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Player-and-Team-Stats\"/>
    </mc:Choice>
  </mc:AlternateContent>
  <bookViews>
    <workbookView xWindow="0" yWindow="0" windowWidth="17160" windowHeight="7650"/>
  </bookViews>
  <sheets>
    <sheet name="2014-15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BR2" i="1" l="1"/>
  <c r="AN14" i="1"/>
  <c r="AN17" i="1"/>
  <c r="AN5" i="1"/>
  <c r="AN8" i="1"/>
  <c r="AN7" i="1"/>
  <c r="AN6" i="1"/>
  <c r="AN12" i="1"/>
  <c r="AN13" i="1"/>
  <c r="AN11" i="1"/>
  <c r="AN9" i="1"/>
  <c r="AN10" i="1"/>
  <c r="AN15" i="1"/>
  <c r="AN16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E250" i="1" l="1"/>
  <c r="E23" i="1"/>
  <c r="E337" i="1"/>
  <c r="E386" i="1"/>
  <c r="E323" i="1"/>
  <c r="E301" i="1"/>
  <c r="E79" i="1"/>
  <c r="E150" i="1"/>
  <c r="E391" i="1"/>
  <c r="E328" i="1"/>
  <c r="E127" i="1"/>
  <c r="E392" i="1"/>
  <c r="E312" i="1"/>
  <c r="E158" i="1"/>
  <c r="E298" i="1"/>
  <c r="E393" i="1"/>
  <c r="E266" i="1"/>
  <c r="E394" i="1"/>
  <c r="E295" i="1"/>
  <c r="E395" i="1"/>
  <c r="E76" i="1"/>
  <c r="E291" i="1"/>
  <c r="E229" i="1"/>
  <c r="E296" i="1"/>
  <c r="E396" i="1"/>
  <c r="E397" i="1"/>
  <c r="E318" i="1"/>
  <c r="E165" i="1"/>
  <c r="E332" i="1"/>
  <c r="E389" i="1"/>
  <c r="E14" i="1"/>
  <c r="E96" i="1"/>
  <c r="E218" i="1"/>
  <c r="E398" i="1"/>
  <c r="E360" i="1"/>
  <c r="E34" i="1"/>
  <c r="E294" i="1"/>
  <c r="E288" i="1"/>
  <c r="E28" i="1"/>
  <c r="E138" i="1"/>
  <c r="E22" i="1"/>
  <c r="E227" i="1"/>
  <c r="E399" i="1"/>
  <c r="E400" i="1"/>
  <c r="E284" i="1"/>
  <c r="E137" i="1"/>
  <c r="E249" i="1"/>
  <c r="E29" i="1"/>
  <c r="E401" i="1"/>
  <c r="E338" i="1"/>
  <c r="E355" i="1"/>
  <c r="E72" i="1"/>
  <c r="E49" i="1"/>
  <c r="E313" i="1"/>
  <c r="E402" i="1"/>
  <c r="E118" i="1"/>
  <c r="E387" i="1"/>
  <c r="E126" i="1"/>
  <c r="E217" i="1"/>
  <c r="E85" i="1"/>
  <c r="E16" i="1"/>
  <c r="E62" i="1"/>
  <c r="E189" i="1"/>
  <c r="E403" i="1"/>
  <c r="E404" i="1"/>
  <c r="E405" i="1"/>
  <c r="E219" i="1"/>
  <c r="E140" i="1"/>
  <c r="E373" i="1"/>
  <c r="E43" i="1"/>
  <c r="E40" i="1"/>
  <c r="E148" i="1"/>
  <c r="E222" i="1"/>
  <c r="E334" i="1"/>
  <c r="E192" i="1"/>
  <c r="E260" i="1"/>
  <c r="E306" i="1"/>
  <c r="E311" i="1"/>
  <c r="E406" i="1"/>
  <c r="E15" i="1"/>
  <c r="E407" i="1"/>
  <c r="E330" i="1"/>
  <c r="E408" i="1"/>
  <c r="E12" i="1"/>
  <c r="E409" i="1"/>
  <c r="E263" i="1"/>
  <c r="E384" i="1"/>
  <c r="E188" i="1"/>
  <c r="E41" i="1"/>
  <c r="E71" i="1"/>
  <c r="E410" i="1"/>
  <c r="E8" i="1"/>
  <c r="E159" i="1"/>
  <c r="E100" i="1"/>
  <c r="E273" i="1"/>
  <c r="E7" i="1"/>
  <c r="E388" i="1"/>
  <c r="E80" i="1"/>
  <c r="E411" i="1"/>
  <c r="E285" i="1"/>
  <c r="E333" i="1"/>
  <c r="E91" i="1"/>
  <c r="E412" i="1"/>
  <c r="E129" i="1"/>
  <c r="E413" i="1"/>
  <c r="E369" i="1"/>
  <c r="E361" i="1"/>
  <c r="E414" i="1"/>
  <c r="E201" i="1"/>
  <c r="E357" i="1"/>
  <c r="E55" i="1"/>
  <c r="E119" i="1"/>
  <c r="E53" i="1"/>
  <c r="E378" i="1"/>
  <c r="E114" i="1"/>
  <c r="E264" i="1"/>
  <c r="E45" i="1"/>
  <c r="E282" i="1"/>
  <c r="E415" i="1"/>
  <c r="E104" i="1"/>
  <c r="E92" i="1"/>
  <c r="E173" i="1"/>
  <c r="E230" i="1"/>
  <c r="E237" i="1"/>
  <c r="E319" i="1"/>
  <c r="E103" i="1"/>
  <c r="E269" i="1"/>
  <c r="E416" i="1"/>
  <c r="E51" i="1"/>
  <c r="E246" i="1"/>
  <c r="E346" i="1"/>
  <c r="E194" i="1"/>
  <c r="E244" i="1"/>
  <c r="E340" i="1"/>
  <c r="E417" i="1"/>
  <c r="E418" i="1"/>
  <c r="E258" i="1"/>
  <c r="E183" i="1"/>
  <c r="E149" i="1"/>
  <c r="E419" i="1"/>
  <c r="E299" i="1"/>
  <c r="E68" i="1"/>
  <c r="E290" i="1"/>
  <c r="E420" i="1"/>
  <c r="E233" i="1"/>
  <c r="E160" i="1"/>
  <c r="E191" i="1"/>
  <c r="E52" i="1"/>
  <c r="E190" i="1"/>
  <c r="E421" i="1"/>
  <c r="E358" i="1"/>
  <c r="E422" i="1"/>
  <c r="E363" i="1"/>
  <c r="E133" i="1"/>
  <c r="E251" i="1"/>
  <c r="E147" i="1"/>
  <c r="E81" i="1"/>
  <c r="E24" i="1"/>
  <c r="E135" i="1"/>
  <c r="E329" i="1"/>
  <c r="E289" i="1"/>
  <c r="E423" i="1"/>
  <c r="E307" i="1"/>
  <c r="E349" i="1"/>
  <c r="E152" i="1"/>
  <c r="E69" i="1"/>
  <c r="E379" i="1"/>
  <c r="E390" i="1"/>
  <c r="E424" i="1"/>
  <c r="E425" i="1"/>
  <c r="E426" i="1"/>
  <c r="E18" i="1"/>
  <c r="E112" i="1"/>
  <c r="E427" i="1"/>
  <c r="E164" i="1"/>
  <c r="E375" i="1"/>
  <c r="E255" i="1"/>
  <c r="E27" i="1"/>
  <c r="E202" i="1"/>
  <c r="E428" i="1"/>
  <c r="E93" i="1"/>
  <c r="E46" i="1"/>
  <c r="E21" i="1"/>
  <c r="E220" i="1"/>
  <c r="E429" i="1"/>
  <c r="E5" i="1"/>
  <c r="E11" i="1"/>
  <c r="E162" i="1"/>
  <c r="E354" i="1"/>
  <c r="E430" i="1"/>
  <c r="E253" i="1"/>
  <c r="E322" i="1"/>
  <c r="E122" i="1"/>
  <c r="E38" i="1"/>
  <c r="E57" i="1"/>
  <c r="E286" i="1"/>
  <c r="E6" i="1"/>
  <c r="E362" i="1"/>
  <c r="E203" i="1"/>
  <c r="E431" i="1"/>
  <c r="E231" i="1"/>
  <c r="E432" i="1"/>
  <c r="E181" i="1"/>
  <c r="E224" i="1"/>
  <c r="E64" i="1"/>
  <c r="E275" i="1"/>
  <c r="E433" i="1"/>
  <c r="E200" i="1"/>
  <c r="E434" i="1"/>
  <c r="E174" i="1"/>
  <c r="E300" i="1"/>
  <c r="E25" i="1"/>
  <c r="E435" i="1"/>
  <c r="E436" i="1"/>
  <c r="E437" i="1"/>
  <c r="E438" i="1"/>
  <c r="E141" i="1"/>
  <c r="E86" i="1"/>
  <c r="E439" i="1"/>
  <c r="E324" i="1"/>
  <c r="E265" i="1"/>
  <c r="E130" i="1"/>
  <c r="E302" i="1"/>
  <c r="E151" i="1"/>
  <c r="E83" i="1"/>
  <c r="E440" i="1"/>
  <c r="E441" i="1"/>
  <c r="E182" i="1"/>
  <c r="E297" i="1"/>
  <c r="E66" i="1"/>
  <c r="E442" i="1"/>
  <c r="E77" i="1"/>
  <c r="E146" i="1"/>
  <c r="E185" i="1"/>
  <c r="E30" i="1"/>
  <c r="E443" i="1"/>
  <c r="E444" i="1"/>
  <c r="E445" i="1"/>
  <c r="E374" i="1"/>
  <c r="E446" i="1"/>
  <c r="E142" i="1"/>
  <c r="E234" i="1"/>
  <c r="E331" i="1"/>
  <c r="E123" i="1"/>
  <c r="E447" i="1"/>
  <c r="E353" i="1"/>
  <c r="E205" i="1"/>
  <c r="E448" i="1"/>
  <c r="E169" i="1"/>
  <c r="E180" i="1"/>
  <c r="E156" i="1"/>
  <c r="E242" i="1"/>
  <c r="E347" i="1"/>
  <c r="E364" i="1"/>
  <c r="E131" i="1"/>
  <c r="E73" i="1"/>
  <c r="E277" i="1"/>
  <c r="E213" i="1"/>
  <c r="E105" i="1"/>
  <c r="E449" i="1"/>
  <c r="E321" i="1"/>
  <c r="E167" i="1"/>
  <c r="E450" i="1"/>
  <c r="E171" i="1"/>
  <c r="E365" i="1"/>
  <c r="E199" i="1"/>
  <c r="E216" i="1"/>
  <c r="E82" i="1"/>
  <c r="E172" i="1"/>
  <c r="E451" i="1"/>
  <c r="E385" i="1"/>
  <c r="E113" i="1"/>
  <c r="E17" i="1"/>
  <c r="E452" i="1"/>
  <c r="E176" i="1"/>
  <c r="E382" i="1"/>
  <c r="E39" i="1"/>
  <c r="E58" i="1"/>
  <c r="E453" i="1"/>
  <c r="E65" i="1"/>
  <c r="E106" i="1"/>
  <c r="E3" i="1"/>
  <c r="E145" i="1"/>
  <c r="E454" i="1"/>
  <c r="E308" i="1"/>
  <c r="E455" i="1"/>
  <c r="E348" i="1"/>
  <c r="E4" i="1"/>
  <c r="E26" i="1"/>
  <c r="E336" i="1"/>
  <c r="E97" i="1"/>
  <c r="E9" i="1"/>
  <c r="E267" i="1"/>
  <c r="E270" i="1"/>
  <c r="E325" i="1"/>
  <c r="E247" i="1"/>
  <c r="E99" i="1"/>
  <c r="E316" i="1"/>
  <c r="E456" i="1"/>
  <c r="E457" i="1"/>
  <c r="E109" i="1"/>
  <c r="E75" i="1"/>
  <c r="E120" i="1"/>
  <c r="E287" i="1"/>
  <c r="E19" i="1"/>
  <c r="E458" i="1"/>
  <c r="E238" i="1"/>
  <c r="E459" i="1"/>
  <c r="E241" i="1"/>
  <c r="E351" i="1"/>
  <c r="E102" i="1"/>
  <c r="E209" i="1"/>
  <c r="E177" i="1"/>
  <c r="E343" i="1"/>
  <c r="E460" i="1"/>
  <c r="E59" i="1"/>
  <c r="E376" i="1"/>
  <c r="E461" i="1"/>
  <c r="E54" i="1"/>
  <c r="E87" i="1"/>
  <c r="E60" i="1"/>
  <c r="E95" i="1"/>
  <c r="E111" i="1"/>
  <c r="E223" i="1"/>
  <c r="E243" i="1"/>
  <c r="E341" i="1"/>
  <c r="E352" i="1"/>
  <c r="E125" i="1"/>
  <c r="E462" i="1"/>
  <c r="E44" i="1"/>
  <c r="E236" i="1"/>
  <c r="E63" i="1"/>
  <c r="E370" i="1"/>
  <c r="E197" i="1"/>
  <c r="E356" i="1"/>
  <c r="E226" i="1"/>
  <c r="E463" i="1"/>
  <c r="E31" i="1"/>
  <c r="E70" i="1"/>
  <c r="E283" i="1"/>
  <c r="E280" i="1"/>
  <c r="E207" i="1"/>
  <c r="E464" i="1"/>
  <c r="E465" i="1"/>
  <c r="E232" i="1"/>
  <c r="E466" i="1"/>
  <c r="E33" i="1"/>
  <c r="E98" i="1"/>
  <c r="E210" i="1"/>
  <c r="E366" i="1"/>
  <c r="E467" i="1"/>
  <c r="E372" i="1"/>
  <c r="E468" i="1"/>
  <c r="E239" i="1"/>
  <c r="E335" i="1"/>
  <c r="E261" i="1"/>
  <c r="E56" i="1"/>
  <c r="E139" i="1"/>
  <c r="E134" i="1"/>
  <c r="E154" i="1"/>
  <c r="E469" i="1"/>
  <c r="E326" i="1"/>
  <c r="E305" i="1"/>
  <c r="E136" i="1"/>
  <c r="E42" i="1"/>
  <c r="E470" i="1"/>
  <c r="E471" i="1"/>
  <c r="E235" i="1"/>
  <c r="E276" i="1"/>
  <c r="E153" i="1"/>
  <c r="E161" i="1"/>
  <c r="E115" i="1"/>
  <c r="E32" i="1"/>
  <c r="E344" i="1"/>
  <c r="E107" i="1"/>
  <c r="E94" i="1"/>
  <c r="E248" i="1"/>
  <c r="E281" i="1"/>
  <c r="E179" i="1"/>
  <c r="E61" i="1"/>
  <c r="E268" i="1"/>
  <c r="E350" i="1"/>
  <c r="E256" i="1"/>
  <c r="E320" i="1"/>
  <c r="E377" i="1"/>
  <c r="E124" i="1"/>
  <c r="E196" i="1"/>
  <c r="E211" i="1"/>
  <c r="E47" i="1"/>
  <c r="E116" i="1"/>
  <c r="E186" i="1"/>
  <c r="E240" i="1"/>
  <c r="E314" i="1"/>
  <c r="E472" i="1"/>
  <c r="E108" i="1"/>
  <c r="E381" i="1"/>
  <c r="E155" i="1"/>
  <c r="E184" i="1"/>
  <c r="E259" i="1"/>
  <c r="E317" i="1"/>
  <c r="E20" i="1"/>
  <c r="E473" i="1"/>
  <c r="E474" i="1"/>
  <c r="E88" i="1"/>
  <c r="E90" i="1"/>
  <c r="E208" i="1"/>
  <c r="E475" i="1"/>
  <c r="E476" i="1"/>
  <c r="E170" i="1"/>
  <c r="E477" i="1"/>
  <c r="E310" i="1"/>
  <c r="E84" i="1"/>
  <c r="E78" i="1"/>
  <c r="E478" i="1"/>
  <c r="E257" i="1"/>
  <c r="E479" i="1"/>
  <c r="E225" i="1"/>
  <c r="E221" i="1"/>
  <c r="E163" i="1"/>
  <c r="E212" i="1"/>
  <c r="E367" i="1"/>
  <c r="E157" i="1"/>
  <c r="E128" i="1"/>
  <c r="E187" i="1"/>
  <c r="E166" i="1"/>
  <c r="E368" i="1"/>
  <c r="E480" i="1"/>
  <c r="E339" i="1"/>
  <c r="E198" i="1"/>
  <c r="E380" i="1"/>
  <c r="E175" i="1"/>
  <c r="E481" i="1"/>
  <c r="E215" i="1"/>
  <c r="E293" i="1"/>
  <c r="E254" i="1"/>
  <c r="E2" i="1"/>
  <c r="E74" i="1"/>
  <c r="E272" i="1"/>
  <c r="E482" i="1"/>
  <c r="E359" i="1"/>
  <c r="E483" i="1"/>
  <c r="E484" i="1"/>
  <c r="E204" i="1"/>
  <c r="E309" i="1"/>
  <c r="E37" i="1"/>
  <c r="E303" i="1"/>
  <c r="E274" i="1"/>
  <c r="E485" i="1"/>
  <c r="E486" i="1"/>
  <c r="E342" i="1"/>
  <c r="E252" i="1"/>
  <c r="E35" i="1"/>
  <c r="E327" i="1"/>
  <c r="E144" i="1"/>
  <c r="E262" i="1"/>
  <c r="E195" i="1"/>
  <c r="E101" i="1"/>
  <c r="E178" i="1"/>
  <c r="E193" i="1"/>
  <c r="E487" i="1"/>
  <c r="E304" i="1"/>
  <c r="E13" i="1"/>
  <c r="E279" i="1"/>
  <c r="E36" i="1"/>
  <c r="E488" i="1"/>
  <c r="E121" i="1"/>
  <c r="E89" i="1"/>
  <c r="E245" i="1"/>
  <c r="E383" i="1"/>
  <c r="E168" i="1"/>
  <c r="E489" i="1"/>
  <c r="E228" i="1"/>
  <c r="E490" i="1"/>
  <c r="E491" i="1"/>
  <c r="E371" i="1"/>
  <c r="E278" i="1"/>
  <c r="E206" i="1"/>
  <c r="E67" i="1"/>
  <c r="E110" i="1"/>
  <c r="E48" i="1"/>
  <c r="E143" i="1"/>
  <c r="E10" i="1"/>
  <c r="E214" i="1"/>
  <c r="E345" i="1"/>
  <c r="E292" i="1"/>
  <c r="E132" i="1"/>
  <c r="E50" i="1"/>
  <c r="E492" i="1"/>
  <c r="E117" i="1"/>
  <c r="E315" i="1"/>
  <c r="E493" i="1"/>
  <c r="E271" i="1"/>
  <c r="AU49" i="1" l="1"/>
  <c r="AU98" i="1"/>
  <c r="AU36" i="1"/>
  <c r="AU82" i="1"/>
  <c r="AU119" i="1"/>
  <c r="AU69" i="1"/>
  <c r="AU111" i="1"/>
  <c r="AU67" i="1"/>
  <c r="AU187" i="1"/>
  <c r="AU60" i="1"/>
  <c r="AU28" i="1"/>
  <c r="AU226" i="1"/>
  <c r="AU196" i="1"/>
  <c r="AU258" i="1"/>
  <c r="BN187" i="1"/>
  <c r="BN67" i="1"/>
  <c r="BN68" i="1"/>
  <c r="BN119" i="1"/>
  <c r="BN60" i="1"/>
  <c r="BN86" i="1"/>
  <c r="BN117" i="1"/>
  <c r="BN36" i="1"/>
  <c r="BN82" i="1"/>
  <c r="BN69" i="1"/>
  <c r="BN165" i="1"/>
  <c r="BN17" i="1"/>
  <c r="BN2" i="1"/>
  <c r="BN49" i="1"/>
  <c r="BN226" i="1"/>
  <c r="BN28" i="1"/>
  <c r="BN22" i="1"/>
  <c r="BN8" i="1"/>
  <c r="BN84" i="1"/>
  <c r="BN15" i="1"/>
  <c r="BN450" i="1"/>
  <c r="BN123" i="1"/>
  <c r="BN29" i="1"/>
  <c r="BN468" i="1"/>
  <c r="BN80" i="1"/>
  <c r="BN265" i="1"/>
  <c r="BN245" i="1"/>
  <c r="BN128" i="1"/>
  <c r="BN199" i="1"/>
  <c r="BN111" i="1"/>
  <c r="BN89" i="1"/>
  <c r="BN31" i="1"/>
  <c r="BN65" i="1"/>
  <c r="BN9" i="1"/>
  <c r="BN98" i="1"/>
  <c r="BN104" i="1"/>
  <c r="BN251" i="1"/>
  <c r="BN217" i="1"/>
  <c r="BN129" i="1"/>
  <c r="BN72" i="1"/>
  <c r="BN91" i="1"/>
  <c r="BN389" i="1"/>
  <c r="BN322" i="1"/>
  <c r="BN103" i="1"/>
  <c r="BN188" i="1"/>
  <c r="BN168" i="1"/>
  <c r="BN310" i="1"/>
  <c r="BN196" i="1"/>
  <c r="BN288" i="1"/>
  <c r="BN186" i="1"/>
  <c r="BN220" i="1"/>
  <c r="BN238" i="1"/>
  <c r="BN112" i="1"/>
  <c r="BN21" i="1"/>
  <c r="BN3" i="1"/>
  <c r="BN193" i="1"/>
  <c r="BN136" i="1"/>
  <c r="BN153" i="1"/>
  <c r="BN218" i="1"/>
  <c r="BN108" i="1"/>
  <c r="BN180" i="1"/>
  <c r="BN429" i="1"/>
  <c r="BN292" i="1"/>
  <c r="BN289" i="1"/>
  <c r="BN223" i="1"/>
  <c r="BN161" i="1"/>
  <c r="BN228" i="1"/>
  <c r="BN336" i="1"/>
  <c r="BN276" i="1"/>
  <c r="BN214" i="1"/>
  <c r="BN252" i="1"/>
  <c r="BN71" i="1"/>
  <c r="BN151" i="1"/>
  <c r="BN274" i="1"/>
  <c r="BN182" i="1"/>
  <c r="BN433" i="1"/>
  <c r="BN20" i="1"/>
  <c r="BN37" i="1"/>
  <c r="BN447" i="1"/>
  <c r="BN449" i="1"/>
  <c r="BN75" i="1"/>
  <c r="BN259" i="1"/>
  <c r="BN287" i="1"/>
  <c r="BN293" i="1"/>
  <c r="BN263" i="1"/>
  <c r="BN23" i="1"/>
  <c r="BN52" i="1"/>
  <c r="BN19" i="1"/>
  <c r="BN134" i="1"/>
  <c r="BN432" i="1"/>
  <c r="BN6" i="1"/>
  <c r="BN261" i="1"/>
  <c r="BN233" i="1"/>
  <c r="BN7" i="1"/>
  <c r="BN215" i="1"/>
  <c r="BN229" i="1"/>
  <c r="BN172" i="1"/>
  <c r="BN242" i="1"/>
  <c r="BN212" i="1"/>
  <c r="BN456" i="1"/>
  <c r="BN337" i="1"/>
  <c r="BN113" i="1"/>
  <c r="BN175" i="1"/>
  <c r="BN99" i="1"/>
  <c r="BN66" i="1"/>
  <c r="BN366" i="1"/>
  <c r="BN144" i="1"/>
  <c r="BN278" i="1"/>
  <c r="BN26" i="1"/>
  <c r="BN367" i="1"/>
  <c r="BN114" i="1"/>
  <c r="BN311" i="1"/>
  <c r="BN27" i="1"/>
  <c r="BN239" i="1"/>
  <c r="BN253" i="1"/>
  <c r="BN349" i="1"/>
  <c r="BN139" i="1"/>
  <c r="BN63" i="1"/>
  <c r="BN126" i="1"/>
  <c r="BN178" i="1"/>
  <c r="BN35" i="1"/>
  <c r="BN201" i="1"/>
  <c r="BN13" i="1"/>
  <c r="BN312" i="1"/>
  <c r="BN370" i="1"/>
  <c r="BN158" i="1"/>
  <c r="BN365" i="1"/>
  <c r="BN316" i="1"/>
  <c r="BN282" i="1"/>
  <c r="BN441" i="1"/>
  <c r="BN354" i="1"/>
  <c r="BN190" i="1"/>
  <c r="BN463" i="1"/>
  <c r="BN46" i="1"/>
  <c r="BN231" i="1"/>
  <c r="BN344" i="1"/>
  <c r="BN277" i="1"/>
  <c r="BN191" i="1"/>
  <c r="BN43" i="1"/>
  <c r="BN359" i="1"/>
  <c r="BN121" i="1"/>
  <c r="BN184" i="1"/>
  <c r="BN88" i="1"/>
  <c r="BN118" i="1"/>
  <c r="BN285" i="1"/>
  <c r="BN290" i="1"/>
  <c r="BN146" i="1"/>
  <c r="BN210" i="1"/>
  <c r="BN81" i="1"/>
  <c r="BN379" i="1"/>
  <c r="BN300" i="1"/>
  <c r="BN424" i="1"/>
  <c r="BN256" i="1"/>
  <c r="BN243" i="1"/>
  <c r="BN154" i="1"/>
  <c r="BN105" i="1"/>
  <c r="BN157" i="1"/>
  <c r="BN150" i="1"/>
  <c r="BN51" i="1"/>
  <c r="BN122" i="1"/>
  <c r="BN55" i="1"/>
  <c r="BN41" i="1"/>
  <c r="BN428" i="1"/>
  <c r="BN42" i="1"/>
  <c r="BN45" i="1"/>
  <c r="BN431" i="1"/>
  <c r="BN10" i="1"/>
  <c r="BN127" i="1"/>
  <c r="BN208" i="1"/>
  <c r="BN221" i="1"/>
  <c r="BN306" i="1"/>
  <c r="BN11" i="1"/>
  <c r="BN195" i="1"/>
  <c r="BN185" i="1"/>
  <c r="BN332" i="1"/>
  <c r="BN267" i="1"/>
  <c r="BN385" i="1"/>
  <c r="BN314" i="1"/>
  <c r="BN286" i="1"/>
  <c r="BN53" i="1"/>
  <c r="BN48" i="1"/>
  <c r="BN94" i="1"/>
  <c r="BN395" i="1"/>
  <c r="BN90" i="1"/>
  <c r="BN211" i="1"/>
  <c r="BN442" i="1"/>
  <c r="BN135" i="1"/>
  <c r="BN343" i="1"/>
  <c r="BN149" i="1"/>
  <c r="BN454" i="1"/>
  <c r="BN363" i="1"/>
  <c r="BN330" i="1"/>
  <c r="BN183" i="1"/>
  <c r="BN305" i="1"/>
  <c r="BN350" i="1"/>
  <c r="BN295" i="1"/>
  <c r="BN448" i="1"/>
  <c r="BN93" i="1"/>
  <c r="BN377" i="1"/>
  <c r="BN202" i="1"/>
  <c r="BN173" i="1"/>
  <c r="BN348" i="1"/>
  <c r="BN216" i="1"/>
  <c r="BN152" i="1"/>
  <c r="BN477" i="1"/>
  <c r="BN143" i="1"/>
  <c r="BN462" i="1"/>
  <c r="BN487" i="1"/>
  <c r="BN87" i="1"/>
  <c r="BN95" i="1"/>
  <c r="BN492" i="1"/>
  <c r="BN264" i="1"/>
  <c r="BN271" i="1"/>
  <c r="BN225" i="1"/>
  <c r="BN133" i="1"/>
  <c r="BN357" i="1"/>
  <c r="BN275" i="1"/>
  <c r="BN375" i="1"/>
  <c r="BN137" i="1"/>
  <c r="BN325" i="1"/>
  <c r="BN262" i="1"/>
  <c r="BN488" i="1"/>
  <c r="BN302" i="1"/>
  <c r="BN85" i="1"/>
  <c r="BN378" i="1"/>
  <c r="BN14" i="1"/>
  <c r="BN156" i="1"/>
  <c r="BN408" i="1"/>
  <c r="BN362" i="1"/>
  <c r="BN250" i="1"/>
  <c r="BN162" i="1"/>
  <c r="BN430" i="1"/>
  <c r="BN268" i="1"/>
  <c r="BN76" i="1"/>
  <c r="BN459" i="1"/>
  <c r="BN299" i="1"/>
  <c r="BN224" i="1"/>
  <c r="BN482" i="1"/>
  <c r="BN320" i="1"/>
  <c r="BN368" i="1"/>
  <c r="BN485" i="1"/>
  <c r="BN50" i="1"/>
  <c r="BN101" i="1"/>
  <c r="BN38" i="1"/>
  <c r="BN400" i="1"/>
  <c r="BN131" i="1"/>
  <c r="BN32" i="1"/>
  <c r="BN12" i="1"/>
  <c r="BN33" i="1"/>
  <c r="BN257" i="1"/>
  <c r="BN319" i="1"/>
  <c r="BN170" i="1"/>
  <c r="BN54" i="1"/>
  <c r="BN427" i="1"/>
  <c r="BN284" i="1"/>
  <c r="BN171" i="1"/>
  <c r="BN297" i="1"/>
  <c r="BN169" i="1"/>
  <c r="BN324" i="1"/>
  <c r="BN390" i="1"/>
  <c r="BN298" i="1"/>
  <c r="BN446" i="1"/>
  <c r="BN328" i="1"/>
  <c r="BN401" i="1"/>
  <c r="BN222" i="1"/>
  <c r="BN141" i="1"/>
  <c r="BN179" i="1"/>
  <c r="BN417" i="1"/>
  <c r="BN384" i="1"/>
  <c r="BN34" i="1"/>
  <c r="BN100" i="1"/>
  <c r="BN347" i="1"/>
  <c r="BN333" i="1"/>
  <c r="BN403" i="1"/>
  <c r="BN124" i="1"/>
  <c r="BN83" i="1"/>
  <c r="BN420" i="1"/>
  <c r="BN270" i="1"/>
  <c r="BN388" i="1"/>
  <c r="BN355" i="1"/>
  <c r="BN281" i="1"/>
  <c r="BN280" i="1"/>
  <c r="BN422" i="1"/>
  <c r="BN230" i="1"/>
  <c r="BN240" i="1"/>
  <c r="BN466" i="1"/>
  <c r="BN317" i="1"/>
  <c r="BN125" i="1"/>
  <c r="BN411" i="1"/>
  <c r="BN279" i="1"/>
  <c r="BN304" i="1"/>
  <c r="BN361" i="1"/>
  <c r="BN386" i="1"/>
  <c r="BN192" i="1"/>
  <c r="BN177" i="1"/>
  <c r="BN321" i="1"/>
  <c r="BN235" i="1"/>
  <c r="BN309" i="1"/>
  <c r="BN227" i="1"/>
  <c r="BN102" i="1"/>
  <c r="BN142" i="1"/>
  <c r="BN213" i="1"/>
  <c r="BN39" i="1"/>
  <c r="BN326" i="1"/>
  <c r="BN16" i="1"/>
  <c r="BN74" i="1"/>
  <c r="BN77" i="1"/>
  <c r="BN194" i="1"/>
  <c r="BN24" i="1"/>
  <c r="BN209" i="1"/>
  <c r="BN205" i="1"/>
  <c r="BN345" i="1"/>
  <c r="BN189" i="1"/>
  <c r="BN207" i="1"/>
  <c r="BN147" i="1"/>
  <c r="BN346" i="1"/>
  <c r="BN303" i="1"/>
  <c r="BN423" i="1"/>
  <c r="BN97" i="1"/>
  <c r="BN266" i="1"/>
  <c r="BN163" i="1"/>
  <c r="BN247" i="1"/>
  <c r="BN166" i="1"/>
  <c r="BN47" i="1"/>
  <c r="BN331" i="1"/>
  <c r="BN484" i="1"/>
  <c r="BN197" i="1"/>
  <c r="BN323" i="1"/>
  <c r="BN381" i="1"/>
  <c r="BN413" i="1"/>
  <c r="BN78" i="1"/>
  <c r="BN56" i="1"/>
  <c r="BN130" i="1"/>
  <c r="BN176" i="1"/>
  <c r="BN439" i="1"/>
  <c r="BN138" i="1"/>
  <c r="BN106" i="1"/>
  <c r="BN5" i="1"/>
  <c r="BN416" i="1"/>
  <c r="BN457" i="1"/>
  <c r="BN160" i="1"/>
  <c r="BN380" i="1"/>
  <c r="BN73" i="1"/>
  <c r="BN167" i="1"/>
  <c r="BN79" i="1"/>
  <c r="BN159" i="1"/>
  <c r="BN64" i="1"/>
  <c r="BN374" i="1"/>
  <c r="BN460" i="1"/>
  <c r="BN294" i="1"/>
  <c r="BN58" i="1"/>
  <c r="BN206" i="1"/>
  <c r="BN409" i="1"/>
  <c r="BN464" i="1"/>
  <c r="BN407" i="1"/>
  <c r="BN57" i="1"/>
  <c r="BN391" i="1"/>
  <c r="BN356" i="1"/>
  <c r="BN237" i="1"/>
  <c r="BN308" i="1"/>
  <c r="BN483" i="1"/>
  <c r="BN318" i="1"/>
  <c r="BN132" i="1"/>
  <c r="BN425" i="1"/>
  <c r="BN200" i="1"/>
  <c r="BN353" i="1"/>
  <c r="BN414" i="1"/>
  <c r="BN455" i="1"/>
  <c r="BN313" i="1"/>
  <c r="BN352" i="1"/>
  <c r="BN364" i="1"/>
  <c r="BN415" i="1"/>
  <c r="BN338" i="1"/>
  <c r="BN198" i="1"/>
  <c r="BN438" i="1"/>
  <c r="BN436" i="1"/>
  <c r="BN489" i="1"/>
  <c r="BN107" i="1"/>
  <c r="BN30" i="1"/>
  <c r="BN255" i="1"/>
  <c r="BN115" i="1"/>
  <c r="BN473" i="1"/>
  <c r="BN96" i="1"/>
  <c r="BN444" i="1"/>
  <c r="BN44" i="1"/>
  <c r="BN387" i="1"/>
  <c r="BN254" i="1"/>
  <c r="BN62" i="1"/>
  <c r="BN493" i="1"/>
  <c r="BN18" i="1"/>
  <c r="BN470" i="1"/>
  <c r="BN234" i="1"/>
  <c r="BN434" i="1"/>
  <c r="BN340" i="1"/>
  <c r="BN341" i="1"/>
  <c r="BN440" i="1"/>
  <c r="BN241" i="1"/>
  <c r="BN461" i="1"/>
  <c r="BN421" i="1"/>
  <c r="BN418" i="1"/>
  <c r="BN307" i="1"/>
  <c r="BN383" i="1"/>
  <c r="BN453" i="1"/>
  <c r="BN404" i="1"/>
  <c r="BN445" i="1"/>
  <c r="BN474" i="1"/>
  <c r="BN490" i="1"/>
  <c r="BN59" i="1"/>
  <c r="BN392" i="1"/>
  <c r="BN232" i="1"/>
  <c r="BN40" i="1"/>
  <c r="BN4" i="1"/>
  <c r="BN406" i="1"/>
  <c r="BN327" i="1"/>
  <c r="BN329" i="1"/>
  <c r="BN437" i="1"/>
  <c r="BN376" i="1"/>
  <c r="BN471" i="1"/>
  <c r="BN372" i="1"/>
  <c r="BN360" i="1"/>
  <c r="BN486" i="1"/>
  <c r="BN273" i="1"/>
  <c r="BN291" i="1"/>
  <c r="BN315" i="1"/>
  <c r="BN405" i="1"/>
  <c r="BN412" i="1"/>
  <c r="BN140" i="1"/>
  <c r="BN219" i="1"/>
  <c r="BN399" i="1"/>
  <c r="BN435" i="1"/>
  <c r="BN181" i="1"/>
  <c r="BN458" i="1"/>
  <c r="BN249" i="1"/>
  <c r="BN398" i="1"/>
  <c r="BN465" i="1"/>
  <c r="BN145" i="1"/>
  <c r="BN358" i="1"/>
  <c r="BN148" i="1"/>
  <c r="BN120" i="1"/>
  <c r="BN109" i="1"/>
  <c r="BN116" i="1"/>
  <c r="BN443" i="1"/>
  <c r="BN155" i="1"/>
  <c r="BN397" i="1"/>
  <c r="BN204" i="1"/>
  <c r="BN426" i="1"/>
  <c r="BN301" i="1"/>
  <c r="BN481" i="1"/>
  <c r="BN70" i="1"/>
  <c r="BN246" i="1"/>
  <c r="BN351" i="1"/>
  <c r="BN373" i="1"/>
  <c r="BN272" i="1"/>
  <c r="BN393" i="1"/>
  <c r="BN334" i="1"/>
  <c r="BN283" i="1"/>
  <c r="BN296" i="1"/>
  <c r="BN369" i="1"/>
  <c r="BN480" i="1"/>
  <c r="BN491" i="1"/>
  <c r="BN410" i="1"/>
  <c r="BN478" i="1"/>
  <c r="BN451" i="1"/>
  <c r="BN371" i="1"/>
  <c r="BN110" i="1"/>
  <c r="BN339" i="1"/>
  <c r="BN472" i="1"/>
  <c r="BN203" i="1"/>
  <c r="BN469" i="1"/>
  <c r="BN248" i="1"/>
  <c r="BN260" i="1"/>
  <c r="BN269" i="1"/>
  <c r="BN396" i="1"/>
  <c r="BN476" i="1"/>
  <c r="BN335" i="1"/>
  <c r="BN475" i="1"/>
  <c r="BN394" i="1"/>
  <c r="BN236" i="1"/>
  <c r="BN25" i="1"/>
  <c r="BN479" i="1"/>
  <c r="BN61" i="1"/>
  <c r="BN419" i="1"/>
  <c r="BN342" i="1"/>
  <c r="BN92" i="1"/>
  <c r="BN174" i="1"/>
  <c r="BN244" i="1"/>
  <c r="BN452" i="1"/>
  <c r="BN382" i="1"/>
  <c r="BN164" i="1"/>
  <c r="BN467" i="1"/>
  <c r="BN402" i="1"/>
  <c r="BN258" i="1"/>
  <c r="BM187" i="1"/>
  <c r="BM67" i="1"/>
  <c r="BM68" i="1"/>
  <c r="BM119" i="1"/>
  <c r="BM60" i="1"/>
  <c r="BM86" i="1"/>
  <c r="BM117" i="1"/>
  <c r="BM36" i="1"/>
  <c r="BM82" i="1"/>
  <c r="BM69" i="1"/>
  <c r="BM165" i="1"/>
  <c r="BM17" i="1"/>
  <c r="BM2" i="1"/>
  <c r="BM49" i="1"/>
  <c r="BM226" i="1"/>
  <c r="BM28" i="1"/>
  <c r="BM22" i="1"/>
  <c r="BM8" i="1"/>
  <c r="BM84" i="1"/>
  <c r="BM15" i="1"/>
  <c r="BM450" i="1"/>
  <c r="BM123" i="1"/>
  <c r="BM29" i="1"/>
  <c r="BM468" i="1"/>
  <c r="BM80" i="1"/>
  <c r="BM265" i="1"/>
  <c r="BM245" i="1"/>
  <c r="BM128" i="1"/>
  <c r="BM199" i="1"/>
  <c r="BM111" i="1"/>
  <c r="BM89" i="1"/>
  <c r="BM31" i="1"/>
  <c r="BM65" i="1"/>
  <c r="BM9" i="1"/>
  <c r="BM98" i="1"/>
  <c r="BM104" i="1"/>
  <c r="BM251" i="1"/>
  <c r="BM217" i="1"/>
  <c r="BM129" i="1"/>
  <c r="BM72" i="1"/>
  <c r="BM91" i="1"/>
  <c r="BM389" i="1"/>
  <c r="BM322" i="1"/>
  <c r="BM103" i="1"/>
  <c r="BM188" i="1"/>
  <c r="BM168" i="1"/>
  <c r="BM310" i="1"/>
  <c r="BM196" i="1"/>
  <c r="BM288" i="1"/>
  <c r="BM186" i="1"/>
  <c r="BM220" i="1"/>
  <c r="BM238" i="1"/>
  <c r="BM112" i="1"/>
  <c r="BM21" i="1"/>
  <c r="BM3" i="1"/>
  <c r="BM193" i="1"/>
  <c r="BM136" i="1"/>
  <c r="BM153" i="1"/>
  <c r="BM218" i="1"/>
  <c r="BM108" i="1"/>
  <c r="BM180" i="1"/>
  <c r="BM429" i="1"/>
  <c r="BM292" i="1"/>
  <c r="BM289" i="1"/>
  <c r="BM223" i="1"/>
  <c r="BM161" i="1"/>
  <c r="BM228" i="1"/>
  <c r="BM336" i="1"/>
  <c r="BM276" i="1"/>
  <c r="BM214" i="1"/>
  <c r="BM252" i="1"/>
  <c r="BM71" i="1"/>
  <c r="BM151" i="1"/>
  <c r="BM274" i="1"/>
  <c r="BM182" i="1"/>
  <c r="BM433" i="1"/>
  <c r="BM20" i="1"/>
  <c r="BM37" i="1"/>
  <c r="BM447" i="1"/>
  <c r="BM449" i="1"/>
  <c r="BM75" i="1"/>
  <c r="BM259" i="1"/>
  <c r="BM287" i="1"/>
  <c r="BM293" i="1"/>
  <c r="BM263" i="1"/>
  <c r="BM23" i="1"/>
  <c r="BM52" i="1"/>
  <c r="BM19" i="1"/>
  <c r="BM134" i="1"/>
  <c r="BM432" i="1"/>
  <c r="BM6" i="1"/>
  <c r="BM261" i="1"/>
  <c r="BM233" i="1"/>
  <c r="BM7" i="1"/>
  <c r="BM215" i="1"/>
  <c r="BM229" i="1"/>
  <c r="BM172" i="1"/>
  <c r="BM242" i="1"/>
  <c r="BM212" i="1"/>
  <c r="BM456" i="1"/>
  <c r="BM337" i="1"/>
  <c r="BM113" i="1"/>
  <c r="BM175" i="1"/>
  <c r="BM99" i="1"/>
  <c r="BM66" i="1"/>
  <c r="BM366" i="1"/>
  <c r="BM144" i="1"/>
  <c r="BM278" i="1"/>
  <c r="BM26" i="1"/>
  <c r="BM367" i="1"/>
  <c r="BM114" i="1"/>
  <c r="BM311" i="1"/>
  <c r="BM27" i="1"/>
  <c r="BM239" i="1"/>
  <c r="BM253" i="1"/>
  <c r="BM349" i="1"/>
  <c r="BM139" i="1"/>
  <c r="BM63" i="1"/>
  <c r="BM126" i="1"/>
  <c r="BM178" i="1"/>
  <c r="BM35" i="1"/>
  <c r="BM201" i="1"/>
  <c r="BM13" i="1"/>
  <c r="BM312" i="1"/>
  <c r="BM370" i="1"/>
  <c r="BM158" i="1"/>
  <c r="BM365" i="1"/>
  <c r="BM316" i="1"/>
  <c r="BM282" i="1"/>
  <c r="BM441" i="1"/>
  <c r="BM354" i="1"/>
  <c r="BM190" i="1"/>
  <c r="BM463" i="1"/>
  <c r="BM46" i="1"/>
  <c r="BM231" i="1"/>
  <c r="BM344" i="1"/>
  <c r="BM277" i="1"/>
  <c r="BM191" i="1"/>
  <c r="BM43" i="1"/>
  <c r="BM359" i="1"/>
  <c r="BM121" i="1"/>
  <c r="BM184" i="1"/>
  <c r="BM88" i="1"/>
  <c r="BM118" i="1"/>
  <c r="BM285" i="1"/>
  <c r="BM290" i="1"/>
  <c r="BM146" i="1"/>
  <c r="BM210" i="1"/>
  <c r="BM81" i="1"/>
  <c r="BM379" i="1"/>
  <c r="BM300" i="1"/>
  <c r="BM424" i="1"/>
  <c r="BM256" i="1"/>
  <c r="BM243" i="1"/>
  <c r="BM154" i="1"/>
  <c r="BM105" i="1"/>
  <c r="BM157" i="1"/>
  <c r="BM150" i="1"/>
  <c r="BM51" i="1"/>
  <c r="BM122" i="1"/>
  <c r="BM55" i="1"/>
  <c r="BM41" i="1"/>
  <c r="BM428" i="1"/>
  <c r="BM42" i="1"/>
  <c r="BM45" i="1"/>
  <c r="BM431" i="1"/>
  <c r="BM10" i="1"/>
  <c r="BM127" i="1"/>
  <c r="BM208" i="1"/>
  <c r="BM221" i="1"/>
  <c r="BM306" i="1"/>
  <c r="BM11" i="1"/>
  <c r="BM195" i="1"/>
  <c r="BM185" i="1"/>
  <c r="BM332" i="1"/>
  <c r="BM267" i="1"/>
  <c r="BM385" i="1"/>
  <c r="BM314" i="1"/>
  <c r="BM286" i="1"/>
  <c r="BM53" i="1"/>
  <c r="BM48" i="1"/>
  <c r="BM94" i="1"/>
  <c r="BM395" i="1"/>
  <c r="BM90" i="1"/>
  <c r="BM211" i="1"/>
  <c r="BM442" i="1"/>
  <c r="BM135" i="1"/>
  <c r="BM343" i="1"/>
  <c r="BM149" i="1"/>
  <c r="BM454" i="1"/>
  <c r="BM363" i="1"/>
  <c r="BM330" i="1"/>
  <c r="BM183" i="1"/>
  <c r="BM305" i="1"/>
  <c r="BM350" i="1"/>
  <c r="BM295" i="1"/>
  <c r="BM448" i="1"/>
  <c r="BM93" i="1"/>
  <c r="BM377" i="1"/>
  <c r="BM202" i="1"/>
  <c r="BM173" i="1"/>
  <c r="BM348" i="1"/>
  <c r="BM216" i="1"/>
  <c r="BM152" i="1"/>
  <c r="BM477" i="1"/>
  <c r="BM143" i="1"/>
  <c r="BM462" i="1"/>
  <c r="BM487" i="1"/>
  <c r="BM87" i="1"/>
  <c r="BM95" i="1"/>
  <c r="BM492" i="1"/>
  <c r="BM264" i="1"/>
  <c r="BM271" i="1"/>
  <c r="BM225" i="1"/>
  <c r="BM133" i="1"/>
  <c r="BM357" i="1"/>
  <c r="BM275" i="1"/>
  <c r="BM375" i="1"/>
  <c r="BM137" i="1"/>
  <c r="BM325" i="1"/>
  <c r="BM262" i="1"/>
  <c r="BM488" i="1"/>
  <c r="BM302" i="1"/>
  <c r="BM85" i="1"/>
  <c r="BM378" i="1"/>
  <c r="BM14" i="1"/>
  <c r="BM156" i="1"/>
  <c r="BM408" i="1"/>
  <c r="BM362" i="1"/>
  <c r="BM250" i="1"/>
  <c r="BM162" i="1"/>
  <c r="BM430" i="1"/>
  <c r="BM268" i="1"/>
  <c r="BM76" i="1"/>
  <c r="BM459" i="1"/>
  <c r="BM299" i="1"/>
  <c r="BM224" i="1"/>
  <c r="BM482" i="1"/>
  <c r="BM320" i="1"/>
  <c r="BM368" i="1"/>
  <c r="BM485" i="1"/>
  <c r="BM50" i="1"/>
  <c r="BM101" i="1"/>
  <c r="BM38" i="1"/>
  <c r="BM400" i="1"/>
  <c r="BM131" i="1"/>
  <c r="BM32" i="1"/>
  <c r="BM12" i="1"/>
  <c r="BM33" i="1"/>
  <c r="BM257" i="1"/>
  <c r="BM319" i="1"/>
  <c r="BM170" i="1"/>
  <c r="BM54" i="1"/>
  <c r="BM427" i="1"/>
  <c r="BM284" i="1"/>
  <c r="BM171" i="1"/>
  <c r="BM297" i="1"/>
  <c r="BM169" i="1"/>
  <c r="BM324" i="1"/>
  <c r="BM390" i="1"/>
  <c r="BM298" i="1"/>
  <c r="BM446" i="1"/>
  <c r="BM328" i="1"/>
  <c r="BM401" i="1"/>
  <c r="BM222" i="1"/>
  <c r="BM141" i="1"/>
  <c r="BM179" i="1"/>
  <c r="BM417" i="1"/>
  <c r="BM384" i="1"/>
  <c r="BM34" i="1"/>
  <c r="BM100" i="1"/>
  <c r="BM347" i="1"/>
  <c r="BM333" i="1"/>
  <c r="BM403" i="1"/>
  <c r="BM124" i="1"/>
  <c r="BM83" i="1"/>
  <c r="BM420" i="1"/>
  <c r="BM270" i="1"/>
  <c r="BM388" i="1"/>
  <c r="BM355" i="1"/>
  <c r="BM281" i="1"/>
  <c r="BM280" i="1"/>
  <c r="BM422" i="1"/>
  <c r="BM230" i="1"/>
  <c r="BM240" i="1"/>
  <c r="BM466" i="1"/>
  <c r="BM317" i="1"/>
  <c r="BM125" i="1"/>
  <c r="BM411" i="1"/>
  <c r="BM279" i="1"/>
  <c r="BM304" i="1"/>
  <c r="BM361" i="1"/>
  <c r="BM386" i="1"/>
  <c r="BM192" i="1"/>
  <c r="BM177" i="1"/>
  <c r="BM321" i="1"/>
  <c r="BM235" i="1"/>
  <c r="BM309" i="1"/>
  <c r="BM227" i="1"/>
  <c r="BM102" i="1"/>
  <c r="BM142" i="1"/>
  <c r="BM213" i="1"/>
  <c r="BM39" i="1"/>
  <c r="BM326" i="1"/>
  <c r="BM16" i="1"/>
  <c r="BM74" i="1"/>
  <c r="BM77" i="1"/>
  <c r="BM194" i="1"/>
  <c r="BM24" i="1"/>
  <c r="BM209" i="1"/>
  <c r="BM205" i="1"/>
  <c r="BM345" i="1"/>
  <c r="BM189" i="1"/>
  <c r="BM207" i="1"/>
  <c r="BM147" i="1"/>
  <c r="BM346" i="1"/>
  <c r="BM303" i="1"/>
  <c r="BM423" i="1"/>
  <c r="BM97" i="1"/>
  <c r="BM266" i="1"/>
  <c r="BM163" i="1"/>
  <c r="BM247" i="1"/>
  <c r="BM166" i="1"/>
  <c r="BM47" i="1"/>
  <c r="BM331" i="1"/>
  <c r="BM484" i="1"/>
  <c r="BM197" i="1"/>
  <c r="BM323" i="1"/>
  <c r="BM381" i="1"/>
  <c r="BM413" i="1"/>
  <c r="BM78" i="1"/>
  <c r="BM56" i="1"/>
  <c r="BM130" i="1"/>
  <c r="BM176" i="1"/>
  <c r="BM439" i="1"/>
  <c r="BM138" i="1"/>
  <c r="BM106" i="1"/>
  <c r="BM5" i="1"/>
  <c r="BM416" i="1"/>
  <c r="BM457" i="1"/>
  <c r="BM160" i="1"/>
  <c r="BM380" i="1"/>
  <c r="BM73" i="1"/>
  <c r="BM167" i="1"/>
  <c r="BM79" i="1"/>
  <c r="BM159" i="1"/>
  <c r="BM64" i="1"/>
  <c r="BM374" i="1"/>
  <c r="BM460" i="1"/>
  <c r="BM294" i="1"/>
  <c r="BM58" i="1"/>
  <c r="BM206" i="1"/>
  <c r="BM409" i="1"/>
  <c r="BM464" i="1"/>
  <c r="BM407" i="1"/>
  <c r="BM57" i="1"/>
  <c r="BM391" i="1"/>
  <c r="BM356" i="1"/>
  <c r="BM237" i="1"/>
  <c r="BM308" i="1"/>
  <c r="BM483" i="1"/>
  <c r="BM318" i="1"/>
  <c r="BM132" i="1"/>
  <c r="BM425" i="1"/>
  <c r="BM200" i="1"/>
  <c r="BM353" i="1"/>
  <c r="BM414" i="1"/>
  <c r="BM455" i="1"/>
  <c r="BM313" i="1"/>
  <c r="BM352" i="1"/>
  <c r="BM364" i="1"/>
  <c r="BM415" i="1"/>
  <c r="BM338" i="1"/>
  <c r="BM198" i="1"/>
  <c r="BM438" i="1"/>
  <c r="BM436" i="1"/>
  <c r="BM489" i="1"/>
  <c r="BM107" i="1"/>
  <c r="BM30" i="1"/>
  <c r="BM255" i="1"/>
  <c r="BM115" i="1"/>
  <c r="BM473" i="1"/>
  <c r="BM96" i="1"/>
  <c r="BM444" i="1"/>
  <c r="BM44" i="1"/>
  <c r="BM387" i="1"/>
  <c r="BM254" i="1"/>
  <c r="BM62" i="1"/>
  <c r="BM493" i="1"/>
  <c r="BM18" i="1"/>
  <c r="BM470" i="1"/>
  <c r="BM234" i="1"/>
  <c r="BM434" i="1"/>
  <c r="BM340" i="1"/>
  <c r="BM341" i="1"/>
  <c r="BM440" i="1"/>
  <c r="BM241" i="1"/>
  <c r="BM461" i="1"/>
  <c r="BM421" i="1"/>
  <c r="BM418" i="1"/>
  <c r="BM307" i="1"/>
  <c r="BM383" i="1"/>
  <c r="BM453" i="1"/>
  <c r="BM404" i="1"/>
  <c r="BM445" i="1"/>
  <c r="BM474" i="1"/>
  <c r="BM490" i="1"/>
  <c r="BM59" i="1"/>
  <c r="BM392" i="1"/>
  <c r="BM232" i="1"/>
  <c r="BM40" i="1"/>
  <c r="BM4" i="1"/>
  <c r="BM406" i="1"/>
  <c r="BM327" i="1"/>
  <c r="BM329" i="1"/>
  <c r="BM437" i="1"/>
  <c r="BM376" i="1"/>
  <c r="BM471" i="1"/>
  <c r="BM372" i="1"/>
  <c r="BM360" i="1"/>
  <c r="BM486" i="1"/>
  <c r="BM273" i="1"/>
  <c r="BM291" i="1"/>
  <c r="BM315" i="1"/>
  <c r="BM405" i="1"/>
  <c r="BM412" i="1"/>
  <c r="BM140" i="1"/>
  <c r="BM219" i="1"/>
  <c r="BM399" i="1"/>
  <c r="BM435" i="1"/>
  <c r="BM181" i="1"/>
  <c r="BM458" i="1"/>
  <c r="BM249" i="1"/>
  <c r="BM398" i="1"/>
  <c r="BM465" i="1"/>
  <c r="BM145" i="1"/>
  <c r="BM358" i="1"/>
  <c r="BM148" i="1"/>
  <c r="BM120" i="1"/>
  <c r="BM109" i="1"/>
  <c r="BM116" i="1"/>
  <c r="BM443" i="1"/>
  <c r="BM155" i="1"/>
  <c r="BM397" i="1"/>
  <c r="BM204" i="1"/>
  <c r="BM426" i="1"/>
  <c r="BM301" i="1"/>
  <c r="BM481" i="1"/>
  <c r="BM70" i="1"/>
  <c r="BM246" i="1"/>
  <c r="BM351" i="1"/>
  <c r="BM373" i="1"/>
  <c r="BM272" i="1"/>
  <c r="BM393" i="1"/>
  <c r="BM334" i="1"/>
  <c r="BM283" i="1"/>
  <c r="BM296" i="1"/>
  <c r="BM369" i="1"/>
  <c r="BM480" i="1"/>
  <c r="BM491" i="1"/>
  <c r="BM410" i="1"/>
  <c r="BM478" i="1"/>
  <c r="BM451" i="1"/>
  <c r="BM371" i="1"/>
  <c r="BM110" i="1"/>
  <c r="BM339" i="1"/>
  <c r="BM472" i="1"/>
  <c r="BM203" i="1"/>
  <c r="BM469" i="1"/>
  <c r="BM248" i="1"/>
  <c r="BM260" i="1"/>
  <c r="BM269" i="1"/>
  <c r="BM396" i="1"/>
  <c r="BM476" i="1"/>
  <c r="BM335" i="1"/>
  <c r="BM475" i="1"/>
  <c r="BM394" i="1"/>
  <c r="BM236" i="1"/>
  <c r="BM25" i="1"/>
  <c r="BM479" i="1"/>
  <c r="BM61" i="1"/>
  <c r="BM419" i="1"/>
  <c r="BM342" i="1"/>
  <c r="BM92" i="1"/>
  <c r="BM174" i="1"/>
  <c r="BM244" i="1"/>
  <c r="BM452" i="1"/>
  <c r="BM382" i="1"/>
  <c r="BM164" i="1"/>
  <c r="BM467" i="1"/>
  <c r="BM402" i="1"/>
  <c r="BM258" i="1"/>
  <c r="BL187" i="1"/>
  <c r="BL67" i="1"/>
  <c r="BL68" i="1"/>
  <c r="BL119" i="1"/>
  <c r="BL60" i="1"/>
  <c r="BL86" i="1"/>
  <c r="BL117" i="1"/>
  <c r="BL36" i="1"/>
  <c r="BL82" i="1"/>
  <c r="BL69" i="1"/>
  <c r="BL165" i="1"/>
  <c r="BL17" i="1"/>
  <c r="BL2" i="1"/>
  <c r="BL49" i="1"/>
  <c r="BL226" i="1"/>
  <c r="BL28" i="1"/>
  <c r="BL22" i="1"/>
  <c r="BL8" i="1"/>
  <c r="BL84" i="1"/>
  <c r="BL15" i="1"/>
  <c r="BL450" i="1"/>
  <c r="BL123" i="1"/>
  <c r="BL29" i="1"/>
  <c r="BL468" i="1"/>
  <c r="BL80" i="1"/>
  <c r="BL265" i="1"/>
  <c r="BL245" i="1"/>
  <c r="BL128" i="1"/>
  <c r="BL199" i="1"/>
  <c r="BL111" i="1"/>
  <c r="BL89" i="1"/>
  <c r="BL31" i="1"/>
  <c r="BL65" i="1"/>
  <c r="BL9" i="1"/>
  <c r="BL98" i="1"/>
  <c r="BL104" i="1"/>
  <c r="BL251" i="1"/>
  <c r="BL217" i="1"/>
  <c r="BL129" i="1"/>
  <c r="BL72" i="1"/>
  <c r="BL91" i="1"/>
  <c r="BL389" i="1"/>
  <c r="BL322" i="1"/>
  <c r="BL103" i="1"/>
  <c r="BL188" i="1"/>
  <c r="BL168" i="1"/>
  <c r="BL310" i="1"/>
  <c r="BL196" i="1"/>
  <c r="BL288" i="1"/>
  <c r="BL186" i="1"/>
  <c r="BL220" i="1"/>
  <c r="BL238" i="1"/>
  <c r="BL112" i="1"/>
  <c r="BL21" i="1"/>
  <c r="BL3" i="1"/>
  <c r="BL193" i="1"/>
  <c r="BL136" i="1"/>
  <c r="BL153" i="1"/>
  <c r="BL218" i="1"/>
  <c r="BL108" i="1"/>
  <c r="BL180" i="1"/>
  <c r="BL429" i="1"/>
  <c r="BL292" i="1"/>
  <c r="BL289" i="1"/>
  <c r="BL223" i="1"/>
  <c r="BL161" i="1"/>
  <c r="BL228" i="1"/>
  <c r="BL336" i="1"/>
  <c r="BL276" i="1"/>
  <c r="BL214" i="1"/>
  <c r="BL252" i="1"/>
  <c r="BL71" i="1"/>
  <c r="BL151" i="1"/>
  <c r="BL274" i="1"/>
  <c r="BL182" i="1"/>
  <c r="BL433" i="1"/>
  <c r="BL20" i="1"/>
  <c r="BL37" i="1"/>
  <c r="BL447" i="1"/>
  <c r="BL449" i="1"/>
  <c r="BL75" i="1"/>
  <c r="BL259" i="1"/>
  <c r="BL287" i="1"/>
  <c r="BL293" i="1"/>
  <c r="BL263" i="1"/>
  <c r="BL23" i="1"/>
  <c r="BL52" i="1"/>
  <c r="BL19" i="1"/>
  <c r="BL134" i="1"/>
  <c r="BL432" i="1"/>
  <c r="BL6" i="1"/>
  <c r="BL261" i="1"/>
  <c r="BL233" i="1"/>
  <c r="BL7" i="1"/>
  <c r="BL215" i="1"/>
  <c r="BL229" i="1"/>
  <c r="BL172" i="1"/>
  <c r="BL242" i="1"/>
  <c r="BL212" i="1"/>
  <c r="BL456" i="1"/>
  <c r="BL337" i="1"/>
  <c r="BL113" i="1"/>
  <c r="BL175" i="1"/>
  <c r="BL99" i="1"/>
  <c r="BL66" i="1"/>
  <c r="BL366" i="1"/>
  <c r="BL144" i="1"/>
  <c r="BL278" i="1"/>
  <c r="BL26" i="1"/>
  <c r="BL367" i="1"/>
  <c r="BL114" i="1"/>
  <c r="BL311" i="1"/>
  <c r="BL27" i="1"/>
  <c r="BL239" i="1"/>
  <c r="BL253" i="1"/>
  <c r="BL349" i="1"/>
  <c r="BL139" i="1"/>
  <c r="BL63" i="1"/>
  <c r="BL126" i="1"/>
  <c r="BL178" i="1"/>
  <c r="BL35" i="1"/>
  <c r="BL201" i="1"/>
  <c r="BL13" i="1"/>
  <c r="BL312" i="1"/>
  <c r="BL370" i="1"/>
  <c r="BL158" i="1"/>
  <c r="BL365" i="1"/>
  <c r="BL316" i="1"/>
  <c r="BL282" i="1"/>
  <c r="BL441" i="1"/>
  <c r="BL354" i="1"/>
  <c r="BL190" i="1"/>
  <c r="BL463" i="1"/>
  <c r="BL46" i="1"/>
  <c r="BL231" i="1"/>
  <c r="BL344" i="1"/>
  <c r="BL277" i="1"/>
  <c r="BL191" i="1"/>
  <c r="BL43" i="1"/>
  <c r="BL359" i="1"/>
  <c r="BL121" i="1"/>
  <c r="BL184" i="1"/>
  <c r="BL88" i="1"/>
  <c r="BL118" i="1"/>
  <c r="BL285" i="1"/>
  <c r="BL290" i="1"/>
  <c r="BL146" i="1"/>
  <c r="BL210" i="1"/>
  <c r="BL81" i="1"/>
  <c r="BL379" i="1"/>
  <c r="BL300" i="1"/>
  <c r="BL424" i="1"/>
  <c r="BL256" i="1"/>
  <c r="BL243" i="1"/>
  <c r="BL154" i="1"/>
  <c r="BL105" i="1"/>
  <c r="BL157" i="1"/>
  <c r="BL150" i="1"/>
  <c r="BL51" i="1"/>
  <c r="BL122" i="1"/>
  <c r="BL55" i="1"/>
  <c r="BL41" i="1"/>
  <c r="BL428" i="1"/>
  <c r="BL42" i="1"/>
  <c r="BL45" i="1"/>
  <c r="BL431" i="1"/>
  <c r="BL10" i="1"/>
  <c r="BL127" i="1"/>
  <c r="BL208" i="1"/>
  <c r="BL221" i="1"/>
  <c r="BL306" i="1"/>
  <c r="BL11" i="1"/>
  <c r="BL195" i="1"/>
  <c r="BL185" i="1"/>
  <c r="BL332" i="1"/>
  <c r="BL267" i="1"/>
  <c r="BL385" i="1"/>
  <c r="BL314" i="1"/>
  <c r="BL286" i="1"/>
  <c r="BL53" i="1"/>
  <c r="BL48" i="1"/>
  <c r="BL94" i="1"/>
  <c r="BL395" i="1"/>
  <c r="BL90" i="1"/>
  <c r="BL211" i="1"/>
  <c r="BL442" i="1"/>
  <c r="BL135" i="1"/>
  <c r="BL343" i="1"/>
  <c r="BL149" i="1"/>
  <c r="BL454" i="1"/>
  <c r="BL363" i="1"/>
  <c r="BL330" i="1"/>
  <c r="BL183" i="1"/>
  <c r="BL305" i="1"/>
  <c r="BL350" i="1"/>
  <c r="BL295" i="1"/>
  <c r="BL448" i="1"/>
  <c r="BL93" i="1"/>
  <c r="BL377" i="1"/>
  <c r="BL202" i="1"/>
  <c r="BL173" i="1"/>
  <c r="BL348" i="1"/>
  <c r="BL216" i="1"/>
  <c r="BL152" i="1"/>
  <c r="BL477" i="1"/>
  <c r="BL143" i="1"/>
  <c r="BL462" i="1"/>
  <c r="BL487" i="1"/>
  <c r="BL87" i="1"/>
  <c r="BL95" i="1"/>
  <c r="BL492" i="1"/>
  <c r="BL264" i="1"/>
  <c r="BL271" i="1"/>
  <c r="BL225" i="1"/>
  <c r="BL133" i="1"/>
  <c r="BL357" i="1"/>
  <c r="BL275" i="1"/>
  <c r="BL375" i="1"/>
  <c r="BL137" i="1"/>
  <c r="BL325" i="1"/>
  <c r="BL262" i="1"/>
  <c r="BL488" i="1"/>
  <c r="BL302" i="1"/>
  <c r="BL85" i="1"/>
  <c r="BL378" i="1"/>
  <c r="BL14" i="1"/>
  <c r="BL156" i="1"/>
  <c r="BL408" i="1"/>
  <c r="BL362" i="1"/>
  <c r="BL250" i="1"/>
  <c r="BL162" i="1"/>
  <c r="BL430" i="1"/>
  <c r="BL268" i="1"/>
  <c r="BL76" i="1"/>
  <c r="BL459" i="1"/>
  <c r="BL299" i="1"/>
  <c r="BL224" i="1"/>
  <c r="BL482" i="1"/>
  <c r="BL320" i="1"/>
  <c r="BL368" i="1"/>
  <c r="BL485" i="1"/>
  <c r="BL50" i="1"/>
  <c r="BL101" i="1"/>
  <c r="BL38" i="1"/>
  <c r="BL400" i="1"/>
  <c r="BL131" i="1"/>
  <c r="BL32" i="1"/>
  <c r="BL12" i="1"/>
  <c r="BL33" i="1"/>
  <c r="BL257" i="1"/>
  <c r="BL319" i="1"/>
  <c r="BL170" i="1"/>
  <c r="BL54" i="1"/>
  <c r="BL427" i="1"/>
  <c r="BL284" i="1"/>
  <c r="BL171" i="1"/>
  <c r="BL297" i="1"/>
  <c r="BL169" i="1"/>
  <c r="BL324" i="1"/>
  <c r="BL390" i="1"/>
  <c r="BL298" i="1"/>
  <c r="BL446" i="1"/>
  <c r="BL328" i="1"/>
  <c r="BL401" i="1"/>
  <c r="BL222" i="1"/>
  <c r="BL141" i="1"/>
  <c r="BL179" i="1"/>
  <c r="BL417" i="1"/>
  <c r="BL384" i="1"/>
  <c r="BL34" i="1"/>
  <c r="BL100" i="1"/>
  <c r="BL347" i="1"/>
  <c r="BL333" i="1"/>
  <c r="BL403" i="1"/>
  <c r="BL124" i="1"/>
  <c r="BL83" i="1"/>
  <c r="BL420" i="1"/>
  <c r="BL270" i="1"/>
  <c r="BL388" i="1"/>
  <c r="BL355" i="1"/>
  <c r="BL281" i="1"/>
  <c r="BL280" i="1"/>
  <c r="BL422" i="1"/>
  <c r="BL230" i="1"/>
  <c r="BL240" i="1"/>
  <c r="BL466" i="1"/>
  <c r="BL317" i="1"/>
  <c r="BL125" i="1"/>
  <c r="BL411" i="1"/>
  <c r="BL279" i="1"/>
  <c r="BL304" i="1"/>
  <c r="BL361" i="1"/>
  <c r="BL386" i="1"/>
  <c r="BL192" i="1"/>
  <c r="BL177" i="1"/>
  <c r="BL321" i="1"/>
  <c r="BL235" i="1"/>
  <c r="BL309" i="1"/>
  <c r="BL227" i="1"/>
  <c r="BL102" i="1"/>
  <c r="BL142" i="1"/>
  <c r="BL213" i="1"/>
  <c r="BL39" i="1"/>
  <c r="BL326" i="1"/>
  <c r="BL16" i="1"/>
  <c r="BL74" i="1"/>
  <c r="BL77" i="1"/>
  <c r="BL194" i="1"/>
  <c r="BL24" i="1"/>
  <c r="BL209" i="1"/>
  <c r="BL205" i="1"/>
  <c r="BL345" i="1"/>
  <c r="BL189" i="1"/>
  <c r="BL207" i="1"/>
  <c r="BL147" i="1"/>
  <c r="BL346" i="1"/>
  <c r="BL303" i="1"/>
  <c r="BL423" i="1"/>
  <c r="BL97" i="1"/>
  <c r="BL266" i="1"/>
  <c r="BL163" i="1"/>
  <c r="BL247" i="1"/>
  <c r="BL166" i="1"/>
  <c r="BL47" i="1"/>
  <c r="BL331" i="1"/>
  <c r="BL484" i="1"/>
  <c r="BL197" i="1"/>
  <c r="BL323" i="1"/>
  <c r="BL381" i="1"/>
  <c r="BL413" i="1"/>
  <c r="BL78" i="1"/>
  <c r="BL56" i="1"/>
  <c r="BL130" i="1"/>
  <c r="BL176" i="1"/>
  <c r="BL439" i="1"/>
  <c r="BL138" i="1"/>
  <c r="BL106" i="1"/>
  <c r="BL5" i="1"/>
  <c r="BL416" i="1"/>
  <c r="BL457" i="1"/>
  <c r="BL160" i="1"/>
  <c r="BL380" i="1"/>
  <c r="BL73" i="1"/>
  <c r="BL167" i="1"/>
  <c r="BL79" i="1"/>
  <c r="BL159" i="1"/>
  <c r="BL64" i="1"/>
  <c r="BL374" i="1"/>
  <c r="BL460" i="1"/>
  <c r="BL294" i="1"/>
  <c r="BL58" i="1"/>
  <c r="BL206" i="1"/>
  <c r="BL409" i="1"/>
  <c r="BL464" i="1"/>
  <c r="BL407" i="1"/>
  <c r="BL57" i="1"/>
  <c r="BL391" i="1"/>
  <c r="BL356" i="1"/>
  <c r="BL237" i="1"/>
  <c r="BL308" i="1"/>
  <c r="BL483" i="1"/>
  <c r="BL318" i="1"/>
  <c r="BL132" i="1"/>
  <c r="BL425" i="1"/>
  <c r="BL200" i="1"/>
  <c r="BL353" i="1"/>
  <c r="BL414" i="1"/>
  <c r="BL455" i="1"/>
  <c r="BL313" i="1"/>
  <c r="BL352" i="1"/>
  <c r="BL364" i="1"/>
  <c r="BL415" i="1"/>
  <c r="BL338" i="1"/>
  <c r="BL198" i="1"/>
  <c r="BL438" i="1"/>
  <c r="BL436" i="1"/>
  <c r="BL489" i="1"/>
  <c r="BL107" i="1"/>
  <c r="BL30" i="1"/>
  <c r="BL255" i="1"/>
  <c r="BL115" i="1"/>
  <c r="BL473" i="1"/>
  <c r="BL96" i="1"/>
  <c r="BL444" i="1"/>
  <c r="BL44" i="1"/>
  <c r="BL387" i="1"/>
  <c r="BL254" i="1"/>
  <c r="BL62" i="1"/>
  <c r="BL493" i="1"/>
  <c r="BL18" i="1"/>
  <c r="BL470" i="1"/>
  <c r="BL234" i="1"/>
  <c r="BL434" i="1"/>
  <c r="BL340" i="1"/>
  <c r="BL341" i="1"/>
  <c r="BL440" i="1"/>
  <c r="BL241" i="1"/>
  <c r="BL461" i="1"/>
  <c r="BL421" i="1"/>
  <c r="BL418" i="1"/>
  <c r="BL307" i="1"/>
  <c r="BL383" i="1"/>
  <c r="BL453" i="1"/>
  <c r="BL404" i="1"/>
  <c r="BL445" i="1"/>
  <c r="BL474" i="1"/>
  <c r="BL490" i="1"/>
  <c r="BL59" i="1"/>
  <c r="BL392" i="1"/>
  <c r="BL232" i="1"/>
  <c r="BL40" i="1"/>
  <c r="BL4" i="1"/>
  <c r="BL406" i="1"/>
  <c r="BL327" i="1"/>
  <c r="BL329" i="1"/>
  <c r="BL437" i="1"/>
  <c r="BL376" i="1"/>
  <c r="BL471" i="1"/>
  <c r="BL372" i="1"/>
  <c r="BL360" i="1"/>
  <c r="BL486" i="1"/>
  <c r="BL273" i="1"/>
  <c r="BL291" i="1"/>
  <c r="BL315" i="1"/>
  <c r="BL405" i="1"/>
  <c r="BL412" i="1"/>
  <c r="BL140" i="1"/>
  <c r="BL219" i="1"/>
  <c r="BL399" i="1"/>
  <c r="BL435" i="1"/>
  <c r="BL181" i="1"/>
  <c r="BL458" i="1"/>
  <c r="BL249" i="1"/>
  <c r="BL398" i="1"/>
  <c r="BL465" i="1"/>
  <c r="BL145" i="1"/>
  <c r="BL358" i="1"/>
  <c r="BL148" i="1"/>
  <c r="BL120" i="1"/>
  <c r="BL109" i="1"/>
  <c r="BL116" i="1"/>
  <c r="BL443" i="1"/>
  <c r="BL155" i="1"/>
  <c r="BL397" i="1"/>
  <c r="BL204" i="1"/>
  <c r="BL426" i="1"/>
  <c r="BL301" i="1"/>
  <c r="BL481" i="1"/>
  <c r="BL70" i="1"/>
  <c r="BL246" i="1"/>
  <c r="BL351" i="1"/>
  <c r="BL373" i="1"/>
  <c r="BL272" i="1"/>
  <c r="BL393" i="1"/>
  <c r="BL334" i="1"/>
  <c r="BL283" i="1"/>
  <c r="BL296" i="1"/>
  <c r="BL369" i="1"/>
  <c r="BL480" i="1"/>
  <c r="BL491" i="1"/>
  <c r="BL410" i="1"/>
  <c r="BL478" i="1"/>
  <c r="BL451" i="1"/>
  <c r="BL371" i="1"/>
  <c r="BL110" i="1"/>
  <c r="BL339" i="1"/>
  <c r="BL472" i="1"/>
  <c r="BL203" i="1"/>
  <c r="BL469" i="1"/>
  <c r="BL248" i="1"/>
  <c r="BL260" i="1"/>
  <c r="BL269" i="1"/>
  <c r="BL396" i="1"/>
  <c r="BL476" i="1"/>
  <c r="BL335" i="1"/>
  <c r="BL475" i="1"/>
  <c r="BL394" i="1"/>
  <c r="BL236" i="1"/>
  <c r="BL25" i="1"/>
  <c r="BL479" i="1"/>
  <c r="BL61" i="1"/>
  <c r="BL419" i="1"/>
  <c r="BL342" i="1"/>
  <c r="BL92" i="1"/>
  <c r="BL174" i="1"/>
  <c r="BL244" i="1"/>
  <c r="BL452" i="1"/>
  <c r="BL382" i="1"/>
  <c r="BL164" i="1"/>
  <c r="BL467" i="1"/>
  <c r="BL402" i="1"/>
  <c r="BL258" i="1"/>
  <c r="BK187" i="1"/>
  <c r="BK67" i="1"/>
  <c r="BK68" i="1"/>
  <c r="BA68" i="1" s="1"/>
  <c r="BK119" i="1"/>
  <c r="BK60" i="1"/>
  <c r="BK86" i="1"/>
  <c r="BA86" i="1" s="1"/>
  <c r="BK117" i="1"/>
  <c r="BK36" i="1"/>
  <c r="BK82" i="1"/>
  <c r="BK69" i="1"/>
  <c r="BK165" i="1"/>
  <c r="BK17" i="1"/>
  <c r="BK2" i="1"/>
  <c r="BA2" i="1" s="1"/>
  <c r="BK49" i="1"/>
  <c r="BK226" i="1"/>
  <c r="BK28" i="1"/>
  <c r="BK22" i="1"/>
  <c r="BK8" i="1"/>
  <c r="BA8" i="1" s="1"/>
  <c r="BK84" i="1"/>
  <c r="BA84" i="1" s="1"/>
  <c r="BK15" i="1"/>
  <c r="BA15" i="1" s="1"/>
  <c r="BK450" i="1"/>
  <c r="BK123" i="1"/>
  <c r="BA123" i="1" s="1"/>
  <c r="BK29" i="1"/>
  <c r="BK468" i="1"/>
  <c r="BK80" i="1"/>
  <c r="BK265" i="1"/>
  <c r="BK245" i="1"/>
  <c r="BK128" i="1"/>
  <c r="BK199" i="1"/>
  <c r="BK111" i="1"/>
  <c r="BK89" i="1"/>
  <c r="BK31" i="1"/>
  <c r="BA31" i="1" s="1"/>
  <c r="BK65" i="1"/>
  <c r="BK9" i="1"/>
  <c r="BK98" i="1"/>
  <c r="BK104" i="1"/>
  <c r="BK251" i="1"/>
  <c r="BK217" i="1"/>
  <c r="BK129" i="1"/>
  <c r="BK72" i="1"/>
  <c r="BK91" i="1"/>
  <c r="BK389" i="1"/>
  <c r="BK322" i="1"/>
  <c r="BK103" i="1"/>
  <c r="BK188" i="1"/>
  <c r="BK168" i="1"/>
  <c r="BK310" i="1"/>
  <c r="BK196" i="1"/>
  <c r="BK288" i="1"/>
  <c r="BK186" i="1"/>
  <c r="BK220" i="1"/>
  <c r="BK238" i="1"/>
  <c r="BK112" i="1"/>
  <c r="BK21" i="1"/>
  <c r="BK3" i="1"/>
  <c r="BK193" i="1"/>
  <c r="BK136" i="1"/>
  <c r="BK153" i="1"/>
  <c r="BK218" i="1"/>
  <c r="BK108" i="1"/>
  <c r="BK180" i="1"/>
  <c r="BK429" i="1"/>
  <c r="BK292" i="1"/>
  <c r="BK289" i="1"/>
  <c r="BK223" i="1"/>
  <c r="BK161" i="1"/>
  <c r="BK228" i="1"/>
  <c r="BK336" i="1"/>
  <c r="BK276" i="1"/>
  <c r="BK214" i="1"/>
  <c r="BK252" i="1"/>
  <c r="BK71" i="1"/>
  <c r="BK151" i="1"/>
  <c r="BK274" i="1"/>
  <c r="BK182" i="1"/>
  <c r="BK433" i="1"/>
  <c r="BK20" i="1"/>
  <c r="BK37" i="1"/>
  <c r="BK447" i="1"/>
  <c r="BK449" i="1"/>
  <c r="BK75" i="1"/>
  <c r="BK259" i="1"/>
  <c r="BK287" i="1"/>
  <c r="BK293" i="1"/>
  <c r="BK263" i="1"/>
  <c r="BK23" i="1"/>
  <c r="BK52" i="1"/>
  <c r="BK19" i="1"/>
  <c r="BK134" i="1"/>
  <c r="BK432" i="1"/>
  <c r="BK6" i="1"/>
  <c r="BK261" i="1"/>
  <c r="BK233" i="1"/>
  <c r="BK7" i="1"/>
  <c r="BK215" i="1"/>
  <c r="BK229" i="1"/>
  <c r="BK172" i="1"/>
  <c r="BK242" i="1"/>
  <c r="BK212" i="1"/>
  <c r="BK456" i="1"/>
  <c r="BK337" i="1"/>
  <c r="BK113" i="1"/>
  <c r="BK175" i="1"/>
  <c r="BK99" i="1"/>
  <c r="BK66" i="1"/>
  <c r="BK366" i="1"/>
  <c r="BK144" i="1"/>
  <c r="BK278" i="1"/>
  <c r="BK26" i="1"/>
  <c r="BK367" i="1"/>
  <c r="BK114" i="1"/>
  <c r="BK311" i="1"/>
  <c r="BK27" i="1"/>
  <c r="BK239" i="1"/>
  <c r="BK253" i="1"/>
  <c r="BK349" i="1"/>
  <c r="BK139" i="1"/>
  <c r="BK63" i="1"/>
  <c r="BK126" i="1"/>
  <c r="BK178" i="1"/>
  <c r="BK35" i="1"/>
  <c r="BK201" i="1"/>
  <c r="BK13" i="1"/>
  <c r="BK312" i="1"/>
  <c r="BK370" i="1"/>
  <c r="BK158" i="1"/>
  <c r="BK365" i="1"/>
  <c r="BK316" i="1"/>
  <c r="BK282" i="1"/>
  <c r="BK441" i="1"/>
  <c r="BK354" i="1"/>
  <c r="BK190" i="1"/>
  <c r="BK463" i="1"/>
  <c r="BK46" i="1"/>
  <c r="BK231" i="1"/>
  <c r="BK344" i="1"/>
  <c r="BK277" i="1"/>
  <c r="BK191" i="1"/>
  <c r="BK43" i="1"/>
  <c r="BK359" i="1"/>
  <c r="BK121" i="1"/>
  <c r="BK184" i="1"/>
  <c r="BK88" i="1"/>
  <c r="BK118" i="1"/>
  <c r="BK285" i="1"/>
  <c r="BK290" i="1"/>
  <c r="BK146" i="1"/>
  <c r="BK210" i="1"/>
  <c r="BK81" i="1"/>
  <c r="BK379" i="1"/>
  <c r="BK300" i="1"/>
  <c r="BK424" i="1"/>
  <c r="BK256" i="1"/>
  <c r="BK243" i="1"/>
  <c r="BK154" i="1"/>
  <c r="BK105" i="1"/>
  <c r="BK157" i="1"/>
  <c r="BK150" i="1"/>
  <c r="BK51" i="1"/>
  <c r="BK122" i="1"/>
  <c r="BK55" i="1"/>
  <c r="BK41" i="1"/>
  <c r="BK428" i="1"/>
  <c r="BK42" i="1"/>
  <c r="BK45" i="1"/>
  <c r="BK431" i="1"/>
  <c r="BK10" i="1"/>
  <c r="BK127" i="1"/>
  <c r="BK208" i="1"/>
  <c r="BK221" i="1"/>
  <c r="BK306" i="1"/>
  <c r="BK11" i="1"/>
  <c r="BK195" i="1"/>
  <c r="BK185" i="1"/>
  <c r="BK332" i="1"/>
  <c r="BK267" i="1"/>
  <c r="BK385" i="1"/>
  <c r="BK314" i="1"/>
  <c r="BK286" i="1"/>
  <c r="BK53" i="1"/>
  <c r="BK48" i="1"/>
  <c r="BK94" i="1"/>
  <c r="BK395" i="1"/>
  <c r="BK90" i="1"/>
  <c r="BK211" i="1"/>
  <c r="BK442" i="1"/>
  <c r="BK135" i="1"/>
  <c r="BK343" i="1"/>
  <c r="BK149" i="1"/>
  <c r="BK454" i="1"/>
  <c r="BK363" i="1"/>
  <c r="BK330" i="1"/>
  <c r="BK183" i="1"/>
  <c r="BK305" i="1"/>
  <c r="BK350" i="1"/>
  <c r="BK295" i="1"/>
  <c r="BK448" i="1"/>
  <c r="BK93" i="1"/>
  <c r="BK377" i="1"/>
  <c r="BK202" i="1"/>
  <c r="BK173" i="1"/>
  <c r="BK348" i="1"/>
  <c r="BK216" i="1"/>
  <c r="BK152" i="1"/>
  <c r="BK477" i="1"/>
  <c r="BK143" i="1"/>
  <c r="BK462" i="1"/>
  <c r="BK487" i="1"/>
  <c r="BK87" i="1"/>
  <c r="BK95" i="1"/>
  <c r="BK492" i="1"/>
  <c r="BK264" i="1"/>
  <c r="BK271" i="1"/>
  <c r="BK225" i="1"/>
  <c r="BK133" i="1"/>
  <c r="BK357" i="1"/>
  <c r="BK275" i="1"/>
  <c r="BK375" i="1"/>
  <c r="BK137" i="1"/>
  <c r="BK325" i="1"/>
  <c r="BK262" i="1"/>
  <c r="BK488" i="1"/>
  <c r="BK302" i="1"/>
  <c r="BK85" i="1"/>
  <c r="BK378" i="1"/>
  <c r="BK14" i="1"/>
  <c r="BK156" i="1"/>
  <c r="BK408" i="1"/>
  <c r="BK362" i="1"/>
  <c r="BK250" i="1"/>
  <c r="BK162" i="1"/>
  <c r="BK430" i="1"/>
  <c r="BK268" i="1"/>
  <c r="BK76" i="1"/>
  <c r="BK459" i="1"/>
  <c r="BK299" i="1"/>
  <c r="BK224" i="1"/>
  <c r="BK482" i="1"/>
  <c r="BK320" i="1"/>
  <c r="BK368" i="1"/>
  <c r="BK485" i="1"/>
  <c r="BK50" i="1"/>
  <c r="BK101" i="1"/>
  <c r="BK38" i="1"/>
  <c r="BK400" i="1"/>
  <c r="BK131" i="1"/>
  <c r="BK32" i="1"/>
  <c r="BK12" i="1"/>
  <c r="BK33" i="1"/>
  <c r="BK257" i="1"/>
  <c r="BK319" i="1"/>
  <c r="BK170" i="1"/>
  <c r="BK54" i="1"/>
  <c r="BK427" i="1"/>
  <c r="BK284" i="1"/>
  <c r="BK171" i="1"/>
  <c r="BK297" i="1"/>
  <c r="BK169" i="1"/>
  <c r="BK324" i="1"/>
  <c r="BK390" i="1"/>
  <c r="BK298" i="1"/>
  <c r="BK446" i="1"/>
  <c r="BK328" i="1"/>
  <c r="BK401" i="1"/>
  <c r="BK222" i="1"/>
  <c r="BK141" i="1"/>
  <c r="BK179" i="1"/>
  <c r="BK417" i="1"/>
  <c r="BK384" i="1"/>
  <c r="BK34" i="1"/>
  <c r="BK100" i="1"/>
  <c r="BK347" i="1"/>
  <c r="BK333" i="1"/>
  <c r="BK403" i="1"/>
  <c r="BK124" i="1"/>
  <c r="BK83" i="1"/>
  <c r="BK420" i="1"/>
  <c r="BK270" i="1"/>
  <c r="BK388" i="1"/>
  <c r="BK355" i="1"/>
  <c r="BK281" i="1"/>
  <c r="BK280" i="1"/>
  <c r="BK422" i="1"/>
  <c r="BK230" i="1"/>
  <c r="BK240" i="1"/>
  <c r="BK466" i="1"/>
  <c r="BK317" i="1"/>
  <c r="BK125" i="1"/>
  <c r="BK411" i="1"/>
  <c r="BK279" i="1"/>
  <c r="BK304" i="1"/>
  <c r="BK361" i="1"/>
  <c r="BK386" i="1"/>
  <c r="BK192" i="1"/>
  <c r="BK177" i="1"/>
  <c r="BK321" i="1"/>
  <c r="BK235" i="1"/>
  <c r="BK309" i="1"/>
  <c r="BK227" i="1"/>
  <c r="BK102" i="1"/>
  <c r="BK142" i="1"/>
  <c r="BK213" i="1"/>
  <c r="BK39" i="1"/>
  <c r="BK326" i="1"/>
  <c r="BK16" i="1"/>
  <c r="BK74" i="1"/>
  <c r="BK77" i="1"/>
  <c r="BK194" i="1"/>
  <c r="BK24" i="1"/>
  <c r="BK209" i="1"/>
  <c r="BK205" i="1"/>
  <c r="BK345" i="1"/>
  <c r="BK189" i="1"/>
  <c r="BK207" i="1"/>
  <c r="BK147" i="1"/>
  <c r="BK346" i="1"/>
  <c r="BK303" i="1"/>
  <c r="BK423" i="1"/>
  <c r="BK97" i="1"/>
  <c r="BK266" i="1"/>
  <c r="BK163" i="1"/>
  <c r="BK247" i="1"/>
  <c r="BK166" i="1"/>
  <c r="BK47" i="1"/>
  <c r="BK331" i="1"/>
  <c r="BK484" i="1"/>
  <c r="BK197" i="1"/>
  <c r="BK323" i="1"/>
  <c r="BK381" i="1"/>
  <c r="BK413" i="1"/>
  <c r="BK78" i="1"/>
  <c r="BK56" i="1"/>
  <c r="BK130" i="1"/>
  <c r="BK176" i="1"/>
  <c r="BK439" i="1"/>
  <c r="BK138" i="1"/>
  <c r="BK106" i="1"/>
  <c r="BK5" i="1"/>
  <c r="BK416" i="1"/>
  <c r="BK457" i="1"/>
  <c r="BK160" i="1"/>
  <c r="BK380" i="1"/>
  <c r="BK73" i="1"/>
  <c r="BK167" i="1"/>
  <c r="BK79" i="1"/>
  <c r="BK159" i="1"/>
  <c r="BK64" i="1"/>
  <c r="BK374" i="1"/>
  <c r="BK460" i="1"/>
  <c r="BK294" i="1"/>
  <c r="BK58" i="1"/>
  <c r="BK206" i="1"/>
  <c r="BK409" i="1"/>
  <c r="BK464" i="1"/>
  <c r="BK407" i="1"/>
  <c r="BK57" i="1"/>
  <c r="BK391" i="1"/>
  <c r="BK356" i="1"/>
  <c r="BK237" i="1"/>
  <c r="BK308" i="1"/>
  <c r="BK483" i="1"/>
  <c r="BK318" i="1"/>
  <c r="BK132" i="1"/>
  <c r="BK425" i="1"/>
  <c r="BK200" i="1"/>
  <c r="BK353" i="1"/>
  <c r="BK414" i="1"/>
  <c r="BK455" i="1"/>
  <c r="BK313" i="1"/>
  <c r="BK352" i="1"/>
  <c r="BK364" i="1"/>
  <c r="BK415" i="1"/>
  <c r="BK338" i="1"/>
  <c r="BK198" i="1"/>
  <c r="BK438" i="1"/>
  <c r="BK436" i="1"/>
  <c r="BK489" i="1"/>
  <c r="BK107" i="1"/>
  <c r="BK30" i="1"/>
  <c r="BK255" i="1"/>
  <c r="BK115" i="1"/>
  <c r="BK473" i="1"/>
  <c r="BK96" i="1"/>
  <c r="BK444" i="1"/>
  <c r="BK44" i="1"/>
  <c r="BK387" i="1"/>
  <c r="BK254" i="1"/>
  <c r="BK62" i="1"/>
  <c r="BK493" i="1"/>
  <c r="BK18" i="1"/>
  <c r="BK470" i="1"/>
  <c r="BK234" i="1"/>
  <c r="BK434" i="1"/>
  <c r="BK340" i="1"/>
  <c r="BK341" i="1"/>
  <c r="BK440" i="1"/>
  <c r="BK241" i="1"/>
  <c r="BK461" i="1"/>
  <c r="BK421" i="1"/>
  <c r="BK418" i="1"/>
  <c r="BK307" i="1"/>
  <c r="BK383" i="1"/>
  <c r="BK453" i="1"/>
  <c r="BK404" i="1"/>
  <c r="BK445" i="1"/>
  <c r="BK474" i="1"/>
  <c r="BK490" i="1"/>
  <c r="BK59" i="1"/>
  <c r="BK392" i="1"/>
  <c r="BK232" i="1"/>
  <c r="BK40" i="1"/>
  <c r="BK4" i="1"/>
  <c r="BK406" i="1"/>
  <c r="BK327" i="1"/>
  <c r="BK329" i="1"/>
  <c r="BK437" i="1"/>
  <c r="BK376" i="1"/>
  <c r="BK471" i="1"/>
  <c r="BK372" i="1"/>
  <c r="BK360" i="1"/>
  <c r="BK486" i="1"/>
  <c r="BK273" i="1"/>
  <c r="BK291" i="1"/>
  <c r="BK315" i="1"/>
  <c r="BK405" i="1"/>
  <c r="BK412" i="1"/>
  <c r="BK140" i="1"/>
  <c r="BK219" i="1"/>
  <c r="BK399" i="1"/>
  <c r="BK435" i="1"/>
  <c r="BK181" i="1"/>
  <c r="BK458" i="1"/>
  <c r="BK249" i="1"/>
  <c r="BK398" i="1"/>
  <c r="BK465" i="1"/>
  <c r="BK145" i="1"/>
  <c r="BK358" i="1"/>
  <c r="BK148" i="1"/>
  <c r="BK120" i="1"/>
  <c r="BK109" i="1"/>
  <c r="BK116" i="1"/>
  <c r="BK443" i="1"/>
  <c r="BK155" i="1"/>
  <c r="BK397" i="1"/>
  <c r="BK204" i="1"/>
  <c r="BK426" i="1"/>
  <c r="BK301" i="1"/>
  <c r="BK481" i="1"/>
  <c r="BK70" i="1"/>
  <c r="BK246" i="1"/>
  <c r="BK351" i="1"/>
  <c r="BK373" i="1"/>
  <c r="BK272" i="1"/>
  <c r="BK393" i="1"/>
  <c r="BK334" i="1"/>
  <c r="BK283" i="1"/>
  <c r="BK296" i="1"/>
  <c r="BK369" i="1"/>
  <c r="BK480" i="1"/>
  <c r="BK491" i="1"/>
  <c r="BK410" i="1"/>
  <c r="BK478" i="1"/>
  <c r="BK451" i="1"/>
  <c r="BK371" i="1"/>
  <c r="BK110" i="1"/>
  <c r="BK339" i="1"/>
  <c r="BK472" i="1"/>
  <c r="BK203" i="1"/>
  <c r="BK469" i="1"/>
  <c r="BK248" i="1"/>
  <c r="BK260" i="1"/>
  <c r="BK269" i="1"/>
  <c r="BK396" i="1"/>
  <c r="BK476" i="1"/>
  <c r="BK335" i="1"/>
  <c r="BK475" i="1"/>
  <c r="BK394" i="1"/>
  <c r="BK236" i="1"/>
  <c r="BK25" i="1"/>
  <c r="BK479" i="1"/>
  <c r="BK61" i="1"/>
  <c r="BK419" i="1"/>
  <c r="BK342" i="1"/>
  <c r="BK92" i="1"/>
  <c r="BK174" i="1"/>
  <c r="BK244" i="1"/>
  <c r="BK452" i="1"/>
  <c r="BK382" i="1"/>
  <c r="BK164" i="1"/>
  <c r="BK467" i="1"/>
  <c r="BK402" i="1"/>
  <c r="BK258" i="1"/>
  <c r="BJ187" i="1"/>
  <c r="BJ67" i="1"/>
  <c r="BJ68" i="1"/>
  <c r="BJ119" i="1"/>
  <c r="BJ60" i="1"/>
  <c r="BJ86" i="1"/>
  <c r="BJ117" i="1"/>
  <c r="BJ36" i="1"/>
  <c r="BJ82" i="1"/>
  <c r="BJ69" i="1"/>
  <c r="BJ165" i="1"/>
  <c r="BJ17" i="1"/>
  <c r="BJ2" i="1"/>
  <c r="BJ49" i="1"/>
  <c r="BJ226" i="1"/>
  <c r="BJ28" i="1"/>
  <c r="BJ22" i="1"/>
  <c r="BJ8" i="1"/>
  <c r="BJ84" i="1"/>
  <c r="BJ15" i="1"/>
  <c r="BJ450" i="1"/>
  <c r="BJ123" i="1"/>
  <c r="BJ29" i="1"/>
  <c r="BJ468" i="1"/>
  <c r="BJ80" i="1"/>
  <c r="BJ265" i="1"/>
  <c r="BJ245" i="1"/>
  <c r="BJ128" i="1"/>
  <c r="BJ199" i="1"/>
  <c r="BJ111" i="1"/>
  <c r="BJ89" i="1"/>
  <c r="BJ31" i="1"/>
  <c r="BJ65" i="1"/>
  <c r="BJ9" i="1"/>
  <c r="BJ98" i="1"/>
  <c r="BJ104" i="1"/>
  <c r="BJ251" i="1"/>
  <c r="BJ217" i="1"/>
  <c r="BJ129" i="1"/>
  <c r="BJ72" i="1"/>
  <c r="BJ91" i="1"/>
  <c r="BJ389" i="1"/>
  <c r="BJ322" i="1"/>
  <c r="BJ103" i="1"/>
  <c r="BJ188" i="1"/>
  <c r="BJ168" i="1"/>
  <c r="BJ310" i="1"/>
  <c r="BJ196" i="1"/>
  <c r="BJ288" i="1"/>
  <c r="BJ186" i="1"/>
  <c r="BJ220" i="1"/>
  <c r="BJ238" i="1"/>
  <c r="BJ112" i="1"/>
  <c r="BJ21" i="1"/>
  <c r="BJ3" i="1"/>
  <c r="BJ193" i="1"/>
  <c r="BJ136" i="1"/>
  <c r="BJ153" i="1"/>
  <c r="BJ218" i="1"/>
  <c r="BJ108" i="1"/>
  <c r="BJ180" i="1"/>
  <c r="BJ429" i="1"/>
  <c r="BJ292" i="1"/>
  <c r="BJ289" i="1"/>
  <c r="BJ223" i="1"/>
  <c r="BJ161" i="1"/>
  <c r="BJ228" i="1"/>
  <c r="BJ336" i="1"/>
  <c r="BJ276" i="1"/>
  <c r="BJ214" i="1"/>
  <c r="BJ252" i="1"/>
  <c r="BJ71" i="1"/>
  <c r="BJ151" i="1"/>
  <c r="BJ274" i="1"/>
  <c r="BJ182" i="1"/>
  <c r="BJ433" i="1"/>
  <c r="BJ20" i="1"/>
  <c r="BJ37" i="1"/>
  <c r="BJ447" i="1"/>
  <c r="BJ449" i="1"/>
  <c r="BJ75" i="1"/>
  <c r="BJ259" i="1"/>
  <c r="BJ287" i="1"/>
  <c r="BJ293" i="1"/>
  <c r="BJ263" i="1"/>
  <c r="BJ23" i="1"/>
  <c r="BJ52" i="1"/>
  <c r="BJ19" i="1"/>
  <c r="BJ134" i="1"/>
  <c r="BJ432" i="1"/>
  <c r="BJ6" i="1"/>
  <c r="BJ261" i="1"/>
  <c r="BJ233" i="1"/>
  <c r="BJ7" i="1"/>
  <c r="BJ215" i="1"/>
  <c r="BJ229" i="1"/>
  <c r="BJ172" i="1"/>
  <c r="BJ242" i="1"/>
  <c r="BJ212" i="1"/>
  <c r="BJ456" i="1"/>
  <c r="BJ337" i="1"/>
  <c r="BJ113" i="1"/>
  <c r="BJ175" i="1"/>
  <c r="BJ99" i="1"/>
  <c r="BJ66" i="1"/>
  <c r="BJ366" i="1"/>
  <c r="BJ144" i="1"/>
  <c r="BJ278" i="1"/>
  <c r="BJ26" i="1"/>
  <c r="BJ367" i="1"/>
  <c r="BJ114" i="1"/>
  <c r="BJ311" i="1"/>
  <c r="BJ27" i="1"/>
  <c r="BJ239" i="1"/>
  <c r="BJ253" i="1"/>
  <c r="BJ349" i="1"/>
  <c r="BJ139" i="1"/>
  <c r="BJ63" i="1"/>
  <c r="BJ126" i="1"/>
  <c r="BJ178" i="1"/>
  <c r="BJ35" i="1"/>
  <c r="BJ201" i="1"/>
  <c r="BJ13" i="1"/>
  <c r="BJ312" i="1"/>
  <c r="BJ370" i="1"/>
  <c r="BJ158" i="1"/>
  <c r="BJ365" i="1"/>
  <c r="BJ316" i="1"/>
  <c r="BJ282" i="1"/>
  <c r="BJ441" i="1"/>
  <c r="BJ354" i="1"/>
  <c r="BJ190" i="1"/>
  <c r="BJ463" i="1"/>
  <c r="BJ46" i="1"/>
  <c r="BJ231" i="1"/>
  <c r="BJ344" i="1"/>
  <c r="BJ277" i="1"/>
  <c r="BJ191" i="1"/>
  <c r="BJ43" i="1"/>
  <c r="BJ359" i="1"/>
  <c r="BJ121" i="1"/>
  <c r="BJ184" i="1"/>
  <c r="BJ88" i="1"/>
  <c r="BJ118" i="1"/>
  <c r="BJ285" i="1"/>
  <c r="BJ290" i="1"/>
  <c r="BJ146" i="1"/>
  <c r="BJ210" i="1"/>
  <c r="BJ81" i="1"/>
  <c r="BJ379" i="1"/>
  <c r="BJ300" i="1"/>
  <c r="BJ424" i="1"/>
  <c r="BJ256" i="1"/>
  <c r="BJ243" i="1"/>
  <c r="BJ154" i="1"/>
  <c r="BJ105" i="1"/>
  <c r="BJ157" i="1"/>
  <c r="BJ150" i="1"/>
  <c r="BJ51" i="1"/>
  <c r="BJ122" i="1"/>
  <c r="BJ55" i="1"/>
  <c r="BJ41" i="1"/>
  <c r="BJ428" i="1"/>
  <c r="BJ42" i="1"/>
  <c r="BJ45" i="1"/>
  <c r="BJ431" i="1"/>
  <c r="BJ10" i="1"/>
  <c r="BJ127" i="1"/>
  <c r="BJ208" i="1"/>
  <c r="BJ221" i="1"/>
  <c r="BJ306" i="1"/>
  <c r="BJ11" i="1"/>
  <c r="BJ195" i="1"/>
  <c r="BJ185" i="1"/>
  <c r="BJ332" i="1"/>
  <c r="BJ267" i="1"/>
  <c r="BJ385" i="1"/>
  <c r="BJ314" i="1"/>
  <c r="BJ286" i="1"/>
  <c r="BJ53" i="1"/>
  <c r="BJ48" i="1"/>
  <c r="BJ94" i="1"/>
  <c r="BJ395" i="1"/>
  <c r="BJ90" i="1"/>
  <c r="BJ211" i="1"/>
  <c r="BJ442" i="1"/>
  <c r="BJ135" i="1"/>
  <c r="BJ343" i="1"/>
  <c r="BJ149" i="1"/>
  <c r="BJ454" i="1"/>
  <c r="BJ363" i="1"/>
  <c r="BJ330" i="1"/>
  <c r="BJ183" i="1"/>
  <c r="BJ305" i="1"/>
  <c r="BJ350" i="1"/>
  <c r="BJ295" i="1"/>
  <c r="BJ448" i="1"/>
  <c r="BJ93" i="1"/>
  <c r="BJ377" i="1"/>
  <c r="BJ202" i="1"/>
  <c r="BJ173" i="1"/>
  <c r="BJ348" i="1"/>
  <c r="BJ216" i="1"/>
  <c r="BJ152" i="1"/>
  <c r="BJ477" i="1"/>
  <c r="BJ143" i="1"/>
  <c r="BJ462" i="1"/>
  <c r="BJ487" i="1"/>
  <c r="BJ87" i="1"/>
  <c r="BJ95" i="1"/>
  <c r="BJ492" i="1"/>
  <c r="BJ264" i="1"/>
  <c r="BJ271" i="1"/>
  <c r="BJ225" i="1"/>
  <c r="BJ133" i="1"/>
  <c r="BJ357" i="1"/>
  <c r="BJ275" i="1"/>
  <c r="BJ375" i="1"/>
  <c r="BJ137" i="1"/>
  <c r="BJ325" i="1"/>
  <c r="BJ262" i="1"/>
  <c r="BJ488" i="1"/>
  <c r="BJ302" i="1"/>
  <c r="BJ85" i="1"/>
  <c r="BJ378" i="1"/>
  <c r="BJ14" i="1"/>
  <c r="BJ156" i="1"/>
  <c r="BJ408" i="1"/>
  <c r="BJ362" i="1"/>
  <c r="BJ250" i="1"/>
  <c r="BJ162" i="1"/>
  <c r="BJ430" i="1"/>
  <c r="BJ268" i="1"/>
  <c r="BJ76" i="1"/>
  <c r="BJ459" i="1"/>
  <c r="BJ299" i="1"/>
  <c r="BJ224" i="1"/>
  <c r="BJ482" i="1"/>
  <c r="BJ320" i="1"/>
  <c r="BJ368" i="1"/>
  <c r="BJ485" i="1"/>
  <c r="BJ50" i="1"/>
  <c r="BJ101" i="1"/>
  <c r="BJ38" i="1"/>
  <c r="BJ400" i="1"/>
  <c r="BJ131" i="1"/>
  <c r="BJ32" i="1"/>
  <c r="BJ12" i="1"/>
  <c r="BJ33" i="1"/>
  <c r="BJ257" i="1"/>
  <c r="BJ319" i="1"/>
  <c r="BJ170" i="1"/>
  <c r="BJ54" i="1"/>
  <c r="BJ427" i="1"/>
  <c r="BJ284" i="1"/>
  <c r="BJ171" i="1"/>
  <c r="BJ297" i="1"/>
  <c r="BJ169" i="1"/>
  <c r="BJ324" i="1"/>
  <c r="BJ390" i="1"/>
  <c r="BJ298" i="1"/>
  <c r="BJ446" i="1"/>
  <c r="BJ328" i="1"/>
  <c r="BJ401" i="1"/>
  <c r="BJ222" i="1"/>
  <c r="BJ141" i="1"/>
  <c r="BJ179" i="1"/>
  <c r="BJ417" i="1"/>
  <c r="BJ384" i="1"/>
  <c r="BJ34" i="1"/>
  <c r="BJ100" i="1"/>
  <c r="BJ347" i="1"/>
  <c r="BJ333" i="1"/>
  <c r="BJ403" i="1"/>
  <c r="BJ124" i="1"/>
  <c r="BJ83" i="1"/>
  <c r="BJ420" i="1"/>
  <c r="BJ270" i="1"/>
  <c r="BJ388" i="1"/>
  <c r="BJ355" i="1"/>
  <c r="BJ281" i="1"/>
  <c r="BJ280" i="1"/>
  <c r="BJ422" i="1"/>
  <c r="BJ230" i="1"/>
  <c r="BJ240" i="1"/>
  <c r="BJ466" i="1"/>
  <c r="BJ317" i="1"/>
  <c r="BJ125" i="1"/>
  <c r="BJ411" i="1"/>
  <c r="BJ279" i="1"/>
  <c r="BJ304" i="1"/>
  <c r="BJ361" i="1"/>
  <c r="BJ386" i="1"/>
  <c r="BJ192" i="1"/>
  <c r="BJ177" i="1"/>
  <c r="BJ321" i="1"/>
  <c r="BJ235" i="1"/>
  <c r="BJ309" i="1"/>
  <c r="BJ227" i="1"/>
  <c r="BJ102" i="1"/>
  <c r="BJ142" i="1"/>
  <c r="BJ213" i="1"/>
  <c r="BJ39" i="1"/>
  <c r="BJ326" i="1"/>
  <c r="BJ16" i="1"/>
  <c r="BJ74" i="1"/>
  <c r="BJ77" i="1"/>
  <c r="BJ194" i="1"/>
  <c r="BJ24" i="1"/>
  <c r="BJ209" i="1"/>
  <c r="BJ205" i="1"/>
  <c r="BJ345" i="1"/>
  <c r="BJ189" i="1"/>
  <c r="BJ207" i="1"/>
  <c r="BJ147" i="1"/>
  <c r="BJ346" i="1"/>
  <c r="BJ303" i="1"/>
  <c r="BJ423" i="1"/>
  <c r="BJ97" i="1"/>
  <c r="BJ266" i="1"/>
  <c r="BJ163" i="1"/>
  <c r="BJ247" i="1"/>
  <c r="BJ166" i="1"/>
  <c r="BJ47" i="1"/>
  <c r="BJ331" i="1"/>
  <c r="BJ484" i="1"/>
  <c r="BJ197" i="1"/>
  <c r="BJ323" i="1"/>
  <c r="BJ381" i="1"/>
  <c r="BJ413" i="1"/>
  <c r="BJ78" i="1"/>
  <c r="BJ56" i="1"/>
  <c r="BJ130" i="1"/>
  <c r="BJ176" i="1"/>
  <c r="BJ439" i="1"/>
  <c r="BJ138" i="1"/>
  <c r="BJ106" i="1"/>
  <c r="BJ5" i="1"/>
  <c r="BJ416" i="1"/>
  <c r="BJ457" i="1"/>
  <c r="BJ160" i="1"/>
  <c r="BJ380" i="1"/>
  <c r="BJ73" i="1"/>
  <c r="BJ167" i="1"/>
  <c r="BJ79" i="1"/>
  <c r="BJ159" i="1"/>
  <c r="BJ64" i="1"/>
  <c r="BJ374" i="1"/>
  <c r="BJ460" i="1"/>
  <c r="BJ294" i="1"/>
  <c r="BJ58" i="1"/>
  <c r="BJ206" i="1"/>
  <c r="BJ409" i="1"/>
  <c r="BJ464" i="1"/>
  <c r="BJ407" i="1"/>
  <c r="BJ57" i="1"/>
  <c r="BJ391" i="1"/>
  <c r="BJ356" i="1"/>
  <c r="BJ237" i="1"/>
  <c r="BJ308" i="1"/>
  <c r="BJ483" i="1"/>
  <c r="BJ318" i="1"/>
  <c r="BJ132" i="1"/>
  <c r="BJ425" i="1"/>
  <c r="BJ200" i="1"/>
  <c r="BJ353" i="1"/>
  <c r="BJ414" i="1"/>
  <c r="BJ455" i="1"/>
  <c r="BJ313" i="1"/>
  <c r="BJ352" i="1"/>
  <c r="BJ364" i="1"/>
  <c r="BJ415" i="1"/>
  <c r="BJ338" i="1"/>
  <c r="BJ198" i="1"/>
  <c r="BJ438" i="1"/>
  <c r="BJ436" i="1"/>
  <c r="BJ489" i="1"/>
  <c r="BJ107" i="1"/>
  <c r="BJ30" i="1"/>
  <c r="BJ255" i="1"/>
  <c r="BJ115" i="1"/>
  <c r="BJ473" i="1"/>
  <c r="BJ96" i="1"/>
  <c r="BJ444" i="1"/>
  <c r="BJ44" i="1"/>
  <c r="BJ387" i="1"/>
  <c r="BJ254" i="1"/>
  <c r="BJ62" i="1"/>
  <c r="BJ493" i="1"/>
  <c r="BJ18" i="1"/>
  <c r="BJ470" i="1"/>
  <c r="BJ234" i="1"/>
  <c r="BJ434" i="1"/>
  <c r="BJ340" i="1"/>
  <c r="BJ341" i="1"/>
  <c r="BJ440" i="1"/>
  <c r="BJ241" i="1"/>
  <c r="BJ461" i="1"/>
  <c r="BJ421" i="1"/>
  <c r="BJ418" i="1"/>
  <c r="BJ307" i="1"/>
  <c r="BJ383" i="1"/>
  <c r="BJ453" i="1"/>
  <c r="BJ404" i="1"/>
  <c r="BJ445" i="1"/>
  <c r="BJ474" i="1"/>
  <c r="BJ490" i="1"/>
  <c r="BJ59" i="1"/>
  <c r="BJ392" i="1"/>
  <c r="BJ232" i="1"/>
  <c r="BJ40" i="1"/>
  <c r="BJ4" i="1"/>
  <c r="BJ406" i="1"/>
  <c r="BJ327" i="1"/>
  <c r="BJ329" i="1"/>
  <c r="BJ437" i="1"/>
  <c r="BJ376" i="1"/>
  <c r="BJ471" i="1"/>
  <c r="BJ372" i="1"/>
  <c r="BJ360" i="1"/>
  <c r="BJ486" i="1"/>
  <c r="BJ273" i="1"/>
  <c r="BJ291" i="1"/>
  <c r="BJ315" i="1"/>
  <c r="BJ405" i="1"/>
  <c r="BJ412" i="1"/>
  <c r="BJ140" i="1"/>
  <c r="BJ219" i="1"/>
  <c r="BJ399" i="1"/>
  <c r="BJ435" i="1"/>
  <c r="BJ181" i="1"/>
  <c r="BJ458" i="1"/>
  <c r="BJ249" i="1"/>
  <c r="BJ398" i="1"/>
  <c r="BJ465" i="1"/>
  <c r="BJ145" i="1"/>
  <c r="BJ358" i="1"/>
  <c r="BJ148" i="1"/>
  <c r="BJ120" i="1"/>
  <c r="BJ109" i="1"/>
  <c r="BJ116" i="1"/>
  <c r="BJ443" i="1"/>
  <c r="BJ155" i="1"/>
  <c r="BJ397" i="1"/>
  <c r="BJ204" i="1"/>
  <c r="BJ426" i="1"/>
  <c r="BJ301" i="1"/>
  <c r="BJ481" i="1"/>
  <c r="BJ70" i="1"/>
  <c r="BJ246" i="1"/>
  <c r="BJ351" i="1"/>
  <c r="BJ373" i="1"/>
  <c r="BJ272" i="1"/>
  <c r="BJ393" i="1"/>
  <c r="BJ334" i="1"/>
  <c r="BJ283" i="1"/>
  <c r="BJ296" i="1"/>
  <c r="BJ369" i="1"/>
  <c r="BJ480" i="1"/>
  <c r="BJ491" i="1"/>
  <c r="BJ410" i="1"/>
  <c r="BJ478" i="1"/>
  <c r="BJ451" i="1"/>
  <c r="BJ371" i="1"/>
  <c r="BJ110" i="1"/>
  <c r="BJ339" i="1"/>
  <c r="BJ472" i="1"/>
  <c r="BJ203" i="1"/>
  <c r="BJ469" i="1"/>
  <c r="BJ248" i="1"/>
  <c r="BJ260" i="1"/>
  <c r="BJ269" i="1"/>
  <c r="BJ396" i="1"/>
  <c r="BJ476" i="1"/>
  <c r="BJ335" i="1"/>
  <c r="BJ475" i="1"/>
  <c r="BJ394" i="1"/>
  <c r="BJ236" i="1"/>
  <c r="BJ25" i="1"/>
  <c r="BJ479" i="1"/>
  <c r="BJ61" i="1"/>
  <c r="BJ419" i="1"/>
  <c r="BJ342" i="1"/>
  <c r="BJ92" i="1"/>
  <c r="BJ174" i="1"/>
  <c r="BJ244" i="1"/>
  <c r="BJ452" i="1"/>
  <c r="BJ382" i="1"/>
  <c r="BJ164" i="1"/>
  <c r="BJ467" i="1"/>
  <c r="BJ402" i="1"/>
  <c r="BJ258" i="1"/>
  <c r="BI187" i="1"/>
  <c r="BI67" i="1"/>
  <c r="BI68" i="1"/>
  <c r="BI119" i="1"/>
  <c r="BI60" i="1"/>
  <c r="BI86" i="1"/>
  <c r="BI117" i="1"/>
  <c r="BI36" i="1"/>
  <c r="BI82" i="1"/>
  <c r="BI69" i="1"/>
  <c r="BI165" i="1"/>
  <c r="BI17" i="1"/>
  <c r="BI2" i="1"/>
  <c r="BI49" i="1"/>
  <c r="BI226" i="1"/>
  <c r="BI28" i="1"/>
  <c r="BI22" i="1"/>
  <c r="BI8" i="1"/>
  <c r="BI84" i="1"/>
  <c r="BI15" i="1"/>
  <c r="BI450" i="1"/>
  <c r="BI123" i="1"/>
  <c r="BI29" i="1"/>
  <c r="BI468" i="1"/>
  <c r="BI80" i="1"/>
  <c r="BI265" i="1"/>
  <c r="BI245" i="1"/>
  <c r="BI128" i="1"/>
  <c r="BI199" i="1"/>
  <c r="BI111" i="1"/>
  <c r="BI89" i="1"/>
  <c r="BI31" i="1"/>
  <c r="BI65" i="1"/>
  <c r="BI9" i="1"/>
  <c r="BI98" i="1"/>
  <c r="BI104" i="1"/>
  <c r="BI251" i="1"/>
  <c r="BI217" i="1"/>
  <c r="BI129" i="1"/>
  <c r="BI72" i="1"/>
  <c r="BI91" i="1"/>
  <c r="BI389" i="1"/>
  <c r="BI322" i="1"/>
  <c r="BI103" i="1"/>
  <c r="BI188" i="1"/>
  <c r="BI168" i="1"/>
  <c r="BI310" i="1"/>
  <c r="BI196" i="1"/>
  <c r="BI288" i="1"/>
  <c r="BI186" i="1"/>
  <c r="BI220" i="1"/>
  <c r="BI238" i="1"/>
  <c r="BI112" i="1"/>
  <c r="BI21" i="1"/>
  <c r="BI3" i="1"/>
  <c r="BI193" i="1"/>
  <c r="BI136" i="1"/>
  <c r="BI153" i="1"/>
  <c r="BI218" i="1"/>
  <c r="BI108" i="1"/>
  <c r="BI180" i="1"/>
  <c r="BI429" i="1"/>
  <c r="BI292" i="1"/>
  <c r="BI289" i="1"/>
  <c r="BI223" i="1"/>
  <c r="BI161" i="1"/>
  <c r="BI228" i="1"/>
  <c r="BI336" i="1"/>
  <c r="BI276" i="1"/>
  <c r="BI214" i="1"/>
  <c r="BI252" i="1"/>
  <c r="BI71" i="1"/>
  <c r="BI151" i="1"/>
  <c r="BI274" i="1"/>
  <c r="BI182" i="1"/>
  <c r="BI433" i="1"/>
  <c r="BI20" i="1"/>
  <c r="BI37" i="1"/>
  <c r="BI447" i="1"/>
  <c r="BI449" i="1"/>
  <c r="BI75" i="1"/>
  <c r="BI259" i="1"/>
  <c r="BI287" i="1"/>
  <c r="BI293" i="1"/>
  <c r="BI263" i="1"/>
  <c r="BI23" i="1"/>
  <c r="BI52" i="1"/>
  <c r="BI19" i="1"/>
  <c r="BI134" i="1"/>
  <c r="BI432" i="1"/>
  <c r="BI6" i="1"/>
  <c r="BI261" i="1"/>
  <c r="BI233" i="1"/>
  <c r="BI7" i="1"/>
  <c r="BI215" i="1"/>
  <c r="BI229" i="1"/>
  <c r="BI172" i="1"/>
  <c r="BI242" i="1"/>
  <c r="BI212" i="1"/>
  <c r="BI456" i="1"/>
  <c r="BI337" i="1"/>
  <c r="BI113" i="1"/>
  <c r="BI175" i="1"/>
  <c r="BI99" i="1"/>
  <c r="BI66" i="1"/>
  <c r="BI366" i="1"/>
  <c r="BI144" i="1"/>
  <c r="BI278" i="1"/>
  <c r="BI26" i="1"/>
  <c r="BI367" i="1"/>
  <c r="BI114" i="1"/>
  <c r="BI311" i="1"/>
  <c r="BI27" i="1"/>
  <c r="BI239" i="1"/>
  <c r="BI253" i="1"/>
  <c r="BI349" i="1"/>
  <c r="BI139" i="1"/>
  <c r="BI63" i="1"/>
  <c r="BI126" i="1"/>
  <c r="BI178" i="1"/>
  <c r="BI35" i="1"/>
  <c r="BI201" i="1"/>
  <c r="BI13" i="1"/>
  <c r="BI312" i="1"/>
  <c r="BI370" i="1"/>
  <c r="BI158" i="1"/>
  <c r="BI365" i="1"/>
  <c r="BI316" i="1"/>
  <c r="BI282" i="1"/>
  <c r="BI441" i="1"/>
  <c r="BI354" i="1"/>
  <c r="BI190" i="1"/>
  <c r="BI463" i="1"/>
  <c r="BI46" i="1"/>
  <c r="BI231" i="1"/>
  <c r="BI344" i="1"/>
  <c r="BI277" i="1"/>
  <c r="BI191" i="1"/>
  <c r="BI43" i="1"/>
  <c r="BI359" i="1"/>
  <c r="BI121" i="1"/>
  <c r="BI184" i="1"/>
  <c r="BI88" i="1"/>
  <c r="BI118" i="1"/>
  <c r="BI285" i="1"/>
  <c r="BI290" i="1"/>
  <c r="BI146" i="1"/>
  <c r="BI210" i="1"/>
  <c r="BI81" i="1"/>
  <c r="BI379" i="1"/>
  <c r="BI300" i="1"/>
  <c r="BI424" i="1"/>
  <c r="BI256" i="1"/>
  <c r="BI243" i="1"/>
  <c r="BI154" i="1"/>
  <c r="BI105" i="1"/>
  <c r="BI157" i="1"/>
  <c r="BI150" i="1"/>
  <c r="BI51" i="1"/>
  <c r="BI122" i="1"/>
  <c r="BI55" i="1"/>
  <c r="BI41" i="1"/>
  <c r="BI428" i="1"/>
  <c r="BI42" i="1"/>
  <c r="BI45" i="1"/>
  <c r="BI431" i="1"/>
  <c r="BI10" i="1"/>
  <c r="BI127" i="1"/>
  <c r="BI208" i="1"/>
  <c r="BI221" i="1"/>
  <c r="BI306" i="1"/>
  <c r="BI11" i="1"/>
  <c r="BI195" i="1"/>
  <c r="AY195" i="1" s="1"/>
  <c r="BI185" i="1"/>
  <c r="BI332" i="1"/>
  <c r="BI267" i="1"/>
  <c r="BI385" i="1"/>
  <c r="BI314" i="1"/>
  <c r="BI286" i="1"/>
  <c r="BI53" i="1"/>
  <c r="BI48" i="1"/>
  <c r="BI94" i="1"/>
  <c r="BI395" i="1"/>
  <c r="BI90" i="1"/>
  <c r="BI211" i="1"/>
  <c r="BI442" i="1"/>
  <c r="BI135" i="1"/>
  <c r="BI343" i="1"/>
  <c r="BI149" i="1"/>
  <c r="BI454" i="1"/>
  <c r="BI363" i="1"/>
  <c r="BI330" i="1"/>
  <c r="BI183" i="1"/>
  <c r="BI305" i="1"/>
  <c r="BI350" i="1"/>
  <c r="BI295" i="1"/>
  <c r="BI448" i="1"/>
  <c r="BI93" i="1"/>
  <c r="BI377" i="1"/>
  <c r="BI202" i="1"/>
  <c r="BI173" i="1"/>
  <c r="BI348" i="1"/>
  <c r="BI216" i="1"/>
  <c r="BI152" i="1"/>
  <c r="BI477" i="1"/>
  <c r="BI143" i="1"/>
  <c r="BI462" i="1"/>
  <c r="BI487" i="1"/>
  <c r="BI87" i="1"/>
  <c r="BI95" i="1"/>
  <c r="BI492" i="1"/>
  <c r="BI264" i="1"/>
  <c r="BI271" i="1"/>
  <c r="BI225" i="1"/>
  <c r="BI133" i="1"/>
  <c r="BI357" i="1"/>
  <c r="BI275" i="1"/>
  <c r="BI375" i="1"/>
  <c r="BI137" i="1"/>
  <c r="BI325" i="1"/>
  <c r="BI262" i="1"/>
  <c r="BI488" i="1"/>
  <c r="BI302" i="1"/>
  <c r="BI85" i="1"/>
  <c r="BI378" i="1"/>
  <c r="BI14" i="1"/>
  <c r="BI156" i="1"/>
  <c r="BI408" i="1"/>
  <c r="BI362" i="1"/>
  <c r="BI250" i="1"/>
  <c r="BI162" i="1"/>
  <c r="BI430" i="1"/>
  <c r="BI268" i="1"/>
  <c r="BI76" i="1"/>
  <c r="BI459" i="1"/>
  <c r="BI299" i="1"/>
  <c r="BI224" i="1"/>
  <c r="BI482" i="1"/>
  <c r="BI320" i="1"/>
  <c r="BI368" i="1"/>
  <c r="BI485" i="1"/>
  <c r="BI50" i="1"/>
  <c r="BI101" i="1"/>
  <c r="BI38" i="1"/>
  <c r="BI400" i="1"/>
  <c r="BI131" i="1"/>
  <c r="BI32" i="1"/>
  <c r="BI12" i="1"/>
  <c r="BI33" i="1"/>
  <c r="BI257" i="1"/>
  <c r="BI319" i="1"/>
  <c r="BI170" i="1"/>
  <c r="BI54" i="1"/>
  <c r="BI427" i="1"/>
  <c r="BI284" i="1"/>
  <c r="BI171" i="1"/>
  <c r="BI297" i="1"/>
  <c r="BI169" i="1"/>
  <c r="BI324" i="1"/>
  <c r="BI390" i="1"/>
  <c r="BI298" i="1"/>
  <c r="BI446" i="1"/>
  <c r="BI328" i="1"/>
  <c r="BI401" i="1"/>
  <c r="BI222" i="1"/>
  <c r="BI141" i="1"/>
  <c r="BI179" i="1"/>
  <c r="BI417" i="1"/>
  <c r="BI384" i="1"/>
  <c r="BI34" i="1"/>
  <c r="BI100" i="1"/>
  <c r="BI347" i="1"/>
  <c r="BI333" i="1"/>
  <c r="BI403" i="1"/>
  <c r="BI124" i="1"/>
  <c r="BI83" i="1"/>
  <c r="BI420" i="1"/>
  <c r="BI270" i="1"/>
  <c r="BI388" i="1"/>
  <c r="BI355" i="1"/>
  <c r="BI281" i="1"/>
  <c r="BI280" i="1"/>
  <c r="BI422" i="1"/>
  <c r="BI230" i="1"/>
  <c r="BI240" i="1"/>
  <c r="BI466" i="1"/>
  <c r="BI317" i="1"/>
  <c r="BI125" i="1"/>
  <c r="BI411" i="1"/>
  <c r="BI279" i="1"/>
  <c r="BI304" i="1"/>
  <c r="BI361" i="1"/>
  <c r="BI386" i="1"/>
  <c r="BI192" i="1"/>
  <c r="BI177" i="1"/>
  <c r="BI321" i="1"/>
  <c r="BI235" i="1"/>
  <c r="BI309" i="1"/>
  <c r="BI227" i="1"/>
  <c r="BI102" i="1"/>
  <c r="BI142" i="1"/>
  <c r="BI213" i="1"/>
  <c r="BI39" i="1"/>
  <c r="BI326" i="1"/>
  <c r="BI16" i="1"/>
  <c r="BI74" i="1"/>
  <c r="BI77" i="1"/>
  <c r="BI194" i="1"/>
  <c r="BI24" i="1"/>
  <c r="BI209" i="1"/>
  <c r="BI205" i="1"/>
  <c r="BI345" i="1"/>
  <c r="BI189" i="1"/>
  <c r="BI207" i="1"/>
  <c r="BI147" i="1"/>
  <c r="BI346" i="1"/>
  <c r="BI303" i="1"/>
  <c r="BI423" i="1"/>
  <c r="BI97" i="1"/>
  <c r="BI266" i="1"/>
  <c r="BI163" i="1"/>
  <c r="BI247" i="1"/>
  <c r="BI166" i="1"/>
  <c r="BI47" i="1"/>
  <c r="BI331" i="1"/>
  <c r="BI484" i="1"/>
  <c r="BI197" i="1"/>
  <c r="BI323" i="1"/>
  <c r="BI381" i="1"/>
  <c r="BI413" i="1"/>
  <c r="BI78" i="1"/>
  <c r="BI56" i="1"/>
  <c r="BI130" i="1"/>
  <c r="BI176" i="1"/>
  <c r="BI439" i="1"/>
  <c r="BI138" i="1"/>
  <c r="BI106" i="1"/>
  <c r="BI5" i="1"/>
  <c r="BI416" i="1"/>
  <c r="BI457" i="1"/>
  <c r="BI160" i="1"/>
  <c r="BI380" i="1"/>
  <c r="BI73" i="1"/>
  <c r="BI167" i="1"/>
  <c r="BI79" i="1"/>
  <c r="BI159" i="1"/>
  <c r="BI64" i="1"/>
  <c r="BI374" i="1"/>
  <c r="BI460" i="1"/>
  <c r="BI294" i="1"/>
  <c r="BI58" i="1"/>
  <c r="BI206" i="1"/>
  <c r="BI409" i="1"/>
  <c r="BI464" i="1"/>
  <c r="BI407" i="1"/>
  <c r="BI57" i="1"/>
  <c r="BI391" i="1"/>
  <c r="BI356" i="1"/>
  <c r="BI237" i="1"/>
  <c r="BI308" i="1"/>
  <c r="BI483" i="1"/>
  <c r="BI318" i="1"/>
  <c r="BI132" i="1"/>
  <c r="BI425" i="1"/>
  <c r="BI200" i="1"/>
  <c r="BI353" i="1"/>
  <c r="BI414" i="1"/>
  <c r="BI455" i="1"/>
  <c r="BI313" i="1"/>
  <c r="BI352" i="1"/>
  <c r="BI364" i="1"/>
  <c r="BI415" i="1"/>
  <c r="BI338" i="1"/>
  <c r="BI198" i="1"/>
  <c r="BI438" i="1"/>
  <c r="BI436" i="1"/>
  <c r="BI489" i="1"/>
  <c r="BI107" i="1"/>
  <c r="BI30" i="1"/>
  <c r="BI255" i="1"/>
  <c r="BI115" i="1"/>
  <c r="BI473" i="1"/>
  <c r="BI96" i="1"/>
  <c r="BI444" i="1"/>
  <c r="BI44" i="1"/>
  <c r="BI387" i="1"/>
  <c r="BI254" i="1"/>
  <c r="BI62" i="1"/>
  <c r="BI493" i="1"/>
  <c r="BI18" i="1"/>
  <c r="BI470" i="1"/>
  <c r="BI234" i="1"/>
  <c r="BI434" i="1"/>
  <c r="BI340" i="1"/>
  <c r="BI341" i="1"/>
  <c r="BI440" i="1"/>
  <c r="BI241" i="1"/>
  <c r="BI461" i="1"/>
  <c r="BI421" i="1"/>
  <c r="BI418" i="1"/>
  <c r="BI307" i="1"/>
  <c r="BI383" i="1"/>
  <c r="BI453" i="1"/>
  <c r="BI404" i="1"/>
  <c r="BI445" i="1"/>
  <c r="BI474" i="1"/>
  <c r="BI490" i="1"/>
  <c r="BI59" i="1"/>
  <c r="BI392" i="1"/>
  <c r="BI232" i="1"/>
  <c r="BI40" i="1"/>
  <c r="BI4" i="1"/>
  <c r="BI406" i="1"/>
  <c r="BI327" i="1"/>
  <c r="BI329" i="1"/>
  <c r="BI437" i="1"/>
  <c r="BI376" i="1"/>
  <c r="BI471" i="1"/>
  <c r="BI372" i="1"/>
  <c r="BI360" i="1"/>
  <c r="BI486" i="1"/>
  <c r="BI273" i="1"/>
  <c r="BI291" i="1"/>
  <c r="BI315" i="1"/>
  <c r="BI405" i="1"/>
  <c r="BI412" i="1"/>
  <c r="BI140" i="1"/>
  <c r="BI219" i="1"/>
  <c r="BI399" i="1"/>
  <c r="BI435" i="1"/>
  <c r="BI181" i="1"/>
  <c r="BI458" i="1"/>
  <c r="BI249" i="1"/>
  <c r="BI398" i="1"/>
  <c r="BI465" i="1"/>
  <c r="BI145" i="1"/>
  <c r="BI358" i="1"/>
  <c r="BI148" i="1"/>
  <c r="BI120" i="1"/>
  <c r="BI109" i="1"/>
  <c r="BI116" i="1"/>
  <c r="BI443" i="1"/>
  <c r="BI155" i="1"/>
  <c r="BI397" i="1"/>
  <c r="BI204" i="1"/>
  <c r="BI426" i="1"/>
  <c r="BI301" i="1"/>
  <c r="BI481" i="1"/>
  <c r="BI70" i="1"/>
  <c r="BI246" i="1"/>
  <c r="BI351" i="1"/>
  <c r="BI373" i="1"/>
  <c r="BI272" i="1"/>
  <c r="BI393" i="1"/>
  <c r="BI334" i="1"/>
  <c r="BI283" i="1"/>
  <c r="BI296" i="1"/>
  <c r="BI369" i="1"/>
  <c r="BI480" i="1"/>
  <c r="BI491" i="1"/>
  <c r="BI410" i="1"/>
  <c r="BI478" i="1"/>
  <c r="BI451" i="1"/>
  <c r="BI371" i="1"/>
  <c r="BI110" i="1"/>
  <c r="BI339" i="1"/>
  <c r="BI472" i="1"/>
  <c r="BI203" i="1"/>
  <c r="BI469" i="1"/>
  <c r="BI248" i="1"/>
  <c r="BI260" i="1"/>
  <c r="BI269" i="1"/>
  <c r="BI396" i="1"/>
  <c r="BI476" i="1"/>
  <c r="BI335" i="1"/>
  <c r="BI475" i="1"/>
  <c r="BI394" i="1"/>
  <c r="BI236" i="1"/>
  <c r="BI25" i="1"/>
  <c r="BI479" i="1"/>
  <c r="BI61" i="1"/>
  <c r="BI419" i="1"/>
  <c r="BI342" i="1"/>
  <c r="BI92" i="1"/>
  <c r="BI174" i="1"/>
  <c r="BI244" i="1"/>
  <c r="BI452" i="1"/>
  <c r="BI382" i="1"/>
  <c r="BI164" i="1"/>
  <c r="BI467" i="1"/>
  <c r="BI402" i="1"/>
  <c r="BI258" i="1"/>
  <c r="BH402" i="1"/>
  <c r="BG402" i="1"/>
  <c r="BF402" i="1"/>
  <c r="BE402" i="1"/>
  <c r="BD402" i="1"/>
  <c r="BC402" i="1"/>
  <c r="BH467" i="1"/>
  <c r="BG467" i="1"/>
  <c r="BF467" i="1"/>
  <c r="BE467" i="1"/>
  <c r="BD467" i="1"/>
  <c r="BC467" i="1"/>
  <c r="BH164" i="1"/>
  <c r="BG164" i="1"/>
  <c r="BF164" i="1"/>
  <c r="BE164" i="1"/>
  <c r="BD164" i="1"/>
  <c r="BC164" i="1"/>
  <c r="BH382" i="1"/>
  <c r="BG382" i="1"/>
  <c r="BF382" i="1"/>
  <c r="BE382" i="1"/>
  <c r="BD382" i="1"/>
  <c r="BC382" i="1"/>
  <c r="BH452" i="1"/>
  <c r="BG452" i="1"/>
  <c r="BF452" i="1"/>
  <c r="BE452" i="1"/>
  <c r="BD452" i="1"/>
  <c r="BC452" i="1"/>
  <c r="BH244" i="1"/>
  <c r="BG244" i="1"/>
  <c r="BF244" i="1"/>
  <c r="BE244" i="1"/>
  <c r="BD244" i="1"/>
  <c r="BC244" i="1"/>
  <c r="BH174" i="1"/>
  <c r="BG174" i="1"/>
  <c r="BF174" i="1"/>
  <c r="BE174" i="1"/>
  <c r="BD174" i="1"/>
  <c r="BC174" i="1"/>
  <c r="BH92" i="1"/>
  <c r="BG92" i="1"/>
  <c r="BF92" i="1"/>
  <c r="BE92" i="1"/>
  <c r="BD92" i="1"/>
  <c r="BC92" i="1"/>
  <c r="BH342" i="1"/>
  <c r="BG342" i="1"/>
  <c r="BF342" i="1"/>
  <c r="BE342" i="1"/>
  <c r="BD342" i="1"/>
  <c r="BC342" i="1"/>
  <c r="BH419" i="1"/>
  <c r="BG419" i="1"/>
  <c r="BF419" i="1"/>
  <c r="BE419" i="1"/>
  <c r="BD419" i="1"/>
  <c r="BC419" i="1"/>
  <c r="BH61" i="1"/>
  <c r="BG61" i="1"/>
  <c r="BF61" i="1"/>
  <c r="BE61" i="1"/>
  <c r="BD61" i="1"/>
  <c r="BC61" i="1"/>
  <c r="BH479" i="1"/>
  <c r="BG479" i="1"/>
  <c r="BF479" i="1"/>
  <c r="BE479" i="1"/>
  <c r="BD479" i="1"/>
  <c r="BC479" i="1"/>
  <c r="BH25" i="1"/>
  <c r="BG25" i="1"/>
  <c r="BF25" i="1"/>
  <c r="BE25" i="1"/>
  <c r="BD25" i="1"/>
  <c r="BC25" i="1"/>
  <c r="BH236" i="1"/>
  <c r="BG236" i="1"/>
  <c r="BF236" i="1"/>
  <c r="BE236" i="1"/>
  <c r="BD236" i="1"/>
  <c r="BC236" i="1"/>
  <c r="BH394" i="1"/>
  <c r="BG394" i="1"/>
  <c r="BF394" i="1"/>
  <c r="BE394" i="1"/>
  <c r="BD394" i="1"/>
  <c r="BC394" i="1"/>
  <c r="BH475" i="1"/>
  <c r="BG475" i="1"/>
  <c r="BF475" i="1"/>
  <c r="BE475" i="1"/>
  <c r="BD475" i="1"/>
  <c r="BC475" i="1"/>
  <c r="BH335" i="1"/>
  <c r="BG335" i="1"/>
  <c r="BF335" i="1"/>
  <c r="BE335" i="1"/>
  <c r="BD335" i="1"/>
  <c r="BC335" i="1"/>
  <c r="BH476" i="1"/>
  <c r="BG476" i="1"/>
  <c r="BF476" i="1"/>
  <c r="BE476" i="1"/>
  <c r="BD476" i="1"/>
  <c r="BC476" i="1"/>
  <c r="BH396" i="1"/>
  <c r="BG396" i="1"/>
  <c r="BF396" i="1"/>
  <c r="BE396" i="1"/>
  <c r="BD396" i="1"/>
  <c r="BC396" i="1"/>
  <c r="BH269" i="1"/>
  <c r="BG269" i="1"/>
  <c r="BF269" i="1"/>
  <c r="BE269" i="1"/>
  <c r="BD269" i="1"/>
  <c r="BC269" i="1"/>
  <c r="BH260" i="1"/>
  <c r="BG260" i="1"/>
  <c r="BF260" i="1"/>
  <c r="BE260" i="1"/>
  <c r="BD260" i="1"/>
  <c r="BC260" i="1"/>
  <c r="BH248" i="1"/>
  <c r="BG248" i="1"/>
  <c r="BF248" i="1"/>
  <c r="BE248" i="1"/>
  <c r="BD248" i="1"/>
  <c r="BC248" i="1"/>
  <c r="BH469" i="1"/>
  <c r="BG469" i="1"/>
  <c r="BF469" i="1"/>
  <c r="BE469" i="1"/>
  <c r="BD469" i="1"/>
  <c r="BC469" i="1"/>
  <c r="BH203" i="1"/>
  <c r="BG203" i="1"/>
  <c r="BF203" i="1"/>
  <c r="BE203" i="1"/>
  <c r="BD203" i="1"/>
  <c r="BC203" i="1"/>
  <c r="BH472" i="1"/>
  <c r="BG472" i="1"/>
  <c r="BF472" i="1"/>
  <c r="BE472" i="1"/>
  <c r="BD472" i="1"/>
  <c r="BC472" i="1"/>
  <c r="BH339" i="1"/>
  <c r="BG339" i="1"/>
  <c r="BF339" i="1"/>
  <c r="BE339" i="1"/>
  <c r="BD339" i="1"/>
  <c r="BC339" i="1"/>
  <c r="BH110" i="1"/>
  <c r="BG110" i="1"/>
  <c r="BF110" i="1"/>
  <c r="BE110" i="1"/>
  <c r="BD110" i="1"/>
  <c r="BC110" i="1"/>
  <c r="BH371" i="1"/>
  <c r="BG371" i="1"/>
  <c r="BF371" i="1"/>
  <c r="BE371" i="1"/>
  <c r="BD371" i="1"/>
  <c r="BC371" i="1"/>
  <c r="BH451" i="1"/>
  <c r="BG451" i="1"/>
  <c r="BF451" i="1"/>
  <c r="BE451" i="1"/>
  <c r="BD451" i="1"/>
  <c r="BC451" i="1"/>
  <c r="BH478" i="1"/>
  <c r="BG478" i="1"/>
  <c r="BF478" i="1"/>
  <c r="BE478" i="1"/>
  <c r="BD478" i="1"/>
  <c r="BC478" i="1"/>
  <c r="BH410" i="1"/>
  <c r="BG410" i="1"/>
  <c r="BF410" i="1"/>
  <c r="BE410" i="1"/>
  <c r="BD410" i="1"/>
  <c r="BC410" i="1"/>
  <c r="BH491" i="1"/>
  <c r="BG491" i="1"/>
  <c r="BF491" i="1"/>
  <c r="BE491" i="1"/>
  <c r="BD491" i="1"/>
  <c r="BC491" i="1"/>
  <c r="BH480" i="1"/>
  <c r="BG480" i="1"/>
  <c r="BF480" i="1"/>
  <c r="BE480" i="1"/>
  <c r="BD480" i="1"/>
  <c r="BC480" i="1"/>
  <c r="BH369" i="1"/>
  <c r="BG369" i="1"/>
  <c r="BF369" i="1"/>
  <c r="BE369" i="1"/>
  <c r="BD369" i="1"/>
  <c r="BC369" i="1"/>
  <c r="BH296" i="1"/>
  <c r="BG296" i="1"/>
  <c r="BF296" i="1"/>
  <c r="BE296" i="1"/>
  <c r="BD296" i="1"/>
  <c r="BC296" i="1"/>
  <c r="BH283" i="1"/>
  <c r="BG283" i="1"/>
  <c r="BF283" i="1"/>
  <c r="BE283" i="1"/>
  <c r="BD283" i="1"/>
  <c r="BC283" i="1"/>
  <c r="BH334" i="1"/>
  <c r="BG334" i="1"/>
  <c r="BF334" i="1"/>
  <c r="BE334" i="1"/>
  <c r="BD334" i="1"/>
  <c r="BC334" i="1"/>
  <c r="BH393" i="1"/>
  <c r="BG393" i="1"/>
  <c r="BF393" i="1"/>
  <c r="BE393" i="1"/>
  <c r="BD393" i="1"/>
  <c r="BC393" i="1"/>
  <c r="BH272" i="1"/>
  <c r="BG272" i="1"/>
  <c r="BF272" i="1"/>
  <c r="BE272" i="1"/>
  <c r="BD272" i="1"/>
  <c r="BC272" i="1"/>
  <c r="BH373" i="1"/>
  <c r="BG373" i="1"/>
  <c r="BF373" i="1"/>
  <c r="BE373" i="1"/>
  <c r="BD373" i="1"/>
  <c r="BC373" i="1"/>
  <c r="BH351" i="1"/>
  <c r="BG351" i="1"/>
  <c r="BF351" i="1"/>
  <c r="BE351" i="1"/>
  <c r="BD351" i="1"/>
  <c r="BC351" i="1"/>
  <c r="BH246" i="1"/>
  <c r="BG246" i="1"/>
  <c r="BF246" i="1"/>
  <c r="BE246" i="1"/>
  <c r="BD246" i="1"/>
  <c r="BC246" i="1"/>
  <c r="BH70" i="1"/>
  <c r="BG70" i="1"/>
  <c r="BF70" i="1"/>
  <c r="BE70" i="1"/>
  <c r="BD70" i="1"/>
  <c r="BC70" i="1"/>
  <c r="BH481" i="1"/>
  <c r="BE481" i="1"/>
  <c r="BC481" i="1"/>
  <c r="BH301" i="1"/>
  <c r="BG301" i="1"/>
  <c r="BF301" i="1"/>
  <c r="BE301" i="1"/>
  <c r="BD301" i="1"/>
  <c r="BC301" i="1"/>
  <c r="BH426" i="1"/>
  <c r="BG426" i="1"/>
  <c r="BF426" i="1"/>
  <c r="BE426" i="1"/>
  <c r="BD426" i="1"/>
  <c r="BC426" i="1"/>
  <c r="BH204" i="1"/>
  <c r="BG204" i="1"/>
  <c r="BF204" i="1"/>
  <c r="BE204" i="1"/>
  <c r="BD204" i="1"/>
  <c r="BC204" i="1"/>
  <c r="BH397" i="1"/>
  <c r="BG397" i="1"/>
  <c r="BF397" i="1"/>
  <c r="BE397" i="1"/>
  <c r="BD397" i="1"/>
  <c r="BC397" i="1"/>
  <c r="BH155" i="1"/>
  <c r="BG155" i="1"/>
  <c r="BF155" i="1"/>
  <c r="BE155" i="1"/>
  <c r="BD155" i="1"/>
  <c r="BC155" i="1"/>
  <c r="BH443" i="1"/>
  <c r="BG443" i="1"/>
  <c r="BF443" i="1"/>
  <c r="BE443" i="1"/>
  <c r="BD443" i="1"/>
  <c r="BC443" i="1"/>
  <c r="BH116" i="1"/>
  <c r="BG116" i="1"/>
  <c r="BF116" i="1"/>
  <c r="BE116" i="1"/>
  <c r="BD116" i="1"/>
  <c r="BC116" i="1"/>
  <c r="BH109" i="1"/>
  <c r="BG109" i="1"/>
  <c r="BF109" i="1"/>
  <c r="BE109" i="1"/>
  <c r="BD109" i="1"/>
  <c r="BC109" i="1"/>
  <c r="BH120" i="1"/>
  <c r="BG120" i="1"/>
  <c r="BF120" i="1"/>
  <c r="BE120" i="1"/>
  <c r="BD120" i="1"/>
  <c r="BC120" i="1"/>
  <c r="BH148" i="1"/>
  <c r="BG148" i="1"/>
  <c r="BF148" i="1"/>
  <c r="BE148" i="1"/>
  <c r="BD148" i="1"/>
  <c r="BC148" i="1"/>
  <c r="BH358" i="1"/>
  <c r="BG358" i="1"/>
  <c r="BF358" i="1"/>
  <c r="BE358" i="1"/>
  <c r="BD358" i="1"/>
  <c r="BC358" i="1"/>
  <c r="BH145" i="1"/>
  <c r="BG145" i="1"/>
  <c r="BF145" i="1"/>
  <c r="BE145" i="1"/>
  <c r="BD145" i="1"/>
  <c r="BC145" i="1"/>
  <c r="BH465" i="1"/>
  <c r="BG465" i="1"/>
  <c r="BF465" i="1"/>
  <c r="BE465" i="1"/>
  <c r="BD465" i="1"/>
  <c r="BC465" i="1"/>
  <c r="BH398" i="1"/>
  <c r="BG398" i="1"/>
  <c r="BF398" i="1"/>
  <c r="BE398" i="1"/>
  <c r="BD398" i="1"/>
  <c r="BC398" i="1"/>
  <c r="BH249" i="1"/>
  <c r="BG249" i="1"/>
  <c r="BF249" i="1"/>
  <c r="BE249" i="1"/>
  <c r="BD249" i="1"/>
  <c r="BC249" i="1"/>
  <c r="BH458" i="1"/>
  <c r="BG458" i="1"/>
  <c r="BF458" i="1"/>
  <c r="BE458" i="1"/>
  <c r="BD458" i="1"/>
  <c r="BC458" i="1"/>
  <c r="BH181" i="1"/>
  <c r="BG181" i="1"/>
  <c r="BF181" i="1"/>
  <c r="BE181" i="1"/>
  <c r="BD181" i="1"/>
  <c r="BC181" i="1"/>
  <c r="BH435" i="1"/>
  <c r="BG435" i="1"/>
  <c r="BF435" i="1"/>
  <c r="BE435" i="1"/>
  <c r="BD435" i="1"/>
  <c r="BC435" i="1"/>
  <c r="BH399" i="1"/>
  <c r="BG399" i="1"/>
  <c r="BF399" i="1"/>
  <c r="BE399" i="1"/>
  <c r="BD399" i="1"/>
  <c r="BC399" i="1"/>
  <c r="BH219" i="1"/>
  <c r="BG219" i="1"/>
  <c r="BF219" i="1"/>
  <c r="BE219" i="1"/>
  <c r="BD219" i="1"/>
  <c r="BC219" i="1"/>
  <c r="BH140" i="1"/>
  <c r="BG140" i="1"/>
  <c r="BF140" i="1"/>
  <c r="BE140" i="1"/>
  <c r="BD140" i="1"/>
  <c r="BC140" i="1"/>
  <c r="BH412" i="1"/>
  <c r="BG412" i="1"/>
  <c r="BF412" i="1"/>
  <c r="BE412" i="1"/>
  <c r="BD412" i="1"/>
  <c r="BC412" i="1"/>
  <c r="BH405" i="1"/>
  <c r="BG405" i="1"/>
  <c r="BF405" i="1"/>
  <c r="BE405" i="1"/>
  <c r="BD405" i="1"/>
  <c r="BC405" i="1"/>
  <c r="BH315" i="1"/>
  <c r="BG315" i="1"/>
  <c r="BF315" i="1"/>
  <c r="BE315" i="1"/>
  <c r="BD315" i="1"/>
  <c r="BC315" i="1"/>
  <c r="BH291" i="1"/>
  <c r="BG291" i="1"/>
  <c r="BF291" i="1"/>
  <c r="BE291" i="1"/>
  <c r="BD291" i="1"/>
  <c r="BC291" i="1"/>
  <c r="BH273" i="1"/>
  <c r="BG273" i="1"/>
  <c r="BF273" i="1"/>
  <c r="BE273" i="1"/>
  <c r="BD273" i="1"/>
  <c r="BC273" i="1"/>
  <c r="BH486" i="1"/>
  <c r="BG486" i="1"/>
  <c r="BF486" i="1"/>
  <c r="BE486" i="1"/>
  <c r="BD486" i="1"/>
  <c r="BC486" i="1"/>
  <c r="BH360" i="1"/>
  <c r="BG360" i="1"/>
  <c r="BF360" i="1"/>
  <c r="BE360" i="1"/>
  <c r="BD360" i="1"/>
  <c r="BC360" i="1"/>
  <c r="BH372" i="1"/>
  <c r="BG372" i="1"/>
  <c r="BF372" i="1"/>
  <c r="BE372" i="1"/>
  <c r="BD372" i="1"/>
  <c r="BC372" i="1"/>
  <c r="BH471" i="1"/>
  <c r="BG471" i="1"/>
  <c r="BF471" i="1"/>
  <c r="BE471" i="1"/>
  <c r="BD471" i="1"/>
  <c r="BC471" i="1"/>
  <c r="BH376" i="1"/>
  <c r="BG376" i="1"/>
  <c r="BF376" i="1"/>
  <c r="BE376" i="1"/>
  <c r="BD376" i="1"/>
  <c r="BC376" i="1"/>
  <c r="BH437" i="1"/>
  <c r="BG437" i="1"/>
  <c r="BF437" i="1"/>
  <c r="BE437" i="1"/>
  <c r="BD437" i="1"/>
  <c r="BC437" i="1"/>
  <c r="BH329" i="1"/>
  <c r="BG329" i="1"/>
  <c r="BF329" i="1"/>
  <c r="BE329" i="1"/>
  <c r="BD329" i="1"/>
  <c r="BC329" i="1"/>
  <c r="BH327" i="1"/>
  <c r="BG327" i="1"/>
  <c r="BF327" i="1"/>
  <c r="BE327" i="1"/>
  <c r="BD327" i="1"/>
  <c r="BC327" i="1"/>
  <c r="BH406" i="1"/>
  <c r="BG406" i="1"/>
  <c r="BF406" i="1"/>
  <c r="BE406" i="1"/>
  <c r="BD406" i="1"/>
  <c r="BC406" i="1"/>
  <c r="BH4" i="1"/>
  <c r="BG4" i="1"/>
  <c r="BF4" i="1"/>
  <c r="BE4" i="1"/>
  <c r="BD4" i="1"/>
  <c r="BC4" i="1"/>
  <c r="BH40" i="1"/>
  <c r="BG40" i="1"/>
  <c r="BF40" i="1"/>
  <c r="BE40" i="1"/>
  <c r="BD40" i="1"/>
  <c r="BC40" i="1"/>
  <c r="BH232" i="1"/>
  <c r="BG232" i="1"/>
  <c r="BF232" i="1"/>
  <c r="BE232" i="1"/>
  <c r="BD232" i="1"/>
  <c r="BC232" i="1"/>
  <c r="BH392" i="1"/>
  <c r="BG392" i="1"/>
  <c r="BF392" i="1"/>
  <c r="BE392" i="1"/>
  <c r="BD392" i="1"/>
  <c r="BC392" i="1"/>
  <c r="BH59" i="1"/>
  <c r="BG59" i="1"/>
  <c r="BF59" i="1"/>
  <c r="BE59" i="1"/>
  <c r="BD59" i="1"/>
  <c r="BC59" i="1"/>
  <c r="BH490" i="1"/>
  <c r="BG490" i="1"/>
  <c r="BF490" i="1"/>
  <c r="BE490" i="1"/>
  <c r="BD490" i="1"/>
  <c r="BC490" i="1"/>
  <c r="BH474" i="1"/>
  <c r="BG474" i="1"/>
  <c r="BF474" i="1"/>
  <c r="BE474" i="1"/>
  <c r="BD474" i="1"/>
  <c r="BC474" i="1"/>
  <c r="BH445" i="1"/>
  <c r="BG445" i="1"/>
  <c r="BF445" i="1"/>
  <c r="BE445" i="1"/>
  <c r="BD445" i="1"/>
  <c r="BC445" i="1"/>
  <c r="BH404" i="1"/>
  <c r="BG404" i="1"/>
  <c r="BF404" i="1"/>
  <c r="BE404" i="1"/>
  <c r="BD404" i="1"/>
  <c r="BC404" i="1"/>
  <c r="BH453" i="1"/>
  <c r="BG453" i="1"/>
  <c r="BF453" i="1"/>
  <c r="BE453" i="1"/>
  <c r="BD453" i="1"/>
  <c r="BC453" i="1"/>
  <c r="BH383" i="1"/>
  <c r="BG383" i="1"/>
  <c r="BF383" i="1"/>
  <c r="BE383" i="1"/>
  <c r="BD383" i="1"/>
  <c r="BC383" i="1"/>
  <c r="BH307" i="1"/>
  <c r="BG307" i="1"/>
  <c r="BF307" i="1"/>
  <c r="BE307" i="1"/>
  <c r="BD307" i="1"/>
  <c r="BC307" i="1"/>
  <c r="BH418" i="1"/>
  <c r="BG418" i="1"/>
  <c r="BF418" i="1"/>
  <c r="BE418" i="1"/>
  <c r="BD418" i="1"/>
  <c r="BC418" i="1"/>
  <c r="BH421" i="1"/>
  <c r="BG421" i="1"/>
  <c r="BF421" i="1"/>
  <c r="BE421" i="1"/>
  <c r="BD421" i="1"/>
  <c r="BC421" i="1"/>
  <c r="BH461" i="1"/>
  <c r="BG461" i="1"/>
  <c r="BF461" i="1"/>
  <c r="BE461" i="1"/>
  <c r="BD461" i="1"/>
  <c r="BC461" i="1"/>
  <c r="BH241" i="1"/>
  <c r="BG241" i="1"/>
  <c r="BF241" i="1"/>
  <c r="BE241" i="1"/>
  <c r="BD241" i="1"/>
  <c r="BC241" i="1"/>
  <c r="BH440" i="1"/>
  <c r="BG440" i="1"/>
  <c r="BF440" i="1"/>
  <c r="BE440" i="1"/>
  <c r="BD440" i="1"/>
  <c r="BC440" i="1"/>
  <c r="BH341" i="1"/>
  <c r="BG341" i="1"/>
  <c r="BF341" i="1"/>
  <c r="BE341" i="1"/>
  <c r="BD341" i="1"/>
  <c r="BC341" i="1"/>
  <c r="BH340" i="1"/>
  <c r="BG340" i="1"/>
  <c r="BF340" i="1"/>
  <c r="BE340" i="1"/>
  <c r="BD340" i="1"/>
  <c r="BC340" i="1"/>
  <c r="BH434" i="1"/>
  <c r="BG434" i="1"/>
  <c r="BF434" i="1"/>
  <c r="BE434" i="1"/>
  <c r="BD434" i="1"/>
  <c r="BC434" i="1"/>
  <c r="BH234" i="1"/>
  <c r="BG234" i="1"/>
  <c r="BF234" i="1"/>
  <c r="BE234" i="1"/>
  <c r="BD234" i="1"/>
  <c r="BC234" i="1"/>
  <c r="BH470" i="1"/>
  <c r="BG470" i="1"/>
  <c r="BF470" i="1"/>
  <c r="BE470" i="1"/>
  <c r="BD470" i="1"/>
  <c r="BC470" i="1"/>
  <c r="BH18" i="1"/>
  <c r="BG18" i="1"/>
  <c r="BF18" i="1"/>
  <c r="BE18" i="1"/>
  <c r="BD18" i="1"/>
  <c r="BC18" i="1"/>
  <c r="BH493" i="1"/>
  <c r="BG493" i="1"/>
  <c r="BF493" i="1"/>
  <c r="BE493" i="1"/>
  <c r="BD493" i="1"/>
  <c r="BC493" i="1"/>
  <c r="BH62" i="1"/>
  <c r="BG62" i="1"/>
  <c r="BF62" i="1"/>
  <c r="BE62" i="1"/>
  <c r="BD62" i="1"/>
  <c r="BC62" i="1"/>
  <c r="BH254" i="1"/>
  <c r="BG254" i="1"/>
  <c r="BF254" i="1"/>
  <c r="BE254" i="1"/>
  <c r="BD254" i="1"/>
  <c r="BC254" i="1"/>
  <c r="BH387" i="1"/>
  <c r="BG387" i="1"/>
  <c r="BF387" i="1"/>
  <c r="BE387" i="1"/>
  <c r="BD387" i="1"/>
  <c r="BC387" i="1"/>
  <c r="BH44" i="1"/>
  <c r="BG44" i="1"/>
  <c r="BF44" i="1"/>
  <c r="BE44" i="1"/>
  <c r="BD44" i="1"/>
  <c r="BC44" i="1"/>
  <c r="BH444" i="1"/>
  <c r="BG444" i="1"/>
  <c r="BF444" i="1"/>
  <c r="BE444" i="1"/>
  <c r="BD444" i="1"/>
  <c r="BC444" i="1"/>
  <c r="BH96" i="1"/>
  <c r="BG96" i="1"/>
  <c r="BF96" i="1"/>
  <c r="BE96" i="1"/>
  <c r="BD96" i="1"/>
  <c r="BC96" i="1"/>
  <c r="BH473" i="1"/>
  <c r="BG473" i="1"/>
  <c r="BF473" i="1"/>
  <c r="BE473" i="1"/>
  <c r="BD473" i="1"/>
  <c r="BC473" i="1"/>
  <c r="BH115" i="1"/>
  <c r="BG115" i="1"/>
  <c r="BF115" i="1"/>
  <c r="BE115" i="1"/>
  <c r="BD115" i="1"/>
  <c r="BC115" i="1"/>
  <c r="BH255" i="1"/>
  <c r="BG255" i="1"/>
  <c r="BF255" i="1"/>
  <c r="BE255" i="1"/>
  <c r="BD255" i="1"/>
  <c r="BC255" i="1"/>
  <c r="BH30" i="1"/>
  <c r="BG30" i="1"/>
  <c r="BF30" i="1"/>
  <c r="BE30" i="1"/>
  <c r="BD30" i="1"/>
  <c r="BC30" i="1"/>
  <c r="BH107" i="1"/>
  <c r="BG107" i="1"/>
  <c r="BF107" i="1"/>
  <c r="BE107" i="1"/>
  <c r="BD107" i="1"/>
  <c r="BC107" i="1"/>
  <c r="BH489" i="1"/>
  <c r="BG489" i="1"/>
  <c r="BF489" i="1"/>
  <c r="BE489" i="1"/>
  <c r="BD489" i="1"/>
  <c r="BC489" i="1"/>
  <c r="BH436" i="1"/>
  <c r="BG436" i="1"/>
  <c r="BF436" i="1"/>
  <c r="BE436" i="1"/>
  <c r="BD436" i="1"/>
  <c r="BC436" i="1"/>
  <c r="BH438" i="1"/>
  <c r="BG438" i="1"/>
  <c r="BF438" i="1"/>
  <c r="BE438" i="1"/>
  <c r="BD438" i="1"/>
  <c r="BC438" i="1"/>
  <c r="BH198" i="1"/>
  <c r="BG198" i="1"/>
  <c r="BF198" i="1"/>
  <c r="BE198" i="1"/>
  <c r="BD198" i="1"/>
  <c r="BC198" i="1"/>
  <c r="BH338" i="1"/>
  <c r="BG338" i="1"/>
  <c r="BF338" i="1"/>
  <c r="BE338" i="1"/>
  <c r="BD338" i="1"/>
  <c r="BC338" i="1"/>
  <c r="BH415" i="1"/>
  <c r="BG415" i="1"/>
  <c r="BF415" i="1"/>
  <c r="BE415" i="1"/>
  <c r="BD415" i="1"/>
  <c r="BC415" i="1"/>
  <c r="BH364" i="1"/>
  <c r="BG364" i="1"/>
  <c r="BF364" i="1"/>
  <c r="BE364" i="1"/>
  <c r="BD364" i="1"/>
  <c r="BC364" i="1"/>
  <c r="BH352" i="1"/>
  <c r="BG352" i="1"/>
  <c r="BF352" i="1"/>
  <c r="BE352" i="1"/>
  <c r="BD352" i="1"/>
  <c r="BC352" i="1"/>
  <c r="BH313" i="1"/>
  <c r="BG313" i="1"/>
  <c r="BF313" i="1"/>
  <c r="BE313" i="1"/>
  <c r="BD313" i="1"/>
  <c r="BC313" i="1"/>
  <c r="BH455" i="1"/>
  <c r="BG455" i="1"/>
  <c r="BF455" i="1"/>
  <c r="BE455" i="1"/>
  <c r="BD455" i="1"/>
  <c r="BC455" i="1"/>
  <c r="BH414" i="1"/>
  <c r="BG414" i="1"/>
  <c r="BF414" i="1"/>
  <c r="BE414" i="1"/>
  <c r="BD414" i="1"/>
  <c r="BC414" i="1"/>
  <c r="BH353" i="1"/>
  <c r="BG353" i="1"/>
  <c r="BF353" i="1"/>
  <c r="BE353" i="1"/>
  <c r="BD353" i="1"/>
  <c r="BC353" i="1"/>
  <c r="BH200" i="1"/>
  <c r="BG200" i="1"/>
  <c r="BF200" i="1"/>
  <c r="BE200" i="1"/>
  <c r="BD200" i="1"/>
  <c r="BC200" i="1"/>
  <c r="BH425" i="1"/>
  <c r="BG425" i="1"/>
  <c r="BF425" i="1"/>
  <c r="BE425" i="1"/>
  <c r="BD425" i="1"/>
  <c r="BC425" i="1"/>
  <c r="BH132" i="1"/>
  <c r="BG132" i="1"/>
  <c r="BF132" i="1"/>
  <c r="BE132" i="1"/>
  <c r="BD132" i="1"/>
  <c r="BC132" i="1"/>
  <c r="BH318" i="1"/>
  <c r="BG318" i="1"/>
  <c r="BF318" i="1"/>
  <c r="BE318" i="1"/>
  <c r="BD318" i="1"/>
  <c r="BC318" i="1"/>
  <c r="BH483" i="1"/>
  <c r="BG483" i="1"/>
  <c r="BF483" i="1"/>
  <c r="BE483" i="1"/>
  <c r="BD483" i="1"/>
  <c r="BC483" i="1"/>
  <c r="BH308" i="1"/>
  <c r="BG308" i="1"/>
  <c r="BF308" i="1"/>
  <c r="BE308" i="1"/>
  <c r="BD308" i="1"/>
  <c r="BC308" i="1"/>
  <c r="BH237" i="1"/>
  <c r="BG237" i="1"/>
  <c r="BF237" i="1"/>
  <c r="BE237" i="1"/>
  <c r="BD237" i="1"/>
  <c r="BC237" i="1"/>
  <c r="BH356" i="1"/>
  <c r="BG356" i="1"/>
  <c r="BF356" i="1"/>
  <c r="BE356" i="1"/>
  <c r="BD356" i="1"/>
  <c r="BC356" i="1"/>
  <c r="BH391" i="1"/>
  <c r="BG391" i="1"/>
  <c r="BF391" i="1"/>
  <c r="BE391" i="1"/>
  <c r="BD391" i="1"/>
  <c r="BC391" i="1"/>
  <c r="BH57" i="1"/>
  <c r="BG57" i="1"/>
  <c r="BF57" i="1"/>
  <c r="BE57" i="1"/>
  <c r="BD57" i="1"/>
  <c r="BC57" i="1"/>
  <c r="BH407" i="1"/>
  <c r="BG407" i="1"/>
  <c r="BF407" i="1"/>
  <c r="BE407" i="1"/>
  <c r="BD407" i="1"/>
  <c r="BC407" i="1"/>
  <c r="BH464" i="1"/>
  <c r="BG464" i="1"/>
  <c r="BF464" i="1"/>
  <c r="BE464" i="1"/>
  <c r="BD464" i="1"/>
  <c r="BC464" i="1"/>
  <c r="BH409" i="1"/>
  <c r="BG409" i="1"/>
  <c r="BF409" i="1"/>
  <c r="BE409" i="1"/>
  <c r="BD409" i="1"/>
  <c r="BC409" i="1"/>
  <c r="BH206" i="1"/>
  <c r="BG206" i="1"/>
  <c r="BF206" i="1"/>
  <c r="BE206" i="1"/>
  <c r="BD206" i="1"/>
  <c r="BC206" i="1"/>
  <c r="BH58" i="1"/>
  <c r="BG58" i="1"/>
  <c r="BF58" i="1"/>
  <c r="BE58" i="1"/>
  <c r="BD58" i="1"/>
  <c r="BC58" i="1"/>
  <c r="BH294" i="1"/>
  <c r="BG294" i="1"/>
  <c r="BF294" i="1"/>
  <c r="BE294" i="1"/>
  <c r="BD294" i="1"/>
  <c r="BC294" i="1"/>
  <c r="BH460" i="1"/>
  <c r="BG460" i="1"/>
  <c r="BF460" i="1"/>
  <c r="BE460" i="1"/>
  <c r="BD460" i="1"/>
  <c r="BC460" i="1"/>
  <c r="BH374" i="1"/>
  <c r="BG374" i="1"/>
  <c r="BF374" i="1"/>
  <c r="BE374" i="1"/>
  <c r="BD374" i="1"/>
  <c r="BC374" i="1"/>
  <c r="BH64" i="1"/>
  <c r="BG64" i="1"/>
  <c r="BF64" i="1"/>
  <c r="BE64" i="1"/>
  <c r="BD64" i="1"/>
  <c r="BC64" i="1"/>
  <c r="BH159" i="1"/>
  <c r="BG159" i="1"/>
  <c r="BF159" i="1"/>
  <c r="BE159" i="1"/>
  <c r="BD159" i="1"/>
  <c r="BC159" i="1"/>
  <c r="BH79" i="1"/>
  <c r="BG79" i="1"/>
  <c r="BF79" i="1"/>
  <c r="BE79" i="1"/>
  <c r="BD79" i="1"/>
  <c r="BC79" i="1"/>
  <c r="BH167" i="1"/>
  <c r="BG167" i="1"/>
  <c r="BF167" i="1"/>
  <c r="BE167" i="1"/>
  <c r="BD167" i="1"/>
  <c r="BC167" i="1"/>
  <c r="BH73" i="1"/>
  <c r="BG73" i="1"/>
  <c r="BF73" i="1"/>
  <c r="BE73" i="1"/>
  <c r="BD73" i="1"/>
  <c r="BC73" i="1"/>
  <c r="BH380" i="1"/>
  <c r="BG380" i="1"/>
  <c r="BF380" i="1"/>
  <c r="BE380" i="1"/>
  <c r="BD380" i="1"/>
  <c r="BC380" i="1"/>
  <c r="BH160" i="1"/>
  <c r="BG160" i="1"/>
  <c r="BF160" i="1"/>
  <c r="BE160" i="1"/>
  <c r="BD160" i="1"/>
  <c r="BC160" i="1"/>
  <c r="BH457" i="1"/>
  <c r="BG457" i="1"/>
  <c r="BF457" i="1"/>
  <c r="BE457" i="1"/>
  <c r="BD457" i="1"/>
  <c r="BC457" i="1"/>
  <c r="BH416" i="1"/>
  <c r="BG416" i="1"/>
  <c r="BF416" i="1"/>
  <c r="BE416" i="1"/>
  <c r="BD416" i="1"/>
  <c r="BC416" i="1"/>
  <c r="BH5" i="1"/>
  <c r="BG5" i="1"/>
  <c r="BF5" i="1"/>
  <c r="BE5" i="1"/>
  <c r="BD5" i="1"/>
  <c r="BC5" i="1"/>
  <c r="BH106" i="1"/>
  <c r="BG106" i="1"/>
  <c r="BF106" i="1"/>
  <c r="BE106" i="1"/>
  <c r="BD106" i="1"/>
  <c r="BC106" i="1"/>
  <c r="BH138" i="1"/>
  <c r="BG138" i="1"/>
  <c r="BF138" i="1"/>
  <c r="BE138" i="1"/>
  <c r="BD138" i="1"/>
  <c r="BC138" i="1"/>
  <c r="BH439" i="1"/>
  <c r="BG439" i="1"/>
  <c r="BF439" i="1"/>
  <c r="BE439" i="1"/>
  <c r="BD439" i="1"/>
  <c r="BC439" i="1"/>
  <c r="BH176" i="1"/>
  <c r="BG176" i="1"/>
  <c r="BF176" i="1"/>
  <c r="BE176" i="1"/>
  <c r="BD176" i="1"/>
  <c r="BC176" i="1"/>
  <c r="BH130" i="1"/>
  <c r="BG130" i="1"/>
  <c r="BF130" i="1"/>
  <c r="BE130" i="1"/>
  <c r="BD130" i="1"/>
  <c r="BC130" i="1"/>
  <c r="BH56" i="1"/>
  <c r="BG56" i="1"/>
  <c r="BF56" i="1"/>
  <c r="BE56" i="1"/>
  <c r="BD56" i="1"/>
  <c r="BC56" i="1"/>
  <c r="BH78" i="1"/>
  <c r="BG78" i="1"/>
  <c r="BF78" i="1"/>
  <c r="BE78" i="1"/>
  <c r="BD78" i="1"/>
  <c r="BC78" i="1"/>
  <c r="BH413" i="1"/>
  <c r="BG413" i="1"/>
  <c r="BF413" i="1"/>
  <c r="BE413" i="1"/>
  <c r="BD413" i="1"/>
  <c r="BC413" i="1"/>
  <c r="BH381" i="1"/>
  <c r="BG381" i="1"/>
  <c r="BF381" i="1"/>
  <c r="BE381" i="1"/>
  <c r="BD381" i="1"/>
  <c r="BC381" i="1"/>
  <c r="BH323" i="1"/>
  <c r="BG323" i="1"/>
  <c r="BF323" i="1"/>
  <c r="BE323" i="1"/>
  <c r="BD323" i="1"/>
  <c r="BC323" i="1"/>
  <c r="BH197" i="1"/>
  <c r="BG197" i="1"/>
  <c r="BF197" i="1"/>
  <c r="BE197" i="1"/>
  <c r="BD197" i="1"/>
  <c r="BC197" i="1"/>
  <c r="BH484" i="1"/>
  <c r="BG484" i="1"/>
  <c r="BF484" i="1"/>
  <c r="BE484" i="1"/>
  <c r="BD484" i="1"/>
  <c r="BC484" i="1"/>
  <c r="BH331" i="1"/>
  <c r="BG331" i="1"/>
  <c r="BF331" i="1"/>
  <c r="BE331" i="1"/>
  <c r="BD331" i="1"/>
  <c r="BC331" i="1"/>
  <c r="BH47" i="1"/>
  <c r="BG47" i="1"/>
  <c r="BF47" i="1"/>
  <c r="BE47" i="1"/>
  <c r="BD47" i="1"/>
  <c r="BC47" i="1"/>
  <c r="BH166" i="1"/>
  <c r="BG166" i="1"/>
  <c r="BF166" i="1"/>
  <c r="BE166" i="1"/>
  <c r="BD166" i="1"/>
  <c r="BC166" i="1"/>
  <c r="BH247" i="1"/>
  <c r="BG247" i="1"/>
  <c r="BF247" i="1"/>
  <c r="BE247" i="1"/>
  <c r="BD247" i="1"/>
  <c r="BC247" i="1"/>
  <c r="BH163" i="1"/>
  <c r="BG163" i="1"/>
  <c r="BF163" i="1"/>
  <c r="BE163" i="1"/>
  <c r="BD163" i="1"/>
  <c r="BC163" i="1"/>
  <c r="BH266" i="1"/>
  <c r="BG266" i="1"/>
  <c r="BF266" i="1"/>
  <c r="BE266" i="1"/>
  <c r="BD266" i="1"/>
  <c r="BC266" i="1"/>
  <c r="BH97" i="1"/>
  <c r="BG97" i="1"/>
  <c r="BF97" i="1"/>
  <c r="BE97" i="1"/>
  <c r="BD97" i="1"/>
  <c r="BC97" i="1"/>
  <c r="BH423" i="1"/>
  <c r="BG423" i="1"/>
  <c r="BF423" i="1"/>
  <c r="BE423" i="1"/>
  <c r="BD423" i="1"/>
  <c r="BC423" i="1"/>
  <c r="BH303" i="1"/>
  <c r="BG303" i="1"/>
  <c r="BF303" i="1"/>
  <c r="BE303" i="1"/>
  <c r="BD303" i="1"/>
  <c r="BC303" i="1"/>
  <c r="BH346" i="1"/>
  <c r="BG346" i="1"/>
  <c r="BF346" i="1"/>
  <c r="BE346" i="1"/>
  <c r="BD346" i="1"/>
  <c r="BC346" i="1"/>
  <c r="BH147" i="1"/>
  <c r="BG147" i="1"/>
  <c r="BF147" i="1"/>
  <c r="BE147" i="1"/>
  <c r="BD147" i="1"/>
  <c r="BC147" i="1"/>
  <c r="BH207" i="1"/>
  <c r="BG207" i="1"/>
  <c r="BF207" i="1"/>
  <c r="BE207" i="1"/>
  <c r="BD207" i="1"/>
  <c r="BC207" i="1"/>
  <c r="BH189" i="1"/>
  <c r="BG189" i="1"/>
  <c r="BF189" i="1"/>
  <c r="BE189" i="1"/>
  <c r="BD189" i="1"/>
  <c r="BC189" i="1"/>
  <c r="BH345" i="1"/>
  <c r="BG345" i="1"/>
  <c r="BF345" i="1"/>
  <c r="BE345" i="1"/>
  <c r="BD345" i="1"/>
  <c r="BC345" i="1"/>
  <c r="BH205" i="1"/>
  <c r="BG205" i="1"/>
  <c r="BF205" i="1"/>
  <c r="BE205" i="1"/>
  <c r="BD205" i="1"/>
  <c r="BC205" i="1"/>
  <c r="BH209" i="1"/>
  <c r="BG209" i="1"/>
  <c r="BF209" i="1"/>
  <c r="BE209" i="1"/>
  <c r="BD209" i="1"/>
  <c r="BC209" i="1"/>
  <c r="BH24" i="1"/>
  <c r="BG24" i="1"/>
  <c r="BF24" i="1"/>
  <c r="BE24" i="1"/>
  <c r="BD24" i="1"/>
  <c r="BC24" i="1"/>
  <c r="BH194" i="1"/>
  <c r="BG194" i="1"/>
  <c r="BF194" i="1"/>
  <c r="BE194" i="1"/>
  <c r="BD194" i="1"/>
  <c r="BC194" i="1"/>
  <c r="BH77" i="1"/>
  <c r="BG77" i="1"/>
  <c r="BF77" i="1"/>
  <c r="BE77" i="1"/>
  <c r="BD77" i="1"/>
  <c r="BC77" i="1"/>
  <c r="BH74" i="1"/>
  <c r="BG74" i="1"/>
  <c r="BF74" i="1"/>
  <c r="BE74" i="1"/>
  <c r="BD74" i="1"/>
  <c r="BC74" i="1"/>
  <c r="BH16" i="1"/>
  <c r="BG16" i="1"/>
  <c r="BF16" i="1"/>
  <c r="BE16" i="1"/>
  <c r="BD16" i="1"/>
  <c r="BC16" i="1"/>
  <c r="BH326" i="1"/>
  <c r="BG326" i="1"/>
  <c r="BF326" i="1"/>
  <c r="BE326" i="1"/>
  <c r="BD326" i="1"/>
  <c r="BC326" i="1"/>
  <c r="BH39" i="1"/>
  <c r="BG39" i="1"/>
  <c r="BF39" i="1"/>
  <c r="BE39" i="1"/>
  <c r="BD39" i="1"/>
  <c r="BC39" i="1"/>
  <c r="BH213" i="1"/>
  <c r="BG213" i="1"/>
  <c r="BF213" i="1"/>
  <c r="BE213" i="1"/>
  <c r="BD213" i="1"/>
  <c r="BC213" i="1"/>
  <c r="BH142" i="1"/>
  <c r="BG142" i="1"/>
  <c r="BF142" i="1"/>
  <c r="BE142" i="1"/>
  <c r="BD142" i="1"/>
  <c r="BC142" i="1"/>
  <c r="BH102" i="1"/>
  <c r="BG102" i="1"/>
  <c r="BF102" i="1"/>
  <c r="BE102" i="1"/>
  <c r="BD102" i="1"/>
  <c r="BC102" i="1"/>
  <c r="BH227" i="1"/>
  <c r="BG227" i="1"/>
  <c r="BF227" i="1"/>
  <c r="BE227" i="1"/>
  <c r="BD227" i="1"/>
  <c r="BC227" i="1"/>
  <c r="BH309" i="1"/>
  <c r="BG309" i="1"/>
  <c r="BF309" i="1"/>
  <c r="BE309" i="1"/>
  <c r="BD309" i="1"/>
  <c r="BC309" i="1"/>
  <c r="BH235" i="1"/>
  <c r="BG235" i="1"/>
  <c r="BF235" i="1"/>
  <c r="BE235" i="1"/>
  <c r="BD235" i="1"/>
  <c r="BC235" i="1"/>
  <c r="BH321" i="1"/>
  <c r="BG321" i="1"/>
  <c r="BF321" i="1"/>
  <c r="BE321" i="1"/>
  <c r="BD321" i="1"/>
  <c r="BC321" i="1"/>
  <c r="BH177" i="1"/>
  <c r="BG177" i="1"/>
  <c r="BF177" i="1"/>
  <c r="BE177" i="1"/>
  <c r="BD177" i="1"/>
  <c r="BC177" i="1"/>
  <c r="BH192" i="1"/>
  <c r="BG192" i="1"/>
  <c r="BF192" i="1"/>
  <c r="BE192" i="1"/>
  <c r="BD192" i="1"/>
  <c r="BC192" i="1"/>
  <c r="BH386" i="1"/>
  <c r="BG386" i="1"/>
  <c r="BF386" i="1"/>
  <c r="BE386" i="1"/>
  <c r="BD386" i="1"/>
  <c r="BC386" i="1"/>
  <c r="BH361" i="1"/>
  <c r="BG361" i="1"/>
  <c r="BF361" i="1"/>
  <c r="BE361" i="1"/>
  <c r="BD361" i="1"/>
  <c r="BC361" i="1"/>
  <c r="BH304" i="1"/>
  <c r="BG304" i="1"/>
  <c r="BF304" i="1"/>
  <c r="BE304" i="1"/>
  <c r="BD304" i="1"/>
  <c r="BC304" i="1"/>
  <c r="BH279" i="1"/>
  <c r="BG279" i="1"/>
  <c r="BF279" i="1"/>
  <c r="BE279" i="1"/>
  <c r="BD279" i="1"/>
  <c r="BC279" i="1"/>
  <c r="BH411" i="1"/>
  <c r="BG411" i="1"/>
  <c r="BF411" i="1"/>
  <c r="BE411" i="1"/>
  <c r="BD411" i="1"/>
  <c r="BC411" i="1"/>
  <c r="BH125" i="1"/>
  <c r="BG125" i="1"/>
  <c r="BF125" i="1"/>
  <c r="BE125" i="1"/>
  <c r="BD125" i="1"/>
  <c r="BC125" i="1"/>
  <c r="BH317" i="1"/>
  <c r="BG317" i="1"/>
  <c r="BF317" i="1"/>
  <c r="BE317" i="1"/>
  <c r="BD317" i="1"/>
  <c r="BC317" i="1"/>
  <c r="BH466" i="1"/>
  <c r="BG466" i="1"/>
  <c r="BF466" i="1"/>
  <c r="BE466" i="1"/>
  <c r="BD466" i="1"/>
  <c r="BC466" i="1"/>
  <c r="BH240" i="1"/>
  <c r="BG240" i="1"/>
  <c r="BF240" i="1"/>
  <c r="BE240" i="1"/>
  <c r="BD240" i="1"/>
  <c r="BC240" i="1"/>
  <c r="BH230" i="1"/>
  <c r="BG230" i="1"/>
  <c r="BF230" i="1"/>
  <c r="BE230" i="1"/>
  <c r="BD230" i="1"/>
  <c r="BC230" i="1"/>
  <c r="BH422" i="1"/>
  <c r="BG422" i="1"/>
  <c r="BF422" i="1"/>
  <c r="BE422" i="1"/>
  <c r="BD422" i="1"/>
  <c r="BC422" i="1"/>
  <c r="BH280" i="1"/>
  <c r="BG280" i="1"/>
  <c r="BF280" i="1"/>
  <c r="BE280" i="1"/>
  <c r="BD280" i="1"/>
  <c r="BC280" i="1"/>
  <c r="BH281" i="1"/>
  <c r="BG281" i="1"/>
  <c r="BF281" i="1"/>
  <c r="BE281" i="1"/>
  <c r="BD281" i="1"/>
  <c r="BC281" i="1"/>
  <c r="BH355" i="1"/>
  <c r="BG355" i="1"/>
  <c r="BF355" i="1"/>
  <c r="BE355" i="1"/>
  <c r="BD355" i="1"/>
  <c r="BC355" i="1"/>
  <c r="BH388" i="1"/>
  <c r="BG388" i="1"/>
  <c r="BF388" i="1"/>
  <c r="BE388" i="1"/>
  <c r="BD388" i="1"/>
  <c r="BC388" i="1"/>
  <c r="BH270" i="1"/>
  <c r="BG270" i="1"/>
  <c r="BF270" i="1"/>
  <c r="BE270" i="1"/>
  <c r="BD270" i="1"/>
  <c r="BC270" i="1"/>
  <c r="BH420" i="1"/>
  <c r="BG420" i="1"/>
  <c r="BF420" i="1"/>
  <c r="BE420" i="1"/>
  <c r="BD420" i="1"/>
  <c r="BC420" i="1"/>
  <c r="BH83" i="1"/>
  <c r="BG83" i="1"/>
  <c r="BF83" i="1"/>
  <c r="BE83" i="1"/>
  <c r="BD83" i="1"/>
  <c r="BC83" i="1"/>
  <c r="BH124" i="1"/>
  <c r="BG124" i="1"/>
  <c r="BF124" i="1"/>
  <c r="BE124" i="1"/>
  <c r="BD124" i="1"/>
  <c r="BC124" i="1"/>
  <c r="BH403" i="1"/>
  <c r="BG403" i="1"/>
  <c r="BF403" i="1"/>
  <c r="BE403" i="1"/>
  <c r="BD403" i="1"/>
  <c r="BC403" i="1"/>
  <c r="BH333" i="1"/>
  <c r="BG333" i="1"/>
  <c r="BF333" i="1"/>
  <c r="BE333" i="1"/>
  <c r="BD333" i="1"/>
  <c r="BC333" i="1"/>
  <c r="BH347" i="1"/>
  <c r="BG347" i="1"/>
  <c r="BF347" i="1"/>
  <c r="BE347" i="1"/>
  <c r="BD347" i="1"/>
  <c r="BC347" i="1"/>
  <c r="BH100" i="1"/>
  <c r="BG100" i="1"/>
  <c r="BF100" i="1"/>
  <c r="BE100" i="1"/>
  <c r="BD100" i="1"/>
  <c r="BC100" i="1"/>
  <c r="BH34" i="1"/>
  <c r="BG34" i="1"/>
  <c r="BF34" i="1"/>
  <c r="BE34" i="1"/>
  <c r="BD34" i="1"/>
  <c r="BC34" i="1"/>
  <c r="BH384" i="1"/>
  <c r="BG384" i="1"/>
  <c r="BF384" i="1"/>
  <c r="BE384" i="1"/>
  <c r="BD384" i="1"/>
  <c r="BC384" i="1"/>
  <c r="BH417" i="1"/>
  <c r="BG417" i="1"/>
  <c r="BF417" i="1"/>
  <c r="BE417" i="1"/>
  <c r="BD417" i="1"/>
  <c r="BC417" i="1"/>
  <c r="BH179" i="1"/>
  <c r="BG179" i="1"/>
  <c r="BF179" i="1"/>
  <c r="BE179" i="1"/>
  <c r="BD179" i="1"/>
  <c r="BC179" i="1"/>
  <c r="BH141" i="1"/>
  <c r="BG141" i="1"/>
  <c r="BF141" i="1"/>
  <c r="BE141" i="1"/>
  <c r="BD141" i="1"/>
  <c r="BC141" i="1"/>
  <c r="BH222" i="1"/>
  <c r="BG222" i="1"/>
  <c r="BF222" i="1"/>
  <c r="BE222" i="1"/>
  <c r="BD222" i="1"/>
  <c r="BC222" i="1"/>
  <c r="BH401" i="1"/>
  <c r="BG401" i="1"/>
  <c r="BF401" i="1"/>
  <c r="BE401" i="1"/>
  <c r="BD401" i="1"/>
  <c r="BC401" i="1"/>
  <c r="BH328" i="1"/>
  <c r="BG328" i="1"/>
  <c r="BF328" i="1"/>
  <c r="BE328" i="1"/>
  <c r="BD328" i="1"/>
  <c r="BC328" i="1"/>
  <c r="BH446" i="1"/>
  <c r="BG446" i="1"/>
  <c r="BF446" i="1"/>
  <c r="BE446" i="1"/>
  <c r="BD446" i="1"/>
  <c r="BC446" i="1"/>
  <c r="BH298" i="1"/>
  <c r="BG298" i="1"/>
  <c r="BF298" i="1"/>
  <c r="BE298" i="1"/>
  <c r="BD298" i="1"/>
  <c r="BC298" i="1"/>
  <c r="BH390" i="1"/>
  <c r="BG390" i="1"/>
  <c r="BF390" i="1"/>
  <c r="BE390" i="1"/>
  <c r="BD390" i="1"/>
  <c r="BC390" i="1"/>
  <c r="BH324" i="1"/>
  <c r="BG324" i="1"/>
  <c r="BF324" i="1"/>
  <c r="BE324" i="1"/>
  <c r="BD324" i="1"/>
  <c r="BC324" i="1"/>
  <c r="BH169" i="1"/>
  <c r="BG169" i="1"/>
  <c r="BF169" i="1"/>
  <c r="BE169" i="1"/>
  <c r="BD169" i="1"/>
  <c r="BC169" i="1"/>
  <c r="BH297" i="1"/>
  <c r="BG297" i="1"/>
  <c r="BF297" i="1"/>
  <c r="BE297" i="1"/>
  <c r="BD297" i="1"/>
  <c r="BC297" i="1"/>
  <c r="BH171" i="1"/>
  <c r="BG171" i="1"/>
  <c r="BF171" i="1"/>
  <c r="BE171" i="1"/>
  <c r="BD171" i="1"/>
  <c r="BC171" i="1"/>
  <c r="BH284" i="1"/>
  <c r="BG284" i="1"/>
  <c r="BF284" i="1"/>
  <c r="BE284" i="1"/>
  <c r="BD284" i="1"/>
  <c r="BC284" i="1"/>
  <c r="BH427" i="1"/>
  <c r="BG427" i="1"/>
  <c r="BF427" i="1"/>
  <c r="BE427" i="1"/>
  <c r="BD427" i="1"/>
  <c r="BC427" i="1"/>
  <c r="BH54" i="1"/>
  <c r="BG54" i="1"/>
  <c r="BF54" i="1"/>
  <c r="BE54" i="1"/>
  <c r="BD54" i="1"/>
  <c r="BC54" i="1"/>
  <c r="BH170" i="1"/>
  <c r="BG170" i="1"/>
  <c r="BF170" i="1"/>
  <c r="BE170" i="1"/>
  <c r="BD170" i="1"/>
  <c r="BC170" i="1"/>
  <c r="BH319" i="1"/>
  <c r="BG319" i="1"/>
  <c r="BF319" i="1"/>
  <c r="BE319" i="1"/>
  <c r="BD319" i="1"/>
  <c r="BC319" i="1"/>
  <c r="BH257" i="1"/>
  <c r="BG257" i="1"/>
  <c r="BF257" i="1"/>
  <c r="BE257" i="1"/>
  <c r="BD257" i="1"/>
  <c r="BC257" i="1"/>
  <c r="BH33" i="1"/>
  <c r="BG33" i="1"/>
  <c r="BF33" i="1"/>
  <c r="BE33" i="1"/>
  <c r="BD33" i="1"/>
  <c r="BC33" i="1"/>
  <c r="BH12" i="1"/>
  <c r="BG12" i="1"/>
  <c r="BF12" i="1"/>
  <c r="BE12" i="1"/>
  <c r="BD12" i="1"/>
  <c r="BC12" i="1"/>
  <c r="BH32" i="1"/>
  <c r="BG32" i="1"/>
  <c r="BF32" i="1"/>
  <c r="BE32" i="1"/>
  <c r="BD32" i="1"/>
  <c r="BC32" i="1"/>
  <c r="BH131" i="1"/>
  <c r="BG131" i="1"/>
  <c r="BF131" i="1"/>
  <c r="BE131" i="1"/>
  <c r="BD131" i="1"/>
  <c r="BC131" i="1"/>
  <c r="BH400" i="1"/>
  <c r="BG400" i="1"/>
  <c r="BF400" i="1"/>
  <c r="BE400" i="1"/>
  <c r="BD400" i="1"/>
  <c r="BC400" i="1"/>
  <c r="BH38" i="1"/>
  <c r="BG38" i="1"/>
  <c r="BF38" i="1"/>
  <c r="BE38" i="1"/>
  <c r="BD38" i="1"/>
  <c r="BC38" i="1"/>
  <c r="BH101" i="1"/>
  <c r="BG101" i="1"/>
  <c r="BF101" i="1"/>
  <c r="BE101" i="1"/>
  <c r="BD101" i="1"/>
  <c r="BC101" i="1"/>
  <c r="BH50" i="1"/>
  <c r="BG50" i="1"/>
  <c r="BF50" i="1"/>
  <c r="BE50" i="1"/>
  <c r="BD50" i="1"/>
  <c r="BC50" i="1"/>
  <c r="BH485" i="1"/>
  <c r="BG485" i="1"/>
  <c r="BF485" i="1"/>
  <c r="BE485" i="1"/>
  <c r="BD485" i="1"/>
  <c r="BC485" i="1"/>
  <c r="BH368" i="1"/>
  <c r="BG368" i="1"/>
  <c r="BF368" i="1"/>
  <c r="BE368" i="1"/>
  <c r="BD368" i="1"/>
  <c r="BC368" i="1"/>
  <c r="BH320" i="1"/>
  <c r="BG320" i="1"/>
  <c r="BF320" i="1"/>
  <c r="BE320" i="1"/>
  <c r="BD320" i="1"/>
  <c r="BC320" i="1"/>
  <c r="BH482" i="1"/>
  <c r="BG482" i="1"/>
  <c r="BF482" i="1"/>
  <c r="BE482" i="1"/>
  <c r="BD482" i="1"/>
  <c r="BC482" i="1"/>
  <c r="BH224" i="1"/>
  <c r="BG224" i="1"/>
  <c r="BF224" i="1"/>
  <c r="BE224" i="1"/>
  <c r="BD224" i="1"/>
  <c r="BC224" i="1"/>
  <c r="BH299" i="1"/>
  <c r="BG299" i="1"/>
  <c r="BF299" i="1"/>
  <c r="BE299" i="1"/>
  <c r="BD299" i="1"/>
  <c r="BC299" i="1"/>
  <c r="BH459" i="1"/>
  <c r="BG459" i="1"/>
  <c r="BF459" i="1"/>
  <c r="BE459" i="1"/>
  <c r="BD459" i="1"/>
  <c r="BC459" i="1"/>
  <c r="BH76" i="1"/>
  <c r="BG76" i="1"/>
  <c r="BF76" i="1"/>
  <c r="BE76" i="1"/>
  <c r="BD76" i="1"/>
  <c r="BC76" i="1"/>
  <c r="BH268" i="1"/>
  <c r="BG268" i="1"/>
  <c r="BF268" i="1"/>
  <c r="BE268" i="1"/>
  <c r="BD268" i="1"/>
  <c r="BC268" i="1"/>
  <c r="BH430" i="1"/>
  <c r="BG430" i="1"/>
  <c r="BF430" i="1"/>
  <c r="BE430" i="1"/>
  <c r="BD430" i="1"/>
  <c r="BC430" i="1"/>
  <c r="BH162" i="1"/>
  <c r="BG162" i="1"/>
  <c r="BF162" i="1"/>
  <c r="BE162" i="1"/>
  <c r="BD162" i="1"/>
  <c r="BC162" i="1"/>
  <c r="BH250" i="1"/>
  <c r="BG250" i="1"/>
  <c r="BF250" i="1"/>
  <c r="BE250" i="1"/>
  <c r="BD250" i="1"/>
  <c r="BC250" i="1"/>
  <c r="BH362" i="1"/>
  <c r="BG362" i="1"/>
  <c r="BF362" i="1"/>
  <c r="BE362" i="1"/>
  <c r="BD362" i="1"/>
  <c r="BC362" i="1"/>
  <c r="BH408" i="1"/>
  <c r="BG408" i="1"/>
  <c r="BF408" i="1"/>
  <c r="BE408" i="1"/>
  <c r="BD408" i="1"/>
  <c r="BC408" i="1"/>
  <c r="BH156" i="1"/>
  <c r="BG156" i="1"/>
  <c r="BF156" i="1"/>
  <c r="BE156" i="1"/>
  <c r="BD156" i="1"/>
  <c r="BC156" i="1"/>
  <c r="BH14" i="1"/>
  <c r="BG14" i="1"/>
  <c r="BF14" i="1"/>
  <c r="BE14" i="1"/>
  <c r="BD14" i="1"/>
  <c r="BC14" i="1"/>
  <c r="BH378" i="1"/>
  <c r="BG378" i="1"/>
  <c r="BF378" i="1"/>
  <c r="BE378" i="1"/>
  <c r="BD378" i="1"/>
  <c r="BC378" i="1"/>
  <c r="BH85" i="1"/>
  <c r="BG85" i="1"/>
  <c r="BF85" i="1"/>
  <c r="BE85" i="1"/>
  <c r="BD85" i="1"/>
  <c r="BC85" i="1"/>
  <c r="BH302" i="1"/>
  <c r="BG302" i="1"/>
  <c r="BF302" i="1"/>
  <c r="BE302" i="1"/>
  <c r="BD302" i="1"/>
  <c r="BC302" i="1"/>
  <c r="BH488" i="1"/>
  <c r="BG488" i="1"/>
  <c r="BF488" i="1"/>
  <c r="BE488" i="1"/>
  <c r="BD488" i="1"/>
  <c r="BC488" i="1"/>
  <c r="BH262" i="1"/>
  <c r="BG262" i="1"/>
  <c r="BF262" i="1"/>
  <c r="BE262" i="1"/>
  <c r="BD262" i="1"/>
  <c r="BC262" i="1"/>
  <c r="BH325" i="1"/>
  <c r="BG325" i="1"/>
  <c r="BF325" i="1"/>
  <c r="BE325" i="1"/>
  <c r="BD325" i="1"/>
  <c r="BC325" i="1"/>
  <c r="BH137" i="1"/>
  <c r="BG137" i="1"/>
  <c r="BF137" i="1"/>
  <c r="BE137" i="1"/>
  <c r="BD137" i="1"/>
  <c r="BC137" i="1"/>
  <c r="BH375" i="1"/>
  <c r="BG375" i="1"/>
  <c r="BF375" i="1"/>
  <c r="BE375" i="1"/>
  <c r="BD375" i="1"/>
  <c r="BC375" i="1"/>
  <c r="BH275" i="1"/>
  <c r="BG275" i="1"/>
  <c r="BF275" i="1"/>
  <c r="BE275" i="1"/>
  <c r="BD275" i="1"/>
  <c r="BC275" i="1"/>
  <c r="BH357" i="1"/>
  <c r="BG357" i="1"/>
  <c r="BF357" i="1"/>
  <c r="BE357" i="1"/>
  <c r="BD357" i="1"/>
  <c r="BC357" i="1"/>
  <c r="BH133" i="1"/>
  <c r="BG133" i="1"/>
  <c r="BF133" i="1"/>
  <c r="BE133" i="1"/>
  <c r="BD133" i="1"/>
  <c r="BC133" i="1"/>
  <c r="BH225" i="1"/>
  <c r="BG225" i="1"/>
  <c r="BF225" i="1"/>
  <c r="BE225" i="1"/>
  <c r="BD225" i="1"/>
  <c r="BC225" i="1"/>
  <c r="BH271" i="1"/>
  <c r="BG271" i="1"/>
  <c r="BF271" i="1"/>
  <c r="BE271" i="1"/>
  <c r="BD271" i="1"/>
  <c r="BC271" i="1"/>
  <c r="BH264" i="1"/>
  <c r="BG264" i="1"/>
  <c r="BF264" i="1"/>
  <c r="BE264" i="1"/>
  <c r="BD264" i="1"/>
  <c r="BC264" i="1"/>
  <c r="BH492" i="1"/>
  <c r="BG492" i="1"/>
  <c r="BF492" i="1"/>
  <c r="BE492" i="1"/>
  <c r="BD492" i="1"/>
  <c r="BC492" i="1"/>
  <c r="BH95" i="1"/>
  <c r="BG95" i="1"/>
  <c r="BF95" i="1"/>
  <c r="BE95" i="1"/>
  <c r="BD95" i="1"/>
  <c r="BC95" i="1"/>
  <c r="BH87" i="1"/>
  <c r="BG87" i="1"/>
  <c r="BF87" i="1"/>
  <c r="BE87" i="1"/>
  <c r="BD87" i="1"/>
  <c r="BC87" i="1"/>
  <c r="BH487" i="1"/>
  <c r="BG487" i="1"/>
  <c r="BF487" i="1"/>
  <c r="BE487" i="1"/>
  <c r="BD487" i="1"/>
  <c r="BC487" i="1"/>
  <c r="BH462" i="1"/>
  <c r="BG462" i="1"/>
  <c r="BF462" i="1"/>
  <c r="BE462" i="1"/>
  <c r="BD462" i="1"/>
  <c r="BC462" i="1"/>
  <c r="BH143" i="1"/>
  <c r="BG143" i="1"/>
  <c r="BF143" i="1"/>
  <c r="BE143" i="1"/>
  <c r="BD143" i="1"/>
  <c r="BC143" i="1"/>
  <c r="BH477" i="1"/>
  <c r="BG477" i="1"/>
  <c r="BF477" i="1"/>
  <c r="BE477" i="1"/>
  <c r="BD477" i="1"/>
  <c r="BC477" i="1"/>
  <c r="BH152" i="1"/>
  <c r="BG152" i="1"/>
  <c r="BF152" i="1"/>
  <c r="BE152" i="1"/>
  <c r="BD152" i="1"/>
  <c r="BC152" i="1"/>
  <c r="BH216" i="1"/>
  <c r="BG216" i="1"/>
  <c r="BF216" i="1"/>
  <c r="BE216" i="1"/>
  <c r="BD216" i="1"/>
  <c r="BC216" i="1"/>
  <c r="BH348" i="1"/>
  <c r="BG348" i="1"/>
  <c r="BF348" i="1"/>
  <c r="BE348" i="1"/>
  <c r="BD348" i="1"/>
  <c r="BC348" i="1"/>
  <c r="BH173" i="1"/>
  <c r="BG173" i="1"/>
  <c r="BF173" i="1"/>
  <c r="BE173" i="1"/>
  <c r="BD173" i="1"/>
  <c r="BC173" i="1"/>
  <c r="BH202" i="1"/>
  <c r="BG202" i="1"/>
  <c r="BF202" i="1"/>
  <c r="BE202" i="1"/>
  <c r="BD202" i="1"/>
  <c r="BC202" i="1"/>
  <c r="BH377" i="1"/>
  <c r="BG377" i="1"/>
  <c r="BF377" i="1"/>
  <c r="BE377" i="1"/>
  <c r="BD377" i="1"/>
  <c r="BC377" i="1"/>
  <c r="BH93" i="1"/>
  <c r="BG93" i="1"/>
  <c r="BF93" i="1"/>
  <c r="BE93" i="1"/>
  <c r="BD93" i="1"/>
  <c r="BC93" i="1"/>
  <c r="BH448" i="1"/>
  <c r="BG448" i="1"/>
  <c r="BF448" i="1"/>
  <c r="BE448" i="1"/>
  <c r="BD448" i="1"/>
  <c r="BC448" i="1"/>
  <c r="BH295" i="1"/>
  <c r="BG295" i="1"/>
  <c r="BF295" i="1"/>
  <c r="BE295" i="1"/>
  <c r="BD295" i="1"/>
  <c r="BC295" i="1"/>
  <c r="BH350" i="1"/>
  <c r="BG350" i="1"/>
  <c r="BF350" i="1"/>
  <c r="BE350" i="1"/>
  <c r="BD350" i="1"/>
  <c r="BC350" i="1"/>
  <c r="BH305" i="1"/>
  <c r="BG305" i="1"/>
  <c r="BF305" i="1"/>
  <c r="BE305" i="1"/>
  <c r="BD305" i="1"/>
  <c r="BC305" i="1"/>
  <c r="BH183" i="1"/>
  <c r="BG183" i="1"/>
  <c r="BF183" i="1"/>
  <c r="BE183" i="1"/>
  <c r="BD183" i="1"/>
  <c r="BC183" i="1"/>
  <c r="BH330" i="1"/>
  <c r="BG330" i="1"/>
  <c r="BF330" i="1"/>
  <c r="BE330" i="1"/>
  <c r="BD330" i="1"/>
  <c r="BC330" i="1"/>
  <c r="BH363" i="1"/>
  <c r="BG363" i="1"/>
  <c r="BF363" i="1"/>
  <c r="BE363" i="1"/>
  <c r="BD363" i="1"/>
  <c r="BC363" i="1"/>
  <c r="BH454" i="1"/>
  <c r="BG454" i="1"/>
  <c r="BF454" i="1"/>
  <c r="BE454" i="1"/>
  <c r="BD454" i="1"/>
  <c r="BC454" i="1"/>
  <c r="BH149" i="1"/>
  <c r="BG149" i="1"/>
  <c r="BF149" i="1"/>
  <c r="BE149" i="1"/>
  <c r="BD149" i="1"/>
  <c r="BC149" i="1"/>
  <c r="BH343" i="1"/>
  <c r="BG343" i="1"/>
  <c r="BF343" i="1"/>
  <c r="BE343" i="1"/>
  <c r="BD343" i="1"/>
  <c r="BC343" i="1"/>
  <c r="BH135" i="1"/>
  <c r="BG135" i="1"/>
  <c r="BF135" i="1"/>
  <c r="BE135" i="1"/>
  <c r="BD135" i="1"/>
  <c r="BC135" i="1"/>
  <c r="BH442" i="1"/>
  <c r="BG442" i="1"/>
  <c r="BF442" i="1"/>
  <c r="BE442" i="1"/>
  <c r="BD442" i="1"/>
  <c r="BC442" i="1"/>
  <c r="BH211" i="1"/>
  <c r="BG211" i="1"/>
  <c r="BF211" i="1"/>
  <c r="BE211" i="1"/>
  <c r="BD211" i="1"/>
  <c r="BC211" i="1"/>
  <c r="BH90" i="1"/>
  <c r="BG90" i="1"/>
  <c r="BF90" i="1"/>
  <c r="BE90" i="1"/>
  <c r="BD90" i="1"/>
  <c r="BC90" i="1"/>
  <c r="BH395" i="1"/>
  <c r="BG395" i="1"/>
  <c r="BF395" i="1"/>
  <c r="BE395" i="1"/>
  <c r="BD395" i="1"/>
  <c r="BC395" i="1"/>
  <c r="BH94" i="1"/>
  <c r="BG94" i="1"/>
  <c r="BF94" i="1"/>
  <c r="BE94" i="1"/>
  <c r="BD94" i="1"/>
  <c r="BC94" i="1"/>
  <c r="BH48" i="1"/>
  <c r="BG48" i="1"/>
  <c r="BF48" i="1"/>
  <c r="BE48" i="1"/>
  <c r="BD48" i="1"/>
  <c r="BC48" i="1"/>
  <c r="BH53" i="1"/>
  <c r="BG53" i="1"/>
  <c r="BF53" i="1"/>
  <c r="BE53" i="1"/>
  <c r="BD53" i="1"/>
  <c r="BC53" i="1"/>
  <c r="BH286" i="1"/>
  <c r="BG286" i="1"/>
  <c r="BF286" i="1"/>
  <c r="BE286" i="1"/>
  <c r="BD286" i="1"/>
  <c r="BC286" i="1"/>
  <c r="BH314" i="1"/>
  <c r="BG314" i="1"/>
  <c r="BF314" i="1"/>
  <c r="BE314" i="1"/>
  <c r="BD314" i="1"/>
  <c r="BC314" i="1"/>
  <c r="BH385" i="1"/>
  <c r="BG385" i="1"/>
  <c r="BF385" i="1"/>
  <c r="BE385" i="1"/>
  <c r="BD385" i="1"/>
  <c r="BC385" i="1"/>
  <c r="BH267" i="1"/>
  <c r="BG267" i="1"/>
  <c r="BF267" i="1"/>
  <c r="BE267" i="1"/>
  <c r="BD267" i="1"/>
  <c r="BC267" i="1"/>
  <c r="BH332" i="1"/>
  <c r="BG332" i="1"/>
  <c r="BF332" i="1"/>
  <c r="BE332" i="1"/>
  <c r="BD332" i="1"/>
  <c r="BC332" i="1"/>
  <c r="BH185" i="1"/>
  <c r="BG185" i="1"/>
  <c r="BF185" i="1"/>
  <c r="BE185" i="1"/>
  <c r="BD185" i="1"/>
  <c r="BC185" i="1"/>
  <c r="BH195" i="1"/>
  <c r="BG195" i="1"/>
  <c r="BF195" i="1"/>
  <c r="BE195" i="1"/>
  <c r="BD195" i="1"/>
  <c r="BC195" i="1"/>
  <c r="BH11" i="1"/>
  <c r="BG11" i="1"/>
  <c r="BF11" i="1"/>
  <c r="BE11" i="1"/>
  <c r="BD11" i="1"/>
  <c r="BC11" i="1"/>
  <c r="BH306" i="1"/>
  <c r="BG306" i="1"/>
  <c r="BF306" i="1"/>
  <c r="BE306" i="1"/>
  <c r="BD306" i="1"/>
  <c r="BC306" i="1"/>
  <c r="BH221" i="1"/>
  <c r="BG221" i="1"/>
  <c r="BF221" i="1"/>
  <c r="BE221" i="1"/>
  <c r="BD221" i="1"/>
  <c r="BC221" i="1"/>
  <c r="BH208" i="1"/>
  <c r="BG208" i="1"/>
  <c r="BF208" i="1"/>
  <c r="BE208" i="1"/>
  <c r="BD208" i="1"/>
  <c r="BC208" i="1"/>
  <c r="BH127" i="1"/>
  <c r="BG127" i="1"/>
  <c r="BF127" i="1"/>
  <c r="BE127" i="1"/>
  <c r="BD127" i="1"/>
  <c r="BC127" i="1"/>
  <c r="BH10" i="1"/>
  <c r="BG10" i="1"/>
  <c r="BF10" i="1"/>
  <c r="BE10" i="1"/>
  <c r="BD10" i="1"/>
  <c r="BC10" i="1"/>
  <c r="BH431" i="1"/>
  <c r="BG431" i="1"/>
  <c r="BF431" i="1"/>
  <c r="BE431" i="1"/>
  <c r="BD431" i="1"/>
  <c r="BC431" i="1"/>
  <c r="BH45" i="1"/>
  <c r="BG45" i="1"/>
  <c r="BF45" i="1"/>
  <c r="BE45" i="1"/>
  <c r="BD45" i="1"/>
  <c r="BC45" i="1"/>
  <c r="BH42" i="1"/>
  <c r="BG42" i="1"/>
  <c r="BF42" i="1"/>
  <c r="BE42" i="1"/>
  <c r="BD42" i="1"/>
  <c r="BC42" i="1"/>
  <c r="BH428" i="1"/>
  <c r="BG428" i="1"/>
  <c r="BF428" i="1"/>
  <c r="BE428" i="1"/>
  <c r="BD428" i="1"/>
  <c r="BC428" i="1"/>
  <c r="BH41" i="1"/>
  <c r="BG41" i="1"/>
  <c r="BF41" i="1"/>
  <c r="BE41" i="1"/>
  <c r="BD41" i="1"/>
  <c r="BC41" i="1"/>
  <c r="BH55" i="1"/>
  <c r="BG55" i="1"/>
  <c r="BF55" i="1"/>
  <c r="BE55" i="1"/>
  <c r="BD55" i="1"/>
  <c r="BC55" i="1"/>
  <c r="BH122" i="1"/>
  <c r="BG122" i="1"/>
  <c r="BF122" i="1"/>
  <c r="BE122" i="1"/>
  <c r="BD122" i="1"/>
  <c r="BC122" i="1"/>
  <c r="BH51" i="1"/>
  <c r="BG51" i="1"/>
  <c r="BF51" i="1"/>
  <c r="BE51" i="1"/>
  <c r="BD51" i="1"/>
  <c r="BC51" i="1"/>
  <c r="BH150" i="1"/>
  <c r="BG150" i="1"/>
  <c r="BF150" i="1"/>
  <c r="BE150" i="1"/>
  <c r="BD150" i="1"/>
  <c r="BC150" i="1"/>
  <c r="BH157" i="1"/>
  <c r="BG157" i="1"/>
  <c r="BF157" i="1"/>
  <c r="BE157" i="1"/>
  <c r="BD157" i="1"/>
  <c r="BC157" i="1"/>
  <c r="BH105" i="1"/>
  <c r="BG105" i="1"/>
  <c r="BF105" i="1"/>
  <c r="BE105" i="1"/>
  <c r="BD105" i="1"/>
  <c r="BC105" i="1"/>
  <c r="BH154" i="1"/>
  <c r="BG154" i="1"/>
  <c r="BF154" i="1"/>
  <c r="BE154" i="1"/>
  <c r="BD154" i="1"/>
  <c r="BC154" i="1"/>
  <c r="BH243" i="1"/>
  <c r="BG243" i="1"/>
  <c r="BF243" i="1"/>
  <c r="BE243" i="1"/>
  <c r="BD243" i="1"/>
  <c r="BC243" i="1"/>
  <c r="BH256" i="1"/>
  <c r="BG256" i="1"/>
  <c r="BF256" i="1"/>
  <c r="BE256" i="1"/>
  <c r="BD256" i="1"/>
  <c r="BC256" i="1"/>
  <c r="BH424" i="1"/>
  <c r="BG424" i="1"/>
  <c r="BF424" i="1"/>
  <c r="BE424" i="1"/>
  <c r="BD424" i="1"/>
  <c r="BC424" i="1"/>
  <c r="BH300" i="1"/>
  <c r="BG300" i="1"/>
  <c r="BF300" i="1"/>
  <c r="BE300" i="1"/>
  <c r="BD300" i="1"/>
  <c r="BC300" i="1"/>
  <c r="BH379" i="1"/>
  <c r="BG379" i="1"/>
  <c r="BF379" i="1"/>
  <c r="BE379" i="1"/>
  <c r="BD379" i="1"/>
  <c r="BC379" i="1"/>
  <c r="BH81" i="1"/>
  <c r="BG81" i="1"/>
  <c r="BF81" i="1"/>
  <c r="BE81" i="1"/>
  <c r="BD81" i="1"/>
  <c r="BC81" i="1"/>
  <c r="BH210" i="1"/>
  <c r="BG210" i="1"/>
  <c r="BF210" i="1"/>
  <c r="BE210" i="1"/>
  <c r="BD210" i="1"/>
  <c r="BC210" i="1"/>
  <c r="BH146" i="1"/>
  <c r="BG146" i="1"/>
  <c r="BF146" i="1"/>
  <c r="BE146" i="1"/>
  <c r="BD146" i="1"/>
  <c r="BC146" i="1"/>
  <c r="BH290" i="1"/>
  <c r="BG290" i="1"/>
  <c r="BF290" i="1"/>
  <c r="BE290" i="1"/>
  <c r="BD290" i="1"/>
  <c r="BC290" i="1"/>
  <c r="BH285" i="1"/>
  <c r="BG285" i="1"/>
  <c r="BF285" i="1"/>
  <c r="BE285" i="1"/>
  <c r="BD285" i="1"/>
  <c r="BC285" i="1"/>
  <c r="BH118" i="1"/>
  <c r="BG118" i="1"/>
  <c r="BF118" i="1"/>
  <c r="BE118" i="1"/>
  <c r="BD118" i="1"/>
  <c r="BC118" i="1"/>
  <c r="BH88" i="1"/>
  <c r="BG88" i="1"/>
  <c r="BF88" i="1"/>
  <c r="BE88" i="1"/>
  <c r="BD88" i="1"/>
  <c r="BC88" i="1"/>
  <c r="BH184" i="1"/>
  <c r="BG184" i="1"/>
  <c r="BF184" i="1"/>
  <c r="BE184" i="1"/>
  <c r="BD184" i="1"/>
  <c r="BC184" i="1"/>
  <c r="BH121" i="1"/>
  <c r="BG121" i="1"/>
  <c r="BF121" i="1"/>
  <c r="BE121" i="1"/>
  <c r="BD121" i="1"/>
  <c r="BC121" i="1"/>
  <c r="BH359" i="1"/>
  <c r="BG359" i="1"/>
  <c r="BF359" i="1"/>
  <c r="BE359" i="1"/>
  <c r="BD359" i="1"/>
  <c r="BC359" i="1"/>
  <c r="BH43" i="1"/>
  <c r="BG43" i="1"/>
  <c r="BF43" i="1"/>
  <c r="BE43" i="1"/>
  <c r="BD43" i="1"/>
  <c r="BC43" i="1"/>
  <c r="BH191" i="1"/>
  <c r="BG191" i="1"/>
  <c r="BF191" i="1"/>
  <c r="BE191" i="1"/>
  <c r="BD191" i="1"/>
  <c r="BC191" i="1"/>
  <c r="BH277" i="1"/>
  <c r="BG277" i="1"/>
  <c r="BF277" i="1"/>
  <c r="BE277" i="1"/>
  <c r="BD277" i="1"/>
  <c r="BC277" i="1"/>
  <c r="BH344" i="1"/>
  <c r="BG344" i="1"/>
  <c r="BF344" i="1"/>
  <c r="BE344" i="1"/>
  <c r="BD344" i="1"/>
  <c r="BC344" i="1"/>
  <c r="BH231" i="1"/>
  <c r="BG231" i="1"/>
  <c r="BF231" i="1"/>
  <c r="BE231" i="1"/>
  <c r="BD231" i="1"/>
  <c r="BC231" i="1"/>
  <c r="BH46" i="1"/>
  <c r="BG46" i="1"/>
  <c r="BF46" i="1"/>
  <c r="BE46" i="1"/>
  <c r="BD46" i="1"/>
  <c r="BC46" i="1"/>
  <c r="BH463" i="1"/>
  <c r="BG463" i="1"/>
  <c r="BF463" i="1"/>
  <c r="BE463" i="1"/>
  <c r="BD463" i="1"/>
  <c r="BC463" i="1"/>
  <c r="BH190" i="1"/>
  <c r="BG190" i="1"/>
  <c r="BF190" i="1"/>
  <c r="BE190" i="1"/>
  <c r="BD190" i="1"/>
  <c r="BC190" i="1"/>
  <c r="BH354" i="1"/>
  <c r="BG354" i="1"/>
  <c r="BF354" i="1"/>
  <c r="BE354" i="1"/>
  <c r="BD354" i="1"/>
  <c r="BC354" i="1"/>
  <c r="BH441" i="1"/>
  <c r="BG441" i="1"/>
  <c r="BF441" i="1"/>
  <c r="BE441" i="1"/>
  <c r="BD441" i="1"/>
  <c r="BC441" i="1"/>
  <c r="BH282" i="1"/>
  <c r="BG282" i="1"/>
  <c r="BF282" i="1"/>
  <c r="BE282" i="1"/>
  <c r="BD282" i="1"/>
  <c r="BC282" i="1"/>
  <c r="BH316" i="1"/>
  <c r="BG316" i="1"/>
  <c r="BF316" i="1"/>
  <c r="BE316" i="1"/>
  <c r="BD316" i="1"/>
  <c r="BC316" i="1"/>
  <c r="BH365" i="1"/>
  <c r="BG365" i="1"/>
  <c r="BF365" i="1"/>
  <c r="BE365" i="1"/>
  <c r="BD365" i="1"/>
  <c r="BC365" i="1"/>
  <c r="BH158" i="1"/>
  <c r="BG158" i="1"/>
  <c r="BF158" i="1"/>
  <c r="BE158" i="1"/>
  <c r="BD158" i="1"/>
  <c r="BC158" i="1"/>
  <c r="BH370" i="1"/>
  <c r="BG370" i="1"/>
  <c r="BF370" i="1"/>
  <c r="BE370" i="1"/>
  <c r="BD370" i="1"/>
  <c r="BC370" i="1"/>
  <c r="BH312" i="1"/>
  <c r="BG312" i="1"/>
  <c r="BF312" i="1"/>
  <c r="BE312" i="1"/>
  <c r="BD312" i="1"/>
  <c r="BC312" i="1"/>
  <c r="BH13" i="1"/>
  <c r="BG13" i="1"/>
  <c r="BF13" i="1"/>
  <c r="BE13" i="1"/>
  <c r="BD13" i="1"/>
  <c r="BC13" i="1"/>
  <c r="BH201" i="1"/>
  <c r="BG201" i="1"/>
  <c r="BF201" i="1"/>
  <c r="BE201" i="1"/>
  <c r="BD201" i="1"/>
  <c r="BC201" i="1"/>
  <c r="BH35" i="1"/>
  <c r="BG35" i="1"/>
  <c r="BF35" i="1"/>
  <c r="BE35" i="1"/>
  <c r="BD35" i="1"/>
  <c r="BC35" i="1"/>
  <c r="BH178" i="1"/>
  <c r="BG178" i="1"/>
  <c r="BF178" i="1"/>
  <c r="BE178" i="1"/>
  <c r="BD178" i="1"/>
  <c r="BC178" i="1"/>
  <c r="BH126" i="1"/>
  <c r="BG126" i="1"/>
  <c r="BF126" i="1"/>
  <c r="BE126" i="1"/>
  <c r="BD126" i="1"/>
  <c r="BC126" i="1"/>
  <c r="BH63" i="1"/>
  <c r="BG63" i="1"/>
  <c r="BF63" i="1"/>
  <c r="BE63" i="1"/>
  <c r="BD63" i="1"/>
  <c r="BC63" i="1"/>
  <c r="BH139" i="1"/>
  <c r="BG139" i="1"/>
  <c r="BF139" i="1"/>
  <c r="BE139" i="1"/>
  <c r="BD139" i="1"/>
  <c r="BC139" i="1"/>
  <c r="BH349" i="1"/>
  <c r="BG349" i="1"/>
  <c r="BF349" i="1"/>
  <c r="BE349" i="1"/>
  <c r="BD349" i="1"/>
  <c r="BC349" i="1"/>
  <c r="BH253" i="1"/>
  <c r="BG253" i="1"/>
  <c r="BF253" i="1"/>
  <c r="BE253" i="1"/>
  <c r="BD253" i="1"/>
  <c r="BC253" i="1"/>
  <c r="BH239" i="1"/>
  <c r="BG239" i="1"/>
  <c r="BF239" i="1"/>
  <c r="BE239" i="1"/>
  <c r="BD239" i="1"/>
  <c r="BC239" i="1"/>
  <c r="BH27" i="1"/>
  <c r="BG27" i="1"/>
  <c r="BF27" i="1"/>
  <c r="BE27" i="1"/>
  <c r="BD27" i="1"/>
  <c r="BC27" i="1"/>
  <c r="BH311" i="1"/>
  <c r="BG311" i="1"/>
  <c r="BF311" i="1"/>
  <c r="BE311" i="1"/>
  <c r="BD311" i="1"/>
  <c r="BC311" i="1"/>
  <c r="BH114" i="1"/>
  <c r="BG114" i="1"/>
  <c r="BF114" i="1"/>
  <c r="BE114" i="1"/>
  <c r="BD114" i="1"/>
  <c r="BC114" i="1"/>
  <c r="BH367" i="1"/>
  <c r="BG367" i="1"/>
  <c r="BF367" i="1"/>
  <c r="BE367" i="1"/>
  <c r="BD367" i="1"/>
  <c r="BC367" i="1"/>
  <c r="BH26" i="1"/>
  <c r="BG26" i="1"/>
  <c r="BF26" i="1"/>
  <c r="BE26" i="1"/>
  <c r="BD26" i="1"/>
  <c r="BC26" i="1"/>
  <c r="BH278" i="1"/>
  <c r="BG278" i="1"/>
  <c r="BF278" i="1"/>
  <c r="BE278" i="1"/>
  <c r="BD278" i="1"/>
  <c r="BC278" i="1"/>
  <c r="BH144" i="1"/>
  <c r="BG144" i="1"/>
  <c r="BF144" i="1"/>
  <c r="BE144" i="1"/>
  <c r="BD144" i="1"/>
  <c r="BC144" i="1"/>
  <c r="BH366" i="1"/>
  <c r="BG366" i="1"/>
  <c r="BF366" i="1"/>
  <c r="BE366" i="1"/>
  <c r="BD366" i="1"/>
  <c r="BC366" i="1"/>
  <c r="BH66" i="1"/>
  <c r="BG66" i="1"/>
  <c r="BF66" i="1"/>
  <c r="BE66" i="1"/>
  <c r="BD66" i="1"/>
  <c r="BC66" i="1"/>
  <c r="BH99" i="1"/>
  <c r="BG99" i="1"/>
  <c r="BF99" i="1"/>
  <c r="BE99" i="1"/>
  <c r="BD99" i="1"/>
  <c r="BC99" i="1"/>
  <c r="BH175" i="1"/>
  <c r="BG175" i="1"/>
  <c r="BF175" i="1"/>
  <c r="BE175" i="1"/>
  <c r="BD175" i="1"/>
  <c r="BC175" i="1"/>
  <c r="BH113" i="1"/>
  <c r="BG113" i="1"/>
  <c r="BF113" i="1"/>
  <c r="BE113" i="1"/>
  <c r="BD113" i="1"/>
  <c r="BC113" i="1"/>
  <c r="BH337" i="1"/>
  <c r="BG337" i="1"/>
  <c r="BF337" i="1"/>
  <c r="BE337" i="1"/>
  <c r="BD337" i="1"/>
  <c r="BC337" i="1"/>
  <c r="BH456" i="1"/>
  <c r="BG456" i="1"/>
  <c r="BF456" i="1"/>
  <c r="BE456" i="1"/>
  <c r="BD456" i="1"/>
  <c r="BC456" i="1"/>
  <c r="BH212" i="1"/>
  <c r="BG212" i="1"/>
  <c r="BF212" i="1"/>
  <c r="BE212" i="1"/>
  <c r="BD212" i="1"/>
  <c r="BC212" i="1"/>
  <c r="BH242" i="1"/>
  <c r="BG242" i="1"/>
  <c r="BF242" i="1"/>
  <c r="BE242" i="1"/>
  <c r="BD242" i="1"/>
  <c r="BC242" i="1"/>
  <c r="BH172" i="1"/>
  <c r="BG172" i="1"/>
  <c r="BF172" i="1"/>
  <c r="BE172" i="1"/>
  <c r="BD172" i="1"/>
  <c r="BC172" i="1"/>
  <c r="BH229" i="1"/>
  <c r="BG229" i="1"/>
  <c r="BF229" i="1"/>
  <c r="BE229" i="1"/>
  <c r="BD229" i="1"/>
  <c r="BC229" i="1"/>
  <c r="BH215" i="1"/>
  <c r="BG215" i="1"/>
  <c r="BF215" i="1"/>
  <c r="BE215" i="1"/>
  <c r="BD215" i="1"/>
  <c r="BC215" i="1"/>
  <c r="BH7" i="1"/>
  <c r="BG7" i="1"/>
  <c r="BF7" i="1"/>
  <c r="BE7" i="1"/>
  <c r="BD7" i="1"/>
  <c r="BC7" i="1"/>
  <c r="BH233" i="1"/>
  <c r="BG233" i="1"/>
  <c r="BF233" i="1"/>
  <c r="BE233" i="1"/>
  <c r="BD233" i="1"/>
  <c r="BC233" i="1"/>
  <c r="BH261" i="1"/>
  <c r="BG261" i="1"/>
  <c r="BF261" i="1"/>
  <c r="BE261" i="1"/>
  <c r="BD261" i="1"/>
  <c r="BC261" i="1"/>
  <c r="BH6" i="1"/>
  <c r="BG6" i="1"/>
  <c r="BF6" i="1"/>
  <c r="BE6" i="1"/>
  <c r="BD6" i="1"/>
  <c r="BC6" i="1"/>
  <c r="BH432" i="1"/>
  <c r="BG432" i="1"/>
  <c r="BF432" i="1"/>
  <c r="BE432" i="1"/>
  <c r="BD432" i="1"/>
  <c r="BC432" i="1"/>
  <c r="BH134" i="1"/>
  <c r="BG134" i="1"/>
  <c r="BF134" i="1"/>
  <c r="BE134" i="1"/>
  <c r="BD134" i="1"/>
  <c r="BC134" i="1"/>
  <c r="BH19" i="1"/>
  <c r="BG19" i="1"/>
  <c r="BF19" i="1"/>
  <c r="BE19" i="1"/>
  <c r="BD19" i="1"/>
  <c r="BC19" i="1"/>
  <c r="BH52" i="1"/>
  <c r="BG52" i="1"/>
  <c r="BF52" i="1"/>
  <c r="BE52" i="1"/>
  <c r="BD52" i="1"/>
  <c r="BC52" i="1"/>
  <c r="BH23" i="1"/>
  <c r="BG23" i="1"/>
  <c r="BF23" i="1"/>
  <c r="BE23" i="1"/>
  <c r="BD23" i="1"/>
  <c r="BC23" i="1"/>
  <c r="BH263" i="1"/>
  <c r="BG263" i="1"/>
  <c r="BF263" i="1"/>
  <c r="BE263" i="1"/>
  <c r="BD263" i="1"/>
  <c r="BC263" i="1"/>
  <c r="BH293" i="1"/>
  <c r="BG293" i="1"/>
  <c r="BF293" i="1"/>
  <c r="BE293" i="1"/>
  <c r="BD293" i="1"/>
  <c r="BC293" i="1"/>
  <c r="BH287" i="1"/>
  <c r="BG287" i="1"/>
  <c r="BF287" i="1"/>
  <c r="BE287" i="1"/>
  <c r="BD287" i="1"/>
  <c r="BC287" i="1"/>
  <c r="BH259" i="1"/>
  <c r="BG259" i="1"/>
  <c r="BF259" i="1"/>
  <c r="BE259" i="1"/>
  <c r="BD259" i="1"/>
  <c r="BC259" i="1"/>
  <c r="BH75" i="1"/>
  <c r="BG75" i="1"/>
  <c r="BF75" i="1"/>
  <c r="BE75" i="1"/>
  <c r="BD75" i="1"/>
  <c r="BC75" i="1"/>
  <c r="BH449" i="1"/>
  <c r="BG449" i="1"/>
  <c r="BF449" i="1"/>
  <c r="BE449" i="1"/>
  <c r="BD449" i="1"/>
  <c r="BC449" i="1"/>
  <c r="BH447" i="1"/>
  <c r="BG447" i="1"/>
  <c r="BF447" i="1"/>
  <c r="BE447" i="1"/>
  <c r="BD447" i="1"/>
  <c r="BC447" i="1"/>
  <c r="BH37" i="1"/>
  <c r="BG37" i="1"/>
  <c r="BF37" i="1"/>
  <c r="BE37" i="1"/>
  <c r="BD37" i="1"/>
  <c r="BC37" i="1"/>
  <c r="BH20" i="1"/>
  <c r="BG20" i="1"/>
  <c r="BF20" i="1"/>
  <c r="BE20" i="1"/>
  <c r="BD20" i="1"/>
  <c r="BC20" i="1"/>
  <c r="BH433" i="1"/>
  <c r="BG433" i="1"/>
  <c r="BF433" i="1"/>
  <c r="BE433" i="1"/>
  <c r="BD433" i="1"/>
  <c r="BC433" i="1"/>
  <c r="BH182" i="1"/>
  <c r="BG182" i="1"/>
  <c r="BF182" i="1"/>
  <c r="BE182" i="1"/>
  <c r="BD182" i="1"/>
  <c r="BC182" i="1"/>
  <c r="BH274" i="1"/>
  <c r="BG274" i="1"/>
  <c r="BF274" i="1"/>
  <c r="BE274" i="1"/>
  <c r="BD274" i="1"/>
  <c r="BC274" i="1"/>
  <c r="BH151" i="1"/>
  <c r="BG151" i="1"/>
  <c r="BF151" i="1"/>
  <c r="BE151" i="1"/>
  <c r="BD151" i="1"/>
  <c r="BC151" i="1"/>
  <c r="BH71" i="1"/>
  <c r="BG71" i="1"/>
  <c r="BF71" i="1"/>
  <c r="BE71" i="1"/>
  <c r="BD71" i="1"/>
  <c r="BC71" i="1"/>
  <c r="BH252" i="1"/>
  <c r="BG252" i="1"/>
  <c r="BF252" i="1"/>
  <c r="BE252" i="1"/>
  <c r="BD252" i="1"/>
  <c r="BC252" i="1"/>
  <c r="BH214" i="1"/>
  <c r="BG214" i="1"/>
  <c r="BF214" i="1"/>
  <c r="BE214" i="1"/>
  <c r="BD214" i="1"/>
  <c r="BC214" i="1"/>
  <c r="BH276" i="1"/>
  <c r="BG276" i="1"/>
  <c r="BF276" i="1"/>
  <c r="BE276" i="1"/>
  <c r="BD276" i="1"/>
  <c r="BC276" i="1"/>
  <c r="BH336" i="1"/>
  <c r="BG336" i="1"/>
  <c r="BF336" i="1"/>
  <c r="BE336" i="1"/>
  <c r="BD336" i="1"/>
  <c r="BC336" i="1"/>
  <c r="BH228" i="1"/>
  <c r="BG228" i="1"/>
  <c r="BF228" i="1"/>
  <c r="BE228" i="1"/>
  <c r="BD228" i="1"/>
  <c r="BC228" i="1"/>
  <c r="BH161" i="1"/>
  <c r="BG161" i="1"/>
  <c r="BF161" i="1"/>
  <c r="BE161" i="1"/>
  <c r="BD161" i="1"/>
  <c r="BC161" i="1"/>
  <c r="BH223" i="1"/>
  <c r="BG223" i="1"/>
  <c r="BF223" i="1"/>
  <c r="BE223" i="1"/>
  <c r="BD223" i="1"/>
  <c r="BC223" i="1"/>
  <c r="BH289" i="1"/>
  <c r="BG289" i="1"/>
  <c r="BF289" i="1"/>
  <c r="BE289" i="1"/>
  <c r="BD289" i="1"/>
  <c r="BC289" i="1"/>
  <c r="BH292" i="1"/>
  <c r="BG292" i="1"/>
  <c r="BF292" i="1"/>
  <c r="BE292" i="1"/>
  <c r="BD292" i="1"/>
  <c r="BC292" i="1"/>
  <c r="BH429" i="1"/>
  <c r="BG429" i="1"/>
  <c r="BF429" i="1"/>
  <c r="BE429" i="1"/>
  <c r="BD429" i="1"/>
  <c r="BC429" i="1"/>
  <c r="BH180" i="1"/>
  <c r="BG180" i="1"/>
  <c r="BF180" i="1"/>
  <c r="BE180" i="1"/>
  <c r="BD180" i="1"/>
  <c r="BC180" i="1"/>
  <c r="BH108" i="1"/>
  <c r="BG108" i="1"/>
  <c r="BF108" i="1"/>
  <c r="BE108" i="1"/>
  <c r="BD108" i="1"/>
  <c r="BC108" i="1"/>
  <c r="BH218" i="1"/>
  <c r="BG218" i="1"/>
  <c r="BF218" i="1"/>
  <c r="BE218" i="1"/>
  <c r="BD218" i="1"/>
  <c r="BC218" i="1"/>
  <c r="BH153" i="1"/>
  <c r="BG153" i="1"/>
  <c r="BF153" i="1"/>
  <c r="BE153" i="1"/>
  <c r="BD153" i="1"/>
  <c r="BC153" i="1"/>
  <c r="BH136" i="1"/>
  <c r="BG136" i="1"/>
  <c r="BF136" i="1"/>
  <c r="BE136" i="1"/>
  <c r="BD136" i="1"/>
  <c r="BC136" i="1"/>
  <c r="BH193" i="1"/>
  <c r="BG193" i="1"/>
  <c r="BF193" i="1"/>
  <c r="BE193" i="1"/>
  <c r="BD193" i="1"/>
  <c r="BC193" i="1"/>
  <c r="BH3" i="1"/>
  <c r="BG3" i="1"/>
  <c r="BF3" i="1"/>
  <c r="BE3" i="1"/>
  <c r="BD3" i="1"/>
  <c r="BC3" i="1"/>
  <c r="BH21" i="1"/>
  <c r="BG21" i="1"/>
  <c r="BF21" i="1"/>
  <c r="BE21" i="1"/>
  <c r="BD21" i="1"/>
  <c r="BC21" i="1"/>
  <c r="BH112" i="1"/>
  <c r="BG112" i="1"/>
  <c r="BF112" i="1"/>
  <c r="BE112" i="1"/>
  <c r="BD112" i="1"/>
  <c r="BC112" i="1"/>
  <c r="BH238" i="1"/>
  <c r="BG238" i="1"/>
  <c r="BF238" i="1"/>
  <c r="BE238" i="1"/>
  <c r="BD238" i="1"/>
  <c r="BC238" i="1"/>
  <c r="BH220" i="1"/>
  <c r="BG220" i="1"/>
  <c r="BF220" i="1"/>
  <c r="BE220" i="1"/>
  <c r="BD220" i="1"/>
  <c r="BC220" i="1"/>
  <c r="BH186" i="1"/>
  <c r="BG186" i="1"/>
  <c r="BF186" i="1"/>
  <c r="BE186" i="1"/>
  <c r="BD186" i="1"/>
  <c r="BC186" i="1"/>
  <c r="BH288" i="1"/>
  <c r="BG288" i="1"/>
  <c r="BF288" i="1"/>
  <c r="BE288" i="1"/>
  <c r="BD288" i="1"/>
  <c r="BC288" i="1"/>
  <c r="BH196" i="1"/>
  <c r="BG196" i="1"/>
  <c r="BF196" i="1"/>
  <c r="BE196" i="1"/>
  <c r="BD196" i="1"/>
  <c r="BC196" i="1"/>
  <c r="BH310" i="1"/>
  <c r="BG310" i="1"/>
  <c r="BF310" i="1"/>
  <c r="BE310" i="1"/>
  <c r="BD310" i="1"/>
  <c r="BC310" i="1"/>
  <c r="BH168" i="1"/>
  <c r="BG168" i="1"/>
  <c r="BF168" i="1"/>
  <c r="BE168" i="1"/>
  <c r="BD168" i="1"/>
  <c r="BC168" i="1"/>
  <c r="BH188" i="1"/>
  <c r="BG188" i="1"/>
  <c r="BF188" i="1"/>
  <c r="BE188" i="1"/>
  <c r="BD188" i="1"/>
  <c r="BC188" i="1"/>
  <c r="BH103" i="1"/>
  <c r="BG103" i="1"/>
  <c r="BF103" i="1"/>
  <c r="BE103" i="1"/>
  <c r="BD103" i="1"/>
  <c r="BC103" i="1"/>
  <c r="BH322" i="1"/>
  <c r="BG322" i="1"/>
  <c r="BF322" i="1"/>
  <c r="BE322" i="1"/>
  <c r="BD322" i="1"/>
  <c r="BC322" i="1"/>
  <c r="BH389" i="1"/>
  <c r="BG389" i="1"/>
  <c r="BF389" i="1"/>
  <c r="BE389" i="1"/>
  <c r="BD389" i="1"/>
  <c r="BC389" i="1"/>
  <c r="BH91" i="1"/>
  <c r="BG91" i="1"/>
  <c r="BF91" i="1"/>
  <c r="BE91" i="1"/>
  <c r="BD91" i="1"/>
  <c r="BC91" i="1"/>
  <c r="BH72" i="1"/>
  <c r="BG72" i="1"/>
  <c r="BF72" i="1"/>
  <c r="BE72" i="1"/>
  <c r="BD72" i="1"/>
  <c r="BC72" i="1"/>
  <c r="BH129" i="1"/>
  <c r="BG129" i="1"/>
  <c r="BF129" i="1"/>
  <c r="BE129" i="1"/>
  <c r="BD129" i="1"/>
  <c r="BC129" i="1"/>
  <c r="BH217" i="1"/>
  <c r="BG217" i="1"/>
  <c r="BF217" i="1"/>
  <c r="BE217" i="1"/>
  <c r="BD217" i="1"/>
  <c r="BC217" i="1"/>
  <c r="BH251" i="1"/>
  <c r="BG251" i="1"/>
  <c r="BF251" i="1"/>
  <c r="BE251" i="1"/>
  <c r="BD251" i="1"/>
  <c r="BC251" i="1"/>
  <c r="BH104" i="1"/>
  <c r="BG104" i="1"/>
  <c r="BF104" i="1"/>
  <c r="BE104" i="1"/>
  <c r="BD104" i="1"/>
  <c r="BC104" i="1"/>
  <c r="BH98" i="1"/>
  <c r="BG98" i="1"/>
  <c r="BF98" i="1"/>
  <c r="BE98" i="1"/>
  <c r="BD98" i="1"/>
  <c r="BC98" i="1"/>
  <c r="BH9" i="1"/>
  <c r="BG9" i="1"/>
  <c r="BF9" i="1"/>
  <c r="BE9" i="1"/>
  <c r="BD9" i="1"/>
  <c r="BC9" i="1"/>
  <c r="BH65" i="1"/>
  <c r="BG65" i="1"/>
  <c r="BF65" i="1"/>
  <c r="BE65" i="1"/>
  <c r="BD65" i="1"/>
  <c r="BC65" i="1"/>
  <c r="BH31" i="1"/>
  <c r="BG31" i="1"/>
  <c r="BF31" i="1"/>
  <c r="BE31" i="1"/>
  <c r="BD31" i="1"/>
  <c r="BC31" i="1"/>
  <c r="BH89" i="1"/>
  <c r="BG89" i="1"/>
  <c r="BF89" i="1"/>
  <c r="BE89" i="1"/>
  <c r="BD89" i="1"/>
  <c r="BC89" i="1"/>
  <c r="BH111" i="1"/>
  <c r="BG111" i="1"/>
  <c r="BF111" i="1"/>
  <c r="BE111" i="1"/>
  <c r="BD111" i="1"/>
  <c r="BC111" i="1"/>
  <c r="BH199" i="1"/>
  <c r="BG199" i="1"/>
  <c r="BF199" i="1"/>
  <c r="BE199" i="1"/>
  <c r="BD199" i="1"/>
  <c r="BC199" i="1"/>
  <c r="BH128" i="1"/>
  <c r="BG128" i="1"/>
  <c r="BF128" i="1"/>
  <c r="BE128" i="1"/>
  <c r="BD128" i="1"/>
  <c r="BC128" i="1"/>
  <c r="BH245" i="1"/>
  <c r="BG245" i="1"/>
  <c r="BF245" i="1"/>
  <c r="BE245" i="1"/>
  <c r="BD245" i="1"/>
  <c r="BC245" i="1"/>
  <c r="BH265" i="1"/>
  <c r="BG265" i="1"/>
  <c r="BF265" i="1"/>
  <c r="BE265" i="1"/>
  <c r="BD265" i="1"/>
  <c r="BC265" i="1"/>
  <c r="BH80" i="1"/>
  <c r="BG80" i="1"/>
  <c r="BF80" i="1"/>
  <c r="BE80" i="1"/>
  <c r="BD80" i="1"/>
  <c r="BC80" i="1"/>
  <c r="BH468" i="1"/>
  <c r="BG468" i="1"/>
  <c r="BF468" i="1"/>
  <c r="BE468" i="1"/>
  <c r="BD468" i="1"/>
  <c r="BC468" i="1"/>
  <c r="BH29" i="1"/>
  <c r="BG29" i="1"/>
  <c r="BF29" i="1"/>
  <c r="BE29" i="1"/>
  <c r="BD29" i="1"/>
  <c r="BC29" i="1"/>
  <c r="BH123" i="1"/>
  <c r="BG123" i="1"/>
  <c r="BF123" i="1"/>
  <c r="BE123" i="1"/>
  <c r="BD123" i="1"/>
  <c r="BC123" i="1"/>
  <c r="BH450" i="1"/>
  <c r="BG450" i="1"/>
  <c r="BF450" i="1"/>
  <c r="BE450" i="1"/>
  <c r="BD450" i="1"/>
  <c r="BC450" i="1"/>
  <c r="BH15" i="1"/>
  <c r="BG15" i="1"/>
  <c r="BF15" i="1"/>
  <c r="BE15" i="1"/>
  <c r="BD15" i="1"/>
  <c r="BC15" i="1"/>
  <c r="BH84" i="1"/>
  <c r="BG84" i="1"/>
  <c r="BF84" i="1"/>
  <c r="BE84" i="1"/>
  <c r="BD84" i="1"/>
  <c r="BC84" i="1"/>
  <c r="BH8" i="1"/>
  <c r="BG8" i="1"/>
  <c r="BF8" i="1"/>
  <c r="BE8" i="1"/>
  <c r="BD8" i="1"/>
  <c r="BC8" i="1"/>
  <c r="BH22" i="1"/>
  <c r="BG22" i="1"/>
  <c r="BF22" i="1"/>
  <c r="BE22" i="1"/>
  <c r="BD22" i="1"/>
  <c r="BC22" i="1"/>
  <c r="BH28" i="1"/>
  <c r="BG28" i="1"/>
  <c r="BF28" i="1"/>
  <c r="BE28" i="1"/>
  <c r="BD28" i="1"/>
  <c r="BC28" i="1"/>
  <c r="BH226" i="1"/>
  <c r="BG226" i="1"/>
  <c r="BF226" i="1"/>
  <c r="BE226" i="1"/>
  <c r="BD226" i="1"/>
  <c r="BC226" i="1"/>
  <c r="BH49" i="1"/>
  <c r="BG49" i="1"/>
  <c r="BF49" i="1"/>
  <c r="BE49" i="1"/>
  <c r="BD49" i="1"/>
  <c r="BC49" i="1"/>
  <c r="BH2" i="1"/>
  <c r="BG2" i="1"/>
  <c r="BF2" i="1"/>
  <c r="BE2" i="1"/>
  <c r="BD2" i="1"/>
  <c r="BC2" i="1"/>
  <c r="BH17" i="1"/>
  <c r="BG17" i="1"/>
  <c r="BF17" i="1"/>
  <c r="BE17" i="1"/>
  <c r="BD17" i="1"/>
  <c r="BC17" i="1"/>
  <c r="BH165" i="1"/>
  <c r="BG165" i="1"/>
  <c r="BF165" i="1"/>
  <c r="BE165" i="1"/>
  <c r="BD165" i="1"/>
  <c r="BC165" i="1"/>
  <c r="BH69" i="1"/>
  <c r="BG69" i="1"/>
  <c r="BF69" i="1"/>
  <c r="BE69" i="1"/>
  <c r="BD69" i="1"/>
  <c r="BC69" i="1"/>
  <c r="BH82" i="1"/>
  <c r="BG82" i="1"/>
  <c r="BF82" i="1"/>
  <c r="BE82" i="1"/>
  <c r="BD82" i="1"/>
  <c r="BC82" i="1"/>
  <c r="BH36" i="1"/>
  <c r="BG36" i="1"/>
  <c r="BF36" i="1"/>
  <c r="BE36" i="1"/>
  <c r="BD36" i="1"/>
  <c r="BC36" i="1"/>
  <c r="BH117" i="1"/>
  <c r="BG117" i="1"/>
  <c r="BF117" i="1"/>
  <c r="BE117" i="1"/>
  <c r="BD117" i="1"/>
  <c r="BC117" i="1"/>
  <c r="BH86" i="1"/>
  <c r="BG86" i="1"/>
  <c r="BF86" i="1"/>
  <c r="BE86" i="1"/>
  <c r="BD86" i="1"/>
  <c r="BC86" i="1"/>
  <c r="BH60" i="1"/>
  <c r="BG60" i="1"/>
  <c r="BF60" i="1"/>
  <c r="BE60" i="1"/>
  <c r="BD60" i="1"/>
  <c r="BC60" i="1"/>
  <c r="BH119" i="1"/>
  <c r="BG119" i="1"/>
  <c r="BF119" i="1"/>
  <c r="BE119" i="1"/>
  <c r="BD119" i="1"/>
  <c r="BC119" i="1"/>
  <c r="BH68" i="1"/>
  <c r="BG68" i="1"/>
  <c r="BF68" i="1"/>
  <c r="BE68" i="1"/>
  <c r="BD68" i="1"/>
  <c r="BC68" i="1"/>
  <c r="BH67" i="1"/>
  <c r="BG67" i="1"/>
  <c r="BF67" i="1"/>
  <c r="BE67" i="1"/>
  <c r="BD67" i="1"/>
  <c r="BC67" i="1"/>
  <c r="BH187" i="1"/>
  <c r="BG187" i="1"/>
  <c r="BF187" i="1"/>
  <c r="BE187" i="1"/>
  <c r="BD187" i="1"/>
  <c r="BC187" i="1"/>
  <c r="BH258" i="1"/>
  <c r="BG258" i="1"/>
  <c r="BF258" i="1"/>
  <c r="BE258" i="1"/>
  <c r="BD258" i="1"/>
  <c r="BC258" i="1"/>
  <c r="AR248" i="1"/>
  <c r="BA69" i="1" l="1"/>
  <c r="BA196" i="1"/>
  <c r="BA119" i="1"/>
  <c r="BA226" i="1"/>
  <c r="BA258" i="1"/>
  <c r="BA82" i="1"/>
  <c r="BA28" i="1"/>
  <c r="BA36" i="1"/>
  <c r="BA60" i="1"/>
  <c r="BA98" i="1"/>
  <c r="BA187" i="1"/>
  <c r="BA49" i="1"/>
  <c r="BA67" i="1"/>
  <c r="BA111" i="1"/>
  <c r="AU195" i="1"/>
  <c r="BA195" i="1" s="1"/>
  <c r="BB490" i="1"/>
  <c r="BB67" i="1"/>
  <c r="BB472" i="1"/>
  <c r="BB164" i="1"/>
  <c r="BB116" i="1"/>
  <c r="BB392" i="1"/>
  <c r="BB489" i="1"/>
  <c r="BB79" i="1"/>
  <c r="BB381" i="1"/>
  <c r="BB163" i="1"/>
  <c r="BB235" i="1"/>
  <c r="BB333" i="1"/>
  <c r="BB208" i="1"/>
  <c r="BB75" i="1"/>
  <c r="BB151" i="1"/>
  <c r="BB91" i="1"/>
  <c r="BB22" i="1"/>
  <c r="BB260" i="1"/>
  <c r="BB97" i="1"/>
  <c r="BB365" i="1"/>
  <c r="BB215" i="1"/>
  <c r="BB248" i="1"/>
  <c r="BB353" i="1"/>
  <c r="BB209" i="1"/>
  <c r="BB192" i="1"/>
  <c r="BB482" i="1"/>
  <c r="BB488" i="1"/>
  <c r="BB185" i="1"/>
  <c r="BB184" i="1"/>
  <c r="BB7" i="1"/>
  <c r="BB38" i="1"/>
  <c r="BB402" i="1"/>
  <c r="BB416" i="1"/>
  <c r="BB78" i="1"/>
  <c r="BB227" i="1"/>
  <c r="BB422" i="1"/>
  <c r="BB156" i="1"/>
  <c r="BB218" i="1"/>
  <c r="BB322" i="1"/>
  <c r="BB84" i="1"/>
  <c r="BB339" i="1"/>
  <c r="BB5" i="1"/>
  <c r="BB247" i="1"/>
  <c r="BB280" i="1"/>
  <c r="BB348" i="1"/>
  <c r="BB305" i="1"/>
  <c r="BB389" i="1"/>
  <c r="BB258" i="1"/>
  <c r="BB92" i="1"/>
  <c r="BB475" i="1"/>
  <c r="BB203" i="1"/>
  <c r="BB491" i="1"/>
  <c r="BB373" i="1"/>
  <c r="BB397" i="1"/>
  <c r="BB145" i="1"/>
  <c r="BB219" i="1"/>
  <c r="BB360" i="1"/>
  <c r="BB4" i="1"/>
  <c r="BB404" i="1"/>
  <c r="BB440" i="1"/>
  <c r="BB62" i="1"/>
  <c r="BB255" i="1"/>
  <c r="BB415" i="1"/>
  <c r="BB425" i="1"/>
  <c r="BB57" i="1"/>
  <c r="BB374" i="1"/>
  <c r="BB457" i="1"/>
  <c r="BB56" i="1"/>
  <c r="BB47" i="1"/>
  <c r="BB346" i="1"/>
  <c r="BB194" i="1"/>
  <c r="BB102" i="1"/>
  <c r="BB361" i="1"/>
  <c r="BB230" i="1"/>
  <c r="BB83" i="1"/>
  <c r="BB417" i="1"/>
  <c r="BB437" i="1"/>
  <c r="BB345" i="1"/>
  <c r="BB321" i="1"/>
  <c r="BB118" i="1"/>
  <c r="BB311" i="1"/>
  <c r="BB193" i="1"/>
  <c r="BB468" i="1"/>
  <c r="BB452" i="1"/>
  <c r="BB25" i="1"/>
  <c r="BB451" i="1"/>
  <c r="BB334" i="1"/>
  <c r="BB301" i="1"/>
  <c r="BB120" i="1"/>
  <c r="BB181" i="1"/>
  <c r="BB291" i="1"/>
  <c r="BB329" i="1"/>
  <c r="BB421" i="1"/>
  <c r="BB470" i="1"/>
  <c r="BB96" i="1"/>
  <c r="BB438" i="1"/>
  <c r="BB414" i="1"/>
  <c r="BB237" i="1"/>
  <c r="BB58" i="1"/>
  <c r="BB73" i="1"/>
  <c r="BB439" i="1"/>
  <c r="BB197" i="1"/>
  <c r="BB205" i="1"/>
  <c r="BB39" i="1"/>
  <c r="BB177" i="1"/>
  <c r="BB317" i="1"/>
  <c r="BB388" i="1"/>
  <c r="BB100" i="1"/>
  <c r="BB328" i="1"/>
  <c r="BB284" i="1"/>
  <c r="BB32" i="1"/>
  <c r="BB320" i="1"/>
  <c r="BB162" i="1"/>
  <c r="BB302" i="1"/>
  <c r="BB133" i="1"/>
  <c r="BB462" i="1"/>
  <c r="BB377" i="1"/>
  <c r="BB363" i="1"/>
  <c r="BB332" i="1"/>
  <c r="BB10" i="1"/>
  <c r="BB51" i="1"/>
  <c r="BB300" i="1"/>
  <c r="BB88" i="1"/>
  <c r="BB231" i="1"/>
  <c r="BB126" i="1"/>
  <c r="BB114" i="1"/>
  <c r="BB175" i="1"/>
  <c r="BB52" i="1"/>
  <c r="BB447" i="1"/>
  <c r="BB252" i="1"/>
  <c r="BB292" i="1"/>
  <c r="BB3" i="1"/>
  <c r="BB310" i="1"/>
  <c r="BB129" i="1"/>
  <c r="BB89" i="1"/>
  <c r="BB29" i="1"/>
  <c r="BB226" i="1"/>
  <c r="BB117" i="1"/>
  <c r="BB244" i="1"/>
  <c r="BB236" i="1"/>
  <c r="BB478" i="1"/>
  <c r="BB393" i="1"/>
  <c r="BB426" i="1"/>
  <c r="BB148" i="1"/>
  <c r="BB435" i="1"/>
  <c r="BB273" i="1"/>
  <c r="BB327" i="1"/>
  <c r="BB474" i="1"/>
  <c r="BB461" i="1"/>
  <c r="BB18" i="1"/>
  <c r="BB473" i="1"/>
  <c r="BB198" i="1"/>
  <c r="BB356" i="1"/>
  <c r="BB294" i="1"/>
  <c r="BB380" i="1"/>
  <c r="BB176" i="1"/>
  <c r="BB484" i="1"/>
  <c r="BB423" i="1"/>
  <c r="BB213" i="1"/>
  <c r="BB466" i="1"/>
  <c r="BB270" i="1"/>
  <c r="BB34" i="1"/>
  <c r="BB446" i="1"/>
  <c r="BB427" i="1"/>
  <c r="BB131" i="1"/>
  <c r="BB250" i="1"/>
  <c r="BB225" i="1"/>
  <c r="BB143" i="1"/>
  <c r="BB93" i="1"/>
  <c r="BB454" i="1"/>
  <c r="BB94" i="1"/>
  <c r="BB431" i="1"/>
  <c r="BB150" i="1"/>
  <c r="BB379" i="1"/>
  <c r="BB46" i="1"/>
  <c r="BB158" i="1"/>
  <c r="BB63" i="1"/>
  <c r="BB367" i="1"/>
  <c r="BB113" i="1"/>
  <c r="BB23" i="1"/>
  <c r="BB37" i="1"/>
  <c r="BB214" i="1"/>
  <c r="BB429" i="1"/>
  <c r="BB21" i="1"/>
  <c r="BB168" i="1"/>
  <c r="BB217" i="1"/>
  <c r="BB111" i="1"/>
  <c r="BB123" i="1"/>
  <c r="BB49" i="1"/>
  <c r="BB86" i="1"/>
  <c r="BB170" i="1"/>
  <c r="BB408" i="1"/>
  <c r="BB325" i="1"/>
  <c r="BB152" i="1"/>
  <c r="BB343" i="1"/>
  <c r="BB11" i="1"/>
  <c r="BB105" i="1"/>
  <c r="BB359" i="1"/>
  <c r="BB349" i="1"/>
  <c r="BB456" i="1"/>
  <c r="BB293" i="1"/>
  <c r="BB433" i="1"/>
  <c r="BB336" i="1"/>
  <c r="BB238" i="1"/>
  <c r="BB103" i="1"/>
  <c r="BB104" i="1"/>
  <c r="BB128" i="1"/>
  <c r="BB17" i="1"/>
  <c r="BB119" i="1"/>
  <c r="BB174" i="1"/>
  <c r="BB394" i="1"/>
  <c r="BB469" i="1"/>
  <c r="BB410" i="1"/>
  <c r="BB272" i="1"/>
  <c r="BB204" i="1"/>
  <c r="BB358" i="1"/>
  <c r="BB399" i="1"/>
  <c r="BB486" i="1"/>
  <c r="BB406" i="1"/>
  <c r="BB445" i="1"/>
  <c r="BB241" i="1"/>
  <c r="BB493" i="1"/>
  <c r="BB115" i="1"/>
  <c r="BB338" i="1"/>
  <c r="BB200" i="1"/>
  <c r="BB391" i="1"/>
  <c r="BB460" i="1"/>
  <c r="BB160" i="1"/>
  <c r="BB130" i="1"/>
  <c r="BB331" i="1"/>
  <c r="BB303" i="1"/>
  <c r="BB24" i="1"/>
  <c r="BB142" i="1"/>
  <c r="BB386" i="1"/>
  <c r="BB240" i="1"/>
  <c r="BB420" i="1"/>
  <c r="BB384" i="1"/>
  <c r="BB298" i="1"/>
  <c r="BB54" i="1"/>
  <c r="BB400" i="1"/>
  <c r="BB224" i="1"/>
  <c r="BB362" i="1"/>
  <c r="BB262" i="1"/>
  <c r="BB271" i="1"/>
  <c r="BB477" i="1"/>
  <c r="BB448" i="1"/>
  <c r="BB149" i="1"/>
  <c r="BB48" i="1"/>
  <c r="BB195" i="1"/>
  <c r="BB45" i="1"/>
  <c r="BB157" i="1"/>
  <c r="BB81" i="1"/>
  <c r="BB121" i="1"/>
  <c r="BB463" i="1"/>
  <c r="BB370" i="1"/>
  <c r="BB139" i="1"/>
  <c r="BB26" i="1"/>
  <c r="BB337" i="1"/>
  <c r="BB233" i="1"/>
  <c r="BB263" i="1"/>
  <c r="BB20" i="1"/>
  <c r="BB276" i="1"/>
  <c r="BB180" i="1"/>
  <c r="BB112" i="1"/>
  <c r="BB188" i="1"/>
  <c r="BB251" i="1"/>
  <c r="BB199" i="1"/>
  <c r="BB450" i="1"/>
  <c r="BB2" i="1"/>
  <c r="BB60" i="1"/>
  <c r="BB210" i="1"/>
  <c r="BB342" i="1"/>
  <c r="BB335" i="1"/>
  <c r="BB480" i="1"/>
  <c r="BB351" i="1"/>
  <c r="BB155" i="1"/>
  <c r="BB465" i="1"/>
  <c r="BB140" i="1"/>
  <c r="BB372" i="1"/>
  <c r="BB40" i="1"/>
  <c r="BB453" i="1"/>
  <c r="BB341" i="1"/>
  <c r="BB254" i="1"/>
  <c r="BB30" i="1"/>
  <c r="BB364" i="1"/>
  <c r="BB132" i="1"/>
  <c r="BB407" i="1"/>
  <c r="BB64" i="1"/>
  <c r="BB166" i="1"/>
  <c r="BB147" i="1"/>
  <c r="BB77" i="1"/>
  <c r="BB304" i="1"/>
  <c r="BB124" i="1"/>
  <c r="BB179" i="1"/>
  <c r="BB324" i="1"/>
  <c r="BB319" i="1"/>
  <c r="BB101" i="1"/>
  <c r="BB459" i="1"/>
  <c r="BB137" i="1"/>
  <c r="BB492" i="1"/>
  <c r="BB216" i="1"/>
  <c r="BB350" i="1"/>
  <c r="BB135" i="1"/>
  <c r="BB286" i="1"/>
  <c r="BB306" i="1"/>
  <c r="BB428" i="1"/>
  <c r="BB154" i="1"/>
  <c r="BB146" i="1"/>
  <c r="BB43" i="1"/>
  <c r="BB354" i="1"/>
  <c r="BB13" i="1"/>
  <c r="BB253" i="1"/>
  <c r="BB144" i="1"/>
  <c r="BB212" i="1"/>
  <c r="BB6" i="1"/>
  <c r="BB287" i="1"/>
  <c r="BB182" i="1"/>
  <c r="BB228" i="1"/>
  <c r="BB220" i="1"/>
  <c r="BB98" i="1"/>
  <c r="BB245" i="1"/>
  <c r="BB165" i="1"/>
  <c r="BB68" i="1"/>
  <c r="BB390" i="1"/>
  <c r="BB299" i="1"/>
  <c r="BB264" i="1"/>
  <c r="BB295" i="1"/>
  <c r="BB53" i="1"/>
  <c r="BB42" i="1"/>
  <c r="BB190" i="1"/>
  <c r="BB278" i="1"/>
  <c r="BB261" i="1"/>
  <c r="BB108" i="1"/>
  <c r="BB15" i="1"/>
  <c r="BB467" i="1"/>
  <c r="BB419" i="1"/>
  <c r="BB476" i="1"/>
  <c r="BB369" i="1"/>
  <c r="BB246" i="1"/>
  <c r="BB443" i="1"/>
  <c r="BB398" i="1"/>
  <c r="BB412" i="1"/>
  <c r="BB471" i="1"/>
  <c r="BB232" i="1"/>
  <c r="BB383" i="1"/>
  <c r="BB340" i="1"/>
  <c r="BB387" i="1"/>
  <c r="BB107" i="1"/>
  <c r="BB352" i="1"/>
  <c r="BB318" i="1"/>
  <c r="BB464" i="1"/>
  <c r="BB159" i="1"/>
  <c r="BB413" i="1"/>
  <c r="BB207" i="1"/>
  <c r="BB74" i="1"/>
  <c r="BB309" i="1"/>
  <c r="BB279" i="1"/>
  <c r="BB403" i="1"/>
  <c r="BB141" i="1"/>
  <c r="BB169" i="1"/>
  <c r="BB257" i="1"/>
  <c r="BB50" i="1"/>
  <c r="BB76" i="1"/>
  <c r="BB14" i="1"/>
  <c r="BB375" i="1"/>
  <c r="BB95" i="1"/>
  <c r="BB442" i="1"/>
  <c r="BB314" i="1"/>
  <c r="BB221" i="1"/>
  <c r="BB41" i="1"/>
  <c r="BB243" i="1"/>
  <c r="BB290" i="1"/>
  <c r="BB191" i="1"/>
  <c r="BB441" i="1"/>
  <c r="BB201" i="1"/>
  <c r="BB239" i="1"/>
  <c r="BB366" i="1"/>
  <c r="BB242" i="1"/>
  <c r="BB432" i="1"/>
  <c r="BB259" i="1"/>
  <c r="BB274" i="1"/>
  <c r="BB161" i="1"/>
  <c r="BB153" i="1"/>
  <c r="BB186" i="1"/>
  <c r="BB9" i="1"/>
  <c r="BB265" i="1"/>
  <c r="BB8" i="1"/>
  <c r="BB69" i="1"/>
  <c r="BB312" i="1"/>
  <c r="BB61" i="1"/>
  <c r="BB396" i="1"/>
  <c r="BB110" i="1"/>
  <c r="BB296" i="1"/>
  <c r="BB70" i="1"/>
  <c r="BB249" i="1"/>
  <c r="BB405" i="1"/>
  <c r="BB376" i="1"/>
  <c r="BB307" i="1"/>
  <c r="BB434" i="1"/>
  <c r="BB44" i="1"/>
  <c r="BB313" i="1"/>
  <c r="BB483" i="1"/>
  <c r="BB409" i="1"/>
  <c r="BB106" i="1"/>
  <c r="BB189" i="1"/>
  <c r="BB16" i="1"/>
  <c r="BB411" i="1"/>
  <c r="BB281" i="1"/>
  <c r="BB222" i="1"/>
  <c r="BB297" i="1"/>
  <c r="BB33" i="1"/>
  <c r="BB485" i="1"/>
  <c r="BB268" i="1"/>
  <c r="BB378" i="1"/>
  <c r="BB275" i="1"/>
  <c r="BB87" i="1"/>
  <c r="BB173" i="1"/>
  <c r="BB183" i="1"/>
  <c r="BB211" i="1"/>
  <c r="BB385" i="1"/>
  <c r="BB55" i="1"/>
  <c r="BB256" i="1"/>
  <c r="BB285" i="1"/>
  <c r="BB277" i="1"/>
  <c r="BB282" i="1"/>
  <c r="BB35" i="1"/>
  <c r="BB27" i="1"/>
  <c r="BB66" i="1"/>
  <c r="BB172" i="1"/>
  <c r="BB134" i="1"/>
  <c r="BB223" i="1"/>
  <c r="BB136" i="1"/>
  <c r="BB288" i="1"/>
  <c r="BB65" i="1"/>
  <c r="BB80" i="1"/>
  <c r="BB82" i="1"/>
  <c r="BB187" i="1"/>
  <c r="BB382" i="1"/>
  <c r="BB479" i="1"/>
  <c r="BB269" i="1"/>
  <c r="BB371" i="1"/>
  <c r="BB283" i="1"/>
  <c r="BB481" i="1"/>
  <c r="BB109" i="1"/>
  <c r="BB458" i="1"/>
  <c r="BB315" i="1"/>
  <c r="BB59" i="1"/>
  <c r="BB418" i="1"/>
  <c r="BB234" i="1"/>
  <c r="BB444" i="1"/>
  <c r="BB436" i="1"/>
  <c r="BB455" i="1"/>
  <c r="BB308" i="1"/>
  <c r="BB206" i="1"/>
  <c r="BB167" i="1"/>
  <c r="BB138" i="1"/>
  <c r="BB323" i="1"/>
  <c r="BB266" i="1"/>
  <c r="BB326" i="1"/>
  <c r="BB125" i="1"/>
  <c r="BB355" i="1"/>
  <c r="BB347" i="1"/>
  <c r="BB401" i="1"/>
  <c r="BB171" i="1"/>
  <c r="BB12" i="1"/>
  <c r="BB368" i="1"/>
  <c r="BB430" i="1"/>
  <c r="BB85" i="1"/>
  <c r="BB357" i="1"/>
  <c r="BB487" i="1"/>
  <c r="BB202" i="1"/>
  <c r="BB330" i="1"/>
  <c r="BB90" i="1"/>
  <c r="BB267" i="1"/>
  <c r="BB127" i="1"/>
  <c r="BB122" i="1"/>
  <c r="BB424" i="1"/>
  <c r="BB344" i="1"/>
  <c r="BB316" i="1"/>
  <c r="BB178" i="1"/>
  <c r="BB99" i="1"/>
  <c r="BB229" i="1"/>
  <c r="BB19" i="1"/>
  <c r="BB449" i="1"/>
  <c r="BB71" i="1"/>
  <c r="BB289" i="1"/>
  <c r="BB196" i="1"/>
  <c r="BB72" i="1"/>
  <c r="BB31" i="1"/>
  <c r="BB28" i="1"/>
  <c r="BB36" i="1"/>
  <c r="BB395" i="1"/>
  <c r="AY179" i="1"/>
  <c r="AY13" i="1"/>
  <c r="AY6" i="1"/>
  <c r="BA6" i="1" s="1"/>
  <c r="AY468" i="1"/>
  <c r="AY199" i="1"/>
  <c r="AX258" i="1"/>
  <c r="AX68" i="1"/>
  <c r="AX86" i="1"/>
  <c r="AX15" i="1"/>
  <c r="AX98" i="1"/>
  <c r="AX84" i="1"/>
  <c r="AX123" i="1"/>
  <c r="AX2" i="1"/>
  <c r="AX195" i="1"/>
  <c r="AQ119" i="1"/>
  <c r="AQ65" i="1"/>
  <c r="AQ291" i="1"/>
  <c r="AQ469" i="1"/>
  <c r="AQ274" i="1"/>
  <c r="AQ103" i="1"/>
  <c r="AQ111" i="1"/>
  <c r="AQ67" i="1"/>
  <c r="AQ263" i="1"/>
  <c r="AQ66" i="1"/>
  <c r="AQ9" i="1"/>
  <c r="AQ226" i="1"/>
  <c r="AQ75" i="1"/>
  <c r="AQ26" i="1"/>
  <c r="AQ69" i="1"/>
  <c r="AQ161" i="1"/>
  <c r="AQ7" i="1"/>
  <c r="AQ243" i="1"/>
  <c r="AQ389" i="1"/>
  <c r="AQ228" i="1"/>
  <c r="AQ60" i="1"/>
  <c r="AQ20" i="1"/>
  <c r="AQ8" i="1"/>
  <c r="AQ55" i="1"/>
  <c r="AQ17" i="1"/>
  <c r="AQ187" i="1"/>
  <c r="AQ89" i="1"/>
  <c r="AQ196" i="1"/>
  <c r="AQ357" i="1"/>
  <c r="AQ49" i="1"/>
  <c r="AQ104" i="1"/>
  <c r="AQ31" i="1"/>
  <c r="AQ76" i="1"/>
  <c r="AQ82" i="1"/>
  <c r="AQ19" i="1"/>
  <c r="AQ213" i="1"/>
  <c r="AQ3" i="1"/>
  <c r="AQ165" i="1"/>
  <c r="AQ190" i="1"/>
  <c r="AQ28" i="1"/>
  <c r="AQ83" i="1"/>
  <c r="AQ11" i="1"/>
  <c r="AQ361" i="1"/>
  <c r="AQ238" i="1"/>
  <c r="AQ93" i="1"/>
  <c r="AQ493" i="1"/>
  <c r="AQ115" i="1"/>
  <c r="AQ139" i="1"/>
  <c r="AQ152" i="1"/>
  <c r="AQ45" i="1"/>
  <c r="AQ424" i="1"/>
  <c r="AQ10" i="1"/>
  <c r="AQ22" i="1"/>
  <c r="AQ29" i="1"/>
  <c r="AQ200" i="1"/>
  <c r="AQ41" i="1"/>
  <c r="AQ289" i="1"/>
  <c r="AQ201" i="1"/>
  <c r="AQ395" i="1"/>
  <c r="AQ194" i="1"/>
  <c r="AQ253" i="1"/>
  <c r="AQ64" i="1"/>
  <c r="AQ185" i="1"/>
  <c r="AQ379" i="1"/>
  <c r="AQ170" i="1"/>
  <c r="AQ312" i="1"/>
  <c r="AQ376" i="1"/>
  <c r="AQ144" i="1"/>
  <c r="AQ43" i="1"/>
  <c r="AQ315" i="1"/>
  <c r="AQ125" i="1"/>
  <c r="AQ323" i="1"/>
  <c r="AQ44" i="1"/>
  <c r="AQ91" i="1"/>
  <c r="AQ59" i="1"/>
  <c r="AQ208" i="1"/>
  <c r="AQ372" i="1"/>
  <c r="AQ215" i="1"/>
  <c r="AQ25" i="1"/>
  <c r="AQ36" i="1"/>
  <c r="AQ177" i="1"/>
  <c r="AQ462" i="1"/>
  <c r="AQ477" i="1"/>
  <c r="AQ216" i="1"/>
  <c r="AQ53" i="1"/>
  <c r="AQ239" i="1"/>
  <c r="AQ342" i="1"/>
  <c r="AQ284" i="1"/>
  <c r="AQ105" i="1"/>
  <c r="AQ87" i="1"/>
  <c r="AQ385" i="1"/>
  <c r="AQ108" i="1"/>
  <c r="AQ112" i="1"/>
  <c r="AQ378" i="1"/>
  <c r="AQ16" i="1"/>
  <c r="AQ94" i="1"/>
  <c r="AQ182" i="1"/>
  <c r="AQ32" i="1"/>
  <c r="AQ38" i="1"/>
  <c r="AQ30" i="1"/>
  <c r="AQ143" i="1"/>
  <c r="AQ77" i="1"/>
  <c r="AQ50" i="1"/>
  <c r="AQ136" i="1"/>
  <c r="AQ42" i="1"/>
  <c r="AQ21" i="1"/>
  <c r="AQ27" i="1"/>
  <c r="AQ62" i="1"/>
  <c r="AQ79" i="1"/>
  <c r="AQ183" i="1"/>
  <c r="AQ230" i="1"/>
  <c r="AQ90" i="1"/>
  <c r="AQ23" i="1"/>
  <c r="AQ362" i="1"/>
  <c r="AQ117" i="1"/>
  <c r="AQ154" i="1"/>
  <c r="AQ14" i="1"/>
  <c r="AQ326" i="1"/>
  <c r="AQ141" i="1"/>
  <c r="AQ229" i="1"/>
  <c r="AQ37" i="1"/>
  <c r="AQ303" i="1"/>
  <c r="AQ113" i="1"/>
  <c r="AQ99" i="1"/>
  <c r="AQ4" i="1"/>
  <c r="AQ450" i="1"/>
  <c r="AQ180" i="1"/>
  <c r="AQ135" i="1"/>
  <c r="AQ39" i="1"/>
  <c r="AQ290" i="1"/>
  <c r="AQ401" i="1"/>
  <c r="AQ71" i="1"/>
  <c r="AQ417" i="1"/>
  <c r="AQ461" i="1"/>
  <c r="AQ368" i="1"/>
  <c r="AQ267" i="1"/>
  <c r="AQ333" i="1"/>
  <c r="AQ214" i="1"/>
  <c r="AQ442" i="1"/>
  <c r="AQ288" i="1"/>
  <c r="AQ369" i="1"/>
  <c r="AQ193" i="1"/>
  <c r="AQ145" i="1"/>
  <c r="AQ40" i="1"/>
  <c r="AQ100" i="1"/>
  <c r="AQ301" i="1"/>
  <c r="AQ57" i="1"/>
  <c r="AQ351" i="1"/>
  <c r="AQ97" i="1"/>
  <c r="AQ388" i="1"/>
  <c r="AQ382" i="1"/>
  <c r="AQ106" i="1"/>
  <c r="AQ205" i="1"/>
  <c r="AQ188" i="1"/>
  <c r="AQ61" i="1"/>
  <c r="AQ227" i="1"/>
  <c r="AQ18" i="1"/>
  <c r="AQ33" i="1"/>
  <c r="AQ186" i="1"/>
  <c r="AQ222" i="1"/>
  <c r="AQ81" i="1"/>
  <c r="AQ72" i="1"/>
  <c r="AQ266" i="1"/>
  <c r="AQ171" i="1"/>
  <c r="AQ101" i="1"/>
  <c r="AQ276" i="1"/>
  <c r="AQ275" i="1"/>
  <c r="AQ279" i="1"/>
  <c r="AQ140" i="1"/>
  <c r="AQ110" i="1"/>
  <c r="AQ387" i="1"/>
  <c r="AQ85" i="1"/>
  <c r="AQ491" i="1"/>
  <c r="AQ24" i="1"/>
  <c r="AQ133" i="1"/>
  <c r="AQ34" i="1"/>
  <c r="AQ109" i="1"/>
  <c r="AQ338" i="1"/>
  <c r="AQ74" i="1"/>
  <c r="AQ405" i="1"/>
  <c r="AQ192" i="1"/>
  <c r="AQ423" i="1"/>
  <c r="AQ80" i="1"/>
  <c r="AQ464" i="1"/>
  <c r="AQ219" i="1"/>
  <c r="AQ445" i="1"/>
  <c r="AQ52" i="1"/>
  <c r="AQ265" i="1"/>
  <c r="AQ167" i="1"/>
  <c r="AQ128" i="1"/>
  <c r="AQ397" i="1"/>
  <c r="AQ70" i="1"/>
  <c r="AQ251" i="1"/>
  <c r="AQ92" i="1"/>
  <c r="AQ5" i="1"/>
  <c r="AQ375" i="1"/>
  <c r="AQ482" i="1"/>
  <c r="AQ259" i="1"/>
  <c r="AQ322" i="1"/>
  <c r="AQ270" i="1"/>
  <c r="AQ409" i="1"/>
  <c r="AQ325" i="1"/>
  <c r="AQ249" i="1"/>
  <c r="AQ483" i="1"/>
  <c r="AQ429" i="1"/>
  <c r="AQ160" i="1"/>
  <c r="AQ299" i="1"/>
  <c r="AQ114" i="1"/>
  <c r="AQ220" i="1"/>
  <c r="AQ335" i="1"/>
  <c r="AQ298" i="1"/>
  <c r="AQ486" i="1"/>
  <c r="AQ137" i="1"/>
  <c r="AQ47" i="1"/>
  <c r="AQ347" i="1"/>
  <c r="AQ455" i="1"/>
  <c r="AQ328" i="1"/>
  <c r="AQ488" i="1"/>
  <c r="AQ264" i="1"/>
  <c r="AQ12" i="1"/>
  <c r="AQ78" i="1"/>
  <c r="AQ131" i="1"/>
  <c r="AQ48" i="1"/>
  <c r="AQ58" i="1"/>
  <c r="AQ327" i="1"/>
  <c r="AQ118" i="1"/>
  <c r="AQ435" i="1"/>
  <c r="AQ448" i="1"/>
  <c r="AQ370" i="1"/>
  <c r="AQ155" i="1"/>
  <c r="AQ485" i="1"/>
  <c r="AQ300" i="1"/>
  <c r="AQ178" i="1"/>
  <c r="AQ54" i="1"/>
  <c r="AQ223" i="1"/>
  <c r="AQ73" i="1"/>
  <c r="AQ235" i="1"/>
  <c r="AQ412" i="1"/>
  <c r="AQ336" i="1"/>
  <c r="AQ354" i="1"/>
  <c r="AQ168" i="1"/>
  <c r="AQ383" i="1"/>
  <c r="AQ88" i="1"/>
  <c r="AQ163" i="1"/>
  <c r="AQ257" i="1"/>
  <c r="AQ463" i="1"/>
  <c r="AQ175" i="1"/>
  <c r="AQ428" i="1"/>
  <c r="AQ256" i="1"/>
  <c r="AQ127" i="1"/>
  <c r="AQ471" i="1"/>
  <c r="AQ116" i="1"/>
  <c r="AQ46" i="1"/>
  <c r="AQ454" i="1"/>
  <c r="AQ308" i="1"/>
  <c r="AQ204" i="1"/>
  <c r="AQ211" i="1"/>
  <c r="AQ393" i="1"/>
  <c r="AQ287" i="1"/>
  <c r="AQ446" i="1"/>
  <c r="AQ246" i="1"/>
  <c r="AQ107" i="1"/>
  <c r="AQ473" i="1"/>
  <c r="AQ320" i="1"/>
  <c r="AQ332" i="1"/>
  <c r="AQ321" i="1"/>
  <c r="AQ339" i="1"/>
  <c r="AQ95" i="1"/>
  <c r="AQ427" i="1"/>
  <c r="AQ334" i="1"/>
  <c r="AQ132" i="1"/>
  <c r="AQ311" i="1"/>
  <c r="AQ456" i="1"/>
  <c r="AQ286" i="1"/>
  <c r="AQ248" i="1"/>
  <c r="AQ207" i="1"/>
  <c r="AQ198" i="1"/>
  <c r="AQ63" i="1"/>
  <c r="AQ176" i="1"/>
  <c r="AQ330" i="1"/>
  <c r="AQ254" i="1"/>
  <c r="AQ96" i="1"/>
  <c r="AQ255" i="1"/>
  <c r="AQ212" i="1"/>
  <c r="AQ147" i="1"/>
  <c r="AQ173" i="1"/>
  <c r="AQ56" i="1"/>
  <c r="AQ458" i="1"/>
  <c r="AQ472" i="1"/>
  <c r="AQ392" i="1"/>
  <c r="AQ269" i="1"/>
  <c r="AQ337" i="1"/>
  <c r="AQ153" i="1"/>
  <c r="AQ371" i="1"/>
  <c r="AQ151" i="1"/>
  <c r="AQ172" i="1"/>
  <c r="AQ156" i="1"/>
  <c r="AQ35" i="1"/>
  <c r="AQ191" i="1"/>
  <c r="AQ209" i="1"/>
  <c r="AQ210" i="1"/>
  <c r="AQ341" i="1"/>
  <c r="AQ134" i="1"/>
  <c r="AQ237" i="1"/>
  <c r="AQ484" i="1"/>
  <c r="AQ158" i="1"/>
  <c r="AQ293" i="1"/>
  <c r="AQ386" i="1"/>
  <c r="AQ124" i="1"/>
  <c r="AQ164" i="1"/>
  <c r="AQ394" i="1"/>
  <c r="AQ268" i="1"/>
  <c r="AQ400" i="1"/>
  <c r="AQ355" i="1"/>
  <c r="AQ245" i="1"/>
  <c r="AQ218" i="1"/>
  <c r="AQ476" i="1"/>
  <c r="AQ309" i="1"/>
  <c r="AQ406" i="1"/>
  <c r="AQ434" i="1"/>
  <c r="AQ157" i="1"/>
  <c r="AQ359" i="1"/>
  <c r="AQ489" i="1"/>
  <c r="AQ422" i="1"/>
  <c r="AQ102" i="1"/>
  <c r="AQ419" i="1"/>
  <c r="AQ150" i="1"/>
  <c r="AQ350" i="1"/>
  <c r="AQ353" i="1"/>
  <c r="AQ169" i="1"/>
  <c r="AQ360" i="1"/>
  <c r="AQ415" i="1"/>
  <c r="AQ317" i="1"/>
  <c r="AQ474" i="1"/>
  <c r="AQ466" i="1"/>
  <c r="AQ280" i="1"/>
  <c r="AQ451" i="1"/>
  <c r="AQ159" i="1"/>
  <c r="AQ457" i="1"/>
  <c r="AQ348" i="1"/>
  <c r="AQ356" i="1"/>
  <c r="AQ297" i="1"/>
  <c r="AQ404" i="1"/>
  <c r="AQ148" i="1"/>
  <c r="AQ329" i="1"/>
  <c r="AQ304" i="1"/>
  <c r="AQ479" i="1"/>
  <c r="AQ138" i="1"/>
  <c r="AQ283" i="1"/>
  <c r="AQ232" i="1"/>
  <c r="AQ273" i="1"/>
  <c r="AQ203" i="1"/>
  <c r="AQ174" i="1"/>
  <c r="AQ443" i="1"/>
  <c r="AQ162" i="1"/>
  <c r="AQ294" i="1"/>
  <c r="AQ233" i="1"/>
  <c r="AQ277" i="1"/>
  <c r="AQ324" i="1"/>
  <c r="AQ260" i="1"/>
  <c r="AQ262" i="1"/>
  <c r="AQ302" i="1"/>
  <c r="AQ240" i="1"/>
  <c r="AQ247" i="1"/>
  <c r="AQ236" i="1"/>
  <c r="AQ314" i="1"/>
  <c r="AQ407" i="1"/>
  <c r="AQ384" i="1"/>
  <c r="AQ142" i="1"/>
  <c r="AQ197" i="1"/>
  <c r="AQ453" i="1"/>
  <c r="AQ221" i="1"/>
  <c r="AQ202" i="1"/>
  <c r="AQ444" i="1"/>
  <c r="AQ358" i="1"/>
  <c r="AQ282" i="1"/>
  <c r="AQ285" i="1"/>
  <c r="AQ346" i="1"/>
  <c r="AQ331" i="1"/>
  <c r="AQ438" i="1"/>
  <c r="AQ252" i="1"/>
  <c r="AQ440" i="1"/>
  <c r="AQ374" i="1"/>
  <c r="AQ234" i="1"/>
  <c r="AQ418" i="1"/>
  <c r="AQ366" i="1"/>
  <c r="AQ231" i="1"/>
  <c r="AQ414" i="1"/>
  <c r="AQ421" i="1"/>
  <c r="AQ146" i="1"/>
  <c r="AQ261" i="1"/>
  <c r="AQ377" i="1"/>
  <c r="AQ250" i="1"/>
  <c r="AQ425" i="1"/>
  <c r="AQ352" i="1"/>
  <c r="AQ292" i="1"/>
  <c r="AQ430" i="1"/>
  <c r="AQ121" i="1"/>
  <c r="AQ316" i="1"/>
  <c r="AQ364" i="1"/>
  <c r="AQ478" i="1"/>
  <c r="AQ120" i="1"/>
  <c r="AQ184" i="1"/>
  <c r="AQ318" i="1"/>
  <c r="AQ349" i="1"/>
  <c r="AQ281" i="1"/>
  <c r="AQ432" i="1"/>
  <c r="AQ452" i="1"/>
  <c r="AQ431" i="1"/>
  <c r="AQ447" i="1"/>
  <c r="AQ480" i="1"/>
  <c r="AQ313" i="1"/>
  <c r="AQ433" i="1"/>
  <c r="AQ380" i="1"/>
  <c r="AQ437" i="1"/>
  <c r="AQ244" i="1"/>
  <c r="AQ166" i="1"/>
  <c r="AQ217" i="1"/>
  <c r="AQ319" i="1"/>
  <c r="AQ467" i="1"/>
  <c r="AQ149" i="1"/>
  <c r="AQ439" i="1"/>
  <c r="AQ305" i="1"/>
  <c r="AQ278" i="1"/>
  <c r="AQ51" i="1"/>
  <c r="AQ340" i="1"/>
  <c r="AQ224" i="1"/>
  <c r="AQ492" i="1"/>
  <c r="AQ410" i="1"/>
  <c r="AQ225" i="1"/>
  <c r="AQ373" i="1"/>
  <c r="AQ130" i="1"/>
  <c r="AQ310" i="1"/>
  <c r="AQ460" i="1"/>
  <c r="AQ189" i="1"/>
  <c r="AQ403" i="1"/>
  <c r="AQ296" i="1"/>
  <c r="AQ241" i="1"/>
  <c r="AQ271" i="1"/>
  <c r="AQ242" i="1"/>
  <c r="AQ402" i="1"/>
  <c r="AQ399" i="1"/>
  <c r="AQ390" i="1"/>
  <c r="AQ470" i="1"/>
  <c r="AQ436" i="1"/>
  <c r="AQ363" i="1"/>
  <c r="AQ459" i="1"/>
  <c r="AQ426" i="1"/>
  <c r="AQ129" i="1"/>
  <c r="AQ345" i="1"/>
  <c r="AQ408" i="1"/>
  <c r="AQ344" i="1"/>
  <c r="AQ206" i="1"/>
  <c r="AQ306" i="1"/>
  <c r="AQ416" i="1"/>
  <c r="AQ396" i="1"/>
  <c r="AQ365" i="1"/>
  <c r="AQ411" i="1"/>
  <c r="AQ487" i="1"/>
  <c r="AQ398" i="1"/>
  <c r="AQ381" i="1"/>
  <c r="AQ465" i="1"/>
  <c r="AQ441" i="1"/>
  <c r="AQ481" i="1"/>
  <c r="AQ126" i="1"/>
  <c r="AQ367" i="1"/>
  <c r="AQ295" i="1"/>
  <c r="AQ122" i="1"/>
  <c r="AQ391" i="1"/>
  <c r="AQ343" i="1"/>
  <c r="AQ420" i="1"/>
  <c r="AQ272" i="1"/>
  <c r="AQ181" i="1"/>
  <c r="AQ449" i="1"/>
  <c r="AQ307" i="1"/>
  <c r="AQ490" i="1"/>
  <c r="AQ475" i="1"/>
  <c r="AQ413" i="1"/>
  <c r="AU179" i="1" l="1"/>
  <c r="BA179" i="1" s="1"/>
  <c r="AU13" i="1"/>
  <c r="BA13" i="1" s="1"/>
  <c r="AU199" i="1"/>
  <c r="BA199" i="1" s="1"/>
  <c r="AU468" i="1"/>
  <c r="BA468" i="1" s="1"/>
  <c r="AY490" i="1"/>
  <c r="AY313" i="1"/>
  <c r="AX313" i="1" s="1"/>
  <c r="AY415" i="1"/>
  <c r="AX415" i="1" s="1"/>
  <c r="AY12" i="1"/>
  <c r="AX12" i="1" s="1"/>
  <c r="AY208" i="1"/>
  <c r="AY475" i="1"/>
  <c r="AY391" i="1"/>
  <c r="AY381" i="1"/>
  <c r="AY206" i="1"/>
  <c r="AY436" i="1"/>
  <c r="AX436" i="1" s="1"/>
  <c r="AY296" i="1"/>
  <c r="AX296" i="1" s="1"/>
  <c r="AY410" i="1"/>
  <c r="AX410" i="1" s="1"/>
  <c r="AY149" i="1"/>
  <c r="AY433" i="1"/>
  <c r="AY349" i="1"/>
  <c r="AY430" i="1"/>
  <c r="AY421" i="1"/>
  <c r="AY252" i="1"/>
  <c r="AX252" i="1" s="1"/>
  <c r="AY202" i="1"/>
  <c r="AX202" i="1" s="1"/>
  <c r="AY236" i="1"/>
  <c r="AX236" i="1" s="1"/>
  <c r="AY233" i="1"/>
  <c r="AY283" i="1"/>
  <c r="AY356" i="1"/>
  <c r="AY317" i="1"/>
  <c r="AY102" i="1"/>
  <c r="AY476" i="1"/>
  <c r="AX476" i="1" s="1"/>
  <c r="AY124" i="1"/>
  <c r="AX124" i="1" s="1"/>
  <c r="AY210" i="1"/>
  <c r="AX210" i="1" s="1"/>
  <c r="AY153" i="1"/>
  <c r="AY147" i="1"/>
  <c r="AY198" i="1"/>
  <c r="AY427" i="1"/>
  <c r="AY246" i="1"/>
  <c r="AY46" i="1"/>
  <c r="AX46" i="1" s="1"/>
  <c r="AY257" i="1"/>
  <c r="AX257" i="1" s="1"/>
  <c r="AY235" i="1"/>
  <c r="AX235" i="1" s="1"/>
  <c r="AY370" i="1"/>
  <c r="AY78" i="1"/>
  <c r="AY137" i="1"/>
  <c r="AY429" i="1"/>
  <c r="AY482" i="1"/>
  <c r="AY167" i="1"/>
  <c r="AX167" i="1" s="1"/>
  <c r="AY192" i="1"/>
  <c r="AX192" i="1" s="1"/>
  <c r="AY491" i="1"/>
  <c r="AX491" i="1" s="1"/>
  <c r="AY101" i="1"/>
  <c r="AY18" i="1"/>
  <c r="AY97" i="1"/>
  <c r="AY369" i="1"/>
  <c r="AY417" i="1"/>
  <c r="AY4" i="1"/>
  <c r="AX4" i="1" s="1"/>
  <c r="AY14" i="1"/>
  <c r="AX14" i="1" s="1"/>
  <c r="AY79" i="1"/>
  <c r="AX79" i="1" s="1"/>
  <c r="AY143" i="1"/>
  <c r="AY112" i="1"/>
  <c r="AY53" i="1"/>
  <c r="AY372" i="1"/>
  <c r="AY43" i="1"/>
  <c r="AY253" i="1"/>
  <c r="AX253" i="1" s="1"/>
  <c r="AY22" i="1"/>
  <c r="AX22" i="1" s="1"/>
  <c r="AY93" i="1"/>
  <c r="AX93" i="1" s="1"/>
  <c r="AY3" i="1"/>
  <c r="AY357" i="1"/>
  <c r="AY75" i="1"/>
  <c r="BA75" i="1" s="1"/>
  <c r="AY274" i="1"/>
  <c r="AY470" i="1"/>
  <c r="AY247" i="1"/>
  <c r="AX247" i="1" s="1"/>
  <c r="AY337" i="1"/>
  <c r="AX337" i="1" s="1"/>
  <c r="AY73" i="1"/>
  <c r="AX73" i="1" s="1"/>
  <c r="AY405" i="1"/>
  <c r="AY71" i="1"/>
  <c r="AY216" i="1"/>
  <c r="AY238" i="1"/>
  <c r="AY469" i="1"/>
  <c r="AY307" i="1"/>
  <c r="AX307" i="1" s="1"/>
  <c r="AY295" i="1"/>
  <c r="AX295" i="1" s="1"/>
  <c r="AY487" i="1"/>
  <c r="AX487" i="1" s="1"/>
  <c r="AY408" i="1"/>
  <c r="AY390" i="1"/>
  <c r="AY189" i="1"/>
  <c r="AY224" i="1"/>
  <c r="AY319" i="1"/>
  <c r="AY480" i="1"/>
  <c r="AX480" i="1" s="1"/>
  <c r="AY184" i="1"/>
  <c r="AX184" i="1" s="1"/>
  <c r="AY352" i="1"/>
  <c r="AX352" i="1" s="1"/>
  <c r="AY231" i="1"/>
  <c r="AY331" i="1"/>
  <c r="AY453" i="1"/>
  <c r="AY240" i="1"/>
  <c r="AY162" i="1"/>
  <c r="AY479" i="1"/>
  <c r="AX479" i="1" s="1"/>
  <c r="AY457" i="1"/>
  <c r="AX457" i="1" s="1"/>
  <c r="AY360" i="1"/>
  <c r="AX360" i="1" s="1"/>
  <c r="AY489" i="1"/>
  <c r="AY245" i="1"/>
  <c r="AY293" i="1"/>
  <c r="AY191" i="1"/>
  <c r="AY269" i="1"/>
  <c r="AY255" i="1"/>
  <c r="AX255" i="1" s="1"/>
  <c r="AY248" i="1"/>
  <c r="AZ248" i="1" s="1"/>
  <c r="AS248" i="1" s="1"/>
  <c r="AW248" i="1" s="1"/>
  <c r="AY339" i="1"/>
  <c r="AX339" i="1" s="1"/>
  <c r="AY287" i="1"/>
  <c r="AY471" i="1"/>
  <c r="AY88" i="1"/>
  <c r="AY223" i="1"/>
  <c r="AY435" i="1"/>
  <c r="AY264" i="1"/>
  <c r="AX264" i="1" s="1"/>
  <c r="AY298" i="1"/>
  <c r="AX298" i="1" s="1"/>
  <c r="AY249" i="1"/>
  <c r="AX249" i="1" s="1"/>
  <c r="AY5" i="1"/>
  <c r="AY52" i="1"/>
  <c r="AY74" i="1"/>
  <c r="AY387" i="1"/>
  <c r="AY266" i="1"/>
  <c r="AY61" i="1"/>
  <c r="AX61" i="1" s="1"/>
  <c r="AY57" i="1"/>
  <c r="AX57" i="1" s="1"/>
  <c r="AY442" i="1"/>
  <c r="AX442" i="1" s="1"/>
  <c r="AY401" i="1"/>
  <c r="AY113" i="1"/>
  <c r="AY117" i="1"/>
  <c r="AY27" i="1"/>
  <c r="AY38" i="1"/>
  <c r="AY385" i="1"/>
  <c r="AX385" i="1" s="1"/>
  <c r="AY477" i="1"/>
  <c r="AX477" i="1" s="1"/>
  <c r="AY59" i="1"/>
  <c r="AX59" i="1" s="1"/>
  <c r="AY376" i="1"/>
  <c r="AY395" i="1"/>
  <c r="AY424" i="1"/>
  <c r="AY361" i="1"/>
  <c r="AY19" i="1"/>
  <c r="AY389" i="1"/>
  <c r="AX389" i="1" s="1"/>
  <c r="AY9" i="1"/>
  <c r="AX9" i="1" s="1"/>
  <c r="AY291" i="1"/>
  <c r="AX291" i="1" s="1"/>
  <c r="AY403" i="1"/>
  <c r="AY221" i="1"/>
  <c r="AY218" i="1"/>
  <c r="AY446" i="1"/>
  <c r="AY483" i="1"/>
  <c r="AY351" i="1"/>
  <c r="AX351" i="1" s="1"/>
  <c r="AY62" i="1"/>
  <c r="AX62" i="1" s="1"/>
  <c r="AY10" i="1"/>
  <c r="AX10" i="1" s="1"/>
  <c r="AY425" i="1"/>
  <c r="AY169" i="1"/>
  <c r="AY158" i="1"/>
  <c r="AY392" i="1"/>
  <c r="AY96" i="1"/>
  <c r="AY286" i="1"/>
  <c r="AX286" i="1" s="1"/>
  <c r="AY321" i="1"/>
  <c r="AX321" i="1" s="1"/>
  <c r="AY393" i="1"/>
  <c r="AX393" i="1" s="1"/>
  <c r="AY127" i="1"/>
  <c r="AY383" i="1"/>
  <c r="AY54" i="1"/>
  <c r="AY118" i="1"/>
  <c r="AY488" i="1"/>
  <c r="AY335" i="1"/>
  <c r="AX335" i="1" s="1"/>
  <c r="AY325" i="1"/>
  <c r="AX325" i="1" s="1"/>
  <c r="AY92" i="1"/>
  <c r="AX92" i="1" s="1"/>
  <c r="AY445" i="1"/>
  <c r="AY338" i="1"/>
  <c r="AY110" i="1"/>
  <c r="AY72" i="1"/>
  <c r="AY188" i="1"/>
  <c r="AY301" i="1"/>
  <c r="AX301" i="1" s="1"/>
  <c r="AY214" i="1"/>
  <c r="AX214" i="1" s="1"/>
  <c r="AY290" i="1"/>
  <c r="AX290" i="1" s="1"/>
  <c r="AY303" i="1"/>
  <c r="AY362" i="1"/>
  <c r="AY21" i="1"/>
  <c r="AY32" i="1"/>
  <c r="AY87" i="1"/>
  <c r="AY462" i="1"/>
  <c r="AX462" i="1" s="1"/>
  <c r="AY91" i="1"/>
  <c r="AX91" i="1" s="1"/>
  <c r="AY312" i="1"/>
  <c r="AX312" i="1" s="1"/>
  <c r="AY201" i="1"/>
  <c r="AY45" i="1"/>
  <c r="AY11" i="1"/>
  <c r="AY243" i="1"/>
  <c r="AY66" i="1"/>
  <c r="AY65" i="1"/>
  <c r="AX65" i="1" s="1"/>
  <c r="AY398" i="1"/>
  <c r="AX398" i="1" s="1"/>
  <c r="AY318" i="1"/>
  <c r="AX318" i="1" s="1"/>
  <c r="AY438" i="1"/>
  <c r="AY138" i="1"/>
  <c r="AY209" i="1"/>
  <c r="AY95" i="1"/>
  <c r="AY486" i="1"/>
  <c r="AY171" i="1"/>
  <c r="AX171" i="1" s="1"/>
  <c r="AY99" i="1"/>
  <c r="AX99" i="1" s="1"/>
  <c r="AY144" i="1"/>
  <c r="AX144" i="1" s="1"/>
  <c r="AY228" i="1"/>
  <c r="AY367" i="1"/>
  <c r="AY345" i="1"/>
  <c r="AY460" i="1"/>
  <c r="AY340" i="1"/>
  <c r="AY447" i="1"/>
  <c r="AX447" i="1" s="1"/>
  <c r="AY366" i="1"/>
  <c r="AX366" i="1" s="1"/>
  <c r="AY197" i="1"/>
  <c r="AX197" i="1" s="1"/>
  <c r="AY302" i="1"/>
  <c r="AY304" i="1"/>
  <c r="AY355" i="1"/>
  <c r="AY181" i="1"/>
  <c r="AY129" i="1"/>
  <c r="AY310" i="1"/>
  <c r="AX310" i="1" s="1"/>
  <c r="AY51" i="1"/>
  <c r="AX51" i="1" s="1"/>
  <c r="AY166" i="1"/>
  <c r="AX166" i="1" s="1"/>
  <c r="AY431" i="1"/>
  <c r="AX431" i="1" s="1"/>
  <c r="AY478" i="1"/>
  <c r="AY250" i="1"/>
  <c r="AY418" i="1"/>
  <c r="AY285" i="1"/>
  <c r="AY142" i="1"/>
  <c r="AX142" i="1" s="1"/>
  <c r="AY262" i="1"/>
  <c r="AX262" i="1" s="1"/>
  <c r="AY174" i="1"/>
  <c r="AX174" i="1" s="1"/>
  <c r="AY329" i="1"/>
  <c r="AY451" i="1"/>
  <c r="AY353" i="1"/>
  <c r="AY157" i="1"/>
  <c r="AY400" i="1"/>
  <c r="AY484" i="1"/>
  <c r="AX484" i="1" s="1"/>
  <c r="AY156" i="1"/>
  <c r="AX156" i="1" s="1"/>
  <c r="AY472" i="1"/>
  <c r="AX472" i="1" s="1"/>
  <c r="AY254" i="1"/>
  <c r="AY456" i="1"/>
  <c r="AY332" i="1"/>
  <c r="AY211" i="1"/>
  <c r="AY256" i="1"/>
  <c r="AY168" i="1"/>
  <c r="AX168" i="1" s="1"/>
  <c r="AY178" i="1"/>
  <c r="AX178" i="1" s="1"/>
  <c r="AY327" i="1"/>
  <c r="AX327" i="1" s="1"/>
  <c r="AY328" i="1"/>
  <c r="AX328" i="1" s="1"/>
  <c r="AY220" i="1"/>
  <c r="AY409" i="1"/>
  <c r="AY251" i="1"/>
  <c r="AY219" i="1"/>
  <c r="AY109" i="1"/>
  <c r="AX109" i="1" s="1"/>
  <c r="AY140" i="1"/>
  <c r="AX140" i="1" s="1"/>
  <c r="AY81" i="1"/>
  <c r="AX81" i="1" s="1"/>
  <c r="AY205" i="1"/>
  <c r="AX205" i="1" s="1"/>
  <c r="AY100" i="1"/>
  <c r="AY333" i="1"/>
  <c r="AY39" i="1"/>
  <c r="AY37" i="1"/>
  <c r="AY23" i="1"/>
  <c r="AX23" i="1" s="1"/>
  <c r="AY42" i="1"/>
  <c r="AX42" i="1" s="1"/>
  <c r="AY182" i="1"/>
  <c r="AX182" i="1" s="1"/>
  <c r="AY105" i="1"/>
  <c r="AY177" i="1"/>
  <c r="AY44" i="1"/>
  <c r="AY170" i="1"/>
  <c r="AY289" i="1"/>
  <c r="AY152" i="1"/>
  <c r="AX152" i="1" s="1"/>
  <c r="AY83" i="1"/>
  <c r="AX83" i="1" s="1"/>
  <c r="AY76" i="1"/>
  <c r="AX76" i="1" s="1"/>
  <c r="AY17" i="1"/>
  <c r="AX17" i="1" s="1"/>
  <c r="AY7" i="1"/>
  <c r="AY263" i="1"/>
  <c r="AY492" i="1"/>
  <c r="AY422" i="1"/>
  <c r="AY163" i="1"/>
  <c r="AX163" i="1" s="1"/>
  <c r="AY85" i="1"/>
  <c r="AX85" i="1" s="1"/>
  <c r="AY154" i="1"/>
  <c r="AX154" i="1" s="1"/>
  <c r="AY194" i="1"/>
  <c r="AY449" i="1"/>
  <c r="AY411" i="1"/>
  <c r="AY399" i="1"/>
  <c r="AY217" i="1"/>
  <c r="AY120" i="1"/>
  <c r="AX120" i="1" s="1"/>
  <c r="AY346" i="1"/>
  <c r="AX346" i="1" s="1"/>
  <c r="AY443" i="1"/>
  <c r="AX443" i="1" s="1"/>
  <c r="AY159" i="1"/>
  <c r="AY359" i="1"/>
  <c r="AY35" i="1"/>
  <c r="AY126" i="1"/>
  <c r="AY365" i="1"/>
  <c r="AY402" i="1"/>
  <c r="AX402" i="1" s="1"/>
  <c r="AY272" i="1"/>
  <c r="AX272" i="1" s="1"/>
  <c r="AY481" i="1"/>
  <c r="AX481" i="1" s="1"/>
  <c r="AY396" i="1"/>
  <c r="AY426" i="1"/>
  <c r="AY242" i="1"/>
  <c r="AY130" i="1"/>
  <c r="AY278" i="1"/>
  <c r="AY244" i="1"/>
  <c r="AX244" i="1" s="1"/>
  <c r="AY452" i="1"/>
  <c r="AX452" i="1" s="1"/>
  <c r="AY364" i="1"/>
  <c r="AX364" i="1" s="1"/>
  <c r="AY377" i="1"/>
  <c r="AX377" i="1" s="1"/>
  <c r="AY234" i="1"/>
  <c r="AY282" i="1"/>
  <c r="AY384" i="1"/>
  <c r="AY260" i="1"/>
  <c r="AY203" i="1"/>
  <c r="AX203" i="1" s="1"/>
  <c r="AY148" i="1"/>
  <c r="AX148" i="1" s="1"/>
  <c r="AY280" i="1"/>
  <c r="AX280" i="1" s="1"/>
  <c r="AY350" i="1"/>
  <c r="AX350" i="1" s="1"/>
  <c r="AY434" i="1"/>
  <c r="AY268" i="1"/>
  <c r="AY237" i="1"/>
  <c r="AY172" i="1"/>
  <c r="AY458" i="1"/>
  <c r="AX458" i="1" s="1"/>
  <c r="AY330" i="1"/>
  <c r="AX330" i="1" s="1"/>
  <c r="AY311" i="1"/>
  <c r="AX311" i="1" s="1"/>
  <c r="AY320" i="1"/>
  <c r="AY204" i="1"/>
  <c r="AY428" i="1"/>
  <c r="AY354" i="1"/>
  <c r="AY300" i="1"/>
  <c r="AY58" i="1"/>
  <c r="AX58" i="1" s="1"/>
  <c r="AY455" i="1"/>
  <c r="AX455" i="1" s="1"/>
  <c r="AY114" i="1"/>
  <c r="AX114" i="1" s="1"/>
  <c r="AY270" i="1"/>
  <c r="AY70" i="1"/>
  <c r="AY464" i="1"/>
  <c r="AY34" i="1"/>
  <c r="AY279" i="1"/>
  <c r="AY222" i="1"/>
  <c r="AX222" i="1" s="1"/>
  <c r="AY106" i="1"/>
  <c r="AX106" i="1" s="1"/>
  <c r="AY40" i="1"/>
  <c r="AX40" i="1" s="1"/>
  <c r="AY267" i="1"/>
  <c r="AY135" i="1"/>
  <c r="AY229" i="1"/>
  <c r="AY90" i="1"/>
  <c r="AY136" i="1"/>
  <c r="AY94" i="1"/>
  <c r="AX94" i="1" s="1"/>
  <c r="AY284" i="1"/>
  <c r="AX284" i="1" s="1"/>
  <c r="AY323" i="1"/>
  <c r="AX323" i="1" s="1"/>
  <c r="AY379" i="1"/>
  <c r="AX379" i="1" s="1"/>
  <c r="AY41" i="1"/>
  <c r="AY139" i="1"/>
  <c r="AY55" i="1"/>
  <c r="AY161" i="1"/>
  <c r="AY344" i="1"/>
  <c r="AX344" i="1" s="1"/>
  <c r="AY292" i="1"/>
  <c r="AX292" i="1" s="1"/>
  <c r="AY348" i="1"/>
  <c r="AX348" i="1" s="1"/>
  <c r="AY212" i="1"/>
  <c r="AX212" i="1" s="1"/>
  <c r="AY116" i="1"/>
  <c r="AY375" i="1"/>
  <c r="AY227" i="1"/>
  <c r="AY30" i="1"/>
  <c r="AY459" i="1"/>
  <c r="AX459" i="1" s="1"/>
  <c r="AY432" i="1"/>
  <c r="AX432" i="1" s="1"/>
  <c r="AY407" i="1"/>
  <c r="AX407" i="1" s="1"/>
  <c r="AY466" i="1"/>
  <c r="AY406" i="1"/>
  <c r="AY134" i="1"/>
  <c r="AY151" i="1"/>
  <c r="AX151" i="1" s="1"/>
  <c r="AY56" i="1"/>
  <c r="AY176" i="1"/>
  <c r="AX176" i="1" s="1"/>
  <c r="AY132" i="1"/>
  <c r="AX132" i="1" s="1"/>
  <c r="AY473" i="1"/>
  <c r="AX473" i="1" s="1"/>
  <c r="AY308" i="1"/>
  <c r="AX308" i="1" s="1"/>
  <c r="AY175" i="1"/>
  <c r="AY336" i="1"/>
  <c r="AY485" i="1"/>
  <c r="AX485" i="1" s="1"/>
  <c r="AY48" i="1"/>
  <c r="AY347" i="1"/>
  <c r="AX347" i="1" s="1"/>
  <c r="AY299" i="1"/>
  <c r="AX299" i="1" s="1"/>
  <c r="AY322" i="1"/>
  <c r="AX322" i="1" s="1"/>
  <c r="AY397" i="1"/>
  <c r="AX397" i="1" s="1"/>
  <c r="AY80" i="1"/>
  <c r="AY133" i="1"/>
  <c r="AY275" i="1"/>
  <c r="AX275" i="1" s="1"/>
  <c r="AY186" i="1"/>
  <c r="AY382" i="1"/>
  <c r="AX382" i="1" s="1"/>
  <c r="AY145" i="1"/>
  <c r="AX145" i="1" s="1"/>
  <c r="AY368" i="1"/>
  <c r="AX368" i="1" s="1"/>
  <c r="AY180" i="1"/>
  <c r="AX180" i="1" s="1"/>
  <c r="AY141" i="1"/>
  <c r="AY230" i="1"/>
  <c r="AY50" i="1"/>
  <c r="AX50" i="1" s="1"/>
  <c r="AY16" i="1"/>
  <c r="AY342" i="1"/>
  <c r="AX342" i="1" s="1"/>
  <c r="AY25" i="1"/>
  <c r="AX25" i="1" s="1"/>
  <c r="AY125" i="1"/>
  <c r="AX125" i="1" s="1"/>
  <c r="AY185" i="1"/>
  <c r="AY200" i="1"/>
  <c r="AY115" i="1"/>
  <c r="AY190" i="1"/>
  <c r="AX190" i="1" s="1"/>
  <c r="AY104" i="1"/>
  <c r="AY122" i="1"/>
  <c r="AX122" i="1" s="1"/>
  <c r="AY467" i="1"/>
  <c r="AX467" i="1" s="1"/>
  <c r="AY414" i="1"/>
  <c r="AX414" i="1" s="1"/>
  <c r="AY294" i="1"/>
  <c r="AX294" i="1" s="1"/>
  <c r="AY386" i="1"/>
  <c r="AY207" i="1"/>
  <c r="AY448" i="1"/>
  <c r="AY265" i="1"/>
  <c r="AY288" i="1"/>
  <c r="AX288" i="1" s="1"/>
  <c r="AY108" i="1"/>
  <c r="AX108" i="1" s="1"/>
  <c r="AY213" i="1"/>
  <c r="AX213" i="1" s="1"/>
  <c r="AY420" i="1"/>
  <c r="AX420" i="1" s="1"/>
  <c r="AY441" i="1"/>
  <c r="AY416" i="1"/>
  <c r="AY271" i="1"/>
  <c r="AX271" i="1" s="1"/>
  <c r="AY373" i="1"/>
  <c r="AY305" i="1"/>
  <c r="AY437" i="1"/>
  <c r="AX437" i="1" s="1"/>
  <c r="AY316" i="1"/>
  <c r="AX316" i="1" s="1"/>
  <c r="AY261" i="1"/>
  <c r="AY374" i="1"/>
  <c r="AY358" i="1"/>
  <c r="AY324" i="1"/>
  <c r="AX324" i="1" s="1"/>
  <c r="AY273" i="1"/>
  <c r="AY404" i="1"/>
  <c r="AX404" i="1" s="1"/>
  <c r="AY150" i="1"/>
  <c r="AX150" i="1" s="1"/>
  <c r="AY394" i="1"/>
  <c r="AX394" i="1" s="1"/>
  <c r="AY413" i="1"/>
  <c r="AX413" i="1" s="1"/>
  <c r="AY343" i="1"/>
  <c r="AY465" i="1"/>
  <c r="AY306" i="1"/>
  <c r="AX306" i="1" s="1"/>
  <c r="AY363" i="1"/>
  <c r="AY241" i="1"/>
  <c r="AY225" i="1"/>
  <c r="AX225" i="1" s="1"/>
  <c r="AY439" i="1"/>
  <c r="AX439" i="1" s="1"/>
  <c r="AY380" i="1"/>
  <c r="AY281" i="1"/>
  <c r="AY121" i="1"/>
  <c r="AY146" i="1"/>
  <c r="AX146" i="1" s="1"/>
  <c r="AY440" i="1"/>
  <c r="AY444" i="1"/>
  <c r="AX444" i="1" s="1"/>
  <c r="AY314" i="1"/>
  <c r="AX314" i="1" s="1"/>
  <c r="AY277" i="1"/>
  <c r="AX277" i="1" s="1"/>
  <c r="AY232" i="1"/>
  <c r="AX232" i="1" s="1"/>
  <c r="AY297" i="1"/>
  <c r="AY474" i="1"/>
  <c r="AY419" i="1"/>
  <c r="AX419" i="1" s="1"/>
  <c r="AY309" i="1"/>
  <c r="AY164" i="1"/>
  <c r="AX164" i="1" s="1"/>
  <c r="AY341" i="1"/>
  <c r="AX341" i="1" s="1"/>
  <c r="AY371" i="1"/>
  <c r="AX371" i="1" s="1"/>
  <c r="AY173" i="1"/>
  <c r="AX173" i="1" s="1"/>
  <c r="AY63" i="1"/>
  <c r="AY334" i="1"/>
  <c r="AY107" i="1"/>
  <c r="AX107" i="1" s="1"/>
  <c r="AY454" i="1"/>
  <c r="AY463" i="1"/>
  <c r="AY412" i="1"/>
  <c r="AX412" i="1" s="1"/>
  <c r="AY155" i="1"/>
  <c r="AX155" i="1" s="1"/>
  <c r="AY131" i="1"/>
  <c r="AX131" i="1" s="1"/>
  <c r="AY47" i="1"/>
  <c r="AY160" i="1"/>
  <c r="AY259" i="1"/>
  <c r="AX259" i="1" s="1"/>
  <c r="AY128" i="1"/>
  <c r="AY423" i="1"/>
  <c r="AX423" i="1" s="1"/>
  <c r="AY24" i="1"/>
  <c r="AX24" i="1" s="1"/>
  <c r="AY276" i="1"/>
  <c r="AX276" i="1" s="1"/>
  <c r="AY33" i="1"/>
  <c r="AX33" i="1" s="1"/>
  <c r="AY388" i="1"/>
  <c r="AY193" i="1"/>
  <c r="AY461" i="1"/>
  <c r="AX461" i="1" s="1"/>
  <c r="AY450" i="1"/>
  <c r="AY326" i="1"/>
  <c r="AX326" i="1" s="1"/>
  <c r="AY183" i="1"/>
  <c r="AX183" i="1" s="1"/>
  <c r="AY77" i="1"/>
  <c r="AX77" i="1" s="1"/>
  <c r="AY378" i="1"/>
  <c r="AX378" i="1" s="1"/>
  <c r="AY239" i="1"/>
  <c r="AY215" i="1"/>
  <c r="AY315" i="1"/>
  <c r="AX315" i="1" s="1"/>
  <c r="AY64" i="1"/>
  <c r="AY29" i="1"/>
  <c r="AX29" i="1" s="1"/>
  <c r="AY493" i="1"/>
  <c r="AX493" i="1" s="1"/>
  <c r="AY165" i="1"/>
  <c r="AX165" i="1" s="1"/>
  <c r="AY20" i="1"/>
  <c r="AY26" i="1"/>
  <c r="AY103" i="1"/>
  <c r="AZ468" i="1"/>
  <c r="AT468" i="1" s="1"/>
  <c r="AZ446" i="1"/>
  <c r="AT446" i="1" s="1"/>
  <c r="AX6" i="1"/>
  <c r="AZ477" i="1"/>
  <c r="AP477" i="1" s="1"/>
  <c r="AZ376" i="1"/>
  <c r="AS376" i="1" s="1"/>
  <c r="AW376" i="1" s="1"/>
  <c r="AZ361" i="1"/>
  <c r="AX13" i="1"/>
  <c r="AZ427" i="1"/>
  <c r="AT427" i="1" s="1"/>
  <c r="AX179" i="1"/>
  <c r="AX199" i="1"/>
  <c r="AX468" i="1"/>
  <c r="AX49" i="1"/>
  <c r="AX376" i="1"/>
  <c r="AX112" i="1"/>
  <c r="AX82" i="1"/>
  <c r="AX231" i="1"/>
  <c r="AX187" i="1"/>
  <c r="AX119" i="1"/>
  <c r="AX28" i="1"/>
  <c r="AX67" i="1"/>
  <c r="AX396" i="1"/>
  <c r="AX130" i="1"/>
  <c r="AX408" i="1"/>
  <c r="AX224" i="1"/>
  <c r="AX331" i="1"/>
  <c r="AX240" i="1"/>
  <c r="AX489" i="1"/>
  <c r="AX191" i="1"/>
  <c r="AX287" i="1"/>
  <c r="AX52" i="1"/>
  <c r="AX113" i="1"/>
  <c r="AX27" i="1"/>
  <c r="AX367" i="1"/>
  <c r="AX399" i="1"/>
  <c r="AX460" i="1"/>
  <c r="AX181" i="1"/>
  <c r="AX126" i="1"/>
  <c r="AX478" i="1"/>
  <c r="AX418" i="1"/>
  <c r="AX157" i="1"/>
  <c r="AX254" i="1"/>
  <c r="AX456" i="1"/>
  <c r="AX211" i="1"/>
  <c r="AX220" i="1"/>
  <c r="AX251" i="1"/>
  <c r="AX100" i="1"/>
  <c r="AX105" i="1"/>
  <c r="AX177" i="1"/>
  <c r="AX170" i="1"/>
  <c r="AX329" i="1"/>
  <c r="AX384" i="1"/>
  <c r="AX441" i="1"/>
  <c r="AX261" i="1"/>
  <c r="AX466" i="1"/>
  <c r="AX451" i="1"/>
  <c r="AX237" i="1"/>
  <c r="AX380" i="1"/>
  <c r="AX475" i="1"/>
  <c r="AX381" i="1"/>
  <c r="AX149" i="1"/>
  <c r="AX433" i="1"/>
  <c r="AX430" i="1"/>
  <c r="AX233" i="1"/>
  <c r="AX283" i="1"/>
  <c r="AX317" i="1"/>
  <c r="AX153" i="1"/>
  <c r="AX147" i="1"/>
  <c r="AX427" i="1"/>
  <c r="AX370" i="1"/>
  <c r="AX78" i="1"/>
  <c r="AX429" i="1"/>
  <c r="AX101" i="1"/>
  <c r="AX18" i="1"/>
  <c r="AX369" i="1"/>
  <c r="AX143" i="1"/>
  <c r="AX470" i="1"/>
  <c r="AX403" i="1"/>
  <c r="AX492" i="1"/>
  <c r="AX438" i="1"/>
  <c r="AX221" i="1"/>
  <c r="AX138" i="1"/>
  <c r="AX95" i="1"/>
  <c r="AX387" i="1"/>
  <c r="AX361" i="1"/>
  <c r="AX390" i="1"/>
  <c r="AX245" i="1"/>
  <c r="AX471" i="1"/>
  <c r="AX223" i="1"/>
  <c r="AX5" i="1"/>
  <c r="AX401" i="1"/>
  <c r="AX395" i="1"/>
  <c r="AX89" i="1"/>
  <c r="AX425" i="1"/>
  <c r="AX302" i="1"/>
  <c r="AX304" i="1"/>
  <c r="AX159" i="1"/>
  <c r="AX169" i="1"/>
  <c r="AX392" i="1"/>
  <c r="AX127" i="1"/>
  <c r="AX383" i="1"/>
  <c r="AX118" i="1"/>
  <c r="AX445" i="1"/>
  <c r="AX338" i="1"/>
  <c r="AX72" i="1"/>
  <c r="AX39" i="1"/>
  <c r="AX362" i="1"/>
  <c r="AX32" i="1"/>
  <c r="AX243" i="1"/>
  <c r="AX303" i="1"/>
  <c r="AX270" i="1"/>
  <c r="AX34" i="1"/>
  <c r="AX267" i="1"/>
  <c r="AX90" i="1"/>
  <c r="AX36" i="1"/>
  <c r="AX55" i="1"/>
  <c r="AX161" i="1"/>
  <c r="AX320" i="1"/>
  <c r="AX185" i="1"/>
  <c r="AX8" i="1"/>
  <c r="AX69" i="1"/>
  <c r="AX111" i="1"/>
  <c r="AX201" i="1"/>
  <c r="AX354" i="1"/>
  <c r="AX20" i="1"/>
  <c r="AX372" i="1"/>
  <c r="AX3" i="1"/>
  <c r="AX357" i="1"/>
  <c r="AX60" i="1"/>
  <c r="AX31" i="1"/>
  <c r="AX45" i="1"/>
  <c r="AX446" i="1"/>
  <c r="AX405" i="1"/>
  <c r="AX227" i="1"/>
  <c r="AX71" i="1"/>
  <c r="AX208" i="1"/>
  <c r="AX194" i="1"/>
  <c r="AX238" i="1"/>
  <c r="AX196" i="1"/>
  <c r="AX228" i="1"/>
  <c r="AX226" i="1"/>
  <c r="AX448" i="1"/>
  <c r="AX274" i="1"/>
  <c r="AM114" i="1"/>
  <c r="AR397" i="1"/>
  <c r="AZ397" i="1" s="1"/>
  <c r="AR461" i="1"/>
  <c r="AR328" i="1"/>
  <c r="AZ328" i="1" s="1"/>
  <c r="AR357" i="1"/>
  <c r="AZ357" i="1" s="1"/>
  <c r="AR400" i="1"/>
  <c r="AR103" i="1"/>
  <c r="AR323" i="1"/>
  <c r="AR417" i="1"/>
  <c r="AR327" i="1"/>
  <c r="AR448" i="1"/>
  <c r="AZ448" i="1" s="1"/>
  <c r="AR401" i="1"/>
  <c r="AZ401" i="1" s="1"/>
  <c r="AR491" i="1"/>
  <c r="AR7" i="1"/>
  <c r="AR482" i="1"/>
  <c r="AR289" i="1"/>
  <c r="AR474" i="1"/>
  <c r="AR301" i="1"/>
  <c r="AR483" i="1"/>
  <c r="AR442" i="1"/>
  <c r="AR171" i="1"/>
  <c r="AR362" i="1"/>
  <c r="AZ362" i="1" s="1"/>
  <c r="AR179" i="1"/>
  <c r="AZ179" i="1" s="1"/>
  <c r="AR450" i="1"/>
  <c r="AR265" i="1"/>
  <c r="AR267" i="1"/>
  <c r="AZ267" i="1" s="1"/>
  <c r="AR464" i="1"/>
  <c r="AR409" i="1"/>
  <c r="AR462" i="1"/>
  <c r="AR454" i="1"/>
  <c r="AR312" i="1"/>
  <c r="AR488" i="1"/>
  <c r="AW488" i="1" s="1"/>
  <c r="AR334" i="1"/>
  <c r="AR6" i="1"/>
  <c r="AZ6" i="1" s="1"/>
  <c r="AR3" i="1"/>
  <c r="AZ3" i="1" s="1"/>
  <c r="AR453" i="1"/>
  <c r="AR266" i="1"/>
  <c r="AZ266" i="1" s="1"/>
  <c r="AR309" i="1"/>
  <c r="AR435" i="1"/>
  <c r="AR385" i="1"/>
  <c r="AR326" i="1"/>
  <c r="AR471" i="1"/>
  <c r="AZ471" i="1" s="1"/>
  <c r="AR154" i="1"/>
  <c r="AR406" i="1"/>
  <c r="AZ406" i="1" s="1"/>
  <c r="AR254" i="1"/>
  <c r="AZ254" i="1" s="1"/>
  <c r="AR246" i="1"/>
  <c r="AR489" i="1"/>
  <c r="AZ489" i="1" s="1"/>
  <c r="AR458" i="1"/>
  <c r="AR347" i="1"/>
  <c r="AR392" i="1"/>
  <c r="AZ392" i="1" s="1"/>
  <c r="AR415" i="1"/>
  <c r="AR165" i="1"/>
  <c r="AR44" i="1"/>
  <c r="AR12" i="1"/>
  <c r="AR443" i="1"/>
  <c r="AR75" i="1"/>
  <c r="AR369" i="1"/>
  <c r="AZ369" i="1" s="1"/>
  <c r="AR199" i="1"/>
  <c r="AZ199" i="1" s="1"/>
  <c r="AR428" i="1"/>
  <c r="AR143" i="1"/>
  <c r="AZ143" i="1" s="1"/>
  <c r="AR123" i="1"/>
  <c r="AZ123" i="1" s="1"/>
  <c r="AR68" i="1"/>
  <c r="AZ68" i="1" s="1"/>
  <c r="AR94" i="1"/>
  <c r="AR434" i="1"/>
  <c r="AR300" i="1"/>
  <c r="AR473" i="1"/>
  <c r="AR421" i="1"/>
  <c r="AR457" i="1"/>
  <c r="AR451" i="1"/>
  <c r="AZ451" i="1" s="1"/>
  <c r="AR275" i="1"/>
  <c r="AZ275" i="1" s="1"/>
  <c r="AR4" i="1"/>
  <c r="AR479" i="1"/>
  <c r="AR170" i="1"/>
  <c r="AZ170" i="1" s="1"/>
  <c r="AR279" i="1"/>
  <c r="AR139" i="1"/>
  <c r="AR216" i="1"/>
  <c r="AR40" i="1"/>
  <c r="AR39" i="1"/>
  <c r="AW39" i="1" s="1"/>
  <c r="AR243" i="1"/>
  <c r="AZ243" i="1" s="1"/>
  <c r="AR456" i="1"/>
  <c r="AZ456" i="1" s="1"/>
  <c r="AR336" i="1"/>
  <c r="AR393" i="1"/>
  <c r="AR463" i="1"/>
  <c r="AR486" i="1"/>
  <c r="AR388" i="1"/>
  <c r="AR228" i="1"/>
  <c r="AZ228" i="1" s="1"/>
  <c r="AR66" i="1"/>
  <c r="AR125" i="1"/>
  <c r="AR144" i="1"/>
  <c r="AR284" i="1"/>
  <c r="AR429" i="1"/>
  <c r="AZ429" i="1" s="1"/>
  <c r="AR230" i="1"/>
  <c r="AR424" i="1"/>
  <c r="AR341" i="1"/>
  <c r="AR141" i="1"/>
  <c r="AR92" i="1"/>
  <c r="AR113" i="1"/>
  <c r="AZ113" i="1" s="1"/>
  <c r="AR83" i="1"/>
  <c r="AR338" i="1"/>
  <c r="AZ338" i="1" s="1"/>
  <c r="AR20" i="1"/>
  <c r="AZ20" i="1" s="1"/>
  <c r="AR86" i="1"/>
  <c r="AZ86" i="1" s="1"/>
  <c r="AR82" i="1"/>
  <c r="AZ82" i="1" s="1"/>
  <c r="AR375" i="1"/>
  <c r="AR321" i="1"/>
  <c r="AR276" i="1"/>
  <c r="AR226" i="1"/>
  <c r="AZ226" i="1" s="1"/>
  <c r="AR195" i="1"/>
  <c r="AZ195" i="1" s="1"/>
  <c r="AR69" i="1"/>
  <c r="AZ69" i="1" s="1"/>
  <c r="AR299" i="1"/>
  <c r="AR50" i="1"/>
  <c r="AZ50" i="1" s="1"/>
  <c r="AR229" i="1"/>
  <c r="AR296" i="1"/>
  <c r="AR339" i="1"/>
  <c r="AR16" i="1"/>
  <c r="AR333" i="1"/>
  <c r="AR412" i="1"/>
  <c r="AR27" i="1"/>
  <c r="AZ27" i="1" s="1"/>
  <c r="AR322" i="1"/>
  <c r="AR445" i="1"/>
  <c r="AZ445" i="1" s="1"/>
  <c r="AR335" i="1"/>
  <c r="AR419" i="1"/>
  <c r="AZ419" i="1" s="1"/>
  <c r="AR253" i="1"/>
  <c r="AR176" i="1"/>
  <c r="AR455" i="1"/>
  <c r="AR274" i="1"/>
  <c r="AZ274" i="1" s="1"/>
  <c r="AR37" i="1"/>
  <c r="AR76" i="1"/>
  <c r="AR192" i="1"/>
  <c r="AR98" i="1"/>
  <c r="AZ98" i="1" s="1"/>
  <c r="AR61" i="1"/>
  <c r="AR257" i="1"/>
  <c r="AR484" i="1"/>
  <c r="AR124" i="1"/>
  <c r="AR444" i="1"/>
  <c r="AR105" i="1"/>
  <c r="AZ105" i="1" s="1"/>
  <c r="AR32" i="1"/>
  <c r="AZ32" i="1" s="1"/>
  <c r="AR249" i="1"/>
  <c r="AR161" i="1"/>
  <c r="AR148" i="1"/>
  <c r="AR372" i="1"/>
  <c r="AZ372" i="1" s="1"/>
  <c r="AR360" i="1"/>
  <c r="AR337" i="1"/>
  <c r="AR177" i="1"/>
  <c r="AZ177" i="1" s="1"/>
  <c r="AR320" i="1"/>
  <c r="AZ320" i="1" s="1"/>
  <c r="AR116" i="1"/>
  <c r="AR135" i="1"/>
  <c r="AR11" i="1"/>
  <c r="AR493" i="1"/>
  <c r="AR97" i="1"/>
  <c r="AR198" i="1"/>
  <c r="AR384" i="1"/>
  <c r="AZ384" i="1" s="1"/>
  <c r="AR70" i="1"/>
  <c r="AR423" i="1"/>
  <c r="AR303" i="1"/>
  <c r="AZ303" i="1" s="1"/>
  <c r="AR104" i="1"/>
  <c r="AR194" i="1"/>
  <c r="AZ194" i="1" s="1"/>
  <c r="AR8" i="1"/>
  <c r="AZ8" i="1" s="1"/>
  <c r="AR238" i="1"/>
  <c r="AZ238" i="1" s="1"/>
  <c r="AR100" i="1"/>
  <c r="AZ100" i="1" s="1"/>
  <c r="AR78" i="1"/>
  <c r="AZ78" i="1" s="1"/>
  <c r="AR485" i="1"/>
  <c r="AZ485" i="1" s="1"/>
  <c r="AR9" i="1"/>
  <c r="AR436" i="1"/>
  <c r="AR368" i="1"/>
  <c r="AR59" i="1"/>
  <c r="AR258" i="1"/>
  <c r="AZ258" i="1" s="1"/>
  <c r="AR478" i="1"/>
  <c r="AZ478" i="1" s="1"/>
  <c r="AR25" i="1"/>
  <c r="AR280" i="1"/>
  <c r="AR160" i="1"/>
  <c r="AR263" i="1"/>
  <c r="AR43" i="1"/>
  <c r="AR190" i="1"/>
  <c r="AZ190" i="1" s="1"/>
  <c r="AR112" i="1"/>
  <c r="AZ112" i="1" s="1"/>
  <c r="AR214" i="1"/>
  <c r="AR22" i="1"/>
  <c r="AR67" i="1"/>
  <c r="AZ67" i="1" s="1"/>
  <c r="AR439" i="1"/>
  <c r="AR205" i="1"/>
  <c r="AZ205" i="1" s="1"/>
  <c r="AR351" i="1"/>
  <c r="AR215" i="1"/>
  <c r="AR29" i="1"/>
  <c r="AR17" i="1"/>
  <c r="AZ17" i="1" s="1"/>
  <c r="AR42" i="1"/>
  <c r="AR60" i="1"/>
  <c r="AZ60" i="1" s="1"/>
  <c r="AR219" i="1"/>
  <c r="AR382" i="1"/>
  <c r="AR55" i="1"/>
  <c r="AZ55" i="1" s="1"/>
  <c r="AR13" i="1"/>
  <c r="AZ13" i="1" s="1"/>
  <c r="AR404" i="1"/>
  <c r="AR134" i="1"/>
  <c r="AR286" i="1"/>
  <c r="AR188" i="1"/>
  <c r="AR53" i="1"/>
  <c r="AR394" i="1"/>
  <c r="AR93" i="1"/>
  <c r="AR422" i="1"/>
  <c r="AZ422" i="1" s="1"/>
  <c r="AR466" i="1"/>
  <c r="AZ466" i="1" s="1"/>
  <c r="AR87" i="1"/>
  <c r="AR232" i="1"/>
  <c r="AZ232" i="1" s="1"/>
  <c r="AR204" i="1"/>
  <c r="AR332" i="1"/>
  <c r="AR96" i="1"/>
  <c r="AR183" i="1"/>
  <c r="AR114" i="1"/>
  <c r="AR2" i="1"/>
  <c r="AZ2" i="1" s="1"/>
  <c r="AR399" i="1"/>
  <c r="AZ399" i="1" s="1"/>
  <c r="AR383" i="1"/>
  <c r="AZ383" i="1" s="1"/>
  <c r="AR440" i="1"/>
  <c r="AR152" i="1"/>
  <c r="AR158" i="1"/>
  <c r="AR28" i="1"/>
  <c r="AZ28" i="1" s="1"/>
  <c r="AR15" i="1"/>
  <c r="AZ15" i="1" s="1"/>
  <c r="AR136" i="1"/>
  <c r="AR36" i="1"/>
  <c r="AZ36" i="1" s="1"/>
  <c r="AR23" i="1"/>
  <c r="AR197" i="1"/>
  <c r="AR315" i="1"/>
  <c r="AZ315" i="1" s="1"/>
  <c r="AR30" i="1"/>
  <c r="AR80" i="1"/>
  <c r="AZ80" i="1" s="1"/>
  <c r="AR35" i="1"/>
  <c r="AR110" i="1"/>
  <c r="AR288" i="1"/>
  <c r="AR290" i="1"/>
  <c r="AR106" i="1"/>
  <c r="AR45" i="1"/>
  <c r="AZ45" i="1" s="1"/>
  <c r="AR81" i="1"/>
  <c r="AR84" i="1"/>
  <c r="AZ84" i="1" s="1"/>
  <c r="AR31" i="1"/>
  <c r="AZ31" i="1" s="1"/>
  <c r="AR33" i="1"/>
  <c r="AZ33" i="1" s="1"/>
  <c r="AR91" i="1"/>
  <c r="AR38" i="1"/>
  <c r="AR268" i="1"/>
  <c r="AR308" i="1"/>
  <c r="AZ308" i="1" s="1"/>
  <c r="AR356" i="1"/>
  <c r="AR371" i="1"/>
  <c r="AR200" i="1"/>
  <c r="AR26" i="1"/>
  <c r="AR153" i="1"/>
  <c r="AZ153" i="1" s="1"/>
  <c r="AR167" i="1"/>
  <c r="AR469" i="1"/>
  <c r="AR236" i="1"/>
  <c r="AR318" i="1"/>
  <c r="AR405" i="1"/>
  <c r="AZ405" i="1" s="1"/>
  <c r="AR330" i="1"/>
  <c r="AR24" i="1"/>
  <c r="AR88" i="1"/>
  <c r="AR99" i="1"/>
  <c r="AR313" i="1"/>
  <c r="AR41" i="1"/>
  <c r="AR302" i="1"/>
  <c r="AZ302" i="1" s="1"/>
  <c r="AR180" i="1"/>
  <c r="AZ180" i="1" s="1"/>
  <c r="AR223" i="1"/>
  <c r="AZ223" i="1" s="1"/>
  <c r="AR182" i="1"/>
  <c r="AR260" i="1"/>
  <c r="AR425" i="1"/>
  <c r="AZ425" i="1" s="1"/>
  <c r="AR304" i="1"/>
  <c r="AZ304" i="1" s="1"/>
  <c r="AR237" i="1"/>
  <c r="AZ237" i="1" s="1"/>
  <c r="AR64" i="1"/>
  <c r="AR102" i="1"/>
  <c r="AR201" i="1"/>
  <c r="AZ201" i="1" s="1"/>
  <c r="AR65" i="1"/>
  <c r="AR56" i="1"/>
  <c r="AR155" i="1"/>
  <c r="AR178" i="1"/>
  <c r="AR14" i="1"/>
  <c r="AR47" i="1"/>
  <c r="AR186" i="1"/>
  <c r="AR402" i="1"/>
  <c r="AR18" i="1"/>
  <c r="AZ18" i="1" s="1"/>
  <c r="AR374" i="1"/>
  <c r="AR222" i="1"/>
  <c r="AR185" i="1"/>
  <c r="AZ185" i="1" s="1"/>
  <c r="AR19" i="1"/>
  <c r="AR90" i="1"/>
  <c r="AZ90" i="1" s="1"/>
  <c r="AR10" i="1"/>
  <c r="AR117" i="1"/>
  <c r="AR49" i="1"/>
  <c r="AZ49" i="1" s="1"/>
  <c r="AR111" i="1"/>
  <c r="AZ111" i="1" s="1"/>
  <c r="AR386" i="1"/>
  <c r="AR408" i="1"/>
  <c r="AZ408" i="1" s="1"/>
  <c r="AR269" i="1"/>
  <c r="AR255" i="1"/>
  <c r="AR305" i="1"/>
  <c r="AR62" i="1"/>
  <c r="AR437" i="1"/>
  <c r="AR353" i="1"/>
  <c r="AR370" i="1"/>
  <c r="AZ370" i="1" s="1"/>
  <c r="AR235" i="1"/>
  <c r="AR317" i="1"/>
  <c r="AZ317" i="1" s="1"/>
  <c r="AR137" i="1"/>
  <c r="AR359" i="1"/>
  <c r="AZ359" i="1" s="1"/>
  <c r="AR133" i="1"/>
  <c r="AR431" i="1"/>
  <c r="AZ431" i="1" s="1"/>
  <c r="AR218" i="1"/>
  <c r="AR108" i="1"/>
  <c r="AR168" i="1"/>
  <c r="AR187" i="1"/>
  <c r="AZ187" i="1" s="1"/>
  <c r="AR89" i="1"/>
  <c r="AZ89" i="1" s="1"/>
  <c r="AR270" i="1"/>
  <c r="AZ270" i="1" s="1"/>
  <c r="AR85" i="1"/>
  <c r="AR203" i="1"/>
  <c r="AR438" i="1"/>
  <c r="AZ438" i="1" s="1"/>
  <c r="AR109" i="1"/>
  <c r="AR5" i="1"/>
  <c r="AZ5" i="1" s="1"/>
  <c r="AR350" i="1"/>
  <c r="AZ350" i="1" s="1"/>
  <c r="AR193" i="1"/>
  <c r="AR325" i="1"/>
  <c r="AR227" i="1"/>
  <c r="AZ227" i="1" s="1"/>
  <c r="AR164" i="1"/>
  <c r="AR169" i="1"/>
  <c r="AZ169" i="1" s="1"/>
  <c r="AR241" i="1"/>
  <c r="AR355" i="1"/>
  <c r="AR418" i="1"/>
  <c r="AZ418" i="1" s="1"/>
  <c r="AR348" i="1"/>
  <c r="AR145" i="1"/>
  <c r="AR298" i="1"/>
  <c r="AR157" i="1"/>
  <c r="AZ157" i="1" s="1"/>
  <c r="AR34" i="1"/>
  <c r="AZ34" i="1" s="1"/>
  <c r="AR311" i="1"/>
  <c r="AR251" i="1"/>
  <c r="AZ251" i="1" s="1"/>
  <c r="AR95" i="1"/>
  <c r="AZ95" i="1" s="1"/>
  <c r="AR196" i="1"/>
  <c r="AZ196" i="1" s="1"/>
  <c r="AR346" i="1"/>
  <c r="AR77" i="1"/>
  <c r="AR273" i="1"/>
  <c r="AR452" i="1"/>
  <c r="AR57" i="1"/>
  <c r="AR127" i="1"/>
  <c r="AZ127" i="1" s="1"/>
  <c r="AR256" i="1"/>
  <c r="AR293" i="1"/>
  <c r="AR191" i="1"/>
  <c r="AZ191" i="1" s="1"/>
  <c r="AR151" i="1"/>
  <c r="AZ151" i="1" s="1"/>
  <c r="AR287" i="1"/>
  <c r="AZ287" i="1" s="1"/>
  <c r="AR291" i="1"/>
  <c r="AR118" i="1"/>
  <c r="AZ118" i="1" s="1"/>
  <c r="AR220" i="1"/>
  <c r="AZ220" i="1" s="1"/>
  <c r="AR294" i="1"/>
  <c r="AZ294" i="1" s="1"/>
  <c r="AR159" i="1"/>
  <c r="AZ159" i="1" s="1"/>
  <c r="AR467" i="1"/>
  <c r="AR354" i="1"/>
  <c r="AZ354" i="1" s="1"/>
  <c r="AR377" i="1"/>
  <c r="AZ377" i="1" s="1"/>
  <c r="AR472" i="1"/>
  <c r="AR358" i="1"/>
  <c r="AR79" i="1"/>
  <c r="AR150" i="1"/>
  <c r="AR239" i="1"/>
  <c r="AR156" i="1"/>
  <c r="AR433" i="1"/>
  <c r="AZ433" i="1" s="1"/>
  <c r="AR74" i="1"/>
  <c r="AR245" i="1"/>
  <c r="AZ245" i="1" s="1"/>
  <c r="AR132" i="1"/>
  <c r="AR432" i="1"/>
  <c r="AR21" i="1"/>
  <c r="AR340" i="1"/>
  <c r="AR264" i="1"/>
  <c r="AR283" i="1"/>
  <c r="AZ283" i="1" s="1"/>
  <c r="AR329" i="1"/>
  <c r="AZ329" i="1" s="1"/>
  <c r="AR314" i="1"/>
  <c r="AR140" i="1"/>
  <c r="AR407" i="1"/>
  <c r="AR447" i="1"/>
  <c r="AR209" i="1"/>
  <c r="AR208" i="1"/>
  <c r="AZ208" i="1" s="1"/>
  <c r="AR262" i="1"/>
  <c r="AR72" i="1"/>
  <c r="AZ72" i="1" s="1"/>
  <c r="AR119" i="1"/>
  <c r="AZ119" i="1" s="1"/>
  <c r="AR240" i="1"/>
  <c r="AZ240" i="1" s="1"/>
  <c r="AR128" i="1"/>
  <c r="AR331" i="1"/>
  <c r="AZ331" i="1" s="1"/>
  <c r="AR174" i="1"/>
  <c r="AR480" i="1"/>
  <c r="AR398" i="1"/>
  <c r="AR202" i="1"/>
  <c r="AR207" i="1"/>
  <c r="AR430" i="1"/>
  <c r="AZ430" i="1" s="1"/>
  <c r="AR46" i="1"/>
  <c r="AR54" i="1"/>
  <c r="AR261" i="1"/>
  <c r="AZ261" i="1" s="1"/>
  <c r="AR71" i="1"/>
  <c r="AZ71" i="1" s="1"/>
  <c r="AR277" i="1"/>
  <c r="AR210" i="1"/>
  <c r="AR244" i="1"/>
  <c r="AR107" i="1"/>
  <c r="AZ107" i="1" s="1"/>
  <c r="AR390" i="1"/>
  <c r="AZ390" i="1" s="1"/>
  <c r="AR380" i="1"/>
  <c r="AZ380" i="1" s="1"/>
  <c r="AR272" i="1"/>
  <c r="AR162" i="1"/>
  <c r="AR231" i="1"/>
  <c r="AZ231" i="1" s="1"/>
  <c r="AR52" i="1"/>
  <c r="AZ52" i="1" s="1"/>
  <c r="AR297" i="1"/>
  <c r="AR282" i="1"/>
  <c r="AR146" i="1"/>
  <c r="AZ146" i="1" s="1"/>
  <c r="AR63" i="1"/>
  <c r="AR366" i="1"/>
  <c r="AR48" i="1"/>
  <c r="AR175" i="1"/>
  <c r="AR101" i="1"/>
  <c r="AZ101" i="1" s="1"/>
  <c r="AR481" i="1"/>
  <c r="AR470" i="1"/>
  <c r="AR373" i="1"/>
  <c r="AR126" i="1"/>
  <c r="AZ126" i="1" s="1"/>
  <c r="AR130" i="1"/>
  <c r="AZ130" i="1" s="1"/>
  <c r="AR460" i="1"/>
  <c r="AZ460" i="1" s="1"/>
  <c r="AR206" i="1"/>
  <c r="AZ206" i="1" s="1"/>
  <c r="AR189" i="1"/>
  <c r="AR319" i="1"/>
  <c r="AR324" i="1"/>
  <c r="AZ324" i="1" s="1"/>
  <c r="AR120" i="1"/>
  <c r="AR403" i="1"/>
  <c r="AZ403" i="1" s="1"/>
  <c r="AR414" i="1"/>
  <c r="AR58" i="1"/>
  <c r="AR352" i="1"/>
  <c r="AR281" i="1"/>
  <c r="AR184" i="1"/>
  <c r="AR212" i="1"/>
  <c r="AZ212" i="1" s="1"/>
  <c r="AR349" i="1"/>
  <c r="AR122" i="1"/>
  <c r="AR115" i="1"/>
  <c r="AR147" i="1"/>
  <c r="AZ147" i="1" s="1"/>
  <c r="AR259" i="1"/>
  <c r="AZ259" i="1" s="1"/>
  <c r="AR121" i="1"/>
  <c r="AR138" i="1"/>
  <c r="AZ138" i="1" s="1"/>
  <c r="AR131" i="1"/>
  <c r="AZ131" i="1" s="1"/>
  <c r="AR345" i="1"/>
  <c r="AR292" i="1"/>
  <c r="AR391" i="1"/>
  <c r="AR465" i="1"/>
  <c r="AR142" i="1"/>
  <c r="AR413" i="1"/>
  <c r="AZ413" i="1" s="1"/>
  <c r="AR420" i="1"/>
  <c r="AZ420" i="1" s="1"/>
  <c r="AR426" i="1"/>
  <c r="AR364" i="1"/>
  <c r="AR475" i="1"/>
  <c r="AZ475" i="1" s="1"/>
  <c r="AR490" i="1"/>
  <c r="AR396" i="1"/>
  <c r="AZ396" i="1" s="1"/>
  <c r="AR416" i="1"/>
  <c r="AR307" i="1"/>
  <c r="AR411" i="1"/>
  <c r="AR247" i="1"/>
  <c r="AR459" i="1"/>
  <c r="AR224" i="1"/>
  <c r="AZ224" i="1" s="1"/>
  <c r="AR410" i="1"/>
  <c r="AR381" i="1"/>
  <c r="AZ381" i="1" s="1"/>
  <c r="AR492" i="1"/>
  <c r="AZ492" i="1" s="1"/>
  <c r="AR295" i="1"/>
  <c r="AR149" i="1"/>
  <c r="AZ149" i="1" s="1"/>
  <c r="AR343" i="1"/>
  <c r="AR487" i="1"/>
  <c r="AR271" i="1"/>
  <c r="AZ271" i="1" s="1"/>
  <c r="AR285" i="1"/>
  <c r="AR233" i="1"/>
  <c r="AZ233" i="1" s="1"/>
  <c r="AR181" i="1"/>
  <c r="AZ181" i="1" s="1"/>
  <c r="AR234" i="1"/>
  <c r="AR449" i="1"/>
  <c r="AR172" i="1"/>
  <c r="AR225" i="1"/>
  <c r="AR278" i="1"/>
  <c r="AR173" i="1"/>
  <c r="AZ173" i="1" s="1"/>
  <c r="AR51" i="1"/>
  <c r="AR363" i="1"/>
  <c r="AZ363" i="1" s="1"/>
  <c r="AR441" i="1"/>
  <c r="AR73" i="1"/>
  <c r="AR211" i="1"/>
  <c r="AZ211" i="1" s="1"/>
  <c r="AR166" i="1"/>
  <c r="AR250" i="1"/>
  <c r="AR242" i="1"/>
  <c r="AR316" i="1"/>
  <c r="AR367" i="1"/>
  <c r="AZ367" i="1" s="1"/>
  <c r="AR217" i="1"/>
  <c r="AR365" i="1"/>
  <c r="AR252" i="1"/>
  <c r="AR306" i="1"/>
  <c r="AZ306" i="1" s="1"/>
  <c r="AR344" i="1"/>
  <c r="AR310" i="1"/>
  <c r="AR221" i="1"/>
  <c r="AZ221" i="1" s="1"/>
  <c r="AR129" i="1"/>
  <c r="AZ129" i="1" s="1"/>
  <c r="AR213" i="1"/>
  <c r="AR476" i="1"/>
  <c r="AR387" i="1"/>
  <c r="AZ387" i="1" s="1"/>
  <c r="AR163" i="1"/>
  <c r="AR395" i="1"/>
  <c r="AW395" i="1" s="1"/>
  <c r="AR342" i="1"/>
  <c r="E129" i="2"/>
  <c r="E105" i="2"/>
  <c r="E236" i="2"/>
  <c r="E493" i="2"/>
  <c r="E299" i="2"/>
  <c r="E462" i="2"/>
  <c r="E106" i="2"/>
  <c r="E443" i="2"/>
  <c r="E452" i="2"/>
  <c r="E190" i="2"/>
  <c r="E433" i="2"/>
  <c r="E471" i="2"/>
  <c r="E94" i="2"/>
  <c r="E59" i="2"/>
  <c r="E265" i="2"/>
  <c r="E84" i="2"/>
  <c r="E227" i="2"/>
  <c r="E431" i="2"/>
  <c r="E145" i="2"/>
  <c r="E192" i="2"/>
  <c r="E20" i="2"/>
  <c r="E99" i="2"/>
  <c r="E347" i="2"/>
  <c r="E60" i="2"/>
  <c r="E189" i="2"/>
  <c r="E29" i="2"/>
  <c r="E207" i="2"/>
  <c r="E200" i="2"/>
  <c r="E247" i="2"/>
  <c r="E61" i="2"/>
  <c r="E10" i="2"/>
  <c r="E262" i="2"/>
  <c r="E364" i="2"/>
  <c r="E5" i="2"/>
  <c r="E132" i="2"/>
  <c r="E289" i="2"/>
  <c r="E322" i="2"/>
  <c r="E441" i="2"/>
  <c r="E4" i="2"/>
  <c r="E418" i="2"/>
  <c r="E88" i="2"/>
  <c r="E126" i="2"/>
  <c r="E235" i="2"/>
  <c r="E221" i="2"/>
  <c r="E201" i="2"/>
  <c r="E166" i="2"/>
  <c r="E83" i="2"/>
  <c r="E251" i="2"/>
  <c r="E405" i="2"/>
  <c r="E360" i="2"/>
  <c r="E435" i="2"/>
  <c r="E156" i="2"/>
  <c r="E188" i="2"/>
  <c r="E82" i="2"/>
  <c r="E357" i="2"/>
  <c r="E283" i="2"/>
  <c r="E119" i="2"/>
  <c r="E252" i="2"/>
  <c r="E138" i="2"/>
  <c r="E325" i="2"/>
  <c r="E469" i="2"/>
  <c r="E490" i="2"/>
  <c r="E424" i="2"/>
  <c r="E412" i="2"/>
  <c r="E486" i="2"/>
  <c r="E383" i="2"/>
  <c r="E467" i="2"/>
  <c r="E300" i="2"/>
  <c r="E373" i="2"/>
  <c r="E266" i="2"/>
  <c r="E52" i="2"/>
  <c r="E422" i="2"/>
  <c r="E181" i="2"/>
  <c r="E345" i="2"/>
  <c r="E380" i="2"/>
  <c r="E163" i="2"/>
  <c r="E154" i="2"/>
  <c r="E241" i="2"/>
  <c r="E416" i="2"/>
  <c r="E434" i="2"/>
  <c r="E333" i="2"/>
  <c r="E196" i="2"/>
  <c r="E382" i="2"/>
  <c r="E310" i="2"/>
  <c r="E170" i="2"/>
  <c r="E421" i="2"/>
  <c r="E162" i="2"/>
  <c r="E479" i="2"/>
  <c r="E477" i="2"/>
  <c r="E465" i="2"/>
  <c r="E459" i="2"/>
  <c r="E453" i="2"/>
  <c r="E440" i="2"/>
  <c r="E425" i="2"/>
  <c r="E423" i="2"/>
  <c r="E411" i="2"/>
  <c r="E402" i="2"/>
  <c r="E399" i="2"/>
  <c r="E394" i="2"/>
  <c r="E392" i="2"/>
  <c r="E370" i="2"/>
  <c r="E351" i="2"/>
  <c r="E342" i="2"/>
  <c r="E337" i="2"/>
  <c r="E330" i="2"/>
  <c r="E306" i="2"/>
  <c r="E274" i="2"/>
  <c r="E268" i="2"/>
  <c r="E220" i="2"/>
  <c r="E193" i="2"/>
  <c r="E184" i="2"/>
  <c r="E169" i="2"/>
  <c r="E146" i="2"/>
  <c r="E120" i="2"/>
  <c r="E113" i="2"/>
  <c r="E85" i="2"/>
  <c r="E79" i="2"/>
  <c r="E42" i="2"/>
  <c r="E34" i="2"/>
  <c r="E30" i="2"/>
  <c r="E24" i="2"/>
  <c r="E15" i="2"/>
  <c r="E11" i="2"/>
  <c r="E354" i="2"/>
  <c r="E36" i="2"/>
  <c r="E165" i="2"/>
  <c r="E461" i="2"/>
  <c r="E256" i="2"/>
  <c r="E202" i="2"/>
  <c r="E264" i="2"/>
  <c r="E76" i="2"/>
  <c r="E178" i="2"/>
  <c r="E57" i="2"/>
  <c r="E273" i="2"/>
  <c r="E12" i="2"/>
  <c r="E371" i="2"/>
  <c r="E74" i="2"/>
  <c r="E346" i="2"/>
  <c r="E180" i="2"/>
  <c r="E367" i="2"/>
  <c r="E403" i="2"/>
  <c r="E401" i="2"/>
  <c r="E153" i="2"/>
  <c r="E292" i="2"/>
  <c r="E287" i="2"/>
  <c r="E100" i="2"/>
  <c r="E263" i="2"/>
  <c r="E343" i="2"/>
  <c r="E484" i="2"/>
  <c r="E281" i="2"/>
  <c r="E386" i="2"/>
  <c r="E385" i="2"/>
  <c r="E127" i="2"/>
  <c r="E191" i="2"/>
  <c r="E44" i="2"/>
  <c r="E218" i="2"/>
  <c r="E151" i="2"/>
  <c r="E381" i="2"/>
  <c r="E344" i="2"/>
  <c r="E460" i="2"/>
  <c r="E204" i="2"/>
  <c r="E243" i="2"/>
  <c r="E206" i="2"/>
  <c r="E149" i="2"/>
  <c r="E28" i="2"/>
  <c r="E445" i="2"/>
  <c r="E472" i="2"/>
  <c r="E334" i="2"/>
  <c r="E242" i="2"/>
  <c r="E270" i="2"/>
  <c r="E224" i="2"/>
  <c r="E335" i="2"/>
  <c r="E39" i="2"/>
  <c r="E175" i="2"/>
  <c r="E21" i="2"/>
  <c r="E446" i="2"/>
  <c r="E93" i="2"/>
  <c r="E449" i="2"/>
  <c r="E121" i="2"/>
  <c r="E49" i="2"/>
  <c r="E338" i="2"/>
  <c r="E31" i="2"/>
  <c r="E172" i="2"/>
  <c r="E316" i="2"/>
  <c r="E130" i="2"/>
  <c r="E185" i="2"/>
  <c r="E148" i="2"/>
  <c r="E302" i="2"/>
  <c r="E315" i="2"/>
  <c r="E101" i="2"/>
  <c r="E248" i="2"/>
  <c r="E67" i="2"/>
  <c r="E432" i="2"/>
  <c r="E293" i="2"/>
  <c r="E47" i="2"/>
  <c r="E230" i="2"/>
  <c r="E89" i="2"/>
  <c r="E365" i="2"/>
  <c r="E254" i="2"/>
  <c r="E396" i="2"/>
  <c r="E361" i="2"/>
  <c r="E272" i="2"/>
  <c r="E124" i="2"/>
  <c r="E455" i="2"/>
  <c r="E183" i="2"/>
  <c r="E363" i="2"/>
  <c r="E267" i="2"/>
  <c r="E321" i="2"/>
  <c r="E326" i="2"/>
  <c r="E9" i="2"/>
  <c r="E284" i="2"/>
  <c r="E229" i="2"/>
  <c r="E269" i="2"/>
  <c r="E54" i="2"/>
  <c r="E45" i="2"/>
  <c r="E250" i="2"/>
  <c r="E466" i="2"/>
  <c r="E142" i="2"/>
  <c r="E117" i="2"/>
  <c r="E294" i="2"/>
  <c r="E35" i="2"/>
  <c r="E297" i="2"/>
  <c r="E139" i="2"/>
  <c r="E215" i="2"/>
  <c r="E186" i="2"/>
  <c r="E225" i="2"/>
  <c r="E157" i="2"/>
  <c r="E454" i="2"/>
  <c r="E123" i="2"/>
  <c r="E223" i="2"/>
  <c r="E226" i="2"/>
  <c r="E296" i="2"/>
  <c r="E298" i="2"/>
  <c r="E176" i="2"/>
  <c r="E174" i="2"/>
  <c r="E387" i="2"/>
  <c r="E464" i="2"/>
  <c r="E140" i="2"/>
  <c r="E40" i="2"/>
  <c r="E143" i="2"/>
  <c r="E280" i="2"/>
  <c r="E312" i="2"/>
  <c r="E301" i="2"/>
  <c r="E374" i="2"/>
  <c r="E136" i="2"/>
  <c r="E489" i="2"/>
  <c r="E86" i="2"/>
  <c r="E377" i="2"/>
  <c r="E168" i="2"/>
  <c r="E14" i="2"/>
  <c r="E171" i="2"/>
  <c r="E137" i="2"/>
  <c r="E111" i="2"/>
  <c r="E482" i="2"/>
  <c r="E115" i="2"/>
  <c r="E150" i="2"/>
  <c r="E246" i="2"/>
  <c r="E397" i="2"/>
  <c r="E16" i="2"/>
  <c r="E483" i="2"/>
  <c r="E222" i="2"/>
  <c r="E155" i="2"/>
  <c r="E305" i="2"/>
  <c r="E375" i="2"/>
  <c r="E2" i="2"/>
  <c r="E97" i="2"/>
  <c r="E355" i="2"/>
  <c r="E71" i="2"/>
  <c r="E323" i="2"/>
  <c r="E372" i="2"/>
  <c r="E234" i="2"/>
  <c r="E249" i="2"/>
  <c r="E109" i="2"/>
  <c r="E98" i="2"/>
  <c r="E216" i="2"/>
  <c r="E478" i="2"/>
  <c r="E456" i="2"/>
  <c r="E481" i="2"/>
  <c r="E112" i="2"/>
  <c r="E442" i="2"/>
  <c r="E369" i="2"/>
  <c r="E103" i="2"/>
  <c r="E219" i="2"/>
  <c r="E468" i="2"/>
  <c r="E261" i="2"/>
  <c r="E198" i="2"/>
  <c r="E38" i="2"/>
  <c r="E135" i="2"/>
  <c r="E470" i="2"/>
  <c r="E160" i="2"/>
  <c r="E53" i="2"/>
  <c r="E110" i="2"/>
  <c r="E255" i="2"/>
  <c r="E437" i="2"/>
  <c r="E400" i="2"/>
  <c r="E473" i="2"/>
  <c r="E197" i="2"/>
  <c r="E46" i="2"/>
  <c r="E173" i="2"/>
  <c r="E66" i="2"/>
  <c r="E32" i="2"/>
  <c r="E179" i="2"/>
  <c r="E167" i="2"/>
  <c r="E75" i="2"/>
  <c r="E309" i="2"/>
  <c r="E368" i="2"/>
  <c r="E108" i="2"/>
  <c r="E324" i="2"/>
  <c r="E240" i="2"/>
  <c r="E362" i="2"/>
  <c r="E102" i="2"/>
  <c r="E158" i="2"/>
  <c r="E359" i="2"/>
  <c r="E420" i="2"/>
  <c r="E286" i="2"/>
  <c r="E90" i="2"/>
  <c r="E414" i="2"/>
  <c r="E13" i="2"/>
  <c r="E231" i="2"/>
  <c r="E214" i="2"/>
  <c r="E409" i="2"/>
  <c r="E327" i="2"/>
  <c r="E404" i="2"/>
  <c r="E55" i="2"/>
  <c r="E213" i="2"/>
  <c r="E228" i="2"/>
  <c r="E58" i="2"/>
  <c r="E91" i="2"/>
  <c r="E144" i="2"/>
  <c r="E95" i="2"/>
  <c r="E278" i="2"/>
  <c r="E413" i="2"/>
  <c r="E116" i="2"/>
  <c r="E366" i="2"/>
  <c r="E336" i="2"/>
  <c r="E33" i="2"/>
  <c r="E81" i="2"/>
  <c r="E238" i="2"/>
  <c r="E389" i="2"/>
  <c r="E318" i="2"/>
  <c r="E259" i="2"/>
  <c r="E164" i="2"/>
  <c r="E62" i="2"/>
  <c r="E450" i="2"/>
  <c r="E37" i="2"/>
  <c r="E3" i="2"/>
  <c r="E488" i="2"/>
  <c r="E205" i="2"/>
  <c r="E211" i="2"/>
  <c r="E320" i="2"/>
  <c r="E358" i="2"/>
  <c r="E406" i="2"/>
  <c r="E448" i="2"/>
  <c r="E436" i="2"/>
  <c r="E233" i="2"/>
  <c r="E50" i="2"/>
  <c r="E87" i="2"/>
  <c r="E217" i="2"/>
  <c r="E339" i="2"/>
  <c r="E6" i="2"/>
  <c r="E276" i="2"/>
  <c r="E258" i="2"/>
  <c r="E307" i="2"/>
  <c r="E415" i="2"/>
  <c r="E378" i="2"/>
  <c r="E384" i="2"/>
  <c r="E439" i="2"/>
  <c r="E239" i="2"/>
  <c r="E253" i="2"/>
  <c r="E426" i="2"/>
  <c r="E291" i="2"/>
  <c r="E388" i="2"/>
  <c r="E430" i="2"/>
  <c r="E447" i="2"/>
  <c r="E232" i="2"/>
  <c r="E410" i="2"/>
  <c r="E390" i="2"/>
  <c r="E474" i="2"/>
  <c r="E295" i="2"/>
  <c r="E25" i="2"/>
  <c r="E244" i="2"/>
  <c r="E69" i="2"/>
  <c r="E485" i="2"/>
  <c r="E8" i="2"/>
  <c r="E428" i="2"/>
  <c r="E257" i="2"/>
  <c r="E407" i="2"/>
  <c r="E319" i="2"/>
  <c r="E18" i="2"/>
  <c r="E308" i="2"/>
  <c r="E349" i="2"/>
  <c r="E408" i="2"/>
  <c r="E147" i="2"/>
  <c r="E80" i="2"/>
  <c r="E51" i="2"/>
  <c r="E104" i="2"/>
  <c r="E182" i="2"/>
  <c r="E209" i="2"/>
  <c r="E152" i="2"/>
  <c r="E208" i="2"/>
  <c r="E350" i="2"/>
  <c r="E159" i="2"/>
  <c r="E96" i="2"/>
  <c r="E114" i="2"/>
  <c r="E68" i="2"/>
  <c r="E70" i="2"/>
  <c r="E328" i="2"/>
  <c r="E393" i="2"/>
  <c r="E78" i="2"/>
  <c r="E329" i="2"/>
  <c r="E27" i="2"/>
  <c r="E134" i="2"/>
  <c r="E463" i="2"/>
  <c r="E19" i="2"/>
  <c r="E43" i="2"/>
  <c r="E279" i="2"/>
  <c r="E457" i="2"/>
  <c r="E195" i="2"/>
  <c r="E125" i="2"/>
  <c r="E187" i="2"/>
  <c r="E260" i="2"/>
  <c r="E7" i="2"/>
  <c r="E288" i="2"/>
  <c r="E419" i="2"/>
  <c r="E22" i="2"/>
  <c r="E314" i="2"/>
  <c r="E118" i="2"/>
  <c r="E427" i="2"/>
  <c r="E41" i="2"/>
  <c r="E131" i="2"/>
  <c r="E476" i="2"/>
  <c r="E290" i="2"/>
  <c r="E199" i="2"/>
  <c r="E348" i="2"/>
  <c r="E332" i="2"/>
  <c r="E492" i="2"/>
  <c r="E487" i="2"/>
  <c r="E438" i="2"/>
  <c r="E303" i="2"/>
  <c r="E271" i="2"/>
  <c r="E48" i="2"/>
  <c r="E92" i="2"/>
  <c r="E107" i="2"/>
  <c r="E313" i="2"/>
  <c r="E356" i="2"/>
  <c r="E282" i="2"/>
  <c r="E77" i="2"/>
  <c r="E133" i="2"/>
  <c r="E73" i="2"/>
  <c r="E64" i="2"/>
  <c r="E304" i="2"/>
  <c r="E395" i="2"/>
  <c r="E203" i="2"/>
  <c r="E311" i="2"/>
  <c r="E391" i="2"/>
  <c r="E331" i="2"/>
  <c r="E63" i="2"/>
  <c r="E245" i="2"/>
  <c r="E444" i="2"/>
  <c r="E65" i="2"/>
  <c r="E17" i="2"/>
  <c r="E353" i="2"/>
  <c r="E128" i="2"/>
  <c r="E340" i="2"/>
  <c r="E72" i="2"/>
  <c r="E458" i="2"/>
  <c r="E417" i="2"/>
  <c r="E161" i="2"/>
  <c r="E56" i="2"/>
  <c r="E491" i="2"/>
  <c r="E398" i="2"/>
  <c r="E237" i="2"/>
  <c r="E210" i="2"/>
  <c r="E376" i="2"/>
  <c r="E475" i="2"/>
  <c r="E177" i="2"/>
  <c r="E194" i="2"/>
  <c r="E341" i="2"/>
  <c r="E275" i="2"/>
  <c r="E317" i="2"/>
  <c r="E26" i="2"/>
  <c r="E212" i="2"/>
  <c r="E429" i="2"/>
  <c r="E23" i="2"/>
  <c r="E141" i="2"/>
  <c r="E352" i="2"/>
  <c r="E379" i="2"/>
  <c r="E122" i="2"/>
  <c r="E480" i="2"/>
  <c r="E451" i="2"/>
  <c r="E285" i="2"/>
  <c r="E277" i="2"/>
  <c r="AO119" i="1"/>
  <c r="AO469" i="1"/>
  <c r="AO168" i="1"/>
  <c r="AO361" i="1"/>
  <c r="AO268" i="1"/>
  <c r="AO145" i="1"/>
  <c r="AO33" i="1"/>
  <c r="AO343" i="1"/>
  <c r="AO67" i="1"/>
  <c r="AO2" i="1"/>
  <c r="AO423" i="1"/>
  <c r="AO442" i="1"/>
  <c r="AO390" i="1"/>
  <c r="AO484" i="1"/>
  <c r="AO77" i="1"/>
  <c r="AO175" i="1"/>
  <c r="AO199" i="1"/>
  <c r="AO117" i="1"/>
  <c r="AO334" i="1"/>
  <c r="AO456" i="1"/>
  <c r="AO365" i="1"/>
  <c r="AO222" i="1"/>
  <c r="AO391" i="1"/>
  <c r="AO319" i="1"/>
  <c r="AO288" i="1"/>
  <c r="AO48" i="1"/>
  <c r="AO396" i="1"/>
  <c r="AO196" i="1"/>
  <c r="AO285" i="1"/>
  <c r="AO370" i="1"/>
  <c r="AO172" i="1"/>
  <c r="AO21" i="1"/>
  <c r="AO275" i="1"/>
  <c r="AO283" i="1"/>
  <c r="AO200" i="1"/>
  <c r="AO59" i="1"/>
  <c r="AO45" i="1"/>
  <c r="AO149" i="1"/>
  <c r="AO162" i="1"/>
  <c r="AO28" i="1"/>
  <c r="AO382" i="1"/>
  <c r="AO266" i="1"/>
  <c r="AO291" i="1"/>
  <c r="AO323" i="1"/>
  <c r="AO304" i="1"/>
  <c r="AO371" i="1"/>
  <c r="AO72" i="1"/>
  <c r="AO467" i="1"/>
  <c r="AO212" i="1"/>
  <c r="AO129" i="1"/>
  <c r="AO294" i="1"/>
  <c r="AO17" i="1"/>
  <c r="AO69" i="1"/>
  <c r="AO252" i="1"/>
  <c r="AO157" i="1"/>
  <c r="AO146" i="1"/>
  <c r="AO86" i="1"/>
  <c r="AO379" i="1"/>
  <c r="AO399" i="1"/>
  <c r="AO446" i="1"/>
  <c r="AO189" i="1"/>
  <c r="AO26" i="1"/>
  <c r="AO455" i="1"/>
  <c r="AO4" i="1"/>
  <c r="AO300" i="1"/>
  <c r="AO136" i="1"/>
  <c r="AO142" i="1"/>
  <c r="AO20" i="1"/>
  <c r="AO413" i="1"/>
  <c r="AO438" i="1"/>
  <c r="AO339" i="1"/>
  <c r="AO479" i="1"/>
  <c r="AO273" i="1"/>
  <c r="AO290" i="1"/>
  <c r="AO271" i="1"/>
  <c r="AO488" i="1"/>
  <c r="AO140" i="1"/>
  <c r="AO441" i="1"/>
  <c r="AO243" i="1"/>
  <c r="AO75" i="1"/>
  <c r="AO449" i="1"/>
  <c r="AO255" i="1"/>
  <c r="AO13" i="1"/>
  <c r="AO451" i="1"/>
  <c r="AO5" i="1"/>
  <c r="AO65" i="1"/>
  <c r="AO240" i="1"/>
  <c r="AO148" i="1"/>
  <c r="AO203" i="1"/>
  <c r="AO454" i="1"/>
  <c r="AO373" i="1"/>
  <c r="AO102" i="1"/>
  <c r="AO313" i="1"/>
  <c r="AO295" i="1"/>
  <c r="AO490" i="1"/>
  <c r="AO301" i="1"/>
  <c r="AO376" i="1"/>
  <c r="AO405" i="1"/>
  <c r="AO35" i="1"/>
  <c r="AO476" i="1"/>
  <c r="AO14" i="1"/>
  <c r="AO353" i="1"/>
  <c r="AO309" i="1"/>
  <c r="AO178" i="1"/>
  <c r="AO432" i="1"/>
  <c r="AO298" i="1"/>
  <c r="AO202" i="1"/>
  <c r="AO286" i="1"/>
  <c r="AO147" i="1"/>
  <c r="AO330" i="1"/>
  <c r="AO34" i="1"/>
  <c r="AO389" i="1"/>
  <c r="AO269" i="1"/>
  <c r="AO299" i="1"/>
  <c r="AO169" i="1"/>
  <c r="AO213" i="1"/>
  <c r="AO307" i="1"/>
  <c r="AO183" i="1"/>
  <c r="AO80" i="1"/>
  <c r="AO188" i="1"/>
  <c r="AO470" i="1"/>
  <c r="AO239" i="1"/>
  <c r="AO472" i="1"/>
  <c r="AO61" i="1"/>
  <c r="AO436" i="1"/>
  <c r="AO194" i="1"/>
  <c r="AO223" i="1"/>
  <c r="AO22" i="1"/>
  <c r="AO139" i="1"/>
  <c r="AO217" i="1"/>
  <c r="AO163" i="1"/>
  <c r="AO85" i="1"/>
  <c r="AO352" i="1"/>
  <c r="AO474" i="1"/>
  <c r="AO360" i="1"/>
  <c r="AO237" i="1"/>
  <c r="AO192" i="1"/>
  <c r="AO68" i="1"/>
  <c r="AO63" i="1"/>
  <c r="AO493" i="1"/>
  <c r="AO154" i="1"/>
  <c r="AO250" i="1"/>
  <c r="AO71" i="1"/>
  <c r="AO409" i="1"/>
  <c r="AO208" i="1"/>
  <c r="AO394" i="1"/>
  <c r="AO170" i="1"/>
  <c r="AO414" i="1"/>
  <c r="AO430" i="1"/>
  <c r="AO332" i="1"/>
  <c r="AO314" i="1"/>
  <c r="AO70" i="1"/>
  <c r="AO385" i="1"/>
  <c r="AO218" i="1"/>
  <c r="AO37" i="1"/>
  <c r="AO348" i="1"/>
  <c r="AO30" i="1"/>
  <c r="AO310" i="1"/>
  <c r="AO150" i="1"/>
  <c r="AO258" i="1"/>
  <c r="AO229" i="1"/>
  <c r="AO103" i="1"/>
  <c r="AO452" i="1"/>
  <c r="AO101" i="1"/>
  <c r="AO88" i="1"/>
  <c r="AO130" i="1"/>
  <c r="AO366" i="1"/>
  <c r="AO62" i="1"/>
  <c r="AO477" i="1"/>
  <c r="AO265" i="1"/>
  <c r="AO457" i="1"/>
  <c r="AO40" i="1"/>
  <c r="AO486" i="1"/>
  <c r="AO238" i="1"/>
  <c r="AO367" i="1"/>
  <c r="AO144" i="1"/>
  <c r="AO403" i="1"/>
  <c r="AO461" i="1"/>
  <c r="AO437" i="1"/>
  <c r="AO383" i="1"/>
  <c r="AO198" i="1"/>
  <c r="AO94" i="1"/>
  <c r="AO384" i="1"/>
  <c r="AO440" i="1"/>
  <c r="AO257" i="1"/>
  <c r="AO41" i="1"/>
  <c r="AO245" i="1"/>
  <c r="AO137" i="1"/>
  <c r="AO73" i="1"/>
  <c r="AO276" i="1"/>
  <c r="AO18" i="1"/>
  <c r="AO356" i="1"/>
  <c r="AO251" i="1"/>
  <c r="AO134" i="1"/>
  <c r="AO303" i="1"/>
  <c r="AO480" i="1"/>
  <c r="AO164" i="1"/>
  <c r="AO153" i="1"/>
  <c r="AO426" i="1"/>
  <c r="AO96" i="1"/>
  <c r="AO74" i="1"/>
  <c r="AO226" i="1"/>
  <c r="AO191" i="1"/>
  <c r="AO263" i="1"/>
  <c r="AO421" i="1"/>
  <c r="AO76" i="1"/>
  <c r="AO321" i="1"/>
  <c r="AO473" i="1"/>
  <c r="AO375" i="1"/>
  <c r="AO392" i="1"/>
  <c r="AO428" i="1"/>
  <c r="AO12" i="1"/>
  <c r="AO388" i="1"/>
  <c r="AO308" i="1"/>
  <c r="AO110" i="1"/>
  <c r="AO418" i="1"/>
  <c r="AO359" i="1"/>
  <c r="AO277" i="1"/>
  <c r="AO407" i="1"/>
  <c r="AO90" i="1"/>
  <c r="AO57" i="1"/>
  <c r="AO422" i="1"/>
  <c r="AO453" i="1"/>
  <c r="AO278" i="1"/>
  <c r="AO292" i="1"/>
  <c r="AO181" i="1"/>
  <c r="AO424" i="1"/>
  <c r="AO458" i="1"/>
  <c r="AO56" i="1"/>
  <c r="AO193" i="1"/>
  <c r="AO372" i="1"/>
  <c r="AO411" i="1"/>
  <c r="AO445" i="1"/>
  <c r="AO377" i="1"/>
  <c r="AO50" i="1"/>
  <c r="AO19" i="1"/>
  <c r="AO220" i="1"/>
  <c r="AO111" i="1"/>
  <c r="AO315" i="1"/>
  <c r="AO259" i="1"/>
  <c r="AO158" i="1"/>
  <c r="AO155" i="1"/>
  <c r="AO475" i="1"/>
  <c r="AO443" i="1"/>
  <c r="AO204" i="1"/>
  <c r="AO447" i="1"/>
  <c r="AO39" i="1"/>
  <c r="AO84" i="1"/>
  <c r="AO112" i="1"/>
  <c r="AO297" i="1"/>
  <c r="AO216" i="1"/>
  <c r="AO224" i="1"/>
  <c r="AO98" i="1"/>
  <c r="AO284" i="1"/>
  <c r="AO126" i="1"/>
  <c r="AO415" i="1"/>
  <c r="AO127" i="1"/>
  <c r="AO236" i="1"/>
  <c r="AO128" i="1"/>
  <c r="AO483" i="1"/>
  <c r="AO465" i="1"/>
  <c r="AO190" i="1"/>
  <c r="AO3" i="1"/>
  <c r="AO160" i="1"/>
  <c r="AO435" i="1"/>
  <c r="AO331" i="1"/>
  <c r="AO464" i="1"/>
  <c r="AO197" i="1"/>
  <c r="AO347" i="1"/>
  <c r="AO46" i="1"/>
  <c r="AO138" i="1"/>
  <c r="AO182" i="1"/>
  <c r="AO296" i="1"/>
  <c r="AO120" i="1"/>
  <c r="AO29" i="1"/>
  <c r="AO478" i="1"/>
  <c r="AO25" i="1"/>
  <c r="AO387" i="1"/>
  <c r="AO174" i="1"/>
  <c r="AO109" i="1"/>
  <c r="AO444" i="1"/>
  <c r="AO324" i="1"/>
  <c r="AO305" i="1"/>
  <c r="AO401" i="1"/>
  <c r="AO302" i="1"/>
  <c r="AO116" i="1"/>
  <c r="AO173" i="1"/>
  <c r="AO471" i="1"/>
  <c r="AO225" i="1"/>
  <c r="AO135" i="1"/>
  <c r="AO337" i="1"/>
  <c r="AO489" i="1"/>
  <c r="AO42" i="1"/>
  <c r="AO100" i="1"/>
  <c r="AO346" i="1"/>
  <c r="AO282" i="1"/>
  <c r="AO336" i="1"/>
  <c r="AO167" i="1"/>
  <c r="AO143" i="1"/>
  <c r="AO82" i="1"/>
  <c r="AO106" i="1"/>
  <c r="AO209" i="1"/>
  <c r="AO261" i="1"/>
  <c r="AO491" i="1"/>
  <c r="AO171" i="1"/>
  <c r="AO482" i="1"/>
  <c r="AO316" i="1"/>
  <c r="AO248" i="1"/>
  <c r="AO463" i="1"/>
  <c r="AO114" i="1"/>
  <c r="AO234" i="1"/>
  <c r="AO416" i="1"/>
  <c r="AO15" i="1"/>
  <c r="AO312" i="1"/>
  <c r="AO289" i="1"/>
  <c r="AO10" i="1"/>
  <c r="AO221" i="1"/>
  <c r="AO131" i="1"/>
  <c r="AO156" i="1"/>
  <c r="AO107" i="1"/>
  <c r="AO358" i="1"/>
  <c r="AO322" i="1"/>
  <c r="AO31" i="1"/>
  <c r="AO260" i="1"/>
  <c r="AO38" i="1"/>
  <c r="AO185" i="1"/>
  <c r="AO247" i="1"/>
  <c r="AO123" i="1"/>
  <c r="AO439" i="1"/>
  <c r="AO254" i="1"/>
  <c r="AO95" i="1"/>
  <c r="AO320" i="1"/>
  <c r="AO329" i="1"/>
  <c r="AO354" i="1"/>
  <c r="AO132" i="1"/>
  <c r="AO233" i="1"/>
  <c r="AO83" i="1"/>
  <c r="AO344" i="1"/>
  <c r="AO152" i="1"/>
  <c r="AO118" i="1"/>
  <c r="AO374" i="1"/>
  <c r="AO364" i="1"/>
  <c r="AO378" i="1"/>
  <c r="AO412" i="1"/>
  <c r="AO9" i="1"/>
  <c r="AO429" i="1"/>
  <c r="AO427" i="1"/>
  <c r="AO133" i="1"/>
  <c r="AO92" i="1"/>
  <c r="AO417" i="1"/>
  <c r="AO180" i="1"/>
  <c r="AO419" i="1"/>
  <c r="AO230" i="1"/>
  <c r="AO105" i="1"/>
  <c r="AO363" i="1"/>
  <c r="AO228" i="1"/>
  <c r="AO325" i="1"/>
  <c r="AO431" i="1"/>
  <c r="AO93" i="1"/>
  <c r="AO11" i="1"/>
  <c r="AO66" i="1"/>
  <c r="AO161" i="1"/>
  <c r="AO89" i="1"/>
  <c r="AO227" i="1"/>
  <c r="AO256" i="1"/>
  <c r="AO397" i="1"/>
  <c r="AO487" i="1"/>
  <c r="AO165" i="1"/>
  <c r="AO186" i="1"/>
  <c r="AO293" i="1"/>
  <c r="AO91" i="1"/>
  <c r="AO327" i="1"/>
  <c r="AO342" i="1"/>
  <c r="AO481" i="1"/>
  <c r="AO141" i="1"/>
  <c r="AO369" i="1"/>
  <c r="AO328" i="1"/>
  <c r="AO355" i="1"/>
  <c r="AO36" i="1"/>
  <c r="AO176" i="1"/>
  <c r="AO215" i="1"/>
  <c r="AO151" i="1"/>
  <c r="AO219" i="1"/>
  <c r="AO87" i="1"/>
  <c r="AO450" i="1"/>
  <c r="AO214" i="1"/>
  <c r="AO448" i="1"/>
  <c r="AO335" i="1"/>
  <c r="AO115" i="1"/>
  <c r="AO425" i="1"/>
  <c r="AO60" i="1"/>
  <c r="AO47" i="1"/>
  <c r="AO195" i="1"/>
  <c r="AO108" i="1"/>
  <c r="AO53" i="1"/>
  <c r="AO420" i="1"/>
  <c r="AO280" i="1"/>
  <c r="AO326" i="1"/>
  <c r="AO205" i="1"/>
  <c r="AO351" i="1"/>
  <c r="AO395" i="1"/>
  <c r="AO318" i="1"/>
  <c r="AO253" i="1"/>
  <c r="AO272" i="1"/>
  <c r="AO32" i="1"/>
  <c r="AO211" i="1"/>
  <c r="AO242" i="1"/>
  <c r="AO264" i="1"/>
  <c r="AO380" i="1"/>
  <c r="AO459" i="1"/>
  <c r="AO113" i="1"/>
  <c r="AO201" i="1"/>
  <c r="AO241" i="1"/>
  <c r="AO43" i="1"/>
  <c r="AO350" i="1"/>
  <c r="AO338" i="1"/>
  <c r="AO340" i="1"/>
  <c r="AO52" i="1"/>
  <c r="AO393" i="1"/>
  <c r="AO404" i="1"/>
  <c r="AO23" i="1"/>
  <c r="AO207" i="1"/>
  <c r="AO246" i="1"/>
  <c r="AO177" i="1"/>
  <c r="AO386" i="1"/>
  <c r="AO125" i="1"/>
  <c r="AO267" i="1"/>
  <c r="AO231" i="1"/>
  <c r="AO262" i="1"/>
  <c r="AO434" i="1"/>
  <c r="AO244" i="1"/>
  <c r="AO287" i="1"/>
  <c r="AO51" i="1"/>
  <c r="AO492" i="1"/>
  <c r="AO406" i="1"/>
  <c r="AO362" i="1"/>
  <c r="AO402" i="1"/>
  <c r="AO368" i="1"/>
  <c r="AO485" i="1"/>
  <c r="AO64" i="1"/>
  <c r="AO78" i="1"/>
  <c r="AO357" i="1"/>
  <c r="AO433" i="1"/>
  <c r="AO317" i="1"/>
  <c r="AO16" i="1"/>
  <c r="AO124" i="1"/>
  <c r="AO235" i="1"/>
  <c r="AO398" i="1"/>
  <c r="AO179" i="1"/>
  <c r="AO79" i="1"/>
  <c r="AO166" i="1"/>
  <c r="AO410" i="1"/>
  <c r="AO184" i="1"/>
  <c r="AO306" i="1"/>
  <c r="AO187" i="1"/>
  <c r="AO232" i="1"/>
  <c r="AO27" i="1"/>
  <c r="AO24" i="1"/>
  <c r="AO210" i="1"/>
  <c r="AO381" i="1"/>
  <c r="AO44" i="1"/>
  <c r="AO333" i="1"/>
  <c r="AO279" i="1"/>
  <c r="AO49" i="1"/>
  <c r="AO468" i="1"/>
  <c r="AO345" i="1"/>
  <c r="AO341" i="1"/>
  <c r="AO270" i="1"/>
  <c r="AO206" i="1"/>
  <c r="AO159" i="1"/>
  <c r="AO349" i="1"/>
  <c r="AO408" i="1"/>
  <c r="AO311" i="1"/>
  <c r="AO81" i="1"/>
  <c r="AO7" i="1"/>
  <c r="AO122" i="1"/>
  <c r="AO466" i="1"/>
  <c r="AO104" i="1"/>
  <c r="AO58" i="1"/>
  <c r="AO8" i="1"/>
  <c r="AO97" i="1"/>
  <c r="AO460" i="1"/>
  <c r="AO55" i="1"/>
  <c r="AO99" i="1"/>
  <c r="AO281" i="1"/>
  <c r="AO274" i="1"/>
  <c r="AO54" i="1"/>
  <c r="AO121" i="1"/>
  <c r="AO462" i="1"/>
  <c r="AO249" i="1"/>
  <c r="AO400" i="1"/>
  <c r="AM6" i="1"/>
  <c r="AM45" i="1"/>
  <c r="AM484" i="1"/>
  <c r="AM419" i="1"/>
  <c r="AM74" i="1"/>
  <c r="AM291" i="1"/>
  <c r="AM294" i="1"/>
  <c r="AM288" i="1"/>
  <c r="AM268" i="1"/>
  <c r="AM347" i="1"/>
  <c r="AM197" i="1"/>
  <c r="AM141" i="1"/>
  <c r="AM442" i="1"/>
  <c r="AM407" i="1"/>
  <c r="AM102" i="1"/>
  <c r="AM89" i="1"/>
  <c r="AM132" i="1"/>
  <c r="AM455" i="1"/>
  <c r="AM163" i="1"/>
  <c r="AM417" i="1"/>
  <c r="AM186" i="1"/>
  <c r="AM259" i="1"/>
  <c r="AM245" i="1"/>
  <c r="AM331" i="1"/>
  <c r="AM34" i="1"/>
  <c r="AM100" i="1"/>
  <c r="AM438" i="1"/>
  <c r="AM133" i="1"/>
  <c r="AM208" i="1"/>
  <c r="AM476" i="1"/>
  <c r="AM305" i="1"/>
  <c r="AM48" i="1"/>
  <c r="AM428" i="1"/>
  <c r="AM323" i="1"/>
  <c r="AM478" i="1"/>
  <c r="AM409" i="1"/>
  <c r="AM140" i="1"/>
  <c r="AM405" i="1"/>
  <c r="AM295" i="1"/>
  <c r="AM66" i="1"/>
  <c r="AM209" i="1"/>
  <c r="AM471" i="1"/>
  <c r="AM220" i="1"/>
  <c r="AM35" i="1"/>
  <c r="AM175" i="1"/>
  <c r="AM153" i="1"/>
  <c r="AM285" i="1"/>
  <c r="AM456" i="1"/>
  <c r="AM254" i="1"/>
  <c r="AM286" i="1"/>
  <c r="AM13" i="1"/>
  <c r="AM22" i="1"/>
  <c r="AM107" i="1"/>
  <c r="AM243" i="1"/>
  <c r="AM2" i="1"/>
  <c r="AM336" i="1"/>
  <c r="AM445" i="1"/>
  <c r="AM57" i="1"/>
  <c r="AM63" i="1"/>
  <c r="AM177" i="1"/>
  <c r="AM480" i="1"/>
  <c r="AM189" i="1"/>
  <c r="AM144" i="1"/>
  <c r="AM292" i="1"/>
  <c r="AM117" i="1"/>
  <c r="AM112" i="1"/>
  <c r="AM389" i="1"/>
  <c r="AM149" i="1"/>
  <c r="AM353" i="1"/>
  <c r="AM366" i="1"/>
  <c r="AM226" i="1"/>
  <c r="AM361" i="1"/>
  <c r="AM218" i="1"/>
  <c r="AM56" i="1"/>
  <c r="AM284" i="1"/>
  <c r="AM359" i="1"/>
  <c r="AM20" i="1"/>
  <c r="AM12" i="1"/>
  <c r="AM124" i="1"/>
  <c r="AM40" i="1"/>
  <c r="AM332" i="1"/>
  <c r="AM122" i="1"/>
  <c r="AM318" i="1"/>
  <c r="AM300" i="1"/>
  <c r="AM454" i="1"/>
  <c r="AM202" i="1"/>
  <c r="AM443" i="1"/>
  <c r="AM311" i="1"/>
  <c r="AM376" i="1"/>
  <c r="AM477" i="1"/>
  <c r="AM365" i="1"/>
  <c r="AM90" i="1"/>
  <c r="AM418" i="1"/>
  <c r="AM181" i="1"/>
  <c r="AM264" i="1"/>
  <c r="AM31" i="1"/>
  <c r="AM183" i="1"/>
  <c r="AM236" i="1"/>
  <c r="AM388" i="1"/>
  <c r="AM25" i="1"/>
  <c r="AM423" i="1"/>
  <c r="AM137" i="1"/>
  <c r="AM239" i="1"/>
  <c r="AM308" i="1"/>
  <c r="AM176" i="1"/>
  <c r="AM276" i="1"/>
  <c r="AM401" i="1"/>
  <c r="AM21" i="1"/>
  <c r="AM39" i="1"/>
  <c r="AM297" i="1"/>
  <c r="AM483" i="1"/>
  <c r="AM106" i="1"/>
  <c r="AM440" i="1"/>
  <c r="AM470" i="1"/>
  <c r="AM396" i="1"/>
  <c r="AM199" i="1"/>
  <c r="AM151" i="1"/>
  <c r="AM464" i="1"/>
  <c r="AM44" i="1"/>
  <c r="AM289" i="1"/>
  <c r="AM370" i="1"/>
  <c r="AM422" i="1"/>
  <c r="AM424" i="1"/>
  <c r="AM275" i="1"/>
  <c r="AM314" i="1"/>
  <c r="AM257" i="1"/>
  <c r="AM473" i="1"/>
  <c r="AM75" i="1"/>
  <c r="AM162" i="1"/>
  <c r="AM60" i="1"/>
  <c r="AM71" i="1"/>
  <c r="AM98" i="1"/>
  <c r="AM469" i="1"/>
  <c r="AM85" i="1"/>
  <c r="AM309" i="1"/>
  <c r="AM315" i="1"/>
  <c r="AM488" i="1"/>
  <c r="AM327" i="1"/>
  <c r="AM237" i="1"/>
  <c r="AM146" i="1"/>
  <c r="AM474" i="1"/>
  <c r="AM72" i="1"/>
  <c r="AM413" i="1"/>
  <c r="AM217" i="1"/>
  <c r="AM360" i="1"/>
  <c r="AM265" i="1"/>
  <c r="AM164" i="1"/>
  <c r="AM240" i="1"/>
  <c r="AM339" i="1"/>
  <c r="AM123" i="1"/>
  <c r="AM62" i="1"/>
  <c r="AM241" i="1"/>
  <c r="AM116" i="1"/>
  <c r="AM168" i="1"/>
  <c r="AM475" i="1"/>
  <c r="AM399" i="1"/>
  <c r="AM19" i="1"/>
  <c r="AM51" i="1"/>
  <c r="AM169" i="1"/>
  <c r="AM378" i="1"/>
  <c r="AM415" i="1"/>
  <c r="AM384" i="1"/>
  <c r="AM127" i="1"/>
  <c r="AM348" i="1"/>
  <c r="AM337" i="1"/>
  <c r="AM11" i="1"/>
  <c r="AM43" i="1"/>
  <c r="AM155" i="1"/>
  <c r="AM17" i="1"/>
  <c r="AM37" i="1"/>
  <c r="AM391" i="1"/>
  <c r="AM222" i="1"/>
  <c r="AM449" i="1"/>
  <c r="AM427" i="1"/>
  <c r="AM230" i="1"/>
  <c r="AM76" i="1"/>
  <c r="AM335" i="1"/>
  <c r="AM227" i="1"/>
  <c r="AM160" i="1"/>
  <c r="AM253" i="1"/>
  <c r="AM439" i="1"/>
  <c r="AM307" i="1"/>
  <c r="AM446" i="1"/>
  <c r="AM42" i="1"/>
  <c r="AM27" i="1"/>
  <c r="AM272" i="1"/>
  <c r="AM16" i="1"/>
  <c r="AM390" i="1"/>
  <c r="AM312" i="1"/>
  <c r="AM325" i="1"/>
  <c r="AM486" i="1"/>
  <c r="AM242" i="1"/>
  <c r="AM79" i="1"/>
  <c r="AM263" i="1"/>
  <c r="AM46" i="1"/>
  <c r="AM306" i="1"/>
  <c r="AM398" i="1"/>
  <c r="AM26" i="1"/>
  <c r="AM345" i="1"/>
  <c r="AM10" i="1"/>
  <c r="AM313" i="1"/>
  <c r="AM193" i="1"/>
  <c r="AM33" i="1"/>
  <c r="AM196" i="1"/>
  <c r="AM99" i="1"/>
  <c r="AM30" i="1"/>
  <c r="AM195" i="1"/>
  <c r="AM84" i="1"/>
  <c r="AM142" i="1"/>
  <c r="AM191" i="1"/>
  <c r="AM188" i="1"/>
  <c r="AM130" i="1"/>
  <c r="AM103" i="1"/>
  <c r="AM173" i="1"/>
  <c r="AM460" i="1"/>
  <c r="AM382" i="1"/>
  <c r="AM179" i="1"/>
  <c r="AM225" i="1"/>
  <c r="AM448" i="1"/>
  <c r="AM224" i="1"/>
  <c r="AM215" i="1"/>
  <c r="AM92" i="1"/>
  <c r="AM119" i="1"/>
  <c r="AM459" i="1"/>
  <c r="AM134" i="1"/>
  <c r="AM278" i="1"/>
  <c r="AM110" i="1"/>
  <c r="AM154" i="1"/>
  <c r="AM49" i="1"/>
  <c r="AM262" i="1"/>
  <c r="AM8" i="1"/>
  <c r="AM18" i="1"/>
  <c r="AM352" i="1"/>
  <c r="AM467" i="1"/>
  <c r="AM213" i="1"/>
  <c r="AM492" i="1"/>
  <c r="AM5" i="1"/>
  <c r="AM363" i="1"/>
  <c r="AM54" i="1"/>
  <c r="AM65" i="1"/>
  <c r="AM201" i="1"/>
  <c r="AM121" i="1"/>
  <c r="AM271" i="1"/>
  <c r="AM24" i="1"/>
  <c r="AM111" i="1"/>
  <c r="AM88" i="1"/>
  <c r="AM481" i="1"/>
  <c r="AM68" i="1"/>
  <c r="AM282" i="1"/>
  <c r="AM28" i="1"/>
  <c r="AM452" i="1"/>
  <c r="AM387" i="1"/>
  <c r="AM38" i="1"/>
  <c r="AM356" i="1"/>
  <c r="AM129" i="1"/>
  <c r="AM266" i="1"/>
  <c r="AM194" i="1"/>
  <c r="AM280" i="1"/>
  <c r="AM126" i="1"/>
  <c r="AM482" i="1"/>
  <c r="AM203" i="1"/>
  <c r="AM41" i="1"/>
  <c r="AM80" i="1"/>
  <c r="AM55" i="1"/>
  <c r="AM135" i="1"/>
  <c r="AM441" i="1"/>
  <c r="AM375" i="1"/>
  <c r="AM180" i="1"/>
  <c r="AM437" i="1"/>
  <c r="AM298" i="1"/>
  <c r="AM113" i="1"/>
  <c r="AM108" i="1"/>
  <c r="AM340" i="1"/>
  <c r="AM52" i="1"/>
  <c r="AM334" i="1"/>
  <c r="AM157" i="1"/>
  <c r="AM431" i="1"/>
  <c r="AM174" i="1"/>
  <c r="AM77" i="1"/>
  <c r="AM385" i="1"/>
  <c r="AM489" i="1"/>
  <c r="AM204" i="1"/>
  <c r="AM320" i="1"/>
  <c r="AM468" i="1"/>
  <c r="AM95" i="1"/>
  <c r="AM147" i="1"/>
  <c r="AM465" i="1"/>
  <c r="AM269" i="1"/>
  <c r="AM371" i="1"/>
  <c r="AM404" i="1"/>
  <c r="AM435" i="1"/>
  <c r="AM36" i="1"/>
  <c r="AM319" i="1"/>
  <c r="AM182" i="1"/>
  <c r="AM277" i="1"/>
  <c r="AM293" i="1"/>
  <c r="AM451" i="1"/>
  <c r="AM290" i="1"/>
  <c r="AM296" i="1"/>
  <c r="AM205" i="1"/>
  <c r="AM67" i="1"/>
  <c r="AM462" i="1"/>
  <c r="AM321" i="1"/>
  <c r="AM426" i="1"/>
  <c r="AM120" i="1"/>
  <c r="AM322" i="1"/>
  <c r="AM283" i="1"/>
  <c r="AM267" i="1"/>
  <c r="AM358" i="1"/>
  <c r="AM461" i="1"/>
  <c r="AM211" i="1"/>
  <c r="AM383" i="1"/>
  <c r="AM148" i="1"/>
  <c r="AM402" i="1"/>
  <c r="AM184" i="1"/>
  <c r="AM252" i="1"/>
  <c r="AM381" i="1"/>
  <c r="AM125" i="1"/>
  <c r="AM216" i="1"/>
  <c r="AM61" i="1"/>
  <c r="AM260" i="1"/>
  <c r="AM485" i="1"/>
  <c r="AM392" i="1"/>
  <c r="AM156" i="1"/>
  <c r="AM198" i="1"/>
  <c r="AM367" i="1"/>
  <c r="AM357" i="1"/>
  <c r="AM403" i="1"/>
  <c r="AM178" i="1"/>
  <c r="AM447" i="1"/>
  <c r="AM301" i="1"/>
  <c r="AM430" i="1"/>
  <c r="AM192" i="1"/>
  <c r="AM235" i="1"/>
  <c r="AM70" i="1"/>
  <c r="AM466" i="1"/>
  <c r="AM458" i="1"/>
  <c r="AM326" i="1"/>
  <c r="AM152" i="1"/>
  <c r="AM128" i="1"/>
  <c r="AM187" i="1"/>
  <c r="AM330" i="1"/>
  <c r="AM425" i="1"/>
  <c r="AM47" i="1"/>
  <c r="AM118" i="1"/>
  <c r="AM82" i="1"/>
  <c r="AM50" i="1"/>
  <c r="AM150" i="1"/>
  <c r="AM324" i="1"/>
  <c r="AM479" i="1"/>
  <c r="AM138" i="1"/>
  <c r="AM231" i="1"/>
  <c r="AM255" i="1"/>
  <c r="AM247" i="1"/>
  <c r="AM29" i="1"/>
  <c r="AM223" i="1"/>
  <c r="AM87" i="1"/>
  <c r="AM172" i="1"/>
  <c r="AM229" i="1"/>
  <c r="AM328" i="1"/>
  <c r="AM258" i="1"/>
  <c r="AM86" i="1"/>
  <c r="AM397" i="1"/>
  <c r="AM302" i="1"/>
  <c r="AM374" i="1"/>
  <c r="AM14" i="1"/>
  <c r="AM78" i="1"/>
  <c r="AM9" i="1"/>
  <c r="AM32" i="1"/>
  <c r="AM105" i="1"/>
  <c r="AM299" i="1"/>
  <c r="AM212" i="1"/>
  <c r="AM200" i="1"/>
  <c r="AM81" i="1"/>
  <c r="AM395" i="1"/>
  <c r="AM15" i="1"/>
  <c r="AM349" i="1"/>
  <c r="AM270" i="1"/>
  <c r="AM491" i="1"/>
  <c r="AM96" i="1"/>
  <c r="AM190" i="1"/>
  <c r="AM429" i="1"/>
  <c r="AM167" i="1"/>
  <c r="AM170" i="1"/>
  <c r="AM411" i="1"/>
  <c r="AM394" i="1"/>
  <c r="AM233" i="1"/>
  <c r="AM207" i="1"/>
  <c r="AM83" i="1"/>
  <c r="AM410" i="1"/>
  <c r="AM131" i="1"/>
  <c r="AM136" i="1"/>
  <c r="AM246" i="1"/>
  <c r="AM377" i="1"/>
  <c r="AM91" i="1"/>
  <c r="AM406" i="1"/>
  <c r="AM94" i="1"/>
  <c r="AM317" i="1"/>
  <c r="AM303" i="1"/>
  <c r="AM206" i="1"/>
  <c r="AM379" i="1"/>
  <c r="AM329" i="1"/>
  <c r="AM23" i="1"/>
  <c r="AM143" i="1"/>
  <c r="AM4" i="1"/>
  <c r="AM368" i="1"/>
  <c r="AM380" i="1"/>
  <c r="AM372" i="1"/>
  <c r="AM369" i="1"/>
  <c r="AM416" i="1"/>
  <c r="AM346" i="1"/>
  <c r="AM351" i="1"/>
  <c r="AM251" i="1"/>
  <c r="AM256" i="1"/>
  <c r="AM214" i="1"/>
  <c r="AM69" i="1"/>
  <c r="AM287" i="1"/>
  <c r="AM59" i="1"/>
  <c r="AM472" i="1"/>
  <c r="AM53" i="1"/>
  <c r="AM93" i="1"/>
  <c r="AM273" i="1"/>
  <c r="AM109" i="1"/>
  <c r="AM3" i="1"/>
  <c r="AM453" i="1"/>
  <c r="AM412" i="1"/>
  <c r="AM101" i="1"/>
  <c r="AM490" i="1"/>
  <c r="AM432" i="1"/>
  <c r="AM64" i="1"/>
  <c r="AM115" i="1"/>
  <c r="AM355" i="1"/>
  <c r="AM408" i="1"/>
  <c r="AM249" i="1"/>
  <c r="AM487" i="1"/>
  <c r="AM279" i="1"/>
  <c r="AM244" i="1"/>
  <c r="AM261" i="1"/>
  <c r="AM444" i="1"/>
  <c r="AM414" i="1"/>
  <c r="AM344" i="1"/>
  <c r="AM373" i="1"/>
  <c r="AM493" i="1"/>
  <c r="AM338" i="1"/>
  <c r="AM159" i="1"/>
  <c r="AM433" i="1"/>
  <c r="AM420" i="1"/>
  <c r="AM73" i="1"/>
  <c r="AM219" i="1"/>
  <c r="AM362" i="1"/>
  <c r="AM364" i="1"/>
  <c r="AM250" i="1"/>
  <c r="AM139" i="1"/>
  <c r="AM342" i="1"/>
  <c r="AM393" i="1"/>
  <c r="AM7" i="1"/>
  <c r="AM238" i="1"/>
  <c r="AM185" i="1"/>
  <c r="AM145" i="1"/>
  <c r="AM354" i="1"/>
  <c r="AM304" i="1"/>
  <c r="AM436" i="1"/>
  <c r="AM386" i="1"/>
  <c r="AM161" i="1"/>
  <c r="AM158" i="1"/>
  <c r="AM457" i="1"/>
  <c r="AM166" i="1"/>
  <c r="AM341" i="1"/>
  <c r="AM234" i="1"/>
  <c r="AM343" i="1"/>
  <c r="AM210" i="1"/>
  <c r="AM421" i="1"/>
  <c r="AM310" i="1"/>
  <c r="AM333" i="1"/>
  <c r="AM316" i="1"/>
  <c r="AM463" i="1"/>
  <c r="AM228" i="1"/>
  <c r="AM248" i="1"/>
  <c r="AM350" i="1"/>
  <c r="AM281" i="1"/>
  <c r="AM104" i="1"/>
  <c r="AM221" i="1"/>
  <c r="AM232" i="1"/>
  <c r="AM171" i="1"/>
  <c r="AM434" i="1"/>
  <c r="AM165" i="1"/>
  <c r="AM450" i="1"/>
  <c r="AM58" i="1"/>
  <c r="AM97" i="1"/>
  <c r="AM400" i="1"/>
  <c r="AM274" i="1"/>
  <c r="AZ461" i="1" l="1"/>
  <c r="AZ379" i="1"/>
  <c r="AS379" i="1" s="1"/>
  <c r="AW379" i="1" s="1"/>
  <c r="AZ344" i="1"/>
  <c r="AZ122" i="1"/>
  <c r="AZ447" i="1"/>
  <c r="AZ152" i="1"/>
  <c r="AS152" i="1" s="1"/>
  <c r="AW152" i="1" s="1"/>
  <c r="AZ61" i="1"/>
  <c r="AZ253" i="1"/>
  <c r="AT253" i="1" s="1"/>
  <c r="AZ301" i="1"/>
  <c r="AT301" i="1" s="1"/>
  <c r="AZ311" i="1"/>
  <c r="AZ155" i="1"/>
  <c r="AZ290" i="1"/>
  <c r="AZ92" i="1"/>
  <c r="AZ125" i="1"/>
  <c r="AS125" i="1" s="1"/>
  <c r="AW125" i="1" s="1"/>
  <c r="AZ323" i="1"/>
  <c r="AS323" i="1" s="1"/>
  <c r="AW323" i="1" s="1"/>
  <c r="AZ58" i="1"/>
  <c r="AS58" i="1" s="1"/>
  <c r="AW58" i="1" s="1"/>
  <c r="AZ480" i="1"/>
  <c r="AT480" i="1" s="1"/>
  <c r="AZ264" i="1"/>
  <c r="AT264" i="1" s="1"/>
  <c r="AZ305" i="1"/>
  <c r="AZ351" i="1"/>
  <c r="AZ484" i="1"/>
  <c r="AS484" i="1" s="1"/>
  <c r="AW484" i="1" s="1"/>
  <c r="AZ342" i="1"/>
  <c r="AZ310" i="1"/>
  <c r="AS310" i="1" s="1"/>
  <c r="AW310" i="1" s="1"/>
  <c r="AZ255" i="1"/>
  <c r="AT255" i="1" s="1"/>
  <c r="AZ382" i="1"/>
  <c r="AS382" i="1" s="1"/>
  <c r="AW382" i="1" s="1"/>
  <c r="AZ436" i="1"/>
  <c r="AZ176" i="1"/>
  <c r="AZ463" i="1"/>
  <c r="AZ163" i="1"/>
  <c r="AT163" i="1" s="1"/>
  <c r="AZ459" i="1"/>
  <c r="AT459" i="1" s="1"/>
  <c r="AZ120" i="1"/>
  <c r="AS120" i="1" s="1"/>
  <c r="AW120" i="1" s="1"/>
  <c r="AZ46" i="1"/>
  <c r="AT46" i="1" s="1"/>
  <c r="AZ168" i="1"/>
  <c r="AT168" i="1" s="1"/>
  <c r="AZ313" i="1"/>
  <c r="AS313" i="1" s="1"/>
  <c r="AW313" i="1" s="1"/>
  <c r="AZ423" i="1"/>
  <c r="AZ347" i="1"/>
  <c r="AZ326" i="1"/>
  <c r="AZ252" i="1"/>
  <c r="AS252" i="1" s="1"/>
  <c r="AW252" i="1" s="1"/>
  <c r="AZ247" i="1"/>
  <c r="AS247" i="1" s="1"/>
  <c r="AW247" i="1" s="1"/>
  <c r="AZ241" i="1"/>
  <c r="AS241" i="1" s="1"/>
  <c r="AW241" i="1" s="1"/>
  <c r="AZ109" i="1"/>
  <c r="AT109" i="1" s="1"/>
  <c r="AZ222" i="1"/>
  <c r="AT222" i="1" s="1"/>
  <c r="AZ167" i="1"/>
  <c r="AZ23" i="1"/>
  <c r="AZ286" i="1"/>
  <c r="AT286" i="1" s="1"/>
  <c r="AZ335" i="1"/>
  <c r="AS335" i="1" s="1"/>
  <c r="AW335" i="1" s="1"/>
  <c r="AZ479" i="1"/>
  <c r="AS479" i="1" s="1"/>
  <c r="AW479" i="1" s="1"/>
  <c r="AZ458" i="1"/>
  <c r="AT458" i="1" s="1"/>
  <c r="AW385" i="1"/>
  <c r="AZ476" i="1"/>
  <c r="AS476" i="1" s="1"/>
  <c r="AW476" i="1" s="1"/>
  <c r="AZ244" i="1"/>
  <c r="AZ288" i="1"/>
  <c r="AZ4" i="1"/>
  <c r="AT4" i="1" s="1"/>
  <c r="AZ94" i="1"/>
  <c r="AS94" i="1" s="1"/>
  <c r="AW94" i="1" s="1"/>
  <c r="AZ307" i="1"/>
  <c r="AT307" i="1" s="1"/>
  <c r="AZ164" i="1"/>
  <c r="AT164" i="1" s="1"/>
  <c r="AZ203" i="1"/>
  <c r="AT203" i="1" s="1"/>
  <c r="AZ65" i="1"/>
  <c r="AT65" i="1" s="1"/>
  <c r="AZ404" i="1"/>
  <c r="AZ29" i="1"/>
  <c r="AZ444" i="1"/>
  <c r="AT444" i="1" s="1"/>
  <c r="AZ389" i="1"/>
  <c r="AS389" i="1" s="1"/>
  <c r="AZ142" i="1"/>
  <c r="AT142" i="1" s="1"/>
  <c r="AZ402" i="1"/>
  <c r="AT402" i="1" s="1"/>
  <c r="AZ462" i="1"/>
  <c r="AS462" i="1" s="1"/>
  <c r="AW462" i="1" s="1"/>
  <c r="AZ171" i="1"/>
  <c r="AT171" i="1" s="1"/>
  <c r="AZ292" i="1"/>
  <c r="AZ150" i="1"/>
  <c r="AZ14" i="1"/>
  <c r="AS14" i="1" s="1"/>
  <c r="AW14" i="1" s="1"/>
  <c r="AZ9" i="1"/>
  <c r="AT9" i="1" s="1"/>
  <c r="AZ83" i="1"/>
  <c r="AT83" i="1" s="1"/>
  <c r="AZ284" i="1"/>
  <c r="AT284" i="1" s="1"/>
  <c r="AX248" i="1"/>
  <c r="AZ366" i="1"/>
  <c r="AT366" i="1" s="1"/>
  <c r="AZ272" i="1"/>
  <c r="AZ148" i="1"/>
  <c r="AZ257" i="1"/>
  <c r="AT257" i="1" s="1"/>
  <c r="AZ415" i="1"/>
  <c r="AT415" i="1" s="1"/>
  <c r="AZ225" i="1"/>
  <c r="AT225" i="1" s="1"/>
  <c r="AZ432" i="1"/>
  <c r="AT432" i="1" s="1"/>
  <c r="AZ178" i="1"/>
  <c r="AS178" i="1" s="1"/>
  <c r="AW178" i="1" s="1"/>
  <c r="AZ106" i="1"/>
  <c r="AT106" i="1" s="1"/>
  <c r="AZ140" i="1"/>
  <c r="AZ132" i="1"/>
  <c r="AZ57" i="1"/>
  <c r="AT57" i="1" s="1"/>
  <c r="AZ108" i="1"/>
  <c r="AS108" i="1" s="1"/>
  <c r="AW108" i="1" s="1"/>
  <c r="AZ99" i="1"/>
  <c r="AT99" i="1" s="1"/>
  <c r="AZ42" i="1"/>
  <c r="AS42" i="1" s="1"/>
  <c r="AW42" i="1" s="1"/>
  <c r="AZ22" i="1"/>
  <c r="AT22" i="1" s="1"/>
  <c r="AZ25" i="1"/>
  <c r="AT25" i="1" s="1"/>
  <c r="AZ192" i="1"/>
  <c r="AZ296" i="1"/>
  <c r="AZ321" i="1"/>
  <c r="AT321" i="1" s="1"/>
  <c r="AZ184" i="1"/>
  <c r="AS184" i="1" s="1"/>
  <c r="AW184" i="1" s="1"/>
  <c r="AZ314" i="1"/>
  <c r="AT314" i="1" s="1"/>
  <c r="AZ452" i="1"/>
  <c r="AT452" i="1" s="1"/>
  <c r="AZ91" i="1"/>
  <c r="AT91" i="1" s="1"/>
  <c r="AZ214" i="1"/>
  <c r="AT214" i="1" s="1"/>
  <c r="AZ295" i="1"/>
  <c r="AZ202" i="1"/>
  <c r="AZ437" i="1"/>
  <c r="AT437" i="1" s="1"/>
  <c r="AZ24" i="1"/>
  <c r="AT24" i="1" s="1"/>
  <c r="AZ337" i="1"/>
  <c r="AT337" i="1" s="1"/>
  <c r="AZ341" i="1"/>
  <c r="AT341" i="1" s="1"/>
  <c r="AZ398" i="1"/>
  <c r="AT398" i="1" s="1"/>
  <c r="AZ262" i="1"/>
  <c r="AT262" i="1" s="1"/>
  <c r="AZ298" i="1"/>
  <c r="AZ85" i="1"/>
  <c r="AZ62" i="1"/>
  <c r="AT62" i="1" s="1"/>
  <c r="AZ330" i="1"/>
  <c r="AT330" i="1" s="1"/>
  <c r="AZ124" i="1"/>
  <c r="AS124" i="1" s="1"/>
  <c r="AW124" i="1" s="1"/>
  <c r="AW299" i="1"/>
  <c r="AZ51" i="1"/>
  <c r="AT51" i="1" s="1"/>
  <c r="AZ156" i="1"/>
  <c r="AT156" i="1" s="1"/>
  <c r="AZ467" i="1"/>
  <c r="AZ346" i="1"/>
  <c r="AZ145" i="1"/>
  <c r="AS145" i="1" s="1"/>
  <c r="AW145" i="1" s="1"/>
  <c r="AZ325" i="1"/>
  <c r="AS325" i="1" s="1"/>
  <c r="AW325" i="1" s="1"/>
  <c r="AZ183" i="1"/>
  <c r="AT183" i="1" s="1"/>
  <c r="AZ493" i="1"/>
  <c r="AS493" i="1" s="1"/>
  <c r="AW493" i="1" s="1"/>
  <c r="AZ455" i="1"/>
  <c r="AT455" i="1" s="1"/>
  <c r="AZ412" i="1"/>
  <c r="AZ457" i="1"/>
  <c r="AZ73" i="1"/>
  <c r="AZ481" i="1"/>
  <c r="AT481" i="1" s="1"/>
  <c r="AZ472" i="1"/>
  <c r="AT472" i="1" s="1"/>
  <c r="AZ291" i="1"/>
  <c r="AT291" i="1" s="1"/>
  <c r="AZ76" i="1"/>
  <c r="AT76" i="1" s="1"/>
  <c r="AZ443" i="1"/>
  <c r="AT443" i="1" s="1"/>
  <c r="AZ312" i="1"/>
  <c r="AS312" i="1" s="1"/>
  <c r="AW312" i="1" s="1"/>
  <c r="AZ213" i="1"/>
  <c r="AS213" i="1" s="1"/>
  <c r="AW213" i="1" s="1"/>
  <c r="AZ210" i="1"/>
  <c r="AZ182" i="1"/>
  <c r="AT182" i="1" s="1"/>
  <c r="AZ322" i="1"/>
  <c r="AS322" i="1" s="1"/>
  <c r="AW322" i="1" s="1"/>
  <c r="AZ12" i="1"/>
  <c r="AT12" i="1" s="1"/>
  <c r="AZ352" i="1"/>
  <c r="AT352" i="1" s="1"/>
  <c r="AZ277" i="1"/>
  <c r="AT277" i="1" s="1"/>
  <c r="AZ77" i="1"/>
  <c r="AS77" i="1" s="1"/>
  <c r="AW77" i="1" s="1"/>
  <c r="AZ114" i="1"/>
  <c r="AS114" i="1" s="1"/>
  <c r="AW114" i="1" s="1"/>
  <c r="AZ59" i="1"/>
  <c r="AZ360" i="1"/>
  <c r="AS360" i="1" s="1"/>
  <c r="AW360" i="1" s="1"/>
  <c r="AZ40" i="1"/>
  <c r="AS40" i="1" s="1"/>
  <c r="AW40" i="1" s="1"/>
  <c r="AW491" i="1"/>
  <c r="AZ316" i="1"/>
  <c r="AS316" i="1" s="1"/>
  <c r="AW316" i="1" s="1"/>
  <c r="AZ10" i="1"/>
  <c r="AT10" i="1" s="1"/>
  <c r="AZ371" i="1"/>
  <c r="AT371" i="1" s="1"/>
  <c r="AZ93" i="1"/>
  <c r="AT93" i="1" s="1"/>
  <c r="AZ368" i="1"/>
  <c r="AZ165" i="1"/>
  <c r="AS165" i="1" s="1"/>
  <c r="AW165" i="1" s="1"/>
  <c r="AZ442" i="1"/>
  <c r="AS442" i="1" s="1"/>
  <c r="AW442" i="1" s="1"/>
  <c r="AZ410" i="1"/>
  <c r="AT410" i="1" s="1"/>
  <c r="AZ414" i="1"/>
  <c r="AT414" i="1" s="1"/>
  <c r="AZ174" i="1"/>
  <c r="AS174" i="1" s="1"/>
  <c r="AW174" i="1" s="1"/>
  <c r="AZ348" i="1"/>
  <c r="AT348" i="1" s="1"/>
  <c r="AZ318" i="1"/>
  <c r="AS318" i="1" s="1"/>
  <c r="AW318" i="1" s="1"/>
  <c r="AZ81" i="1"/>
  <c r="AZ394" i="1"/>
  <c r="AS394" i="1" s="1"/>
  <c r="AW394" i="1" s="1"/>
  <c r="AZ154" i="1"/>
  <c r="AS154" i="1" s="1"/>
  <c r="AW154" i="1" s="1"/>
  <c r="AZ236" i="1"/>
  <c r="AS236" i="1" s="1"/>
  <c r="AW236" i="1" s="1"/>
  <c r="AZ439" i="1"/>
  <c r="AT439" i="1" s="1"/>
  <c r="AZ393" i="1"/>
  <c r="AT393" i="1" s="1"/>
  <c r="AZ473" i="1"/>
  <c r="AT473" i="1" s="1"/>
  <c r="AZ327" i="1"/>
  <c r="AS327" i="1" s="1"/>
  <c r="AW327" i="1" s="1"/>
  <c r="AZ166" i="1"/>
  <c r="AZ487" i="1"/>
  <c r="AS487" i="1" s="1"/>
  <c r="AW487" i="1" s="1"/>
  <c r="AZ364" i="1"/>
  <c r="AT364" i="1" s="1"/>
  <c r="AZ407" i="1"/>
  <c r="AT407" i="1" s="1"/>
  <c r="AZ79" i="1"/>
  <c r="AT79" i="1" s="1"/>
  <c r="AZ235" i="1"/>
  <c r="AT235" i="1" s="1"/>
  <c r="AZ197" i="1"/>
  <c r="AT197" i="1" s="1"/>
  <c r="AZ280" i="1"/>
  <c r="AS280" i="1" s="1"/>
  <c r="AW280" i="1" s="1"/>
  <c r="AZ249" i="1"/>
  <c r="AZ339" i="1"/>
  <c r="AS339" i="1" s="1"/>
  <c r="AW339" i="1" s="1"/>
  <c r="AZ276" i="1"/>
  <c r="AS276" i="1" s="1"/>
  <c r="AW276" i="1" s="1"/>
  <c r="AZ144" i="1"/>
  <c r="AT144" i="1" s="1"/>
  <c r="AX305" i="1"/>
  <c r="AX353" i="1"/>
  <c r="AX453" i="1"/>
  <c r="AX332" i="1"/>
  <c r="AX11" i="1"/>
  <c r="AX53" i="1"/>
  <c r="AX198" i="1"/>
  <c r="AX263" i="1"/>
  <c r="AX424" i="1"/>
  <c r="AZ411" i="1"/>
  <c r="AT411" i="1" s="1"/>
  <c r="AZ207" i="1"/>
  <c r="AS207" i="1" s="1"/>
  <c r="AW207" i="1" s="1"/>
  <c r="AZ218" i="1"/>
  <c r="AZ353" i="1"/>
  <c r="AT353" i="1" s="1"/>
  <c r="AZ88" i="1"/>
  <c r="AS88" i="1" s="1"/>
  <c r="AW88" i="1" s="1"/>
  <c r="AZ134" i="1"/>
  <c r="AT134" i="1" s="1"/>
  <c r="AZ229" i="1"/>
  <c r="AS229" i="1" s="1"/>
  <c r="AW229" i="1" s="1"/>
  <c r="AZ375" i="1"/>
  <c r="AT375" i="1" s="1"/>
  <c r="AZ103" i="1"/>
  <c r="AS103" i="1" s="1"/>
  <c r="AX103" i="1"/>
  <c r="AX215" i="1"/>
  <c r="AX193" i="1"/>
  <c r="AX160" i="1"/>
  <c r="AX334" i="1"/>
  <c r="AX474" i="1"/>
  <c r="AX121" i="1"/>
  <c r="AX465" i="1"/>
  <c r="AX358" i="1"/>
  <c r="AX416" i="1"/>
  <c r="AX207" i="1"/>
  <c r="AX115" i="1"/>
  <c r="AX230" i="1"/>
  <c r="AX133" i="1"/>
  <c r="AX336" i="1"/>
  <c r="AX134" i="1"/>
  <c r="AX375" i="1"/>
  <c r="AX139" i="1"/>
  <c r="AX229" i="1"/>
  <c r="AX97" i="1"/>
  <c r="AX137" i="1"/>
  <c r="AX356" i="1"/>
  <c r="AX349" i="1"/>
  <c r="AZ282" i="1"/>
  <c r="AT282" i="1" s="1"/>
  <c r="AZ358" i="1"/>
  <c r="AT358" i="1" s="1"/>
  <c r="AZ75" i="1"/>
  <c r="AZ121" i="1"/>
  <c r="AT121" i="1" s="1"/>
  <c r="AZ189" i="1"/>
  <c r="AT189" i="1" s="1"/>
  <c r="AZ74" i="1"/>
  <c r="AT74" i="1" s="1"/>
  <c r="AZ110" i="1"/>
  <c r="AT110" i="1" s="1"/>
  <c r="AZ198" i="1"/>
  <c r="AT198" i="1" s="1"/>
  <c r="AX21" i="1"/>
  <c r="AX268" i="1"/>
  <c r="AX47" i="1"/>
  <c r="AX281" i="1"/>
  <c r="AX374" i="1"/>
  <c r="AX80" i="1"/>
  <c r="AX406" i="1"/>
  <c r="AX234" i="1"/>
  <c r="AX359" i="1"/>
  <c r="AZ416" i="1"/>
  <c r="AT416" i="1" s="1"/>
  <c r="AZ133" i="1"/>
  <c r="AZ117" i="1"/>
  <c r="AT117" i="1" s="1"/>
  <c r="AZ35" i="1"/>
  <c r="AS35" i="1" s="1"/>
  <c r="AW35" i="1" s="1"/>
  <c r="AZ215" i="1"/>
  <c r="AS215" i="1" s="1"/>
  <c r="AW215" i="1" s="1"/>
  <c r="AZ97" i="1"/>
  <c r="AT97" i="1" s="1"/>
  <c r="AW424" i="1"/>
  <c r="AZ44" i="1"/>
  <c r="AT44" i="1" s="1"/>
  <c r="AX75" i="1"/>
  <c r="AX35" i="1"/>
  <c r="AZ465" i="1"/>
  <c r="AS465" i="1" s="1"/>
  <c r="AW465" i="1" s="1"/>
  <c r="AZ230" i="1"/>
  <c r="AS230" i="1" s="1"/>
  <c r="AW230" i="1" s="1"/>
  <c r="AZ216" i="1"/>
  <c r="AZ453" i="1"/>
  <c r="AS453" i="1" s="1"/>
  <c r="AW453" i="1" s="1"/>
  <c r="AZ409" i="1"/>
  <c r="AT409" i="1" s="1"/>
  <c r="AX54" i="1"/>
  <c r="AX158" i="1"/>
  <c r="AX117" i="1"/>
  <c r="AX391" i="1"/>
  <c r="AX282" i="1"/>
  <c r="AX242" i="1"/>
  <c r="AX409" i="1"/>
  <c r="AX411" i="1"/>
  <c r="AZ378" i="1"/>
  <c r="AS378" i="1" s="1"/>
  <c r="AW378" i="1" s="1"/>
  <c r="AZ242" i="1"/>
  <c r="AS242" i="1" s="1"/>
  <c r="AW242" i="1" s="1"/>
  <c r="AZ391" i="1"/>
  <c r="AZ115" i="1"/>
  <c r="AS115" i="1" s="1"/>
  <c r="AW115" i="1" s="1"/>
  <c r="AZ209" i="1"/>
  <c r="AT209" i="1" s="1"/>
  <c r="AZ293" i="1"/>
  <c r="AT293" i="1" s="1"/>
  <c r="AZ193" i="1"/>
  <c r="AS193" i="1" s="1"/>
  <c r="AW193" i="1" s="1"/>
  <c r="AZ137" i="1"/>
  <c r="AT137" i="1" s="1"/>
  <c r="AZ356" i="1"/>
  <c r="AS356" i="1" s="1"/>
  <c r="AW356" i="1" s="1"/>
  <c r="AZ158" i="1"/>
  <c r="AT158" i="1" s="1"/>
  <c r="AZ263" i="1"/>
  <c r="AZ11" i="1"/>
  <c r="AS11" i="1" s="1"/>
  <c r="AW11" i="1" s="1"/>
  <c r="AZ333" i="1"/>
  <c r="AT333" i="1" s="1"/>
  <c r="AZ139" i="1"/>
  <c r="AT139" i="1" s="1"/>
  <c r="AZ428" i="1"/>
  <c r="AS428" i="1" s="1"/>
  <c r="AW428" i="1" s="1"/>
  <c r="AZ464" i="1"/>
  <c r="AT464" i="1" s="1"/>
  <c r="AX464" i="1"/>
  <c r="AX355" i="1"/>
  <c r="AX209" i="1"/>
  <c r="AX333" i="1"/>
  <c r="AX88" i="1"/>
  <c r="AZ250" i="1"/>
  <c r="AT250" i="1" s="1"/>
  <c r="AZ54" i="1"/>
  <c r="AT54" i="1" s="1"/>
  <c r="AZ21" i="1"/>
  <c r="AT21" i="1" s="1"/>
  <c r="AZ332" i="1"/>
  <c r="AS332" i="1" s="1"/>
  <c r="AW332" i="1" s="1"/>
  <c r="AZ53" i="1"/>
  <c r="AT53" i="1" s="1"/>
  <c r="AZ160" i="1"/>
  <c r="AX428" i="1"/>
  <c r="AX110" i="1"/>
  <c r="AX345" i="1"/>
  <c r="AX218" i="1"/>
  <c r="AX250" i="1"/>
  <c r="AZ345" i="1"/>
  <c r="AT345" i="1" s="1"/>
  <c r="AZ349" i="1"/>
  <c r="AS349" i="1" s="1"/>
  <c r="AW349" i="1" s="1"/>
  <c r="AZ355" i="1"/>
  <c r="AZ268" i="1"/>
  <c r="AS268" i="1" s="1"/>
  <c r="AW268" i="1" s="1"/>
  <c r="AZ336" i="1"/>
  <c r="AT336" i="1" s="1"/>
  <c r="AZ334" i="1"/>
  <c r="AT334" i="1" s="1"/>
  <c r="AZ474" i="1"/>
  <c r="AS474" i="1" s="1"/>
  <c r="AW474" i="1" s="1"/>
  <c r="AX216" i="1"/>
  <c r="AX293" i="1"/>
  <c r="AX44" i="1"/>
  <c r="AX189" i="1"/>
  <c r="AX74" i="1"/>
  <c r="AU26" i="1"/>
  <c r="BA26" i="1" s="1"/>
  <c r="AU388" i="1"/>
  <c r="BA388" i="1" s="1"/>
  <c r="AU297" i="1"/>
  <c r="BA297" i="1" s="1"/>
  <c r="AU343" i="1"/>
  <c r="BA343" i="1" s="1"/>
  <c r="AU441" i="1"/>
  <c r="BA441" i="1" s="1"/>
  <c r="AU200" i="1"/>
  <c r="BA200" i="1" s="1"/>
  <c r="AU141" i="1"/>
  <c r="BA141" i="1" s="1"/>
  <c r="AU175" i="1"/>
  <c r="BA175" i="1" s="1"/>
  <c r="AU116" i="1"/>
  <c r="BA116" i="1" s="1"/>
  <c r="AU135" i="1"/>
  <c r="BA135" i="1" s="1"/>
  <c r="AU204" i="1"/>
  <c r="BA204" i="1" s="1"/>
  <c r="AU434" i="1"/>
  <c r="BA434" i="1" s="1"/>
  <c r="AU426" i="1"/>
  <c r="BA426" i="1" s="1"/>
  <c r="AU449" i="1"/>
  <c r="BA449" i="1" s="1"/>
  <c r="AZ239" i="1"/>
  <c r="AT239" i="1" s="1"/>
  <c r="AZ47" i="1"/>
  <c r="AS47" i="1" s="1"/>
  <c r="AW47" i="1" s="1"/>
  <c r="AX343" i="1"/>
  <c r="AU20" i="1"/>
  <c r="BA20" i="1" s="1"/>
  <c r="AU378" i="1"/>
  <c r="BA378" i="1" s="1"/>
  <c r="AU33" i="1"/>
  <c r="BA33" i="1" s="1"/>
  <c r="AU131" i="1"/>
  <c r="BA131" i="1" s="1"/>
  <c r="AU173" i="1"/>
  <c r="BA173" i="1" s="1"/>
  <c r="AU232" i="1"/>
  <c r="BA232" i="1" s="1"/>
  <c r="AU380" i="1"/>
  <c r="BA380" i="1" s="1"/>
  <c r="AU413" i="1"/>
  <c r="BA413" i="1" s="1"/>
  <c r="AU261" i="1"/>
  <c r="BA261" i="1" s="1"/>
  <c r="AU420" i="1"/>
  <c r="BA420" i="1" s="1"/>
  <c r="AU294" i="1"/>
  <c r="BA294" i="1" s="1"/>
  <c r="AU185" i="1"/>
  <c r="BA185" i="1" s="1"/>
  <c r="AU180" i="1"/>
  <c r="BA180" i="1" s="1"/>
  <c r="AU397" i="1"/>
  <c r="BA397" i="1" s="1"/>
  <c r="AU308" i="1"/>
  <c r="BA308" i="1" s="1"/>
  <c r="AU466" i="1"/>
  <c r="BA466" i="1" s="1"/>
  <c r="AU212" i="1"/>
  <c r="BA212" i="1" s="1"/>
  <c r="AU379" i="1"/>
  <c r="AV379" i="1" s="1"/>
  <c r="AU267" i="1"/>
  <c r="BA267" i="1" s="1"/>
  <c r="AU270" i="1"/>
  <c r="BA270" i="1" s="1"/>
  <c r="AU320" i="1"/>
  <c r="BA320" i="1" s="1"/>
  <c r="AU350" i="1"/>
  <c r="BA350" i="1" s="1"/>
  <c r="AU377" i="1"/>
  <c r="BA377" i="1" s="1"/>
  <c r="AU396" i="1"/>
  <c r="BA396" i="1" s="1"/>
  <c r="AU159" i="1"/>
  <c r="BA159" i="1" s="1"/>
  <c r="AU194" i="1"/>
  <c r="BA194" i="1" s="1"/>
  <c r="AU17" i="1"/>
  <c r="BA17" i="1" s="1"/>
  <c r="AU105" i="1"/>
  <c r="BA105" i="1" s="1"/>
  <c r="AU205" i="1"/>
  <c r="BA205" i="1" s="1"/>
  <c r="AU328" i="1"/>
  <c r="BA328" i="1" s="1"/>
  <c r="AU254" i="1"/>
  <c r="BA254" i="1" s="1"/>
  <c r="AU63" i="1"/>
  <c r="BA63" i="1" s="1"/>
  <c r="AZ63" i="1"/>
  <c r="AT63" i="1" s="1"/>
  <c r="AZ41" i="1"/>
  <c r="AS41" i="1" s="1"/>
  <c r="AW41" i="1" s="1"/>
  <c r="AZ135" i="1"/>
  <c r="AT135" i="1" s="1"/>
  <c r="AX116" i="1"/>
  <c r="AX204" i="1"/>
  <c r="AX434" i="1"/>
  <c r="AX449" i="1"/>
  <c r="AU165" i="1"/>
  <c r="BA165" i="1" s="1"/>
  <c r="AU77" i="1"/>
  <c r="BA77" i="1" s="1"/>
  <c r="AU276" i="1"/>
  <c r="BA276" i="1" s="1"/>
  <c r="AU155" i="1"/>
  <c r="BA155" i="1" s="1"/>
  <c r="AU371" i="1"/>
  <c r="BA371" i="1" s="1"/>
  <c r="AU277" i="1"/>
  <c r="BA277" i="1" s="1"/>
  <c r="AU439" i="1"/>
  <c r="BA439" i="1" s="1"/>
  <c r="AU394" i="1"/>
  <c r="BA394" i="1" s="1"/>
  <c r="AU316" i="1"/>
  <c r="BA316" i="1" s="1"/>
  <c r="AU213" i="1"/>
  <c r="BA213" i="1" s="1"/>
  <c r="AU414" i="1"/>
  <c r="BA414" i="1" s="1"/>
  <c r="AU125" i="1"/>
  <c r="BA125" i="1" s="1"/>
  <c r="AU368" i="1"/>
  <c r="BA368" i="1" s="1"/>
  <c r="AU322" i="1"/>
  <c r="BA322" i="1" s="1"/>
  <c r="AU473" i="1"/>
  <c r="BA473" i="1" s="1"/>
  <c r="AU407" i="1"/>
  <c r="BA407" i="1" s="1"/>
  <c r="AU348" i="1"/>
  <c r="BA348" i="1" s="1"/>
  <c r="AU323" i="1"/>
  <c r="BA323" i="1" s="1"/>
  <c r="AU40" i="1"/>
  <c r="BA40" i="1" s="1"/>
  <c r="AU114" i="1"/>
  <c r="BA114" i="1" s="1"/>
  <c r="AU311" i="1"/>
  <c r="BA311" i="1" s="1"/>
  <c r="AZ204" i="1"/>
  <c r="AT204" i="1" s="1"/>
  <c r="AZ116" i="1"/>
  <c r="AX135" i="1"/>
  <c r="AX175" i="1"/>
  <c r="AU493" i="1"/>
  <c r="BA493" i="1" s="1"/>
  <c r="AU183" i="1"/>
  <c r="BA183" i="1" s="1"/>
  <c r="AU24" i="1"/>
  <c r="BA24" i="1" s="1"/>
  <c r="AU412" i="1"/>
  <c r="BA412" i="1" s="1"/>
  <c r="AU341" i="1"/>
  <c r="BA341" i="1" s="1"/>
  <c r="AU314" i="1"/>
  <c r="BA314" i="1" s="1"/>
  <c r="AU225" i="1"/>
  <c r="BA225" i="1" s="1"/>
  <c r="AU150" i="1"/>
  <c r="BA150" i="1" s="1"/>
  <c r="AU437" i="1"/>
  <c r="BA437" i="1" s="1"/>
  <c r="AU108" i="1"/>
  <c r="BA108" i="1" s="1"/>
  <c r="AU467" i="1"/>
  <c r="BA467" i="1" s="1"/>
  <c r="AU25" i="1"/>
  <c r="BA25" i="1" s="1"/>
  <c r="AU145" i="1"/>
  <c r="BA145" i="1" s="1"/>
  <c r="AU299" i="1"/>
  <c r="AV299" i="1" s="1"/>
  <c r="AU132" i="1"/>
  <c r="BA132" i="1" s="1"/>
  <c r="AU432" i="1"/>
  <c r="BA432" i="1" s="1"/>
  <c r="AU292" i="1"/>
  <c r="BA292" i="1" s="1"/>
  <c r="AU284" i="1"/>
  <c r="BA284" i="1" s="1"/>
  <c r="AU106" i="1"/>
  <c r="BA106" i="1" s="1"/>
  <c r="AU455" i="1"/>
  <c r="BA455" i="1" s="1"/>
  <c r="AU330" i="1"/>
  <c r="BA330" i="1" s="1"/>
  <c r="AU148" i="1"/>
  <c r="BA148" i="1" s="1"/>
  <c r="AU452" i="1"/>
  <c r="BA452" i="1" s="1"/>
  <c r="AU272" i="1"/>
  <c r="BA272" i="1" s="1"/>
  <c r="AU346" i="1"/>
  <c r="BA346" i="1" s="1"/>
  <c r="AU85" i="1"/>
  <c r="BA85" i="1" s="1"/>
  <c r="AU83" i="1"/>
  <c r="BA83" i="1" s="1"/>
  <c r="AU42" i="1"/>
  <c r="BA42" i="1" s="1"/>
  <c r="AU140" i="1"/>
  <c r="BA140" i="1" s="1"/>
  <c r="AU178" i="1"/>
  <c r="BA178" i="1" s="1"/>
  <c r="AU156" i="1"/>
  <c r="BA156" i="1" s="1"/>
  <c r="AU262" i="1"/>
  <c r="BA262" i="1" s="1"/>
  <c r="AU51" i="1"/>
  <c r="BA51" i="1" s="1"/>
  <c r="AU366" i="1"/>
  <c r="BA366" i="1" s="1"/>
  <c r="AU99" i="1"/>
  <c r="BA99" i="1" s="1"/>
  <c r="AU398" i="1"/>
  <c r="BA398" i="1" s="1"/>
  <c r="AU91" i="1"/>
  <c r="BA91" i="1" s="1"/>
  <c r="AU214" i="1"/>
  <c r="BA214" i="1" s="1"/>
  <c r="AU325" i="1"/>
  <c r="BA325" i="1" s="1"/>
  <c r="AU321" i="1"/>
  <c r="BA321" i="1" s="1"/>
  <c r="AU62" i="1"/>
  <c r="BA62" i="1" s="1"/>
  <c r="AU9" i="1"/>
  <c r="BA9" i="1" s="1"/>
  <c r="AU477" i="1"/>
  <c r="AV477" i="1" s="1"/>
  <c r="AW477" i="1"/>
  <c r="AU57" i="1"/>
  <c r="BA57" i="1" s="1"/>
  <c r="AU298" i="1"/>
  <c r="BA298" i="1" s="1"/>
  <c r="AU248" i="1"/>
  <c r="BA248" i="1" s="1"/>
  <c r="AU457" i="1"/>
  <c r="BA457" i="1" s="1"/>
  <c r="AU184" i="1"/>
  <c r="BA184" i="1" s="1"/>
  <c r="AU295" i="1"/>
  <c r="BA295" i="1" s="1"/>
  <c r="AU337" i="1"/>
  <c r="BA337" i="1" s="1"/>
  <c r="AU22" i="1"/>
  <c r="BA22" i="1" s="1"/>
  <c r="AU14" i="1"/>
  <c r="BA14" i="1" s="1"/>
  <c r="AU192" i="1"/>
  <c r="BA192" i="1" s="1"/>
  <c r="AU257" i="1"/>
  <c r="BA257" i="1" s="1"/>
  <c r="AU124" i="1"/>
  <c r="BA124" i="1" s="1"/>
  <c r="AU202" i="1"/>
  <c r="BA202" i="1" s="1"/>
  <c r="AU296" i="1"/>
  <c r="BA296" i="1" s="1"/>
  <c r="AU415" i="1"/>
  <c r="BA415" i="1" s="1"/>
  <c r="AZ343" i="1"/>
  <c r="AT343" i="1" s="1"/>
  <c r="AZ426" i="1"/>
  <c r="AS426" i="1" s="1"/>
  <c r="AW426" i="1" s="1"/>
  <c r="AZ386" i="1"/>
  <c r="AZ70" i="1"/>
  <c r="AT70" i="1" s="1"/>
  <c r="AZ434" i="1"/>
  <c r="AT434" i="1" s="1"/>
  <c r="AX297" i="1"/>
  <c r="AU29" i="1"/>
  <c r="BA29" i="1" s="1"/>
  <c r="AU326" i="1"/>
  <c r="AV326" i="1" s="1"/>
  <c r="AU423" i="1"/>
  <c r="BA423" i="1" s="1"/>
  <c r="AU463" i="1"/>
  <c r="BA463" i="1" s="1"/>
  <c r="AU164" i="1"/>
  <c r="BA164" i="1" s="1"/>
  <c r="AU444" i="1"/>
  <c r="BA444" i="1" s="1"/>
  <c r="AU241" i="1"/>
  <c r="BA241" i="1" s="1"/>
  <c r="AU404" i="1"/>
  <c r="BA404" i="1" s="1"/>
  <c r="AU305" i="1"/>
  <c r="BA305" i="1" s="1"/>
  <c r="AU288" i="1"/>
  <c r="BA288" i="1" s="1"/>
  <c r="AU122" i="1"/>
  <c r="BA122" i="1" s="1"/>
  <c r="AU342" i="1"/>
  <c r="BA342" i="1" s="1"/>
  <c r="AU382" i="1"/>
  <c r="BA382" i="1" s="1"/>
  <c r="AU347" i="1"/>
  <c r="BA347" i="1" s="1"/>
  <c r="AU176" i="1"/>
  <c r="BA176" i="1" s="1"/>
  <c r="AU459" i="1"/>
  <c r="BA459" i="1" s="1"/>
  <c r="AU344" i="1"/>
  <c r="BA344" i="1" s="1"/>
  <c r="AU94" i="1"/>
  <c r="BA94" i="1" s="1"/>
  <c r="AU222" i="1"/>
  <c r="BA222" i="1" s="1"/>
  <c r="AU58" i="1"/>
  <c r="BA58" i="1" s="1"/>
  <c r="AU458" i="1"/>
  <c r="BA458" i="1" s="1"/>
  <c r="AU203" i="1"/>
  <c r="BA203" i="1" s="1"/>
  <c r="AU244" i="1"/>
  <c r="BA244" i="1" s="1"/>
  <c r="AU402" i="1"/>
  <c r="BA402" i="1" s="1"/>
  <c r="AU120" i="1"/>
  <c r="BA120" i="1" s="1"/>
  <c r="AU163" i="1"/>
  <c r="BA163" i="1" s="1"/>
  <c r="AU152" i="1"/>
  <c r="BA152" i="1" s="1"/>
  <c r="AU23" i="1"/>
  <c r="BA23" i="1" s="1"/>
  <c r="AU109" i="1"/>
  <c r="BA109" i="1" s="1"/>
  <c r="AU168" i="1"/>
  <c r="BA168" i="1" s="1"/>
  <c r="AU484" i="1"/>
  <c r="BA484" i="1" s="1"/>
  <c r="AU239" i="1"/>
  <c r="BA239" i="1" s="1"/>
  <c r="AU47" i="1"/>
  <c r="BA47" i="1" s="1"/>
  <c r="AU281" i="1"/>
  <c r="BA281" i="1" s="1"/>
  <c r="AU374" i="1"/>
  <c r="BA374" i="1" s="1"/>
  <c r="AU386" i="1"/>
  <c r="BA386" i="1" s="1"/>
  <c r="AU80" i="1"/>
  <c r="BA80" i="1" s="1"/>
  <c r="AU406" i="1"/>
  <c r="BA406" i="1" s="1"/>
  <c r="AU41" i="1"/>
  <c r="BA41" i="1" s="1"/>
  <c r="AU70" i="1"/>
  <c r="BA70" i="1" s="1"/>
  <c r="AU234" i="1"/>
  <c r="BA234" i="1" s="1"/>
  <c r="AU359" i="1"/>
  <c r="BA359" i="1" s="1"/>
  <c r="AU7" i="1"/>
  <c r="BA7" i="1" s="1"/>
  <c r="AZ449" i="1"/>
  <c r="AS449" i="1" s="1"/>
  <c r="AW449" i="1" s="1"/>
  <c r="AZ297" i="1"/>
  <c r="AZ374" i="1"/>
  <c r="AS374" i="1" s="1"/>
  <c r="AW374" i="1" s="1"/>
  <c r="AZ141" i="1"/>
  <c r="AS141" i="1" s="1"/>
  <c r="AW141" i="1" s="1"/>
  <c r="AX239" i="1"/>
  <c r="AX200" i="1"/>
  <c r="AX426" i="1"/>
  <c r="AU161" i="1"/>
  <c r="BA161" i="1" s="1"/>
  <c r="AU172" i="1"/>
  <c r="BA172" i="1" s="1"/>
  <c r="AZ441" i="1"/>
  <c r="AZ234" i="1"/>
  <c r="AT234" i="1" s="1"/>
  <c r="AZ281" i="1"/>
  <c r="AT281" i="1" s="1"/>
  <c r="AZ26" i="1"/>
  <c r="AT26" i="1" s="1"/>
  <c r="AZ7" i="1"/>
  <c r="AT7" i="1" s="1"/>
  <c r="AX26" i="1"/>
  <c r="AX41" i="1"/>
  <c r="AX386" i="1"/>
  <c r="AX388" i="1"/>
  <c r="AU315" i="1"/>
  <c r="BA315" i="1" s="1"/>
  <c r="AU461" i="1"/>
  <c r="BA461" i="1" s="1"/>
  <c r="AU259" i="1"/>
  <c r="BA259" i="1" s="1"/>
  <c r="AU107" i="1"/>
  <c r="BA107" i="1" s="1"/>
  <c r="AU419" i="1"/>
  <c r="BA419" i="1" s="1"/>
  <c r="AU146" i="1"/>
  <c r="BA146" i="1" s="1"/>
  <c r="AU306" i="1"/>
  <c r="BA306" i="1" s="1"/>
  <c r="AU324" i="1"/>
  <c r="BA324" i="1" s="1"/>
  <c r="AU271" i="1"/>
  <c r="BA271" i="1" s="1"/>
  <c r="AU448" i="1"/>
  <c r="BA448" i="1" s="1"/>
  <c r="AU190" i="1"/>
  <c r="BA190" i="1" s="1"/>
  <c r="AU50" i="1"/>
  <c r="BA50" i="1" s="1"/>
  <c r="AU275" i="1"/>
  <c r="BA275" i="1" s="1"/>
  <c r="AU485" i="1"/>
  <c r="BA485" i="1" s="1"/>
  <c r="AU151" i="1"/>
  <c r="BA151" i="1" s="1"/>
  <c r="AU227" i="1"/>
  <c r="BA227" i="1" s="1"/>
  <c r="AU55" i="1"/>
  <c r="BA55" i="1" s="1"/>
  <c r="AU90" i="1"/>
  <c r="BA90" i="1" s="1"/>
  <c r="AU34" i="1"/>
  <c r="BA34" i="1" s="1"/>
  <c r="AU354" i="1"/>
  <c r="BA354" i="1" s="1"/>
  <c r="AU237" i="1"/>
  <c r="BA237" i="1" s="1"/>
  <c r="AU384" i="1"/>
  <c r="BA384" i="1" s="1"/>
  <c r="AU130" i="1"/>
  <c r="BA130" i="1" s="1"/>
  <c r="AU126" i="1"/>
  <c r="BA126" i="1" s="1"/>
  <c r="AU399" i="1"/>
  <c r="BA399" i="1" s="1"/>
  <c r="AU492" i="1"/>
  <c r="BA492" i="1" s="1"/>
  <c r="AZ175" i="1"/>
  <c r="AT175" i="1" s="1"/>
  <c r="AZ200" i="1"/>
  <c r="AT200" i="1" s="1"/>
  <c r="AZ388" i="1"/>
  <c r="AT388" i="1" s="1"/>
  <c r="AX70" i="1"/>
  <c r="AX7" i="1"/>
  <c r="AX63" i="1"/>
  <c r="AX141" i="1"/>
  <c r="AU103" i="1"/>
  <c r="BA103" i="1" s="1"/>
  <c r="AU215" i="1"/>
  <c r="BA215" i="1" s="1"/>
  <c r="AU193" i="1"/>
  <c r="BA193" i="1" s="1"/>
  <c r="AU160" i="1"/>
  <c r="BA160" i="1" s="1"/>
  <c r="AU334" i="1"/>
  <c r="BA334" i="1" s="1"/>
  <c r="AU474" i="1"/>
  <c r="BA474" i="1" s="1"/>
  <c r="AU121" i="1"/>
  <c r="BA121" i="1" s="1"/>
  <c r="AU465" i="1"/>
  <c r="BA465" i="1" s="1"/>
  <c r="AU358" i="1"/>
  <c r="BA358" i="1" s="1"/>
  <c r="AU416" i="1"/>
  <c r="BA416" i="1" s="1"/>
  <c r="AU207" i="1"/>
  <c r="BA207" i="1" s="1"/>
  <c r="AU115" i="1"/>
  <c r="BA115" i="1" s="1"/>
  <c r="AU230" i="1"/>
  <c r="BA230" i="1" s="1"/>
  <c r="AU133" i="1"/>
  <c r="BA133" i="1" s="1"/>
  <c r="AU336" i="1"/>
  <c r="BA336" i="1" s="1"/>
  <c r="AU134" i="1"/>
  <c r="BA134" i="1" s="1"/>
  <c r="AU375" i="1"/>
  <c r="BA375" i="1" s="1"/>
  <c r="AU139" i="1"/>
  <c r="BA139" i="1" s="1"/>
  <c r="AU229" i="1"/>
  <c r="BA229" i="1" s="1"/>
  <c r="AU464" i="1"/>
  <c r="BA464" i="1" s="1"/>
  <c r="AU428" i="1"/>
  <c r="BA428" i="1" s="1"/>
  <c r="AU268" i="1"/>
  <c r="BA268" i="1" s="1"/>
  <c r="AU282" i="1"/>
  <c r="BA282" i="1" s="1"/>
  <c r="AU242" i="1"/>
  <c r="BA242" i="1" s="1"/>
  <c r="AU35" i="1"/>
  <c r="BA35" i="1" s="1"/>
  <c r="AU411" i="1"/>
  <c r="BA411" i="1" s="1"/>
  <c r="AU263" i="1"/>
  <c r="BA263" i="1" s="1"/>
  <c r="AU44" i="1"/>
  <c r="BA44" i="1" s="1"/>
  <c r="AU333" i="1"/>
  <c r="BA333" i="1" s="1"/>
  <c r="AU409" i="1"/>
  <c r="BA409" i="1" s="1"/>
  <c r="AU332" i="1"/>
  <c r="BA332" i="1" s="1"/>
  <c r="AU353" i="1"/>
  <c r="BA353" i="1" s="1"/>
  <c r="AU250" i="1"/>
  <c r="BA250" i="1" s="1"/>
  <c r="AU355" i="1"/>
  <c r="BA355" i="1" s="1"/>
  <c r="AU345" i="1"/>
  <c r="BA345" i="1" s="1"/>
  <c r="AU209" i="1"/>
  <c r="BA209" i="1" s="1"/>
  <c r="AU11" i="1"/>
  <c r="BA11" i="1" s="1"/>
  <c r="AU21" i="1"/>
  <c r="BA21" i="1" s="1"/>
  <c r="AU110" i="1"/>
  <c r="BA110" i="1" s="1"/>
  <c r="AU54" i="1"/>
  <c r="BA54" i="1" s="1"/>
  <c r="AU158" i="1"/>
  <c r="BA158" i="1" s="1"/>
  <c r="AU218" i="1"/>
  <c r="BA218" i="1" s="1"/>
  <c r="AU424" i="1"/>
  <c r="AV424" i="1" s="1"/>
  <c r="AU117" i="1"/>
  <c r="BA117" i="1" s="1"/>
  <c r="AU74" i="1"/>
  <c r="BA74" i="1" s="1"/>
  <c r="AU88" i="1"/>
  <c r="BA88" i="1" s="1"/>
  <c r="AU293" i="1"/>
  <c r="BA293" i="1" s="1"/>
  <c r="AU453" i="1"/>
  <c r="BA453" i="1" s="1"/>
  <c r="AW326" i="1"/>
  <c r="AU280" i="1"/>
  <c r="BA280" i="1" s="1"/>
  <c r="AU364" i="1"/>
  <c r="BA364" i="1" s="1"/>
  <c r="AU481" i="1"/>
  <c r="BA481" i="1" s="1"/>
  <c r="AU443" i="1"/>
  <c r="BA443" i="1" s="1"/>
  <c r="AU154" i="1"/>
  <c r="BA154" i="1" s="1"/>
  <c r="AU76" i="1"/>
  <c r="BA76" i="1" s="1"/>
  <c r="AU182" i="1"/>
  <c r="BA182" i="1" s="1"/>
  <c r="AU81" i="1"/>
  <c r="BA81" i="1" s="1"/>
  <c r="AU327" i="1"/>
  <c r="BA327" i="1" s="1"/>
  <c r="AU472" i="1"/>
  <c r="BA472" i="1" s="1"/>
  <c r="AU174" i="1"/>
  <c r="BA174" i="1" s="1"/>
  <c r="AU166" i="1"/>
  <c r="BA166" i="1" s="1"/>
  <c r="AU197" i="1"/>
  <c r="BA197" i="1" s="1"/>
  <c r="AU144" i="1"/>
  <c r="BA144" i="1" s="1"/>
  <c r="AU318" i="1"/>
  <c r="BA318" i="1" s="1"/>
  <c r="AU312" i="1"/>
  <c r="BA312" i="1" s="1"/>
  <c r="AU290" i="1"/>
  <c r="BA290" i="1" s="1"/>
  <c r="AU92" i="1"/>
  <c r="BA92" i="1" s="1"/>
  <c r="AU393" i="1"/>
  <c r="BA393" i="1" s="1"/>
  <c r="AU10" i="1"/>
  <c r="BA10" i="1" s="1"/>
  <c r="AU291" i="1"/>
  <c r="BA291" i="1" s="1"/>
  <c r="AU59" i="1"/>
  <c r="BA59" i="1" s="1"/>
  <c r="AU442" i="1"/>
  <c r="BA442" i="1" s="1"/>
  <c r="AU249" i="1"/>
  <c r="BA249" i="1" s="1"/>
  <c r="AU339" i="1"/>
  <c r="BA339" i="1" s="1"/>
  <c r="AU360" i="1"/>
  <c r="BA360" i="1" s="1"/>
  <c r="AU352" i="1"/>
  <c r="BA352" i="1" s="1"/>
  <c r="AU487" i="1"/>
  <c r="BA487" i="1" s="1"/>
  <c r="AU73" i="1"/>
  <c r="BA73" i="1" s="1"/>
  <c r="AU93" i="1"/>
  <c r="BA93" i="1" s="1"/>
  <c r="AU79" i="1"/>
  <c r="BA79" i="1" s="1"/>
  <c r="AU491" i="1"/>
  <c r="AV491" i="1" s="1"/>
  <c r="AU235" i="1"/>
  <c r="BA235" i="1" s="1"/>
  <c r="AU210" i="1"/>
  <c r="BA210" i="1" s="1"/>
  <c r="AU236" i="1"/>
  <c r="BA236" i="1" s="1"/>
  <c r="AU410" i="1"/>
  <c r="BA410" i="1" s="1"/>
  <c r="AU12" i="1"/>
  <c r="BA12" i="1" s="1"/>
  <c r="AU142" i="1"/>
  <c r="BA142" i="1" s="1"/>
  <c r="AU310" i="1"/>
  <c r="BA310" i="1" s="1"/>
  <c r="AU447" i="1"/>
  <c r="BA447" i="1" s="1"/>
  <c r="AU171" i="1"/>
  <c r="BA171" i="1" s="1"/>
  <c r="AU65" i="1"/>
  <c r="BA65" i="1" s="1"/>
  <c r="AU462" i="1"/>
  <c r="BA462" i="1" s="1"/>
  <c r="AU301" i="1"/>
  <c r="BA301" i="1" s="1"/>
  <c r="AU335" i="1"/>
  <c r="BA335" i="1" s="1"/>
  <c r="AU286" i="1"/>
  <c r="BA286" i="1" s="1"/>
  <c r="AU351" i="1"/>
  <c r="BA351" i="1" s="1"/>
  <c r="AU389" i="1"/>
  <c r="BA389" i="1" s="1"/>
  <c r="AU385" i="1"/>
  <c r="AV385" i="1" s="1"/>
  <c r="AU61" i="1"/>
  <c r="BA61" i="1" s="1"/>
  <c r="AU264" i="1"/>
  <c r="BA264" i="1" s="1"/>
  <c r="AU255" i="1"/>
  <c r="BA255" i="1" s="1"/>
  <c r="AU479" i="1"/>
  <c r="BA479" i="1" s="1"/>
  <c r="AU480" i="1"/>
  <c r="BA480" i="1" s="1"/>
  <c r="AU307" i="1"/>
  <c r="BA307" i="1" s="1"/>
  <c r="AU247" i="1"/>
  <c r="BA247" i="1" s="1"/>
  <c r="AU253" i="1"/>
  <c r="BA253" i="1" s="1"/>
  <c r="AU4" i="1"/>
  <c r="BA4" i="1" s="1"/>
  <c r="AU167" i="1"/>
  <c r="BA167" i="1" s="1"/>
  <c r="AU46" i="1"/>
  <c r="BA46" i="1" s="1"/>
  <c r="AU476" i="1"/>
  <c r="BA476" i="1" s="1"/>
  <c r="AU252" i="1"/>
  <c r="BA252" i="1" s="1"/>
  <c r="AU436" i="1"/>
  <c r="BA436" i="1" s="1"/>
  <c r="AU313" i="1"/>
  <c r="BA313" i="1" s="1"/>
  <c r="AU266" i="1"/>
  <c r="BA266" i="1" s="1"/>
  <c r="AU470" i="1"/>
  <c r="BA470" i="1" s="1"/>
  <c r="AU170" i="1"/>
  <c r="BA170" i="1" s="1"/>
  <c r="AU39" i="1"/>
  <c r="AV39" i="1" s="1"/>
  <c r="AU251" i="1"/>
  <c r="BA251" i="1" s="1"/>
  <c r="AU211" i="1"/>
  <c r="BA211" i="1" s="1"/>
  <c r="AU157" i="1"/>
  <c r="BA157" i="1" s="1"/>
  <c r="AU418" i="1"/>
  <c r="BA418" i="1" s="1"/>
  <c r="AU181" i="1"/>
  <c r="BA181" i="1" s="1"/>
  <c r="AU460" i="1"/>
  <c r="BA460" i="1" s="1"/>
  <c r="AU95" i="1"/>
  <c r="BA95" i="1" s="1"/>
  <c r="AU243" i="1"/>
  <c r="BA243" i="1" s="1"/>
  <c r="AU32" i="1"/>
  <c r="BA32" i="1" s="1"/>
  <c r="AU72" i="1"/>
  <c r="BA72" i="1" s="1"/>
  <c r="AU118" i="1"/>
  <c r="BA118" i="1" s="1"/>
  <c r="AU392" i="1"/>
  <c r="BA392" i="1" s="1"/>
  <c r="AU446" i="1"/>
  <c r="BA446" i="1" s="1"/>
  <c r="AU361" i="1"/>
  <c r="AV361" i="1" s="1"/>
  <c r="AU27" i="1"/>
  <c r="BA27" i="1" s="1"/>
  <c r="AU387" i="1"/>
  <c r="BA387" i="1" s="1"/>
  <c r="AU223" i="1"/>
  <c r="BA223" i="1" s="1"/>
  <c r="AU191" i="1"/>
  <c r="BA191" i="1" s="1"/>
  <c r="AU240" i="1"/>
  <c r="BA240" i="1" s="1"/>
  <c r="AU224" i="1"/>
  <c r="BA224" i="1" s="1"/>
  <c r="AU238" i="1"/>
  <c r="BA238" i="1" s="1"/>
  <c r="AU274" i="1"/>
  <c r="BA274" i="1" s="1"/>
  <c r="AU372" i="1"/>
  <c r="BA372" i="1" s="1"/>
  <c r="AU369" i="1"/>
  <c r="BA369" i="1" s="1"/>
  <c r="AU429" i="1"/>
  <c r="BA429" i="1" s="1"/>
  <c r="AU427" i="1"/>
  <c r="BA427" i="1" s="1"/>
  <c r="AU317" i="1"/>
  <c r="BA317" i="1" s="1"/>
  <c r="AU430" i="1"/>
  <c r="BA430" i="1" s="1"/>
  <c r="AU381" i="1"/>
  <c r="BA381" i="1" s="1"/>
  <c r="AU189" i="1"/>
  <c r="BA189" i="1" s="1"/>
  <c r="AU216" i="1"/>
  <c r="BA216" i="1" s="1"/>
  <c r="AU53" i="1"/>
  <c r="BA53" i="1" s="1"/>
  <c r="AU97" i="1"/>
  <c r="BA97" i="1" s="1"/>
  <c r="AU137" i="1"/>
  <c r="BA137" i="1" s="1"/>
  <c r="AU198" i="1"/>
  <c r="BA198" i="1" s="1"/>
  <c r="AU356" i="1"/>
  <c r="BA356" i="1" s="1"/>
  <c r="AU349" i="1"/>
  <c r="BA349" i="1" s="1"/>
  <c r="AU391" i="1"/>
  <c r="BA391" i="1" s="1"/>
  <c r="AU177" i="1"/>
  <c r="BA177" i="1" s="1"/>
  <c r="AU100" i="1"/>
  <c r="BA100" i="1" s="1"/>
  <c r="AU220" i="1"/>
  <c r="BA220" i="1" s="1"/>
  <c r="AU456" i="1"/>
  <c r="BA456" i="1" s="1"/>
  <c r="AU451" i="1"/>
  <c r="BA451" i="1" s="1"/>
  <c r="AU478" i="1"/>
  <c r="BA478" i="1" s="1"/>
  <c r="AU304" i="1"/>
  <c r="BA304" i="1" s="1"/>
  <c r="AU367" i="1"/>
  <c r="BA367" i="1" s="1"/>
  <c r="AU138" i="1"/>
  <c r="BA138" i="1" s="1"/>
  <c r="AU45" i="1"/>
  <c r="BA45" i="1" s="1"/>
  <c r="AU362" i="1"/>
  <c r="BA362" i="1" s="1"/>
  <c r="AU338" i="1"/>
  <c r="BA338" i="1" s="1"/>
  <c r="AU383" i="1"/>
  <c r="BA383" i="1" s="1"/>
  <c r="AU169" i="1"/>
  <c r="BA169" i="1" s="1"/>
  <c r="AU221" i="1"/>
  <c r="BA221" i="1" s="1"/>
  <c r="AU395" i="1"/>
  <c r="AV395" i="1" s="1"/>
  <c r="AU113" i="1"/>
  <c r="BA113" i="1" s="1"/>
  <c r="AU52" i="1"/>
  <c r="BA52" i="1" s="1"/>
  <c r="AU471" i="1"/>
  <c r="BA471" i="1" s="1"/>
  <c r="AU245" i="1"/>
  <c r="BA245" i="1" s="1"/>
  <c r="AU331" i="1"/>
  <c r="BA331" i="1" s="1"/>
  <c r="AU390" i="1"/>
  <c r="BA390" i="1" s="1"/>
  <c r="AU71" i="1"/>
  <c r="BA71" i="1" s="1"/>
  <c r="AU357" i="1"/>
  <c r="BA357" i="1" s="1"/>
  <c r="AU112" i="1"/>
  <c r="BA112" i="1" s="1"/>
  <c r="AU18" i="1"/>
  <c r="BA18" i="1" s="1"/>
  <c r="AU78" i="1"/>
  <c r="BA78" i="1" s="1"/>
  <c r="AU147" i="1"/>
  <c r="BA147" i="1" s="1"/>
  <c r="AU283" i="1"/>
  <c r="BA283" i="1" s="1"/>
  <c r="AU433" i="1"/>
  <c r="BA433" i="1" s="1"/>
  <c r="AU475" i="1"/>
  <c r="BA475" i="1" s="1"/>
  <c r="AW361" i="1"/>
  <c r="AU329" i="1"/>
  <c r="BA329" i="1" s="1"/>
  <c r="AU431" i="1"/>
  <c r="BA431" i="1" s="1"/>
  <c r="AU302" i="1"/>
  <c r="BA302" i="1" s="1"/>
  <c r="AU228" i="1"/>
  <c r="BA228" i="1" s="1"/>
  <c r="AU438" i="1"/>
  <c r="BA438" i="1" s="1"/>
  <c r="AU201" i="1"/>
  <c r="BA201" i="1" s="1"/>
  <c r="AU303" i="1"/>
  <c r="BA303" i="1" s="1"/>
  <c r="AU445" i="1"/>
  <c r="BA445" i="1" s="1"/>
  <c r="AU127" i="1"/>
  <c r="BA127" i="1" s="1"/>
  <c r="AU425" i="1"/>
  <c r="BA425" i="1" s="1"/>
  <c r="AU403" i="1"/>
  <c r="BA403" i="1" s="1"/>
  <c r="AU376" i="1"/>
  <c r="BA376" i="1" s="1"/>
  <c r="AU401" i="1"/>
  <c r="BA401" i="1" s="1"/>
  <c r="AU5" i="1"/>
  <c r="BA5" i="1" s="1"/>
  <c r="AU287" i="1"/>
  <c r="BA287" i="1" s="1"/>
  <c r="AU489" i="1"/>
  <c r="BA489" i="1" s="1"/>
  <c r="AU231" i="1"/>
  <c r="BA231" i="1" s="1"/>
  <c r="AU408" i="1"/>
  <c r="BA408" i="1" s="1"/>
  <c r="AU405" i="1"/>
  <c r="BA405" i="1" s="1"/>
  <c r="AU3" i="1"/>
  <c r="BA3" i="1" s="1"/>
  <c r="AU143" i="1"/>
  <c r="BA143" i="1" s="1"/>
  <c r="AU101" i="1"/>
  <c r="BA101" i="1" s="1"/>
  <c r="AU370" i="1"/>
  <c r="BA370" i="1" s="1"/>
  <c r="AU153" i="1"/>
  <c r="BA153" i="1" s="1"/>
  <c r="AU233" i="1"/>
  <c r="BA233" i="1" s="1"/>
  <c r="AU149" i="1"/>
  <c r="BA149" i="1" s="1"/>
  <c r="AU208" i="1"/>
  <c r="BA208" i="1" s="1"/>
  <c r="AZ299" i="1"/>
  <c r="AP299" i="1" s="1"/>
  <c r="AU64" i="1"/>
  <c r="BA64" i="1" s="1"/>
  <c r="AX64" i="1"/>
  <c r="AU450" i="1"/>
  <c r="BA450" i="1" s="1"/>
  <c r="AX450" i="1"/>
  <c r="AU128" i="1"/>
  <c r="BA128" i="1" s="1"/>
  <c r="AX128" i="1"/>
  <c r="AU454" i="1"/>
  <c r="BA454" i="1" s="1"/>
  <c r="AX454" i="1"/>
  <c r="AU309" i="1"/>
  <c r="BA309" i="1" s="1"/>
  <c r="AX309" i="1"/>
  <c r="AU440" i="1"/>
  <c r="BA440" i="1" s="1"/>
  <c r="AX440" i="1"/>
  <c r="AU363" i="1"/>
  <c r="BA363" i="1" s="1"/>
  <c r="AX363" i="1"/>
  <c r="AU273" i="1"/>
  <c r="BA273" i="1" s="1"/>
  <c r="AX273" i="1"/>
  <c r="AU373" i="1"/>
  <c r="BA373" i="1" s="1"/>
  <c r="AX373" i="1"/>
  <c r="AU265" i="1"/>
  <c r="BA265" i="1" s="1"/>
  <c r="AX265" i="1"/>
  <c r="AU104" i="1"/>
  <c r="BA104" i="1" s="1"/>
  <c r="AX104" i="1"/>
  <c r="AU16" i="1"/>
  <c r="BA16" i="1" s="1"/>
  <c r="AX16" i="1"/>
  <c r="AU186" i="1"/>
  <c r="BA186" i="1" s="1"/>
  <c r="AX186" i="1"/>
  <c r="AU48" i="1"/>
  <c r="BA48" i="1" s="1"/>
  <c r="AX48" i="1"/>
  <c r="AU56" i="1"/>
  <c r="BA56" i="1" s="1"/>
  <c r="AX56" i="1"/>
  <c r="AU30" i="1"/>
  <c r="BA30" i="1" s="1"/>
  <c r="AX30" i="1"/>
  <c r="AU136" i="1"/>
  <c r="BA136" i="1" s="1"/>
  <c r="AX136" i="1"/>
  <c r="AU279" i="1"/>
  <c r="BA279" i="1" s="1"/>
  <c r="AX279" i="1"/>
  <c r="AU300" i="1"/>
  <c r="BA300" i="1" s="1"/>
  <c r="AX300" i="1"/>
  <c r="AU260" i="1"/>
  <c r="BA260" i="1" s="1"/>
  <c r="AX260" i="1"/>
  <c r="AU278" i="1"/>
  <c r="BA278" i="1" s="1"/>
  <c r="AX278" i="1"/>
  <c r="AU365" i="1"/>
  <c r="BA365" i="1" s="1"/>
  <c r="AX365" i="1"/>
  <c r="AU217" i="1"/>
  <c r="BA217" i="1" s="1"/>
  <c r="AX217" i="1"/>
  <c r="AU422" i="1"/>
  <c r="BA422" i="1" s="1"/>
  <c r="AX422" i="1"/>
  <c r="AU289" i="1"/>
  <c r="BA289" i="1" s="1"/>
  <c r="AX289" i="1"/>
  <c r="AU37" i="1"/>
  <c r="BA37" i="1" s="1"/>
  <c r="AX37" i="1"/>
  <c r="AU219" i="1"/>
  <c r="BA219" i="1" s="1"/>
  <c r="AX219" i="1"/>
  <c r="AU256" i="1"/>
  <c r="BA256" i="1" s="1"/>
  <c r="AX256" i="1"/>
  <c r="AU400" i="1"/>
  <c r="BA400" i="1" s="1"/>
  <c r="AX400" i="1"/>
  <c r="AU285" i="1"/>
  <c r="BA285" i="1" s="1"/>
  <c r="AX285" i="1"/>
  <c r="AU129" i="1"/>
  <c r="BA129" i="1" s="1"/>
  <c r="AX129" i="1"/>
  <c r="AU340" i="1"/>
  <c r="BA340" i="1" s="1"/>
  <c r="AX340" i="1"/>
  <c r="AU486" i="1"/>
  <c r="BA486" i="1" s="1"/>
  <c r="AX486" i="1"/>
  <c r="AU66" i="1"/>
  <c r="BA66" i="1" s="1"/>
  <c r="AX66" i="1"/>
  <c r="AU87" i="1"/>
  <c r="BA87" i="1" s="1"/>
  <c r="AX87" i="1"/>
  <c r="AU188" i="1"/>
  <c r="BA188" i="1" s="1"/>
  <c r="AX188" i="1"/>
  <c r="AU488" i="1"/>
  <c r="AV488" i="1" s="1"/>
  <c r="AX488" i="1"/>
  <c r="AU96" i="1"/>
  <c r="BA96" i="1" s="1"/>
  <c r="AX96" i="1"/>
  <c r="AU483" i="1"/>
  <c r="BA483" i="1" s="1"/>
  <c r="AX483" i="1"/>
  <c r="AU19" i="1"/>
  <c r="BA19" i="1" s="1"/>
  <c r="AX19" i="1"/>
  <c r="AU38" i="1"/>
  <c r="BA38" i="1" s="1"/>
  <c r="AX38" i="1"/>
  <c r="AU435" i="1"/>
  <c r="BA435" i="1" s="1"/>
  <c r="AX435" i="1"/>
  <c r="AU269" i="1"/>
  <c r="BA269" i="1" s="1"/>
  <c r="AX269" i="1"/>
  <c r="AU162" i="1"/>
  <c r="BA162" i="1" s="1"/>
  <c r="AX162" i="1"/>
  <c r="AU319" i="1"/>
  <c r="BA319" i="1" s="1"/>
  <c r="AX319" i="1"/>
  <c r="AU469" i="1"/>
  <c r="BA469" i="1" s="1"/>
  <c r="AX469" i="1"/>
  <c r="AU43" i="1"/>
  <c r="BA43" i="1" s="1"/>
  <c r="AX43" i="1"/>
  <c r="AU417" i="1"/>
  <c r="BA417" i="1" s="1"/>
  <c r="AX417" i="1"/>
  <c r="AU482" i="1"/>
  <c r="BA482" i="1" s="1"/>
  <c r="AX482" i="1"/>
  <c r="AU246" i="1"/>
  <c r="BA246" i="1" s="1"/>
  <c r="AX246" i="1"/>
  <c r="AU102" i="1"/>
  <c r="BA102" i="1" s="1"/>
  <c r="AX102" i="1"/>
  <c r="AU421" i="1"/>
  <c r="BA421" i="1" s="1"/>
  <c r="AX421" i="1"/>
  <c r="AU206" i="1"/>
  <c r="BA206" i="1" s="1"/>
  <c r="AX206" i="1"/>
  <c r="AU490" i="1"/>
  <c r="BA490" i="1" s="1"/>
  <c r="AX490" i="1"/>
  <c r="AX172" i="1"/>
  <c r="AX266" i="1"/>
  <c r="AZ217" i="1"/>
  <c r="AS217" i="1" s="1"/>
  <c r="AW217" i="1" s="1"/>
  <c r="AZ273" i="1"/>
  <c r="AT273" i="1" s="1"/>
  <c r="AZ136" i="1"/>
  <c r="AT136" i="1" s="1"/>
  <c r="AZ37" i="1"/>
  <c r="AT37" i="1" s="1"/>
  <c r="AZ246" i="1"/>
  <c r="AT246" i="1" s="1"/>
  <c r="AZ309" i="1"/>
  <c r="AT309" i="1" s="1"/>
  <c r="AZ454" i="1"/>
  <c r="AT454" i="1" s="1"/>
  <c r="AZ400" i="1"/>
  <c r="AT400" i="1" s="1"/>
  <c r="AZ48" i="1"/>
  <c r="AT48" i="1" s="1"/>
  <c r="AZ162" i="1"/>
  <c r="AT162" i="1" s="1"/>
  <c r="AZ186" i="1"/>
  <c r="AT186" i="1" s="1"/>
  <c r="AZ102" i="1"/>
  <c r="AT102" i="1" s="1"/>
  <c r="AZ43" i="1"/>
  <c r="AT43" i="1" s="1"/>
  <c r="AZ486" i="1"/>
  <c r="AT486" i="1" s="1"/>
  <c r="AX463" i="1"/>
  <c r="AZ285" i="1"/>
  <c r="AT285" i="1" s="1"/>
  <c r="AZ490" i="1"/>
  <c r="AT490" i="1" s="1"/>
  <c r="AZ340" i="1"/>
  <c r="AS340" i="1" s="1"/>
  <c r="AW340" i="1" s="1"/>
  <c r="AZ64" i="1"/>
  <c r="AS64" i="1" s="1"/>
  <c r="AW64" i="1" s="1"/>
  <c r="AZ30" i="1"/>
  <c r="AT30" i="1" s="1"/>
  <c r="AZ96" i="1"/>
  <c r="AT96" i="1" s="1"/>
  <c r="AZ104" i="1"/>
  <c r="AT104" i="1" s="1"/>
  <c r="AZ421" i="1"/>
  <c r="AT421" i="1" s="1"/>
  <c r="AZ483" i="1"/>
  <c r="AT483" i="1" s="1"/>
  <c r="AX241" i="1"/>
  <c r="AZ278" i="1"/>
  <c r="AT278" i="1" s="1"/>
  <c r="AZ256" i="1"/>
  <c r="AT256" i="1" s="1"/>
  <c r="AZ269" i="1"/>
  <c r="AT269" i="1" s="1"/>
  <c r="AZ19" i="1"/>
  <c r="AT19" i="1" s="1"/>
  <c r="AZ219" i="1"/>
  <c r="AT219" i="1" s="1"/>
  <c r="AZ161" i="1"/>
  <c r="AT161" i="1" s="1"/>
  <c r="AZ16" i="1"/>
  <c r="AS16" i="1" s="1"/>
  <c r="AW16" i="1" s="1"/>
  <c r="AZ279" i="1"/>
  <c r="AS279" i="1" s="1"/>
  <c r="AW279" i="1" s="1"/>
  <c r="AZ373" i="1"/>
  <c r="AT373" i="1" s="1"/>
  <c r="AZ128" i="1"/>
  <c r="AS128" i="1" s="1"/>
  <c r="AW128" i="1" s="1"/>
  <c r="AZ469" i="1"/>
  <c r="AT469" i="1" s="1"/>
  <c r="AZ440" i="1"/>
  <c r="AT440" i="1" s="1"/>
  <c r="AZ188" i="1"/>
  <c r="AT188" i="1" s="1"/>
  <c r="AZ300" i="1"/>
  <c r="AS300" i="1" s="1"/>
  <c r="AW300" i="1" s="1"/>
  <c r="AZ265" i="1"/>
  <c r="AS265" i="1" s="1"/>
  <c r="AW265" i="1" s="1"/>
  <c r="AZ417" i="1"/>
  <c r="AS417" i="1" s="1"/>
  <c r="AW417" i="1" s="1"/>
  <c r="AZ172" i="1"/>
  <c r="AS172" i="1" s="1"/>
  <c r="AW172" i="1" s="1"/>
  <c r="AZ470" i="1"/>
  <c r="AS470" i="1" s="1"/>
  <c r="AW470" i="1" s="1"/>
  <c r="AZ38" i="1"/>
  <c r="AS38" i="1" s="1"/>
  <c r="AW38" i="1" s="1"/>
  <c r="AZ450" i="1"/>
  <c r="AT450" i="1" s="1"/>
  <c r="AZ289" i="1"/>
  <c r="AS289" i="1" s="1"/>
  <c r="AW289" i="1" s="1"/>
  <c r="AZ365" i="1"/>
  <c r="AT365" i="1" s="1"/>
  <c r="AZ319" i="1"/>
  <c r="AT319" i="1" s="1"/>
  <c r="AZ56" i="1"/>
  <c r="AT56" i="1" s="1"/>
  <c r="AZ260" i="1"/>
  <c r="AS260" i="1" s="1"/>
  <c r="AW260" i="1" s="1"/>
  <c r="AZ87" i="1"/>
  <c r="AS87" i="1" s="1"/>
  <c r="AW87" i="1" s="1"/>
  <c r="AZ66" i="1"/>
  <c r="AS66" i="1" s="1"/>
  <c r="AW66" i="1" s="1"/>
  <c r="AZ435" i="1"/>
  <c r="AT435" i="1" s="1"/>
  <c r="AZ482" i="1"/>
  <c r="AT482" i="1" s="1"/>
  <c r="AZ395" i="1"/>
  <c r="AS468" i="1"/>
  <c r="AV468" i="1" s="1"/>
  <c r="AZ385" i="1"/>
  <c r="AT385" i="1" s="1"/>
  <c r="AZ488" i="1"/>
  <c r="AP488" i="1" s="1"/>
  <c r="AZ39" i="1"/>
  <c r="AP39" i="1" s="1"/>
  <c r="AZ424" i="1"/>
  <c r="AZ491" i="1"/>
  <c r="AP491" i="1" s="1"/>
  <c r="AP379" i="1"/>
  <c r="AS427" i="1"/>
  <c r="AW427" i="1" s="1"/>
  <c r="AS446" i="1"/>
  <c r="AW446" i="1" s="1"/>
  <c r="AT379" i="1"/>
  <c r="AT261" i="1"/>
  <c r="AT89" i="1"/>
  <c r="AT302" i="1"/>
  <c r="AT436" i="1"/>
  <c r="AT338" i="1"/>
  <c r="AT221" i="1"/>
  <c r="AT233" i="1"/>
  <c r="AT381" i="1"/>
  <c r="AT396" i="1"/>
  <c r="AT465" i="1"/>
  <c r="AT147" i="1"/>
  <c r="AT460" i="1"/>
  <c r="AT71" i="1"/>
  <c r="AT208" i="1"/>
  <c r="AT467" i="1"/>
  <c r="AT191" i="1"/>
  <c r="AT346" i="1"/>
  <c r="AT270" i="1"/>
  <c r="AT359" i="1"/>
  <c r="AT305" i="1"/>
  <c r="AT180" i="1"/>
  <c r="AT405" i="1"/>
  <c r="AT84" i="1"/>
  <c r="AT80" i="1"/>
  <c r="AT28" i="1"/>
  <c r="AT55" i="1"/>
  <c r="AT351" i="1"/>
  <c r="AT368" i="1"/>
  <c r="AT194" i="1"/>
  <c r="AT372" i="1"/>
  <c r="AT412" i="1"/>
  <c r="AT69" i="1"/>
  <c r="AT20" i="1"/>
  <c r="AT216" i="1"/>
  <c r="AT457" i="1"/>
  <c r="AT143" i="1"/>
  <c r="AT406" i="1"/>
  <c r="AT401" i="1"/>
  <c r="AT328" i="1"/>
  <c r="AT173" i="1"/>
  <c r="AT130" i="1"/>
  <c r="AT176" i="1"/>
  <c r="AT429" i="1"/>
  <c r="AT3" i="1"/>
  <c r="AT344" i="1"/>
  <c r="AT271" i="1"/>
  <c r="AT224" i="1"/>
  <c r="AT475" i="1"/>
  <c r="AT292" i="1"/>
  <c r="AT122" i="1"/>
  <c r="AT403" i="1"/>
  <c r="AT126" i="1"/>
  <c r="AT380" i="1"/>
  <c r="AT331" i="1"/>
  <c r="AT447" i="1"/>
  <c r="AT150" i="1"/>
  <c r="AT294" i="1"/>
  <c r="AT95" i="1"/>
  <c r="AT418" i="1"/>
  <c r="AT350" i="1"/>
  <c r="AT187" i="1"/>
  <c r="AT317" i="1"/>
  <c r="AT237" i="1"/>
  <c r="AT308" i="1"/>
  <c r="AT45" i="1"/>
  <c r="AT152" i="1"/>
  <c r="AT160" i="1"/>
  <c r="AT303" i="1"/>
  <c r="AT61" i="1"/>
  <c r="AT226" i="1"/>
  <c r="AT199" i="1"/>
  <c r="AT392" i="1"/>
  <c r="AT6" i="1"/>
  <c r="AT397" i="1"/>
  <c r="AT391" i="1"/>
  <c r="AT90" i="1"/>
  <c r="AT205" i="1"/>
  <c r="AT148" i="1"/>
  <c r="AT195" i="1"/>
  <c r="AT154" i="1"/>
  <c r="AT306" i="1"/>
  <c r="AT166" i="1"/>
  <c r="AT487" i="1"/>
  <c r="AT120" i="1"/>
  <c r="AT146" i="1"/>
  <c r="AT390" i="1"/>
  <c r="AT220" i="1"/>
  <c r="AT127" i="1"/>
  <c r="AT251" i="1"/>
  <c r="AT355" i="1"/>
  <c r="AT5" i="1"/>
  <c r="AT408" i="1"/>
  <c r="AT185" i="1"/>
  <c r="AT304" i="1"/>
  <c r="AT268" i="1"/>
  <c r="AT60" i="1"/>
  <c r="AT67" i="1"/>
  <c r="AT485" i="1"/>
  <c r="AT423" i="1"/>
  <c r="AT116" i="1"/>
  <c r="AT249" i="1"/>
  <c r="AT98" i="1"/>
  <c r="AT419" i="1"/>
  <c r="AT113" i="1"/>
  <c r="AT170" i="1"/>
  <c r="AT369" i="1"/>
  <c r="AT347" i="1"/>
  <c r="AT81" i="1"/>
  <c r="AT387" i="1"/>
  <c r="AT211" i="1"/>
  <c r="AT131" i="1"/>
  <c r="AT212" i="1"/>
  <c r="AT324" i="1"/>
  <c r="AT107" i="1"/>
  <c r="AT430" i="1"/>
  <c r="AT240" i="1"/>
  <c r="AT140" i="1"/>
  <c r="AT132" i="1"/>
  <c r="AT118" i="1"/>
  <c r="AT311" i="1"/>
  <c r="AT108" i="1"/>
  <c r="AT370" i="1"/>
  <c r="AT386" i="1"/>
  <c r="AT155" i="1"/>
  <c r="AT425" i="1"/>
  <c r="AT167" i="1"/>
  <c r="AT290" i="1"/>
  <c r="AT23" i="1"/>
  <c r="AT383" i="1"/>
  <c r="AT232" i="1"/>
  <c r="AT78" i="1"/>
  <c r="AT320" i="1"/>
  <c r="AT32" i="1"/>
  <c r="AT192" i="1"/>
  <c r="AT296" i="1"/>
  <c r="AT92" i="1"/>
  <c r="AT456" i="1"/>
  <c r="AT75" i="1"/>
  <c r="AT272" i="1"/>
  <c r="AT196" i="1"/>
  <c r="AT263" i="1"/>
  <c r="AT11" i="1"/>
  <c r="AT463" i="1"/>
  <c r="AT73" i="1"/>
  <c r="AT149" i="1"/>
  <c r="AT420" i="1"/>
  <c r="AT138" i="1"/>
  <c r="AT297" i="1"/>
  <c r="AT244" i="1"/>
  <c r="AT119" i="1"/>
  <c r="AT245" i="1"/>
  <c r="AT34" i="1"/>
  <c r="AT169" i="1"/>
  <c r="AT438" i="1"/>
  <c r="AT218" i="1"/>
  <c r="AT111" i="1"/>
  <c r="AT374" i="1"/>
  <c r="AT153" i="1"/>
  <c r="AT288" i="1"/>
  <c r="AT36" i="1"/>
  <c r="AT399" i="1"/>
  <c r="AT17" i="1"/>
  <c r="AT478" i="1"/>
  <c r="AT100" i="1"/>
  <c r="AT384" i="1"/>
  <c r="AT177" i="1"/>
  <c r="AT105" i="1"/>
  <c r="AT445" i="1"/>
  <c r="AT141" i="1"/>
  <c r="AT243" i="1"/>
  <c r="AT94" i="1"/>
  <c r="AT489" i="1"/>
  <c r="AT179" i="1"/>
  <c r="AT441" i="1"/>
  <c r="AT295" i="1"/>
  <c r="AT413" i="1"/>
  <c r="AT101" i="1"/>
  <c r="AT52" i="1"/>
  <c r="AT210" i="1"/>
  <c r="AT202" i="1"/>
  <c r="AT72" i="1"/>
  <c r="AT329" i="1"/>
  <c r="AT377" i="1"/>
  <c r="AT287" i="1"/>
  <c r="AT157" i="1"/>
  <c r="AT431" i="1"/>
  <c r="AT49" i="1"/>
  <c r="AT18" i="1"/>
  <c r="AT33" i="1"/>
  <c r="AT2" i="1"/>
  <c r="AT466" i="1"/>
  <c r="AT404" i="1"/>
  <c r="AT29" i="1"/>
  <c r="AT112" i="1"/>
  <c r="AT258" i="1"/>
  <c r="AT238" i="1"/>
  <c r="AT50" i="1"/>
  <c r="AT82" i="1"/>
  <c r="AT228" i="1"/>
  <c r="AT275" i="1"/>
  <c r="AT68" i="1"/>
  <c r="AT362" i="1"/>
  <c r="AT159" i="1"/>
  <c r="AT129" i="1"/>
  <c r="AT367" i="1"/>
  <c r="AT363" i="1"/>
  <c r="AT181" i="1"/>
  <c r="AT492" i="1"/>
  <c r="AT259" i="1"/>
  <c r="AT206" i="1"/>
  <c r="AT231" i="1"/>
  <c r="AT283" i="1"/>
  <c r="AT433" i="1"/>
  <c r="AT354" i="1"/>
  <c r="AT151" i="1"/>
  <c r="AT77" i="1"/>
  <c r="AT298" i="1"/>
  <c r="AT227" i="1"/>
  <c r="AT85" i="1"/>
  <c r="AT133" i="1"/>
  <c r="AT201" i="1"/>
  <c r="AT223" i="1"/>
  <c r="AT31" i="1"/>
  <c r="AT15" i="1"/>
  <c r="AT114" i="1"/>
  <c r="AT422" i="1"/>
  <c r="AT13" i="1"/>
  <c r="AT190" i="1"/>
  <c r="AT59" i="1"/>
  <c r="AT8" i="1"/>
  <c r="AT274" i="1"/>
  <c r="AT27" i="1"/>
  <c r="AT86" i="1"/>
  <c r="AT451" i="1"/>
  <c r="AT123" i="1"/>
  <c r="AT254" i="1"/>
  <c r="AT266" i="1"/>
  <c r="AS107" i="1"/>
  <c r="AW107" i="1" s="1"/>
  <c r="AS132" i="1"/>
  <c r="AW132" i="1" s="1"/>
  <c r="AS57" i="1"/>
  <c r="AW57" i="1" s="1"/>
  <c r="AS386" i="1"/>
  <c r="AW386" i="1" s="1"/>
  <c r="AS99" i="1"/>
  <c r="AW99" i="1" s="1"/>
  <c r="AS383" i="1"/>
  <c r="AW383" i="1" s="1"/>
  <c r="AS32" i="1"/>
  <c r="AW32" i="1" s="1"/>
  <c r="AS306" i="1"/>
  <c r="AW306" i="1" s="1"/>
  <c r="AS166" i="1"/>
  <c r="AW166" i="1" s="1"/>
  <c r="AS146" i="1"/>
  <c r="AW146" i="1" s="1"/>
  <c r="AS390" i="1"/>
  <c r="AW390" i="1" s="1"/>
  <c r="AS407" i="1"/>
  <c r="AW407" i="1" s="1"/>
  <c r="AS220" i="1"/>
  <c r="AW220" i="1" s="1"/>
  <c r="AS127" i="1"/>
  <c r="AW127" i="1" s="1"/>
  <c r="AS251" i="1"/>
  <c r="AW251" i="1" s="1"/>
  <c r="AS355" i="1"/>
  <c r="AW355" i="1" s="1"/>
  <c r="AS5" i="1"/>
  <c r="AW5" i="1" s="1"/>
  <c r="AS408" i="1"/>
  <c r="AW408" i="1" s="1"/>
  <c r="AS185" i="1"/>
  <c r="AW185" i="1" s="1"/>
  <c r="AS304" i="1"/>
  <c r="AW304" i="1" s="1"/>
  <c r="AS60" i="1"/>
  <c r="AW60" i="1" s="1"/>
  <c r="AS67" i="1"/>
  <c r="AW67" i="1" s="1"/>
  <c r="AS485" i="1"/>
  <c r="AW485" i="1" s="1"/>
  <c r="AS423" i="1"/>
  <c r="AW423" i="1" s="1"/>
  <c r="AS116" i="1"/>
  <c r="AW116" i="1" s="1"/>
  <c r="AS249" i="1"/>
  <c r="AW249" i="1" s="1"/>
  <c r="AS98" i="1"/>
  <c r="AW98" i="1" s="1"/>
  <c r="AS419" i="1"/>
  <c r="AW419" i="1" s="1"/>
  <c r="AS113" i="1"/>
  <c r="AW113" i="1" s="1"/>
  <c r="AS144" i="1"/>
  <c r="AW144" i="1" s="1"/>
  <c r="AS170" i="1"/>
  <c r="AW170" i="1" s="1"/>
  <c r="AS369" i="1"/>
  <c r="AW369" i="1" s="1"/>
  <c r="AS347" i="1"/>
  <c r="AW347" i="1" s="1"/>
  <c r="AS387" i="1"/>
  <c r="AW387" i="1" s="1"/>
  <c r="AS212" i="1"/>
  <c r="AW212" i="1" s="1"/>
  <c r="AS140" i="1"/>
  <c r="AW140" i="1" s="1"/>
  <c r="AS290" i="1"/>
  <c r="AW290" i="1" s="1"/>
  <c r="AS192" i="1"/>
  <c r="AW192" i="1" s="1"/>
  <c r="AS73" i="1"/>
  <c r="AW73" i="1" s="1"/>
  <c r="AS149" i="1"/>
  <c r="AW149" i="1" s="1"/>
  <c r="AS420" i="1"/>
  <c r="AW420" i="1" s="1"/>
  <c r="AS138" i="1"/>
  <c r="AW138" i="1" s="1"/>
  <c r="AS297" i="1"/>
  <c r="AW297" i="1" s="1"/>
  <c r="AS244" i="1"/>
  <c r="AW244" i="1" s="1"/>
  <c r="AS119" i="1"/>
  <c r="AW119" i="1" s="1"/>
  <c r="AS245" i="1"/>
  <c r="AW245" i="1" s="1"/>
  <c r="AS472" i="1"/>
  <c r="AW472" i="1" s="1"/>
  <c r="AS34" i="1"/>
  <c r="AW34" i="1" s="1"/>
  <c r="AS169" i="1"/>
  <c r="AW169" i="1" s="1"/>
  <c r="AS438" i="1"/>
  <c r="AW438" i="1" s="1"/>
  <c r="AS218" i="1"/>
  <c r="AW218" i="1" s="1"/>
  <c r="AS111" i="1"/>
  <c r="AW111" i="1" s="1"/>
  <c r="AS153" i="1"/>
  <c r="AW153" i="1" s="1"/>
  <c r="AS288" i="1"/>
  <c r="AW288" i="1" s="1"/>
  <c r="AS36" i="1"/>
  <c r="AW36" i="1" s="1"/>
  <c r="AS399" i="1"/>
  <c r="AW399" i="1" s="1"/>
  <c r="AS134" i="1"/>
  <c r="AW134" i="1" s="1"/>
  <c r="AS17" i="1"/>
  <c r="AW17" i="1" s="1"/>
  <c r="AS214" i="1"/>
  <c r="AW214" i="1" s="1"/>
  <c r="AS478" i="1"/>
  <c r="AW478" i="1" s="1"/>
  <c r="AS100" i="1"/>
  <c r="AW100" i="1" s="1"/>
  <c r="AS384" i="1"/>
  <c r="AW384" i="1" s="1"/>
  <c r="AS177" i="1"/>
  <c r="AW177" i="1" s="1"/>
  <c r="AS105" i="1"/>
  <c r="AW105" i="1" s="1"/>
  <c r="AS445" i="1"/>
  <c r="AW445" i="1" s="1"/>
  <c r="AS243" i="1"/>
  <c r="AW243" i="1" s="1"/>
  <c r="AS489" i="1"/>
  <c r="AW489" i="1" s="1"/>
  <c r="AS179" i="1"/>
  <c r="AW179" i="1" s="1"/>
  <c r="AS131" i="1"/>
  <c r="AW131" i="1" s="1"/>
  <c r="AS425" i="1"/>
  <c r="AW425" i="1" s="1"/>
  <c r="AS23" i="1"/>
  <c r="AW23" i="1" s="1"/>
  <c r="AS320" i="1"/>
  <c r="AW320" i="1" s="1"/>
  <c r="AS92" i="1"/>
  <c r="AW92" i="1" s="1"/>
  <c r="AS456" i="1"/>
  <c r="AW456" i="1" s="1"/>
  <c r="AS441" i="1"/>
  <c r="AW441" i="1" s="1"/>
  <c r="AS295" i="1"/>
  <c r="AW295" i="1" s="1"/>
  <c r="AS413" i="1"/>
  <c r="AW413" i="1" s="1"/>
  <c r="AS189" i="1"/>
  <c r="AW189" i="1" s="1"/>
  <c r="AS101" i="1"/>
  <c r="AW101" i="1" s="1"/>
  <c r="AS52" i="1"/>
  <c r="AW52" i="1" s="1"/>
  <c r="AS210" i="1"/>
  <c r="AW210" i="1" s="1"/>
  <c r="AS202" i="1"/>
  <c r="AW202" i="1" s="1"/>
  <c r="AS72" i="1"/>
  <c r="AW72" i="1" s="1"/>
  <c r="AS329" i="1"/>
  <c r="AW329" i="1" s="1"/>
  <c r="AS377" i="1"/>
  <c r="AW377" i="1" s="1"/>
  <c r="AS287" i="1"/>
  <c r="AW287" i="1" s="1"/>
  <c r="AS157" i="1"/>
  <c r="AW157" i="1" s="1"/>
  <c r="AS431" i="1"/>
  <c r="AW431" i="1" s="1"/>
  <c r="AS49" i="1"/>
  <c r="AW49" i="1" s="1"/>
  <c r="AS18" i="1"/>
  <c r="AW18" i="1" s="1"/>
  <c r="AS65" i="1"/>
  <c r="AW65" i="1" s="1"/>
  <c r="AS26" i="1"/>
  <c r="AW26" i="1" s="1"/>
  <c r="AS33" i="1"/>
  <c r="AW33" i="1" s="1"/>
  <c r="AS2" i="1"/>
  <c r="AW2" i="1" s="1"/>
  <c r="AS466" i="1"/>
  <c r="AW466" i="1" s="1"/>
  <c r="AS404" i="1"/>
  <c r="AW404" i="1" s="1"/>
  <c r="AS29" i="1"/>
  <c r="AW29" i="1" s="1"/>
  <c r="AS112" i="1"/>
  <c r="AW112" i="1" s="1"/>
  <c r="AS258" i="1"/>
  <c r="AW258" i="1" s="1"/>
  <c r="AS238" i="1"/>
  <c r="AW238" i="1" s="1"/>
  <c r="AS50" i="1"/>
  <c r="AW50" i="1" s="1"/>
  <c r="AS82" i="1"/>
  <c r="AW82" i="1" s="1"/>
  <c r="AS228" i="1"/>
  <c r="AW228" i="1" s="1"/>
  <c r="AS275" i="1"/>
  <c r="AW275" i="1" s="1"/>
  <c r="AS68" i="1"/>
  <c r="AW68" i="1" s="1"/>
  <c r="AS362" i="1"/>
  <c r="AW362" i="1" s="1"/>
  <c r="AS211" i="1"/>
  <c r="AW211" i="1" s="1"/>
  <c r="AS129" i="1"/>
  <c r="AW129" i="1" s="1"/>
  <c r="AS367" i="1"/>
  <c r="AW367" i="1" s="1"/>
  <c r="AS363" i="1"/>
  <c r="AW363" i="1" s="1"/>
  <c r="AS181" i="1"/>
  <c r="AW181" i="1" s="1"/>
  <c r="AS492" i="1"/>
  <c r="AW492" i="1" s="1"/>
  <c r="AS142" i="1"/>
  <c r="AW142" i="1" s="1"/>
  <c r="AS259" i="1"/>
  <c r="AW259" i="1" s="1"/>
  <c r="AS206" i="1"/>
  <c r="AW206" i="1" s="1"/>
  <c r="AS231" i="1"/>
  <c r="AW231" i="1" s="1"/>
  <c r="AS283" i="1"/>
  <c r="AW283" i="1" s="1"/>
  <c r="AS433" i="1"/>
  <c r="AW433" i="1" s="1"/>
  <c r="AS354" i="1"/>
  <c r="AW354" i="1" s="1"/>
  <c r="AS151" i="1"/>
  <c r="AW151" i="1" s="1"/>
  <c r="AS298" i="1"/>
  <c r="AW298" i="1" s="1"/>
  <c r="AS227" i="1"/>
  <c r="AW227" i="1" s="1"/>
  <c r="AS85" i="1"/>
  <c r="AW85" i="1" s="1"/>
  <c r="AS133" i="1"/>
  <c r="AW133" i="1" s="1"/>
  <c r="AS201" i="1"/>
  <c r="AW201" i="1" s="1"/>
  <c r="AS223" i="1"/>
  <c r="AW223" i="1" s="1"/>
  <c r="AS31" i="1"/>
  <c r="AW31" i="1" s="1"/>
  <c r="AS15" i="1"/>
  <c r="AW15" i="1" s="1"/>
  <c r="AS422" i="1"/>
  <c r="AW422" i="1" s="1"/>
  <c r="AS13" i="1"/>
  <c r="AW13" i="1" s="1"/>
  <c r="AS190" i="1"/>
  <c r="AW190" i="1" s="1"/>
  <c r="AS59" i="1"/>
  <c r="AW59" i="1" s="1"/>
  <c r="AS8" i="1"/>
  <c r="AW8" i="1" s="1"/>
  <c r="AS274" i="1"/>
  <c r="AW274" i="1" s="1"/>
  <c r="AS27" i="1"/>
  <c r="AW27" i="1" s="1"/>
  <c r="AS86" i="1"/>
  <c r="AW86" i="1" s="1"/>
  <c r="AS451" i="1"/>
  <c r="AW451" i="1" s="1"/>
  <c r="AS123" i="1"/>
  <c r="AW123" i="1" s="1"/>
  <c r="AS254" i="1"/>
  <c r="AW254" i="1" s="1"/>
  <c r="AS266" i="1"/>
  <c r="AW266" i="1" s="1"/>
  <c r="AS357" i="1"/>
  <c r="AW357" i="1" s="1"/>
  <c r="AS324" i="1"/>
  <c r="AW324" i="1" s="1"/>
  <c r="AS430" i="1"/>
  <c r="AW430" i="1" s="1"/>
  <c r="AS311" i="1"/>
  <c r="AW311" i="1" s="1"/>
  <c r="AS167" i="1"/>
  <c r="AW167" i="1" s="1"/>
  <c r="AS286" i="1"/>
  <c r="AW286" i="1" s="1"/>
  <c r="AS78" i="1"/>
  <c r="AW78" i="1" s="1"/>
  <c r="AS221" i="1"/>
  <c r="AW221" i="1" s="1"/>
  <c r="AS233" i="1"/>
  <c r="AW233" i="1" s="1"/>
  <c r="AS381" i="1"/>
  <c r="AW381" i="1" s="1"/>
  <c r="AS396" i="1"/>
  <c r="AW396" i="1" s="1"/>
  <c r="AS147" i="1"/>
  <c r="AW147" i="1" s="1"/>
  <c r="AS460" i="1"/>
  <c r="AW460" i="1" s="1"/>
  <c r="AS71" i="1"/>
  <c r="AW71" i="1" s="1"/>
  <c r="AS208" i="1"/>
  <c r="AW208" i="1" s="1"/>
  <c r="AS467" i="1"/>
  <c r="AW467" i="1" s="1"/>
  <c r="AS191" i="1"/>
  <c r="AW191" i="1" s="1"/>
  <c r="AS346" i="1"/>
  <c r="AW346" i="1" s="1"/>
  <c r="AS270" i="1"/>
  <c r="AW270" i="1" s="1"/>
  <c r="AS359" i="1"/>
  <c r="AW359" i="1" s="1"/>
  <c r="AS305" i="1"/>
  <c r="AW305" i="1" s="1"/>
  <c r="AS180" i="1"/>
  <c r="AW180" i="1" s="1"/>
  <c r="AS405" i="1"/>
  <c r="AW405" i="1" s="1"/>
  <c r="AS371" i="1"/>
  <c r="AW371" i="1" s="1"/>
  <c r="AS84" i="1"/>
  <c r="AW84" i="1" s="1"/>
  <c r="AS80" i="1"/>
  <c r="AW80" i="1" s="1"/>
  <c r="AS28" i="1"/>
  <c r="AW28" i="1" s="1"/>
  <c r="AS183" i="1"/>
  <c r="AW183" i="1" s="1"/>
  <c r="AS55" i="1"/>
  <c r="AW55" i="1" s="1"/>
  <c r="AS351" i="1"/>
  <c r="AW351" i="1" s="1"/>
  <c r="AS368" i="1"/>
  <c r="AW368" i="1" s="1"/>
  <c r="AS194" i="1"/>
  <c r="AW194" i="1" s="1"/>
  <c r="AS372" i="1"/>
  <c r="AW372" i="1" s="1"/>
  <c r="AS412" i="1"/>
  <c r="AW412" i="1" s="1"/>
  <c r="AS69" i="1"/>
  <c r="AW69" i="1" s="1"/>
  <c r="AS20" i="1"/>
  <c r="AW20" i="1" s="1"/>
  <c r="AS216" i="1"/>
  <c r="AW216" i="1" s="1"/>
  <c r="AS457" i="1"/>
  <c r="AW457" i="1" s="1"/>
  <c r="AS143" i="1"/>
  <c r="AW143" i="1" s="1"/>
  <c r="AS406" i="1"/>
  <c r="AW406" i="1" s="1"/>
  <c r="AS401" i="1"/>
  <c r="AW401" i="1" s="1"/>
  <c r="AS328" i="1"/>
  <c r="AW328" i="1" s="1"/>
  <c r="AS370" i="1"/>
  <c r="AW370" i="1" s="1"/>
  <c r="AS342" i="1"/>
  <c r="AW342" i="1" s="1"/>
  <c r="AS173" i="1"/>
  <c r="AW173" i="1" s="1"/>
  <c r="AS391" i="1"/>
  <c r="AW391" i="1" s="1"/>
  <c r="AS130" i="1"/>
  <c r="AW130" i="1" s="1"/>
  <c r="AS366" i="1"/>
  <c r="AW366" i="1" s="1"/>
  <c r="AS272" i="1"/>
  <c r="AW272" i="1" s="1"/>
  <c r="AS261" i="1"/>
  <c r="AW261" i="1" s="1"/>
  <c r="AS239" i="1"/>
  <c r="AW239" i="1" s="1"/>
  <c r="AS159" i="1"/>
  <c r="AW159" i="1" s="1"/>
  <c r="AS196" i="1"/>
  <c r="AW196" i="1" s="1"/>
  <c r="AS89" i="1"/>
  <c r="AW89" i="1" s="1"/>
  <c r="AS90" i="1"/>
  <c r="AW90" i="1" s="1"/>
  <c r="AS302" i="1"/>
  <c r="AW302" i="1" s="1"/>
  <c r="AS81" i="1"/>
  <c r="AW81" i="1" s="1"/>
  <c r="AS205" i="1"/>
  <c r="AW205" i="1" s="1"/>
  <c r="AS263" i="1"/>
  <c r="AW263" i="1" s="1"/>
  <c r="AS436" i="1"/>
  <c r="AW436" i="1" s="1"/>
  <c r="AS148" i="1"/>
  <c r="AW148" i="1" s="1"/>
  <c r="AS176" i="1"/>
  <c r="AW176" i="1" s="1"/>
  <c r="AS195" i="1"/>
  <c r="AW195" i="1" s="1"/>
  <c r="AS338" i="1"/>
  <c r="AW338" i="1" s="1"/>
  <c r="AS429" i="1"/>
  <c r="AW429" i="1" s="1"/>
  <c r="AS463" i="1"/>
  <c r="AW463" i="1" s="1"/>
  <c r="AS415" i="1"/>
  <c r="AW415" i="1" s="1"/>
  <c r="AS3" i="1"/>
  <c r="AW3" i="1" s="1"/>
  <c r="AS448" i="1"/>
  <c r="AW448" i="1" s="1"/>
  <c r="AS461" i="1"/>
  <c r="AW461" i="1" s="1"/>
  <c r="AS240" i="1"/>
  <c r="AW240" i="1" s="1"/>
  <c r="AS118" i="1"/>
  <c r="AW118" i="1" s="1"/>
  <c r="AS155" i="1"/>
  <c r="AW155" i="1" s="1"/>
  <c r="AS232" i="1"/>
  <c r="AW232" i="1" s="1"/>
  <c r="AS25" i="1"/>
  <c r="AW25" i="1" s="1"/>
  <c r="AS296" i="1"/>
  <c r="AW296" i="1" s="1"/>
  <c r="AS75" i="1"/>
  <c r="AW75" i="1" s="1"/>
  <c r="AS344" i="1"/>
  <c r="AW344" i="1" s="1"/>
  <c r="AS271" i="1"/>
  <c r="AW271" i="1" s="1"/>
  <c r="AS224" i="1"/>
  <c r="AW224" i="1" s="1"/>
  <c r="AS475" i="1"/>
  <c r="AW475" i="1" s="1"/>
  <c r="AS292" i="1"/>
  <c r="AW292" i="1" s="1"/>
  <c r="AS122" i="1"/>
  <c r="AW122" i="1" s="1"/>
  <c r="AS403" i="1"/>
  <c r="AW403" i="1" s="1"/>
  <c r="AS126" i="1"/>
  <c r="AW126" i="1" s="1"/>
  <c r="AS380" i="1"/>
  <c r="AW380" i="1" s="1"/>
  <c r="AS331" i="1"/>
  <c r="AW331" i="1" s="1"/>
  <c r="AS447" i="1"/>
  <c r="AW447" i="1" s="1"/>
  <c r="AS150" i="1"/>
  <c r="AW150" i="1" s="1"/>
  <c r="AS294" i="1"/>
  <c r="AW294" i="1" s="1"/>
  <c r="AS95" i="1"/>
  <c r="AW95" i="1" s="1"/>
  <c r="AS418" i="1"/>
  <c r="AW418" i="1" s="1"/>
  <c r="AS350" i="1"/>
  <c r="AW350" i="1" s="1"/>
  <c r="AS187" i="1"/>
  <c r="AW187" i="1" s="1"/>
  <c r="AS317" i="1"/>
  <c r="AW317" i="1" s="1"/>
  <c r="AS237" i="1"/>
  <c r="AW237" i="1" s="1"/>
  <c r="AS308" i="1"/>
  <c r="AW308" i="1" s="1"/>
  <c r="AS45" i="1"/>
  <c r="AW45" i="1" s="1"/>
  <c r="AS315" i="1"/>
  <c r="AW315" i="1" s="1"/>
  <c r="AS160" i="1"/>
  <c r="AW160" i="1" s="1"/>
  <c r="AS9" i="1"/>
  <c r="AW9" i="1" s="1"/>
  <c r="AS303" i="1"/>
  <c r="AW303" i="1" s="1"/>
  <c r="AS61" i="1"/>
  <c r="AW61" i="1" s="1"/>
  <c r="AS226" i="1"/>
  <c r="AW226" i="1" s="1"/>
  <c r="AS199" i="1"/>
  <c r="AW199" i="1" s="1"/>
  <c r="AS392" i="1"/>
  <c r="AW392" i="1" s="1"/>
  <c r="AS471" i="1"/>
  <c r="AW471" i="1" s="1"/>
  <c r="AS6" i="1"/>
  <c r="AW6" i="1" s="1"/>
  <c r="AS267" i="1"/>
  <c r="AW267" i="1" s="1"/>
  <c r="AS397" i="1"/>
  <c r="AW397" i="1" s="1"/>
  <c r="AS19" i="1" l="1"/>
  <c r="AW19" i="1" s="1"/>
  <c r="AS139" i="1"/>
  <c r="AW139" i="1" s="1"/>
  <c r="AS293" i="1"/>
  <c r="AW293" i="1" s="1"/>
  <c r="AS43" i="1"/>
  <c r="AW43" i="1" s="1"/>
  <c r="AS330" i="1"/>
  <c r="AW330" i="1" s="1"/>
  <c r="AS246" i="1"/>
  <c r="AW246" i="1" s="1"/>
  <c r="AS24" i="1"/>
  <c r="AW24" i="1" s="1"/>
  <c r="AS74" i="1"/>
  <c r="AW74" i="1" s="1"/>
  <c r="AS334" i="1"/>
  <c r="AW334" i="1" s="1"/>
  <c r="AT125" i="1"/>
  <c r="AS364" i="1"/>
  <c r="AW364" i="1" s="1"/>
  <c r="AT215" i="1"/>
  <c r="AT325" i="1"/>
  <c r="AS250" i="1"/>
  <c r="AW250" i="1" s="1"/>
  <c r="AS435" i="1"/>
  <c r="AW435" i="1" s="1"/>
  <c r="AS459" i="1"/>
  <c r="AW459" i="1" s="1"/>
  <c r="AT40" i="1"/>
  <c r="AT184" i="1"/>
  <c r="AT335" i="1"/>
  <c r="AS175" i="1"/>
  <c r="AW175" i="1" s="1"/>
  <c r="AT322" i="1"/>
  <c r="AS96" i="1"/>
  <c r="AW96" i="1" s="1"/>
  <c r="AT252" i="1"/>
  <c r="AT276" i="1"/>
  <c r="AT442" i="1"/>
  <c r="AT58" i="1"/>
  <c r="AS284" i="1"/>
  <c r="AW284" i="1" s="1"/>
  <c r="AS402" i="1"/>
  <c r="AW402" i="1" s="1"/>
  <c r="AS255" i="1"/>
  <c r="AW255" i="1" s="1"/>
  <c r="AS253" i="1"/>
  <c r="AW253" i="1" s="1"/>
  <c r="AS450" i="1"/>
  <c r="AW450" i="1" s="1"/>
  <c r="AS301" i="1"/>
  <c r="AW301" i="1" s="1"/>
  <c r="AS348" i="1"/>
  <c r="AW348" i="1" s="1"/>
  <c r="AS222" i="1"/>
  <c r="AW222" i="1" s="1"/>
  <c r="AT313" i="1"/>
  <c r="AS197" i="1"/>
  <c r="AW197" i="1" s="1"/>
  <c r="AT312" i="1"/>
  <c r="AS473" i="1"/>
  <c r="AW473" i="1" s="1"/>
  <c r="AS156" i="1"/>
  <c r="AW156" i="1" s="1"/>
  <c r="AS262" i="1"/>
  <c r="AW262" i="1" s="1"/>
  <c r="AS106" i="1"/>
  <c r="AW106" i="1" s="1"/>
  <c r="AS264" i="1"/>
  <c r="AW264" i="1" s="1"/>
  <c r="AT476" i="1"/>
  <c r="AS171" i="1"/>
  <c r="AW171" i="1" s="1"/>
  <c r="AS352" i="1"/>
  <c r="AW352" i="1" s="1"/>
  <c r="AS164" i="1"/>
  <c r="AW164" i="1" s="1"/>
  <c r="AS432" i="1"/>
  <c r="AW432" i="1" s="1"/>
  <c r="AT493" i="1"/>
  <c r="AT241" i="1"/>
  <c r="AS458" i="1"/>
  <c r="AW458" i="1" s="1"/>
  <c r="AS46" i="1"/>
  <c r="AW46" i="1" s="1"/>
  <c r="AS375" i="1"/>
  <c r="AW375" i="1" s="1"/>
  <c r="AS341" i="1"/>
  <c r="AW341" i="1" s="1"/>
  <c r="AS102" i="1"/>
  <c r="AW102" i="1" s="1"/>
  <c r="AS469" i="1"/>
  <c r="AW469" i="1" s="1"/>
  <c r="AT382" i="1"/>
  <c r="AS307" i="1"/>
  <c r="AW307" i="1" s="1"/>
  <c r="AT323" i="1"/>
  <c r="AS225" i="1"/>
  <c r="AW225" i="1" s="1"/>
  <c r="AT124" i="1"/>
  <c r="AT236" i="1"/>
  <c r="AS83" i="1"/>
  <c r="AW83" i="1" s="1"/>
  <c r="AT479" i="1"/>
  <c r="AS410" i="1"/>
  <c r="AW410" i="1" s="1"/>
  <c r="AS12" i="1"/>
  <c r="AW12" i="1" s="1"/>
  <c r="AS291" i="1"/>
  <c r="AW291" i="1" s="1"/>
  <c r="AT310" i="1"/>
  <c r="AS337" i="1"/>
  <c r="AW337" i="1" s="1"/>
  <c r="AT247" i="1"/>
  <c r="AT128" i="1"/>
  <c r="AS314" i="1"/>
  <c r="AW314" i="1" s="1"/>
  <c r="AS480" i="1"/>
  <c r="AW480" i="1" s="1"/>
  <c r="AS203" i="1"/>
  <c r="AW203" i="1" s="1"/>
  <c r="AS109" i="1"/>
  <c r="AW109" i="1" s="1"/>
  <c r="AT462" i="1"/>
  <c r="AS168" i="1"/>
  <c r="AW168" i="1" s="1"/>
  <c r="AT38" i="1"/>
  <c r="AS209" i="1"/>
  <c r="AW209" i="1" s="1"/>
  <c r="AS269" i="1"/>
  <c r="AW269" i="1" s="1"/>
  <c r="AS321" i="1"/>
  <c r="AW321" i="1" s="1"/>
  <c r="AS182" i="1"/>
  <c r="AW182" i="1" s="1"/>
  <c r="AT88" i="1"/>
  <c r="AS257" i="1"/>
  <c r="AW257" i="1" s="1"/>
  <c r="AS30" i="1"/>
  <c r="AW30" i="1" s="1"/>
  <c r="AS62" i="1"/>
  <c r="AW62" i="1" s="1"/>
  <c r="AS163" i="1"/>
  <c r="AW163" i="1" s="1"/>
  <c r="AT360" i="1"/>
  <c r="AT66" i="1"/>
  <c r="AT14" i="1"/>
  <c r="AT165" i="1"/>
  <c r="AT484" i="1"/>
  <c r="AS37" i="1"/>
  <c r="AW37" i="1" s="1"/>
  <c r="AS281" i="1"/>
  <c r="AW281" i="1" s="1"/>
  <c r="AS481" i="1"/>
  <c r="AW481" i="1" s="1"/>
  <c r="AT145" i="1"/>
  <c r="AV389" i="1"/>
  <c r="AK389" i="1" s="1"/>
  <c r="AT394" i="1"/>
  <c r="AT339" i="1"/>
  <c r="AS4" i="1"/>
  <c r="AW4" i="1" s="1"/>
  <c r="AT230" i="1"/>
  <c r="AS444" i="1"/>
  <c r="AW444" i="1" s="1"/>
  <c r="AS437" i="1"/>
  <c r="AW437" i="1" s="1"/>
  <c r="AS333" i="1"/>
  <c r="AW333" i="1" s="1"/>
  <c r="AS398" i="1"/>
  <c r="AW398" i="1" s="1"/>
  <c r="AT174" i="1"/>
  <c r="AS51" i="1"/>
  <c r="AW51" i="1" s="1"/>
  <c r="AS277" i="1"/>
  <c r="AW277" i="1" s="1"/>
  <c r="AS235" i="1"/>
  <c r="AW235" i="1" s="1"/>
  <c r="AS22" i="1"/>
  <c r="AW22" i="1" s="1"/>
  <c r="AS443" i="1"/>
  <c r="AW443" i="1" s="1"/>
  <c r="AT178" i="1"/>
  <c r="AS455" i="1"/>
  <c r="AW455" i="1" s="1"/>
  <c r="AS198" i="1"/>
  <c r="AW198" i="1" s="1"/>
  <c r="AS91" i="1"/>
  <c r="AW91" i="1" s="1"/>
  <c r="AS10" i="1"/>
  <c r="AW10" i="1" s="1"/>
  <c r="AS393" i="1"/>
  <c r="AW393" i="1" s="1"/>
  <c r="AS439" i="1"/>
  <c r="AW439" i="1" s="1"/>
  <c r="AS76" i="1"/>
  <c r="AW76" i="1" s="1"/>
  <c r="AS79" i="1"/>
  <c r="AW79" i="1" s="1"/>
  <c r="AS54" i="1"/>
  <c r="AW54" i="1" s="1"/>
  <c r="AT41" i="1"/>
  <c r="AT316" i="1"/>
  <c r="AS97" i="1"/>
  <c r="AW97" i="1" s="1"/>
  <c r="AS452" i="1"/>
  <c r="AW452" i="1" s="1"/>
  <c r="AT193" i="1"/>
  <c r="AS414" i="1"/>
  <c r="AW414" i="1" s="1"/>
  <c r="AT42" i="1"/>
  <c r="AT229" i="1"/>
  <c r="AT474" i="1"/>
  <c r="AS117" i="1"/>
  <c r="AW117" i="1" s="1"/>
  <c r="AS136" i="1"/>
  <c r="AW136" i="1" s="1"/>
  <c r="AS121" i="1"/>
  <c r="AW121" i="1" s="1"/>
  <c r="AT87" i="1"/>
  <c r="AT470" i="1"/>
  <c r="AT64" i="1"/>
  <c r="AT115" i="1"/>
  <c r="AT318" i="1"/>
  <c r="AS256" i="1"/>
  <c r="AW256" i="1" s="1"/>
  <c r="AS93" i="1"/>
  <c r="AW93" i="1" s="1"/>
  <c r="AT217" i="1"/>
  <c r="AT417" i="1"/>
  <c r="AT280" i="1"/>
  <c r="AT47" i="1"/>
  <c r="AV248" i="1"/>
  <c r="AK248" i="1" s="1"/>
  <c r="AS186" i="1"/>
  <c r="AW186" i="1" s="1"/>
  <c r="AS70" i="1"/>
  <c r="AW70" i="1" s="1"/>
  <c r="AT213" i="1"/>
  <c r="AT327" i="1"/>
  <c r="AS135" i="1"/>
  <c r="AW135" i="1" s="1"/>
  <c r="AS21" i="1"/>
  <c r="AW21" i="1" s="1"/>
  <c r="AS464" i="1"/>
  <c r="AW464" i="1" s="1"/>
  <c r="AT453" i="1"/>
  <c r="AS219" i="1"/>
  <c r="AW219" i="1" s="1"/>
  <c r="AT428" i="1"/>
  <c r="BA299" i="1"/>
  <c r="BA424" i="1"/>
  <c r="AK424" i="1" s="1"/>
  <c r="BA39" i="1"/>
  <c r="AL39" i="1" s="1"/>
  <c r="BA488" i="1"/>
  <c r="BA385" i="1"/>
  <c r="AL385" i="1" s="1"/>
  <c r="BA379" i="1"/>
  <c r="AL379" i="1" s="1"/>
  <c r="AS7" i="1"/>
  <c r="AW7" i="1" s="1"/>
  <c r="AS137" i="1"/>
  <c r="AW137" i="1" s="1"/>
  <c r="BA326" i="1"/>
  <c r="BA491" i="1"/>
  <c r="AK491" i="1" s="1"/>
  <c r="BA361" i="1"/>
  <c r="AL361" i="1" s="1"/>
  <c r="BA477" i="1"/>
  <c r="BA395" i="1"/>
  <c r="AL395" i="1" s="1"/>
  <c r="AS409" i="1"/>
  <c r="AW409" i="1" s="1"/>
  <c r="AS490" i="1"/>
  <c r="AW490" i="1" s="1"/>
  <c r="AS416" i="1"/>
  <c r="AW416" i="1" s="1"/>
  <c r="AT426" i="1"/>
  <c r="AS204" i="1"/>
  <c r="AW204" i="1" s="1"/>
  <c r="AT279" i="1"/>
  <c r="AT207" i="1"/>
  <c r="AS48" i="1"/>
  <c r="AW48" i="1" s="1"/>
  <c r="AS200" i="1"/>
  <c r="AW200" i="1" s="1"/>
  <c r="AS282" i="1"/>
  <c r="AW282" i="1" s="1"/>
  <c r="AS188" i="1"/>
  <c r="AW188" i="1" s="1"/>
  <c r="AT289" i="1"/>
  <c r="AT332" i="1"/>
  <c r="AS345" i="1"/>
  <c r="AW345" i="1" s="1"/>
  <c r="AT378" i="1"/>
  <c r="AS309" i="1"/>
  <c r="AW309" i="1" s="1"/>
  <c r="AS482" i="1"/>
  <c r="AW482" i="1" s="1"/>
  <c r="AS411" i="1"/>
  <c r="AW411" i="1" s="1"/>
  <c r="AV378" i="1"/>
  <c r="AS44" i="1"/>
  <c r="AW44" i="1" s="1"/>
  <c r="AP378" i="1"/>
  <c r="AS104" i="1"/>
  <c r="AW104" i="1" s="1"/>
  <c r="AS486" i="1"/>
  <c r="AW486" i="1" s="1"/>
  <c r="AS161" i="1"/>
  <c r="AW161" i="1" s="1"/>
  <c r="AS421" i="1"/>
  <c r="AW421" i="1" s="1"/>
  <c r="AS388" i="1"/>
  <c r="AW388" i="1" s="1"/>
  <c r="AS358" i="1"/>
  <c r="AW358" i="1" s="1"/>
  <c r="AS365" i="1"/>
  <c r="AW365" i="1" s="1"/>
  <c r="AT300" i="1"/>
  <c r="AT349" i="1"/>
  <c r="AS158" i="1"/>
  <c r="AW158" i="1" s="1"/>
  <c r="AT242" i="1"/>
  <c r="AS353" i="1"/>
  <c r="AW353" i="1" s="1"/>
  <c r="AS53" i="1"/>
  <c r="AW53" i="1" s="1"/>
  <c r="AS400" i="1"/>
  <c r="AW400" i="1" s="1"/>
  <c r="AT35" i="1"/>
  <c r="AT356" i="1"/>
  <c r="AS110" i="1"/>
  <c r="AW110" i="1" s="1"/>
  <c r="AS336" i="1"/>
  <c r="AW336" i="1" s="1"/>
  <c r="AT16" i="1"/>
  <c r="AS285" i="1"/>
  <c r="AW285" i="1" s="1"/>
  <c r="AS319" i="1"/>
  <c r="AW319" i="1" s="1"/>
  <c r="AS343" i="1"/>
  <c r="AW343" i="1" s="1"/>
  <c r="AS483" i="1"/>
  <c r="AW483" i="1" s="1"/>
  <c r="AS63" i="1"/>
  <c r="AW63" i="1" s="1"/>
  <c r="AS278" i="1"/>
  <c r="AW278" i="1" s="1"/>
  <c r="AS434" i="1"/>
  <c r="AW434" i="1" s="1"/>
  <c r="AT260" i="1"/>
  <c r="AT449" i="1"/>
  <c r="AT172" i="1"/>
  <c r="AS273" i="1"/>
  <c r="AW273" i="1" s="1"/>
  <c r="AS234" i="1"/>
  <c r="AW234" i="1" s="1"/>
  <c r="AT265" i="1"/>
  <c r="AT340" i="1"/>
  <c r="AS162" i="1"/>
  <c r="AW162" i="1" s="1"/>
  <c r="AV376" i="1"/>
  <c r="AL376" i="1" s="1"/>
  <c r="AT299" i="1"/>
  <c r="AS56" i="1"/>
  <c r="AW56" i="1" s="1"/>
  <c r="AT488" i="1"/>
  <c r="AS440" i="1"/>
  <c r="AW440" i="1" s="1"/>
  <c r="AS373" i="1"/>
  <c r="AW373" i="1" s="1"/>
  <c r="AS454" i="1"/>
  <c r="AW454" i="1" s="1"/>
  <c r="AV392" i="1"/>
  <c r="AV253" i="1"/>
  <c r="AV6" i="1"/>
  <c r="AV9" i="1"/>
  <c r="AV45" i="1"/>
  <c r="AV122" i="1"/>
  <c r="AV470" i="1"/>
  <c r="AV471" i="1"/>
  <c r="AV226" i="1"/>
  <c r="AV160" i="1"/>
  <c r="AV308" i="1"/>
  <c r="AV187" i="1"/>
  <c r="AV447" i="1"/>
  <c r="AV292" i="1"/>
  <c r="AV296" i="1"/>
  <c r="AV247" i="1"/>
  <c r="AV428" i="1"/>
  <c r="AV176" i="1"/>
  <c r="AV382" i="1"/>
  <c r="AV302" i="1"/>
  <c r="AV261" i="1"/>
  <c r="AV328" i="1"/>
  <c r="AV457" i="1"/>
  <c r="AV484" i="1"/>
  <c r="AV346" i="1"/>
  <c r="AV233" i="1"/>
  <c r="AV167" i="1"/>
  <c r="AV462" i="1"/>
  <c r="AV86" i="1"/>
  <c r="AV190" i="1"/>
  <c r="AV85" i="1"/>
  <c r="AV142" i="1"/>
  <c r="AV211" i="1"/>
  <c r="AV68" i="1"/>
  <c r="AV466" i="1"/>
  <c r="AV65" i="1"/>
  <c r="AV52" i="1"/>
  <c r="AV335" i="1"/>
  <c r="AV131" i="1"/>
  <c r="AV94" i="1"/>
  <c r="AV134" i="1"/>
  <c r="AV260" i="1"/>
  <c r="AV34" i="1"/>
  <c r="AV244" i="1"/>
  <c r="AV149" i="1"/>
  <c r="AV140" i="1"/>
  <c r="AV369" i="1"/>
  <c r="AV419" i="1"/>
  <c r="AV60" i="1"/>
  <c r="AV313" i="1"/>
  <c r="AV355" i="1"/>
  <c r="AV46" i="1"/>
  <c r="AV479" i="1"/>
  <c r="AV57" i="1"/>
  <c r="AV350" i="1"/>
  <c r="AV475" i="1"/>
  <c r="AV25" i="1"/>
  <c r="AV461" i="1"/>
  <c r="AL461" i="1" s="1"/>
  <c r="AV394" i="1"/>
  <c r="AV64" i="1"/>
  <c r="AV196" i="1"/>
  <c r="AV272" i="1"/>
  <c r="AV401" i="1"/>
  <c r="AV216" i="1"/>
  <c r="AV372" i="1"/>
  <c r="AV183" i="1"/>
  <c r="AV191" i="1"/>
  <c r="AV51" i="1"/>
  <c r="AV222" i="1"/>
  <c r="AV266" i="1"/>
  <c r="AV27" i="1"/>
  <c r="AV215" i="1"/>
  <c r="AV330" i="1"/>
  <c r="AV227" i="1"/>
  <c r="AV275" i="1"/>
  <c r="AV2" i="1"/>
  <c r="AV18" i="1"/>
  <c r="AV287" i="1"/>
  <c r="AV101" i="1"/>
  <c r="AV441" i="1"/>
  <c r="AV320" i="1"/>
  <c r="AV103" i="1"/>
  <c r="AV4" i="1"/>
  <c r="AV105" i="1"/>
  <c r="AV87" i="1"/>
  <c r="AV297" i="1"/>
  <c r="AV449" i="1"/>
  <c r="AV212" i="1"/>
  <c r="AV300" i="1"/>
  <c r="AV98" i="1"/>
  <c r="AV304" i="1"/>
  <c r="AV251" i="1"/>
  <c r="AV390" i="1"/>
  <c r="AV487" i="1"/>
  <c r="AV125" i="1"/>
  <c r="AV132" i="1"/>
  <c r="AV224" i="1"/>
  <c r="AV139" i="1"/>
  <c r="AV96" i="1"/>
  <c r="AV47" i="1"/>
  <c r="AV293" i="1"/>
  <c r="AV366" i="1"/>
  <c r="AV173" i="1"/>
  <c r="AV442" i="1"/>
  <c r="AV493" i="1"/>
  <c r="AV28" i="1"/>
  <c r="AV467" i="1"/>
  <c r="AV460" i="1"/>
  <c r="AV316" i="1"/>
  <c r="AV311" i="1"/>
  <c r="AV254" i="1"/>
  <c r="AV274" i="1"/>
  <c r="AV13" i="1"/>
  <c r="AV223" i="1"/>
  <c r="AV298" i="1"/>
  <c r="AV492" i="1"/>
  <c r="AV228" i="1"/>
  <c r="AV49" i="1"/>
  <c r="AV377" i="1"/>
  <c r="AV189" i="1"/>
  <c r="AV217" i="1"/>
  <c r="AV42" i="1"/>
  <c r="AV243" i="1"/>
  <c r="AV177" i="1"/>
  <c r="AV399" i="1"/>
  <c r="AV374" i="1"/>
  <c r="AV291" i="1"/>
  <c r="AV73" i="1"/>
  <c r="AV387" i="1"/>
  <c r="AV170" i="1"/>
  <c r="AV249" i="1"/>
  <c r="AV178" i="1"/>
  <c r="AV127" i="1"/>
  <c r="AV146" i="1"/>
  <c r="AV225" i="1"/>
  <c r="AV32" i="1"/>
  <c r="AV107" i="1"/>
  <c r="AV380" i="1"/>
  <c r="AV11" i="1"/>
  <c r="AV90" i="1"/>
  <c r="AV159" i="1"/>
  <c r="AV130" i="1"/>
  <c r="AV242" i="1"/>
  <c r="AV230" i="1"/>
  <c r="AV194" i="1"/>
  <c r="AV80" i="1"/>
  <c r="AV305" i="1"/>
  <c r="AV156" i="1"/>
  <c r="AV58" i="1"/>
  <c r="AV221" i="1"/>
  <c r="AV430" i="1"/>
  <c r="AV124" i="1"/>
  <c r="AV422" i="1"/>
  <c r="AV201" i="1"/>
  <c r="AV77" i="1"/>
  <c r="AV231" i="1"/>
  <c r="AV181" i="1"/>
  <c r="AV362" i="1"/>
  <c r="AV341" i="1"/>
  <c r="AV238" i="1"/>
  <c r="AV213" i="1"/>
  <c r="AV23" i="1"/>
  <c r="AV179" i="1"/>
  <c r="AV66" i="1"/>
  <c r="AV384" i="1"/>
  <c r="AV36" i="1"/>
  <c r="AV111" i="1"/>
  <c r="AV472" i="1"/>
  <c r="AV417" i="1"/>
  <c r="AV116" i="1"/>
  <c r="AV185" i="1"/>
  <c r="AV220" i="1"/>
  <c r="AV166" i="1"/>
  <c r="AV70" i="1"/>
  <c r="AV426" i="1"/>
  <c r="AV331" i="1"/>
  <c r="AV418" i="1"/>
  <c r="AV232" i="1"/>
  <c r="AV61" i="1"/>
  <c r="AV463" i="1"/>
  <c r="AV327" i="1"/>
  <c r="AV279" i="1"/>
  <c r="AV332" i="1"/>
  <c r="AV14" i="1"/>
  <c r="AV256" i="1"/>
  <c r="AV155" i="1"/>
  <c r="AV429" i="1"/>
  <c r="AV255" i="1"/>
  <c r="AV239" i="1"/>
  <c r="AV310" i="1"/>
  <c r="AV453" i="1"/>
  <c r="AV20" i="1"/>
  <c r="AV368" i="1"/>
  <c r="AV84" i="1"/>
  <c r="AL84" i="1" s="1"/>
  <c r="AV359" i="1"/>
  <c r="AV264" i="1"/>
  <c r="AV147" i="1"/>
  <c r="AV458" i="1"/>
  <c r="AV324" i="1"/>
  <c r="AV123" i="1"/>
  <c r="AV360" i="1"/>
  <c r="AV114" i="1"/>
  <c r="AV402" i="1"/>
  <c r="AV151" i="1"/>
  <c r="AV175" i="1"/>
  <c r="AV363" i="1"/>
  <c r="AV82" i="1"/>
  <c r="AV258" i="1"/>
  <c r="AV33" i="1"/>
  <c r="AV431" i="1"/>
  <c r="AV329" i="1"/>
  <c r="AV289" i="1"/>
  <c r="AV425" i="1"/>
  <c r="AV312" i="1"/>
  <c r="AV141" i="1"/>
  <c r="AV100" i="1"/>
  <c r="AV288" i="1"/>
  <c r="AV245" i="1"/>
  <c r="AV184" i="1"/>
  <c r="AV476" i="1"/>
  <c r="AV474" i="1"/>
  <c r="AV144" i="1"/>
  <c r="AV423" i="1"/>
  <c r="AV197" i="1"/>
  <c r="AV408" i="1"/>
  <c r="AV120" i="1"/>
  <c r="AV306" i="1"/>
  <c r="AV252" i="1"/>
  <c r="AV236" i="1"/>
  <c r="AV148" i="1"/>
  <c r="AV95" i="1"/>
  <c r="AV271" i="1"/>
  <c r="AV152" i="1"/>
  <c r="AV19" i="1"/>
  <c r="AV294" i="1"/>
  <c r="AV126" i="1"/>
  <c r="AV250" i="1"/>
  <c r="AV118" i="1"/>
  <c r="AV3" i="1"/>
  <c r="AV338" i="1"/>
  <c r="AV436" i="1"/>
  <c r="AV81" i="1"/>
  <c r="AV340" i="1"/>
  <c r="AV115" i="1"/>
  <c r="AV342" i="1"/>
  <c r="AV406" i="1"/>
  <c r="AV69" i="1"/>
  <c r="AV43" i="1"/>
  <c r="AV371" i="1"/>
  <c r="AV270" i="1"/>
  <c r="AV208" i="1"/>
  <c r="AV465" i="1"/>
  <c r="AV451" i="1"/>
  <c r="AV15" i="1"/>
  <c r="AV117" i="1"/>
  <c r="AV354" i="1"/>
  <c r="AV206" i="1"/>
  <c r="AV367" i="1"/>
  <c r="AV50" i="1"/>
  <c r="AV112" i="1"/>
  <c r="AV26" i="1"/>
  <c r="AV72" i="1"/>
  <c r="AV413" i="1"/>
  <c r="AV241" i="1"/>
  <c r="AV435" i="1"/>
  <c r="AV478" i="1"/>
  <c r="AV91" i="1"/>
  <c r="AV218" i="1"/>
  <c r="AV138" i="1"/>
  <c r="AV192" i="1"/>
  <c r="AV265" i="1"/>
  <c r="AV113" i="1"/>
  <c r="AV485" i="1"/>
  <c r="AV349" i="1"/>
  <c r="AV383" i="1"/>
  <c r="AP468" i="1"/>
  <c r="AV16" i="1"/>
  <c r="AV41" i="1"/>
  <c r="AV448" i="1"/>
  <c r="AL448" i="1" s="1"/>
  <c r="AV397" i="1"/>
  <c r="AV237" i="1"/>
  <c r="AV38" i="1"/>
  <c r="AV267" i="1"/>
  <c r="AL267" i="1" s="1"/>
  <c r="AV284" i="1"/>
  <c r="AV303" i="1"/>
  <c r="AV315" i="1"/>
  <c r="AL315" i="1" s="1"/>
  <c r="AV150" i="1"/>
  <c r="AV403" i="1"/>
  <c r="AV344" i="1"/>
  <c r="AV240" i="1"/>
  <c r="AV154" i="1"/>
  <c r="AV195" i="1"/>
  <c r="AV263" i="1"/>
  <c r="AV356" i="1"/>
  <c r="AV89" i="1"/>
  <c r="AV391" i="1"/>
  <c r="AV370" i="1"/>
  <c r="AV165" i="1"/>
  <c r="AL165" i="1" s="1"/>
  <c r="AV412" i="1"/>
  <c r="AV351" i="1"/>
  <c r="AV405" i="1"/>
  <c r="AV325" i="1"/>
  <c r="AV396" i="1"/>
  <c r="AV78" i="1"/>
  <c r="AV357" i="1"/>
  <c r="AV40" i="1"/>
  <c r="AV8" i="1"/>
  <c r="AV35" i="1"/>
  <c r="AV433" i="1"/>
  <c r="AV352" i="1"/>
  <c r="AV129" i="1"/>
  <c r="AV246" i="1"/>
  <c r="AV322" i="1"/>
  <c r="AV29" i="1"/>
  <c r="AV24" i="1"/>
  <c r="AV202" i="1"/>
  <c r="AV456" i="1"/>
  <c r="AV358" i="1"/>
  <c r="AV489" i="1"/>
  <c r="AV229" i="1"/>
  <c r="AV214" i="1"/>
  <c r="AV153" i="1"/>
  <c r="AV438" i="1"/>
  <c r="AV119" i="1"/>
  <c r="AV420" i="1"/>
  <c r="AV290" i="1"/>
  <c r="AV334" i="1"/>
  <c r="AV276" i="1"/>
  <c r="AV280" i="1"/>
  <c r="AV268" i="1"/>
  <c r="AV407" i="1"/>
  <c r="AV323" i="1"/>
  <c r="AK323" i="1" s="1"/>
  <c r="AV99" i="1"/>
  <c r="AV199" i="1"/>
  <c r="AV317" i="1"/>
  <c r="AV75" i="1"/>
  <c r="AV415" i="1"/>
  <c r="AV205" i="1"/>
  <c r="AV318" i="1"/>
  <c r="AV193" i="1"/>
  <c r="AV174" i="1"/>
  <c r="AV172" i="1"/>
  <c r="AV143" i="1"/>
  <c r="AV55" i="1"/>
  <c r="AV180" i="1"/>
  <c r="AV145" i="1"/>
  <c r="AV71" i="1"/>
  <c r="AV381" i="1"/>
  <c r="AV286" i="1"/>
  <c r="AV171" i="1"/>
  <c r="AV59" i="1"/>
  <c r="AV31" i="1"/>
  <c r="AV133" i="1"/>
  <c r="AV283" i="1"/>
  <c r="AV259" i="1"/>
  <c r="AV108" i="1"/>
  <c r="AV37" i="1"/>
  <c r="AV404" i="1"/>
  <c r="AV157" i="1"/>
  <c r="AV210" i="1"/>
  <c r="AV295" i="1"/>
  <c r="AV92" i="1"/>
  <c r="AV445" i="1"/>
  <c r="AV17" i="1"/>
  <c r="AV88" i="1"/>
  <c r="AV169" i="1"/>
  <c r="AV207" i="1"/>
  <c r="AV109" i="1"/>
  <c r="AV347" i="1"/>
  <c r="AV339" i="1"/>
  <c r="AV67" i="1"/>
  <c r="AV5" i="1"/>
  <c r="AV128" i="1"/>
  <c r="AV364" i="1"/>
  <c r="AV450" i="1"/>
  <c r="AV386" i="1"/>
  <c r="AP427" i="1"/>
  <c r="AV427" i="1"/>
  <c r="AP446" i="1"/>
  <c r="AV446" i="1"/>
  <c r="AP9" i="1"/>
  <c r="AP122" i="1"/>
  <c r="AP318" i="1"/>
  <c r="AP172" i="1"/>
  <c r="AP180" i="1"/>
  <c r="AK180" i="1" s="1"/>
  <c r="AP71" i="1"/>
  <c r="AP31" i="1"/>
  <c r="AP92" i="1"/>
  <c r="AP339" i="1"/>
  <c r="AP364" i="1"/>
  <c r="AP471" i="1"/>
  <c r="AP226" i="1"/>
  <c r="AP160" i="1"/>
  <c r="AP308" i="1"/>
  <c r="AP187" i="1"/>
  <c r="AP447" i="1"/>
  <c r="AP292" i="1"/>
  <c r="AP302" i="1"/>
  <c r="AP261" i="1"/>
  <c r="AP328" i="1"/>
  <c r="AP457" i="1"/>
  <c r="AP346" i="1"/>
  <c r="AP233" i="1"/>
  <c r="AP167" i="1"/>
  <c r="AP462" i="1"/>
  <c r="AP86" i="1"/>
  <c r="AP190" i="1"/>
  <c r="AP85" i="1"/>
  <c r="AP142" i="1"/>
  <c r="AP68" i="1"/>
  <c r="AP444" i="1"/>
  <c r="AP466" i="1"/>
  <c r="AP65" i="1"/>
  <c r="AP52" i="1"/>
  <c r="AP335" i="1"/>
  <c r="AP131" i="1"/>
  <c r="AP94" i="1"/>
  <c r="AP134" i="1"/>
  <c r="AP34" i="1"/>
  <c r="AP244" i="1"/>
  <c r="AP149" i="1"/>
  <c r="AK149" i="1" s="1"/>
  <c r="AP140" i="1"/>
  <c r="AP369" i="1"/>
  <c r="AP60" i="1"/>
  <c r="AP355" i="1"/>
  <c r="AP46" i="1"/>
  <c r="AP479" i="1"/>
  <c r="AP57" i="1"/>
  <c r="AP75" i="1"/>
  <c r="AP205" i="1"/>
  <c r="AP259" i="1"/>
  <c r="AP128" i="1"/>
  <c r="AP386" i="1"/>
  <c r="AP392" i="1"/>
  <c r="AP16" i="1"/>
  <c r="AP439" i="1"/>
  <c r="AP236" i="1"/>
  <c r="AP350" i="1"/>
  <c r="AP331" i="1"/>
  <c r="AP475" i="1"/>
  <c r="AP25" i="1"/>
  <c r="AP394" i="1"/>
  <c r="AP64" i="1"/>
  <c r="AP196" i="1"/>
  <c r="AP272" i="1"/>
  <c r="AP401" i="1"/>
  <c r="AP216" i="1"/>
  <c r="AP372" i="1"/>
  <c r="AP183" i="1"/>
  <c r="AP191" i="1"/>
  <c r="AP51" i="1"/>
  <c r="AP222" i="1"/>
  <c r="AP266" i="1"/>
  <c r="AP27" i="1"/>
  <c r="AP215" i="1"/>
  <c r="AL215" i="1" s="1"/>
  <c r="AP330" i="1"/>
  <c r="AP227" i="1"/>
  <c r="AP275" i="1"/>
  <c r="AP2" i="1"/>
  <c r="AP18" i="1"/>
  <c r="AP287" i="1"/>
  <c r="AP101" i="1"/>
  <c r="AP441" i="1"/>
  <c r="AP320" i="1"/>
  <c r="AP103" i="1"/>
  <c r="AP105" i="1"/>
  <c r="AP87" i="1"/>
  <c r="AP297" i="1"/>
  <c r="AP449" i="1"/>
  <c r="AP212" i="1"/>
  <c r="AP300" i="1"/>
  <c r="AP98" i="1"/>
  <c r="AP304" i="1"/>
  <c r="AP251" i="1"/>
  <c r="AP390" i="1"/>
  <c r="AP487" i="1"/>
  <c r="AP125" i="1"/>
  <c r="AP132" i="1"/>
  <c r="AP193" i="1"/>
  <c r="AP283" i="1"/>
  <c r="AP404" i="1"/>
  <c r="AP295" i="1"/>
  <c r="AP445" i="1"/>
  <c r="AP207" i="1"/>
  <c r="AP450" i="1"/>
  <c r="AP199" i="1"/>
  <c r="AP253" i="1"/>
  <c r="AP41" i="1"/>
  <c r="AP418" i="1"/>
  <c r="AP224" i="1"/>
  <c r="AP232" i="1"/>
  <c r="AP139" i="1"/>
  <c r="AP96" i="1"/>
  <c r="AP47" i="1"/>
  <c r="AP293" i="1"/>
  <c r="AP366" i="1"/>
  <c r="AP173" i="1"/>
  <c r="AP28" i="1"/>
  <c r="AP467" i="1"/>
  <c r="AP460" i="1"/>
  <c r="AP316" i="1"/>
  <c r="AP311" i="1"/>
  <c r="AP254" i="1"/>
  <c r="AP274" i="1"/>
  <c r="AP13" i="1"/>
  <c r="AP223" i="1"/>
  <c r="AP492" i="1"/>
  <c r="AP228" i="1"/>
  <c r="AP49" i="1"/>
  <c r="AP377" i="1"/>
  <c r="AP189" i="1"/>
  <c r="AP217" i="1"/>
  <c r="AP42" i="1"/>
  <c r="AP243" i="1"/>
  <c r="AP177" i="1"/>
  <c r="AP399" i="1"/>
  <c r="AP374" i="1"/>
  <c r="AP291" i="1"/>
  <c r="AP73" i="1"/>
  <c r="AP387" i="1"/>
  <c r="AP249" i="1"/>
  <c r="AP127" i="1"/>
  <c r="AP146" i="1"/>
  <c r="AP32" i="1"/>
  <c r="AP107" i="1"/>
  <c r="AP45" i="1"/>
  <c r="AP381" i="1"/>
  <c r="AP347" i="1"/>
  <c r="AP463" i="1"/>
  <c r="AP305" i="1"/>
  <c r="AP422" i="1"/>
  <c r="AP201" i="1"/>
  <c r="AP231" i="1"/>
  <c r="AP341" i="1"/>
  <c r="AP238" i="1"/>
  <c r="AP281" i="1"/>
  <c r="AP213" i="1"/>
  <c r="AP23" i="1"/>
  <c r="AP179" i="1"/>
  <c r="AP66" i="1"/>
  <c r="AP384" i="1"/>
  <c r="AP36" i="1"/>
  <c r="AP111" i="1"/>
  <c r="AP472" i="1"/>
  <c r="AP365" i="1"/>
  <c r="AP417" i="1"/>
  <c r="AP116" i="1"/>
  <c r="AP185" i="1"/>
  <c r="AP220" i="1"/>
  <c r="AP166" i="1"/>
  <c r="AP70" i="1"/>
  <c r="AP426" i="1"/>
  <c r="AP470" i="1"/>
  <c r="AP143" i="1"/>
  <c r="AP59" i="1"/>
  <c r="AP109" i="1"/>
  <c r="AP61" i="1"/>
  <c r="AP95" i="1"/>
  <c r="AP38" i="1"/>
  <c r="AP11" i="1"/>
  <c r="AP159" i="1"/>
  <c r="AP230" i="1"/>
  <c r="AP221" i="1"/>
  <c r="AP279" i="1"/>
  <c r="AP332" i="1"/>
  <c r="AP256" i="1"/>
  <c r="AP278" i="1"/>
  <c r="AP155" i="1"/>
  <c r="AP429" i="1"/>
  <c r="AP30" i="1"/>
  <c r="AP255" i="1"/>
  <c r="AP239" i="1"/>
  <c r="AP310" i="1"/>
  <c r="AP453" i="1"/>
  <c r="AP20" i="1"/>
  <c r="AP368" i="1"/>
  <c r="AP359" i="1"/>
  <c r="AP264" i="1"/>
  <c r="AP147" i="1"/>
  <c r="AP458" i="1"/>
  <c r="AP324" i="1"/>
  <c r="AP123" i="1"/>
  <c r="AP360" i="1"/>
  <c r="AP114" i="1"/>
  <c r="AP402" i="1"/>
  <c r="AP151" i="1"/>
  <c r="AP175" i="1"/>
  <c r="AP363" i="1"/>
  <c r="AP82" i="1"/>
  <c r="AP258" i="1"/>
  <c r="AP33" i="1"/>
  <c r="AP431" i="1"/>
  <c r="AP329" i="1"/>
  <c r="AP121" i="1"/>
  <c r="AP289" i="1"/>
  <c r="AP425" i="1"/>
  <c r="AP312" i="1"/>
  <c r="AP141" i="1"/>
  <c r="AP100" i="1"/>
  <c r="AP288" i="1"/>
  <c r="AP245" i="1"/>
  <c r="AP184" i="1"/>
  <c r="AP476" i="1"/>
  <c r="AP474" i="1"/>
  <c r="AP144" i="1"/>
  <c r="AP423" i="1"/>
  <c r="AP197" i="1"/>
  <c r="AP408" i="1"/>
  <c r="AP120" i="1"/>
  <c r="AP306" i="1"/>
  <c r="AP22" i="1"/>
  <c r="AP252" i="1"/>
  <c r="AP317" i="1"/>
  <c r="AP133" i="1"/>
  <c r="AP37" i="1"/>
  <c r="AP210" i="1"/>
  <c r="AP88" i="1"/>
  <c r="AP67" i="1"/>
  <c r="AP237" i="1"/>
  <c r="AP271" i="1"/>
  <c r="AP130" i="1"/>
  <c r="AP80" i="1"/>
  <c r="AP362" i="1"/>
  <c r="AP327" i="1"/>
  <c r="AP14" i="1"/>
  <c r="AP135" i="1"/>
  <c r="AP152" i="1"/>
  <c r="AP19" i="1"/>
  <c r="AP294" i="1"/>
  <c r="AP126" i="1"/>
  <c r="AP250" i="1"/>
  <c r="AP118" i="1"/>
  <c r="AP3" i="1"/>
  <c r="AP338" i="1"/>
  <c r="AP436" i="1"/>
  <c r="AP81" i="1"/>
  <c r="AP340" i="1"/>
  <c r="AP115" i="1"/>
  <c r="AP342" i="1"/>
  <c r="AP406" i="1"/>
  <c r="AP69" i="1"/>
  <c r="AP43" i="1"/>
  <c r="AP371" i="1"/>
  <c r="AP270" i="1"/>
  <c r="AP208" i="1"/>
  <c r="AP465" i="1"/>
  <c r="AP451" i="1"/>
  <c r="AP117" i="1"/>
  <c r="AP354" i="1"/>
  <c r="AP206" i="1"/>
  <c r="AP367" i="1"/>
  <c r="AP50" i="1"/>
  <c r="AP112" i="1"/>
  <c r="AP26" i="1"/>
  <c r="AP72" i="1"/>
  <c r="AP413" i="1"/>
  <c r="AP241" i="1"/>
  <c r="AP435" i="1"/>
  <c r="AP375" i="1"/>
  <c r="AP478" i="1"/>
  <c r="AP91" i="1"/>
  <c r="AP218" i="1"/>
  <c r="AP138" i="1"/>
  <c r="AP192" i="1"/>
  <c r="AP265" i="1"/>
  <c r="AP113" i="1"/>
  <c r="AP485" i="1"/>
  <c r="AP235" i="1"/>
  <c r="AP349" i="1"/>
  <c r="AP383" i="1"/>
  <c r="AP6" i="1"/>
  <c r="AP415" i="1"/>
  <c r="AP55" i="1"/>
  <c r="AP108" i="1"/>
  <c r="AP5" i="1"/>
  <c r="AK5" i="1" s="1"/>
  <c r="AP397" i="1"/>
  <c r="AP380" i="1"/>
  <c r="AP90" i="1"/>
  <c r="AP242" i="1"/>
  <c r="AP194" i="1"/>
  <c r="AP58" i="1"/>
  <c r="AP430" i="1"/>
  <c r="AP124" i="1"/>
  <c r="AP77" i="1"/>
  <c r="AP284" i="1"/>
  <c r="AP303" i="1"/>
  <c r="AP150" i="1"/>
  <c r="AP403" i="1"/>
  <c r="AP344" i="1"/>
  <c r="AP240" i="1"/>
  <c r="AP154" i="1"/>
  <c r="AP195" i="1"/>
  <c r="AP263" i="1"/>
  <c r="AP356" i="1"/>
  <c r="AP89" i="1"/>
  <c r="AP391" i="1"/>
  <c r="AP370" i="1"/>
  <c r="AP412" i="1"/>
  <c r="AP351" i="1"/>
  <c r="AP405" i="1"/>
  <c r="AP325" i="1"/>
  <c r="AK325" i="1" s="1"/>
  <c r="AP396" i="1"/>
  <c r="AP78" i="1"/>
  <c r="AP357" i="1"/>
  <c r="AP40" i="1"/>
  <c r="AP8" i="1"/>
  <c r="AP35" i="1"/>
  <c r="AP62" i="1"/>
  <c r="AP433" i="1"/>
  <c r="AP352" i="1"/>
  <c r="AP129" i="1"/>
  <c r="AP246" i="1"/>
  <c r="AP322" i="1"/>
  <c r="AP29" i="1"/>
  <c r="AP24" i="1"/>
  <c r="AP202" i="1"/>
  <c r="AP456" i="1"/>
  <c r="AP358" i="1"/>
  <c r="AP489" i="1"/>
  <c r="AP229" i="1"/>
  <c r="AP214" i="1"/>
  <c r="AP153" i="1"/>
  <c r="AP438" i="1"/>
  <c r="AP119" i="1"/>
  <c r="AP420" i="1"/>
  <c r="AP290" i="1"/>
  <c r="AP334" i="1"/>
  <c r="AP276" i="1"/>
  <c r="AP280" i="1"/>
  <c r="AP268" i="1"/>
  <c r="AP407" i="1"/>
  <c r="AL323" i="1"/>
  <c r="AP99" i="1"/>
  <c r="AP15" i="1"/>
  <c r="AP174" i="1"/>
  <c r="AP145" i="1"/>
  <c r="AP286" i="1"/>
  <c r="AP171" i="1"/>
  <c r="AP157" i="1"/>
  <c r="AP169" i="1"/>
  <c r="AP296" i="1"/>
  <c r="AP247" i="1"/>
  <c r="AP428" i="1"/>
  <c r="AP176" i="1"/>
  <c r="AP382" i="1"/>
  <c r="AP17" i="1"/>
  <c r="AP484" i="1"/>
  <c r="AP493" i="1"/>
  <c r="AP442" i="1"/>
  <c r="AP298" i="1"/>
  <c r="AP260" i="1"/>
  <c r="AP419" i="1"/>
  <c r="AP313" i="1"/>
  <c r="AP181" i="1"/>
  <c r="AP211" i="1"/>
  <c r="AK211" i="1" s="1"/>
  <c r="AP170" i="1"/>
  <c r="AP178" i="1"/>
  <c r="AP225" i="1"/>
  <c r="AP148" i="1"/>
  <c r="AP74" i="1" l="1"/>
  <c r="AK157" i="1"/>
  <c r="AV74" i="1"/>
  <c r="AP459" i="1"/>
  <c r="AV459" i="1"/>
  <c r="AP182" i="1"/>
  <c r="AL268" i="1"/>
  <c r="AL153" i="1"/>
  <c r="AL96" i="1"/>
  <c r="AK382" i="1"/>
  <c r="AL237" i="1"/>
  <c r="AL206" i="1"/>
  <c r="AP301" i="1"/>
  <c r="AK275" i="1"/>
  <c r="AK304" i="1"/>
  <c r="AP203" i="1"/>
  <c r="AK210" i="1"/>
  <c r="AP307" i="1"/>
  <c r="AV301" i="1"/>
  <c r="AP7" i="1"/>
  <c r="AV203" i="1"/>
  <c r="AP348" i="1"/>
  <c r="AP106" i="1"/>
  <c r="AP490" i="1"/>
  <c r="AP12" i="1"/>
  <c r="AV182" i="1"/>
  <c r="AV198" i="1"/>
  <c r="AV106" i="1"/>
  <c r="AL103" i="1"/>
  <c r="AL227" i="1"/>
  <c r="AP186" i="1"/>
  <c r="AV7" i="1"/>
  <c r="AL7" i="1" s="1"/>
  <c r="AP219" i="1"/>
  <c r="AV12" i="1"/>
  <c r="AK12" i="1" s="1"/>
  <c r="AP198" i="1"/>
  <c r="AK198" i="1" s="1"/>
  <c r="AV307" i="1"/>
  <c r="AV348" i="1"/>
  <c r="AL252" i="1"/>
  <c r="AK169" i="1"/>
  <c r="AK177" i="1"/>
  <c r="AV83" i="1"/>
  <c r="AV473" i="1"/>
  <c r="AV437" i="1"/>
  <c r="AK287" i="1"/>
  <c r="AP102" i="1"/>
  <c r="AV443" i="1"/>
  <c r="AV163" i="1"/>
  <c r="AK163" i="1" s="1"/>
  <c r="AL297" i="1"/>
  <c r="AV209" i="1"/>
  <c r="AV481" i="1"/>
  <c r="AP209" i="1"/>
  <c r="AP473" i="1"/>
  <c r="AP164" i="1"/>
  <c r="AP163" i="1"/>
  <c r="AP481" i="1"/>
  <c r="AP83" i="1"/>
  <c r="AK83" i="1" s="1"/>
  <c r="AP437" i="1"/>
  <c r="AV164" i="1"/>
  <c r="AV102" i="1"/>
  <c r="AL138" i="1"/>
  <c r="AL14" i="1"/>
  <c r="AV278" i="1"/>
  <c r="AP469" i="1"/>
  <c r="AL160" i="1"/>
  <c r="AV469" i="1"/>
  <c r="AK231" i="1"/>
  <c r="AV432" i="1"/>
  <c r="AK432" i="1" s="1"/>
  <c r="AP432" i="1"/>
  <c r="AP156" i="1"/>
  <c r="AK156" i="1" s="1"/>
  <c r="AK145" i="1"/>
  <c r="AL479" i="1"/>
  <c r="AL193" i="1"/>
  <c r="AK418" i="1"/>
  <c r="AL389" i="1"/>
  <c r="AK199" i="1"/>
  <c r="AK331" i="1"/>
  <c r="AK31" i="1"/>
  <c r="AV410" i="1"/>
  <c r="AP262" i="1"/>
  <c r="AV262" i="1"/>
  <c r="AP480" i="1"/>
  <c r="AP168" i="1"/>
  <c r="AP337" i="1"/>
  <c r="AV121" i="1"/>
  <c r="AV452" i="1"/>
  <c r="AV393" i="1"/>
  <c r="AV30" i="1"/>
  <c r="AL30" i="1" s="1"/>
  <c r="AP393" i="1"/>
  <c r="AP204" i="1"/>
  <c r="AV337" i="1"/>
  <c r="AV168" i="1"/>
  <c r="AV235" i="1"/>
  <c r="AP452" i="1"/>
  <c r="AV375" i="1"/>
  <c r="AV483" i="1"/>
  <c r="AV204" i="1"/>
  <c r="AK361" i="1"/>
  <c r="AV281" i="1"/>
  <c r="AL281" i="1" s="1"/>
  <c r="AV135" i="1"/>
  <c r="AL135" i="1" s="1"/>
  <c r="AV22" i="1"/>
  <c r="AV444" i="1"/>
  <c r="AK444" i="1" s="1"/>
  <c r="AK39" i="1"/>
  <c r="AV439" i="1"/>
  <c r="AL439" i="1" s="1"/>
  <c r="AV62" i="1"/>
  <c r="AL62" i="1" s="1"/>
  <c r="AP314" i="1"/>
  <c r="AV480" i="1"/>
  <c r="AK480" i="1" s="1"/>
  <c r="AV455" i="1"/>
  <c r="AV314" i="1"/>
  <c r="AK314" i="1" s="1"/>
  <c r="AP398" i="1"/>
  <c r="AV398" i="1"/>
  <c r="AP353" i="1"/>
  <c r="AP321" i="1"/>
  <c r="AV421" i="1"/>
  <c r="AP421" i="1"/>
  <c r="AL421" i="1" s="1"/>
  <c r="AP410" i="1"/>
  <c r="AK410" i="1" s="1"/>
  <c r="AV321" i="1"/>
  <c r="AV353" i="1"/>
  <c r="AP269" i="1"/>
  <c r="AV434" i="1"/>
  <c r="AV269" i="1"/>
  <c r="AK269" i="1" s="1"/>
  <c r="AP434" i="1"/>
  <c r="AP309" i="1"/>
  <c r="AP464" i="1"/>
  <c r="AL130" i="1"/>
  <c r="AP333" i="1"/>
  <c r="AV333" i="1"/>
  <c r="AP257" i="1"/>
  <c r="AV10" i="1"/>
  <c r="AP411" i="1"/>
  <c r="AV388" i="1"/>
  <c r="AV53" i="1"/>
  <c r="AV219" i="1"/>
  <c r="AK219" i="1" s="1"/>
  <c r="AV136" i="1"/>
  <c r="AV188" i="1"/>
  <c r="AP53" i="1"/>
  <c r="AP388" i="1"/>
  <c r="AP188" i="1"/>
  <c r="AP10" i="1"/>
  <c r="AV186" i="1"/>
  <c r="AL186" i="1" s="1"/>
  <c r="AP277" i="1"/>
  <c r="AV411" i="1"/>
  <c r="AK58" i="1"/>
  <c r="AL125" i="1"/>
  <c r="AL212" i="1"/>
  <c r="AK191" i="1"/>
  <c r="AK376" i="1"/>
  <c r="AV277" i="1"/>
  <c r="AV257" i="1"/>
  <c r="AV93" i="1"/>
  <c r="AP4" i="1"/>
  <c r="AK173" i="1"/>
  <c r="AL367" i="1"/>
  <c r="AL143" i="1"/>
  <c r="AP21" i="1"/>
  <c r="AV76" i="1"/>
  <c r="AP76" i="1"/>
  <c r="AV21" i="1"/>
  <c r="AP414" i="1"/>
  <c r="AK38" i="1"/>
  <c r="AV414" i="1"/>
  <c r="AK192" i="1"/>
  <c r="AP443" i="1"/>
  <c r="AL443" i="1" s="1"/>
  <c r="AK488" i="1"/>
  <c r="AK385" i="1"/>
  <c r="AK280" i="1"/>
  <c r="AK405" i="1"/>
  <c r="AV464" i="1"/>
  <c r="AL397" i="1"/>
  <c r="AK413" i="1"/>
  <c r="AP79" i="1"/>
  <c r="AV79" i="1"/>
  <c r="AK178" i="1"/>
  <c r="AK174" i="1"/>
  <c r="AK368" i="1"/>
  <c r="AL222" i="1"/>
  <c r="AL401" i="1"/>
  <c r="AK86" i="1"/>
  <c r="AL226" i="1"/>
  <c r="AP54" i="1"/>
  <c r="AL466" i="1"/>
  <c r="AV48" i="1"/>
  <c r="AP48" i="1"/>
  <c r="AV54" i="1"/>
  <c r="AP110" i="1"/>
  <c r="AP104" i="1"/>
  <c r="AK249" i="1"/>
  <c r="AP455" i="1"/>
  <c r="AL248" i="1"/>
  <c r="AV104" i="1"/>
  <c r="AV110" i="1"/>
  <c r="AL312" i="1"/>
  <c r="AK95" i="1"/>
  <c r="AP136" i="1"/>
  <c r="AK318" i="1"/>
  <c r="AV416" i="1"/>
  <c r="AP93" i="1"/>
  <c r="AP97" i="1"/>
  <c r="AK9" i="1"/>
  <c r="AK250" i="1"/>
  <c r="AV97" i="1"/>
  <c r="AL100" i="1"/>
  <c r="AK332" i="1"/>
  <c r="AL423" i="1"/>
  <c r="AK100" i="1"/>
  <c r="AL33" i="1"/>
  <c r="AK114" i="1"/>
  <c r="AK84" i="1"/>
  <c r="AL180" i="1"/>
  <c r="AL196" i="1"/>
  <c r="AK167" i="1"/>
  <c r="AV454" i="1"/>
  <c r="AK296" i="1"/>
  <c r="AL115" i="1"/>
  <c r="AV409" i="1"/>
  <c r="AL290" i="1"/>
  <c r="AL358" i="1"/>
  <c r="AL246" i="1"/>
  <c r="AK357" i="1"/>
  <c r="AP454" i="1"/>
  <c r="AK454" i="1" s="1"/>
  <c r="AK379" i="1"/>
  <c r="AK160" i="1"/>
  <c r="AK17" i="1"/>
  <c r="AP409" i="1"/>
  <c r="AK217" i="1"/>
  <c r="AL492" i="1"/>
  <c r="AL189" i="1"/>
  <c r="AL318" i="1"/>
  <c r="AK419" i="1"/>
  <c r="AK423" i="1"/>
  <c r="AL487" i="1"/>
  <c r="AL320" i="1"/>
  <c r="AP416" i="1"/>
  <c r="AV137" i="1"/>
  <c r="AV200" i="1"/>
  <c r="AP56" i="1"/>
  <c r="AV282" i="1"/>
  <c r="AV336" i="1"/>
  <c r="AP161" i="1"/>
  <c r="AK492" i="1"/>
  <c r="AK466" i="1"/>
  <c r="AV56" i="1"/>
  <c r="AK378" i="1"/>
  <c r="AP137" i="1"/>
  <c r="AP282" i="1"/>
  <c r="AP486" i="1"/>
  <c r="AV490" i="1"/>
  <c r="AV309" i="1"/>
  <c r="AV161" i="1"/>
  <c r="AK484" i="1"/>
  <c r="AP336" i="1"/>
  <c r="AL111" i="1"/>
  <c r="AV482" i="1"/>
  <c r="AV486" i="1"/>
  <c r="AL105" i="1"/>
  <c r="AK46" i="1"/>
  <c r="AK176" i="1"/>
  <c r="AK428" i="1"/>
  <c r="AP483" i="1"/>
  <c r="AL6" i="1"/>
  <c r="AP158" i="1"/>
  <c r="AK175" i="1"/>
  <c r="AK278" i="1"/>
  <c r="AP482" i="1"/>
  <c r="AP273" i="1"/>
  <c r="AP200" i="1"/>
  <c r="AV158" i="1"/>
  <c r="AV273" i="1"/>
  <c r="AV373" i="1"/>
  <c r="AL424" i="1"/>
  <c r="AP343" i="1"/>
  <c r="AL378" i="1"/>
  <c r="AV345" i="1"/>
  <c r="AK348" i="1"/>
  <c r="AP345" i="1"/>
  <c r="AL244" i="1"/>
  <c r="AV343" i="1"/>
  <c r="AL166" i="1"/>
  <c r="AP373" i="1"/>
  <c r="AK111" i="1"/>
  <c r="AK267" i="1"/>
  <c r="AP44" i="1"/>
  <c r="AV44" i="1"/>
  <c r="AK43" i="1"/>
  <c r="AL436" i="1"/>
  <c r="AL152" i="1"/>
  <c r="AL80" i="1"/>
  <c r="AV365" i="1"/>
  <c r="AK365" i="1" s="1"/>
  <c r="AK225" i="1"/>
  <c r="AK260" i="1"/>
  <c r="AK286" i="1"/>
  <c r="AL113" i="1"/>
  <c r="AK375" i="1"/>
  <c r="AK112" i="1"/>
  <c r="AL427" i="1"/>
  <c r="AK370" i="1"/>
  <c r="AK240" i="1"/>
  <c r="AK386" i="1"/>
  <c r="AK299" i="1"/>
  <c r="AK442" i="1"/>
  <c r="AL420" i="1"/>
  <c r="AL264" i="1"/>
  <c r="AL266" i="1"/>
  <c r="AL216" i="1"/>
  <c r="AK328" i="1"/>
  <c r="AK471" i="1"/>
  <c r="AK330" i="1"/>
  <c r="AK363" i="1"/>
  <c r="AK458" i="1"/>
  <c r="AL310" i="1"/>
  <c r="AK155" i="1"/>
  <c r="AL74" i="1"/>
  <c r="AL107" i="1"/>
  <c r="AK274" i="1"/>
  <c r="AK493" i="1"/>
  <c r="AL243" i="1"/>
  <c r="AK94" i="1"/>
  <c r="AL339" i="1"/>
  <c r="AL274" i="1"/>
  <c r="AL38" i="1"/>
  <c r="AK41" i="1"/>
  <c r="AP400" i="1"/>
  <c r="AL92" i="1"/>
  <c r="AK228" i="1"/>
  <c r="AL98" i="1"/>
  <c r="AK215" i="1"/>
  <c r="AK394" i="1"/>
  <c r="AL140" i="1"/>
  <c r="AK131" i="1"/>
  <c r="AP285" i="1"/>
  <c r="AK185" i="1"/>
  <c r="AK395" i="1"/>
  <c r="AL386" i="1"/>
  <c r="AL57" i="1"/>
  <c r="AK295" i="1"/>
  <c r="AK259" i="1"/>
  <c r="AL317" i="1"/>
  <c r="AK338" i="1"/>
  <c r="AK236" i="1"/>
  <c r="AV400" i="1"/>
  <c r="AK170" i="1"/>
  <c r="AL120" i="1"/>
  <c r="AK184" i="1"/>
  <c r="AL289" i="1"/>
  <c r="AK310" i="1"/>
  <c r="AL87" i="1"/>
  <c r="AL18" i="1"/>
  <c r="AL330" i="1"/>
  <c r="AL64" i="1"/>
  <c r="AV285" i="1"/>
  <c r="AK159" i="1"/>
  <c r="AK451" i="1"/>
  <c r="AK69" i="1"/>
  <c r="AL338" i="1"/>
  <c r="AK36" i="1"/>
  <c r="AK305" i="1"/>
  <c r="AK32" i="1"/>
  <c r="AV63" i="1"/>
  <c r="AL328" i="1"/>
  <c r="AP63" i="1"/>
  <c r="AK232" i="1"/>
  <c r="AL331" i="1"/>
  <c r="AL197" i="1"/>
  <c r="AL431" i="1"/>
  <c r="AK402" i="1"/>
  <c r="AL359" i="1"/>
  <c r="AL224" i="1"/>
  <c r="AL183" i="1"/>
  <c r="AV234" i="1"/>
  <c r="AK288" i="1"/>
  <c r="AL295" i="1"/>
  <c r="AL236" i="1"/>
  <c r="AL254" i="1"/>
  <c r="AK247" i="1"/>
  <c r="AK140" i="1"/>
  <c r="AK356" i="1"/>
  <c r="AP319" i="1"/>
  <c r="AL387" i="1"/>
  <c r="AL131" i="1"/>
  <c r="AL68" i="1"/>
  <c r="AK404" i="1"/>
  <c r="AL70" i="1"/>
  <c r="AL390" i="1"/>
  <c r="AL51" i="1"/>
  <c r="AL25" i="1"/>
  <c r="AK187" i="1"/>
  <c r="AV319" i="1"/>
  <c r="AL349" i="1"/>
  <c r="AP234" i="1"/>
  <c r="AL210" i="1"/>
  <c r="AK130" i="1"/>
  <c r="AL23" i="1"/>
  <c r="AK172" i="1"/>
  <c r="AK298" i="1"/>
  <c r="AL449" i="1"/>
  <c r="AL219" i="1"/>
  <c r="AL47" i="1"/>
  <c r="AK60" i="1"/>
  <c r="AL134" i="1"/>
  <c r="AL404" i="1"/>
  <c r="AL441" i="1"/>
  <c r="AL16" i="1"/>
  <c r="AL488" i="1"/>
  <c r="AK68" i="1"/>
  <c r="AL375" i="1"/>
  <c r="AP440" i="1"/>
  <c r="AL467" i="1"/>
  <c r="AL326" i="1"/>
  <c r="AK326" i="1"/>
  <c r="AK289" i="1"/>
  <c r="AK339" i="1"/>
  <c r="AK313" i="1"/>
  <c r="AL299" i="1"/>
  <c r="AL491" i="1"/>
  <c r="AK148" i="1"/>
  <c r="AK171" i="1"/>
  <c r="AP162" i="1"/>
  <c r="AK16" i="1"/>
  <c r="AK477" i="1"/>
  <c r="AL477" i="1"/>
  <c r="AK450" i="1"/>
  <c r="AV440" i="1"/>
  <c r="AK181" i="1"/>
  <c r="AL81" i="1"/>
  <c r="AK165" i="1"/>
  <c r="AL15" i="1"/>
  <c r="AL284" i="1"/>
  <c r="AL415" i="1"/>
  <c r="AL485" i="1"/>
  <c r="AL478" i="1"/>
  <c r="AK59" i="1"/>
  <c r="AL205" i="1"/>
  <c r="AL276" i="1"/>
  <c r="AL340" i="1"/>
  <c r="AL324" i="1"/>
  <c r="AK70" i="1"/>
  <c r="AK417" i="1"/>
  <c r="AL179" i="1"/>
  <c r="AL341" i="1"/>
  <c r="AL230" i="1"/>
  <c r="AK460" i="1"/>
  <c r="AV162" i="1"/>
  <c r="AK261" i="1"/>
  <c r="AK292" i="1"/>
  <c r="AK179" i="1"/>
  <c r="AK315" i="1"/>
  <c r="AK208" i="1"/>
  <c r="AK126" i="1"/>
  <c r="AK52" i="1"/>
  <c r="AK351" i="1"/>
  <c r="AL279" i="1"/>
  <c r="AK306" i="1"/>
  <c r="AL476" i="1"/>
  <c r="AL425" i="1"/>
  <c r="AL261" i="1"/>
  <c r="AK222" i="1"/>
  <c r="AL36" i="1"/>
  <c r="AL445" i="1"/>
  <c r="AL355" i="1"/>
  <c r="AK237" i="1"/>
  <c r="AL468" i="1"/>
  <c r="AK468" i="1"/>
  <c r="AK6" i="1"/>
  <c r="AK128" i="1"/>
  <c r="AK92" i="1"/>
  <c r="AK120" i="1"/>
  <c r="AL184" i="1"/>
  <c r="AL370" i="1"/>
  <c r="AK23" i="1"/>
  <c r="AK427" i="1"/>
  <c r="AL314" i="1"/>
  <c r="AL149" i="1"/>
  <c r="AL446" i="1"/>
  <c r="AK446" i="1"/>
  <c r="AK109" i="1"/>
  <c r="AK472" i="1"/>
  <c r="AL66" i="1"/>
  <c r="AL422" i="1"/>
  <c r="AL45" i="1"/>
  <c r="AL364" i="1"/>
  <c r="AL58" i="1"/>
  <c r="AL5" i="1"/>
  <c r="AL287" i="1"/>
  <c r="AK448" i="1"/>
  <c r="AL325" i="1"/>
  <c r="AK438" i="1"/>
  <c r="AK227" i="1"/>
  <c r="AK266" i="1"/>
  <c r="AL450" i="1"/>
  <c r="AL288" i="1"/>
  <c r="AK197" i="1"/>
  <c r="AK476" i="1"/>
  <c r="AL453" i="1"/>
  <c r="AK255" i="1"/>
  <c r="AL256" i="1"/>
  <c r="AL11" i="1"/>
  <c r="AK426" i="1"/>
  <c r="AK220" i="1"/>
  <c r="AL472" i="1"/>
  <c r="AK66" i="1"/>
  <c r="AL238" i="1"/>
  <c r="AK422" i="1"/>
  <c r="AL347" i="1"/>
  <c r="AL127" i="1"/>
  <c r="AK73" i="1"/>
  <c r="AK399" i="1"/>
  <c r="AL42" i="1"/>
  <c r="AK49" i="1"/>
  <c r="AK13" i="1"/>
  <c r="AK316" i="1"/>
  <c r="AK28" i="1"/>
  <c r="AK293" i="1"/>
  <c r="AK350" i="1"/>
  <c r="AK392" i="1"/>
  <c r="AL75" i="1"/>
  <c r="AK459" i="1"/>
  <c r="AK369" i="1"/>
  <c r="AL34" i="1"/>
  <c r="AL335" i="1"/>
  <c r="AK65" i="1"/>
  <c r="AL142" i="1"/>
  <c r="AL190" i="1"/>
  <c r="AK233" i="1"/>
  <c r="AK457" i="1"/>
  <c r="AK302" i="1"/>
  <c r="AK308" i="1"/>
  <c r="AK364" i="1"/>
  <c r="AK71" i="1"/>
  <c r="AL122" i="1"/>
  <c r="AK320" i="1"/>
  <c r="AL306" i="1"/>
  <c r="AL41" i="1"/>
  <c r="AK64" i="1"/>
  <c r="AK324" i="1"/>
  <c r="AK461" i="1"/>
  <c r="AK193" i="1"/>
  <c r="AL85" i="1"/>
  <c r="AL462" i="1"/>
  <c r="AK349" i="1"/>
  <c r="AK485" i="1"/>
  <c r="AK138" i="1"/>
  <c r="AK478" i="1"/>
  <c r="AL26" i="1"/>
  <c r="AK367" i="1"/>
  <c r="AL465" i="1"/>
  <c r="AL43" i="1"/>
  <c r="AK115" i="1"/>
  <c r="AK436" i="1"/>
  <c r="AL250" i="1"/>
  <c r="AK152" i="1"/>
  <c r="AK14" i="1"/>
  <c r="AK80" i="1"/>
  <c r="AK425" i="1"/>
  <c r="AK431" i="1"/>
  <c r="AL402" i="1"/>
  <c r="AK359" i="1"/>
  <c r="AL99" i="1"/>
  <c r="AL489" i="1"/>
  <c r="AK322" i="1"/>
  <c r="AL433" i="1"/>
  <c r="AL89" i="1"/>
  <c r="AK25" i="1"/>
  <c r="AK268" i="1"/>
  <c r="AK290" i="1"/>
  <c r="AK153" i="1"/>
  <c r="AK358" i="1"/>
  <c r="AK246" i="1"/>
  <c r="AL357" i="1"/>
  <c r="AL356" i="1"/>
  <c r="AL240" i="1"/>
  <c r="AK205" i="1"/>
  <c r="AK479" i="1"/>
  <c r="AL60" i="1"/>
  <c r="AK244" i="1"/>
  <c r="AL13" i="1"/>
  <c r="AK142" i="1"/>
  <c r="AK125" i="1"/>
  <c r="AK347" i="1"/>
  <c r="AL280" i="1"/>
  <c r="AK420" i="1"/>
  <c r="AK214" i="1"/>
  <c r="AK129" i="1"/>
  <c r="AK35" i="1"/>
  <c r="AK78" i="1"/>
  <c r="AL405" i="1"/>
  <c r="AL391" i="1"/>
  <c r="AL263" i="1"/>
  <c r="AK344" i="1"/>
  <c r="AK77" i="1"/>
  <c r="AK194" i="1"/>
  <c r="AK380" i="1"/>
  <c r="AK108" i="1"/>
  <c r="AL457" i="1"/>
  <c r="AL71" i="1"/>
  <c r="AK212" i="1"/>
  <c r="AK103" i="1"/>
  <c r="AK190" i="1"/>
  <c r="AK453" i="1"/>
  <c r="AL255" i="1"/>
  <c r="AK11" i="1"/>
  <c r="AL109" i="1"/>
  <c r="AL426" i="1"/>
  <c r="AL220" i="1"/>
  <c r="AK238" i="1"/>
  <c r="AK45" i="1"/>
  <c r="AK127" i="1"/>
  <c r="AL73" i="1"/>
  <c r="AL399" i="1"/>
  <c r="AK42" i="1"/>
  <c r="AL49" i="1"/>
  <c r="AL316" i="1"/>
  <c r="AL28" i="1"/>
  <c r="AL293" i="1"/>
  <c r="AK81" i="1"/>
  <c r="AL65" i="1"/>
  <c r="AL418" i="1"/>
  <c r="AL392" i="1"/>
  <c r="AL275" i="1"/>
  <c r="AK256" i="1"/>
  <c r="AK99" i="1"/>
  <c r="AL438" i="1"/>
  <c r="AK489" i="1"/>
  <c r="AL202" i="1"/>
  <c r="AL322" i="1"/>
  <c r="AK433" i="1"/>
  <c r="AK40" i="1"/>
  <c r="AL412" i="1"/>
  <c r="AK89" i="1"/>
  <c r="AL154" i="1"/>
  <c r="AK150" i="1"/>
  <c r="AK284" i="1"/>
  <c r="AK430" i="1"/>
  <c r="AK90" i="1"/>
  <c r="AK397" i="1"/>
  <c r="AK415" i="1"/>
  <c r="AL155" i="1"/>
  <c r="AL332" i="1"/>
  <c r="AK230" i="1"/>
  <c r="AL59" i="1"/>
  <c r="AL185" i="1"/>
  <c r="AL417" i="1"/>
  <c r="AK74" i="1"/>
  <c r="AK341" i="1"/>
  <c r="AK107" i="1"/>
  <c r="AL177" i="1"/>
  <c r="AL217" i="1"/>
  <c r="AL460" i="1"/>
  <c r="AL259" i="1"/>
  <c r="AL46" i="1"/>
  <c r="AL86" i="1"/>
  <c r="AL292" i="1"/>
  <c r="AL9" i="1"/>
  <c r="AL304" i="1"/>
  <c r="AL199" i="1"/>
  <c r="AK445" i="1"/>
  <c r="AK122" i="1"/>
  <c r="AK113" i="1"/>
  <c r="AL413" i="1"/>
  <c r="AL112" i="1"/>
  <c r="AK206" i="1"/>
  <c r="AL451" i="1"/>
  <c r="AL208" i="1"/>
  <c r="AL69" i="1"/>
  <c r="AK340" i="1"/>
  <c r="AL126" i="1"/>
  <c r="AK317" i="1"/>
  <c r="AK33" i="1"/>
  <c r="AL363" i="1"/>
  <c r="AL114" i="1"/>
  <c r="AL458" i="1"/>
  <c r="AK224" i="1"/>
  <c r="AK390" i="1"/>
  <c r="AK98" i="1"/>
  <c r="AK297" i="1"/>
  <c r="AK105" i="1"/>
  <c r="AK441" i="1"/>
  <c r="AK51" i="1"/>
  <c r="AK183" i="1"/>
  <c r="AL394" i="1"/>
  <c r="AL350" i="1"/>
  <c r="AL233" i="1"/>
  <c r="AL191" i="1"/>
  <c r="AL383" i="1"/>
  <c r="AK235" i="1"/>
  <c r="AK265" i="1"/>
  <c r="AK218" i="1"/>
  <c r="AK435" i="1"/>
  <c r="AL72" i="1"/>
  <c r="AL50" i="1"/>
  <c r="AK354" i="1"/>
  <c r="AL270" i="1"/>
  <c r="AL406" i="1"/>
  <c r="AL3" i="1"/>
  <c r="AL294" i="1"/>
  <c r="AK327" i="1"/>
  <c r="AK67" i="1"/>
  <c r="AK37" i="1"/>
  <c r="AK252" i="1"/>
  <c r="AK144" i="1"/>
  <c r="AL245" i="1"/>
  <c r="AL141" i="1"/>
  <c r="AK121" i="1"/>
  <c r="AK258" i="1"/>
  <c r="AL175" i="1"/>
  <c r="AL360" i="1"/>
  <c r="AK147" i="1"/>
  <c r="AK387" i="1"/>
  <c r="AL24" i="1"/>
  <c r="AK24" i="1"/>
  <c r="AL435" i="1"/>
  <c r="AL95" i="1"/>
  <c r="AL37" i="1"/>
  <c r="AL173" i="1"/>
  <c r="AL78" i="1"/>
  <c r="AK467" i="1"/>
  <c r="AK96" i="1"/>
  <c r="AL121" i="1"/>
  <c r="AK245" i="1"/>
  <c r="AL456" i="1"/>
  <c r="AK456" i="1"/>
  <c r="AL235" i="1"/>
  <c r="AL129" i="1"/>
  <c r="AL368" i="1"/>
  <c r="AL214" i="1"/>
  <c r="AL278" i="1"/>
  <c r="AK50" i="1"/>
  <c r="AK166" i="1"/>
  <c r="AK279" i="1"/>
  <c r="AK189" i="1"/>
  <c r="AK143" i="1"/>
  <c r="AK254" i="1"/>
  <c r="AL407" i="1"/>
  <c r="AK276" i="1"/>
  <c r="AL119" i="1"/>
  <c r="AK229" i="1"/>
  <c r="AL354" i="1"/>
  <c r="AL218" i="1"/>
  <c r="AL305" i="1"/>
  <c r="AL67" i="1"/>
  <c r="AK243" i="1"/>
  <c r="AK406" i="1"/>
  <c r="AL144" i="1"/>
  <c r="AK475" i="1"/>
  <c r="AL475" i="1"/>
  <c r="AL265" i="1"/>
  <c r="AL258" i="1"/>
  <c r="AL231" i="1"/>
  <c r="AK360" i="1"/>
  <c r="AK294" i="1"/>
  <c r="AK391" i="1"/>
  <c r="AK141" i="1"/>
  <c r="AL334" i="1"/>
  <c r="AK334" i="1"/>
  <c r="AL291" i="1"/>
  <c r="AK291" i="1"/>
  <c r="AL380" i="1"/>
  <c r="AL194" i="1"/>
  <c r="AL249" i="1"/>
  <c r="AL35" i="1"/>
  <c r="AL327" i="1"/>
  <c r="AL77" i="1"/>
  <c r="AK263" i="1"/>
  <c r="AL32" i="1"/>
  <c r="AK3" i="1"/>
  <c r="AK383" i="1"/>
  <c r="AL344" i="1"/>
  <c r="AL147" i="1"/>
  <c r="AL108" i="1"/>
  <c r="AK270" i="1"/>
  <c r="AK72" i="1"/>
  <c r="AK346" i="1"/>
  <c r="AL447" i="1"/>
  <c r="AK226" i="1"/>
  <c r="AL172" i="1"/>
  <c r="AL29" i="1"/>
  <c r="AK352" i="1"/>
  <c r="AK8" i="1"/>
  <c r="AK396" i="1"/>
  <c r="AL351" i="1"/>
  <c r="AL195" i="1"/>
  <c r="AK403" i="1"/>
  <c r="AK303" i="1"/>
  <c r="AK124" i="1"/>
  <c r="AK242" i="1"/>
  <c r="AK55" i="1"/>
  <c r="AK106" i="1"/>
  <c r="AL192" i="1"/>
  <c r="AK91" i="1"/>
  <c r="AK241" i="1"/>
  <c r="AK117" i="1"/>
  <c r="AL371" i="1"/>
  <c r="AL342" i="1"/>
  <c r="AK118" i="1"/>
  <c r="AL19" i="1"/>
  <c r="AK362" i="1"/>
  <c r="AK271" i="1"/>
  <c r="AL88" i="1"/>
  <c r="AL133" i="1"/>
  <c r="AK22" i="1"/>
  <c r="AL408" i="1"/>
  <c r="AL474" i="1"/>
  <c r="AK312" i="1"/>
  <c r="AK329" i="1"/>
  <c r="AL82" i="1"/>
  <c r="AL151" i="1"/>
  <c r="AL123" i="1"/>
  <c r="AK264" i="1"/>
  <c r="AK20" i="1"/>
  <c r="AL239" i="1"/>
  <c r="AL429" i="1"/>
  <c r="AK221" i="1"/>
  <c r="AL159" i="1"/>
  <c r="AL61" i="1"/>
  <c r="AL470" i="1"/>
  <c r="AL116" i="1"/>
  <c r="AL384" i="1"/>
  <c r="AK213" i="1"/>
  <c r="AL201" i="1"/>
  <c r="AL463" i="1"/>
  <c r="AL381" i="1"/>
  <c r="AK146" i="1"/>
  <c r="AL374" i="1"/>
  <c r="AL377" i="1"/>
  <c r="AL228" i="1"/>
  <c r="AK223" i="1"/>
  <c r="AK311" i="1"/>
  <c r="AL366" i="1"/>
  <c r="AL139" i="1"/>
  <c r="AK253" i="1"/>
  <c r="AL207" i="1"/>
  <c r="AL283" i="1"/>
  <c r="AL132" i="1"/>
  <c r="AK251" i="1"/>
  <c r="AK300" i="1"/>
  <c r="AK4" i="1"/>
  <c r="AK101" i="1"/>
  <c r="AK27" i="1"/>
  <c r="AK372" i="1"/>
  <c r="AK272" i="1"/>
  <c r="AL167" i="1"/>
  <c r="AL187" i="1"/>
  <c r="AL471" i="1"/>
  <c r="AK216" i="1"/>
  <c r="AK196" i="1"/>
  <c r="AK134" i="1"/>
  <c r="AL124" i="1"/>
  <c r="AK195" i="1"/>
  <c r="AL52" i="1"/>
  <c r="AL346" i="1"/>
  <c r="AL55" i="1"/>
  <c r="AL27" i="1"/>
  <c r="AL272" i="1"/>
  <c r="AL242" i="1"/>
  <c r="AL352" i="1"/>
  <c r="AK342" i="1"/>
  <c r="AK408" i="1"/>
  <c r="AK116" i="1"/>
  <c r="AK283" i="1"/>
  <c r="AK429" i="1"/>
  <c r="AK26" i="1"/>
  <c r="AK384" i="1"/>
  <c r="AK82" i="1"/>
  <c r="AK119" i="1"/>
  <c r="AL91" i="1"/>
  <c r="AL106" i="1"/>
  <c r="AL150" i="1"/>
  <c r="AL117" i="1"/>
  <c r="AL329" i="1"/>
  <c r="AL229" i="1"/>
  <c r="AL372" i="1"/>
  <c r="AK29" i="1"/>
  <c r="AK371" i="1"/>
  <c r="AK85" i="1"/>
  <c r="AK19" i="1"/>
  <c r="AK462" i="1"/>
  <c r="AK474" i="1"/>
  <c r="AK463" i="1"/>
  <c r="AK239" i="1"/>
  <c r="AL396" i="1"/>
  <c r="AK366" i="1"/>
  <c r="AK61" i="1"/>
  <c r="AL31" i="1"/>
  <c r="AL251" i="1"/>
  <c r="AK88" i="1"/>
  <c r="AL271" i="1"/>
  <c r="AL223" i="1"/>
  <c r="AL253" i="1"/>
  <c r="AL40" i="1"/>
  <c r="AL8" i="1"/>
  <c r="AL128" i="1"/>
  <c r="AL22" i="1"/>
  <c r="AK374" i="1"/>
  <c r="AK377" i="1"/>
  <c r="AK57" i="1"/>
  <c r="AK470" i="1"/>
  <c r="AK202" i="1"/>
  <c r="AL118" i="1"/>
  <c r="AK407" i="1"/>
  <c r="AK123" i="1"/>
  <c r="AK201" i="1"/>
  <c r="AL146" i="1"/>
  <c r="AL20" i="1"/>
  <c r="AK139" i="1"/>
  <c r="AK447" i="1"/>
  <c r="AK154" i="1"/>
  <c r="AK381" i="1"/>
  <c r="AK47" i="1"/>
  <c r="AL232" i="1"/>
  <c r="AK487" i="1"/>
  <c r="AK449" i="1"/>
  <c r="AK87" i="1"/>
  <c r="AK18" i="1"/>
  <c r="AK401" i="1"/>
  <c r="AK75" i="1"/>
  <c r="AL459" i="1"/>
  <c r="AL369" i="1"/>
  <c r="AK34" i="1"/>
  <c r="AK335" i="1"/>
  <c r="AL302" i="1"/>
  <c r="AL308" i="1"/>
  <c r="AL94" i="1"/>
  <c r="AL362" i="1"/>
  <c r="AL90" i="1"/>
  <c r="AL241" i="1"/>
  <c r="AL213" i="1"/>
  <c r="AL430" i="1"/>
  <c r="AL4" i="1"/>
  <c r="AL303" i="1"/>
  <c r="AL101" i="1"/>
  <c r="AK133" i="1"/>
  <c r="AK465" i="1"/>
  <c r="AK412" i="1"/>
  <c r="AK132" i="1"/>
  <c r="AK355" i="1"/>
  <c r="AL300" i="1"/>
  <c r="AL403" i="1"/>
  <c r="AL221" i="1"/>
  <c r="AL311" i="1"/>
  <c r="AK207" i="1"/>
  <c r="AK151" i="1"/>
  <c r="AK15" i="1"/>
  <c r="AL178" i="1"/>
  <c r="AL428" i="1"/>
  <c r="AL225" i="1"/>
  <c r="AL419" i="1"/>
  <c r="AL171" i="1"/>
  <c r="AL170" i="1"/>
  <c r="AL298" i="1"/>
  <c r="AL176" i="1"/>
  <c r="AL145" i="1"/>
  <c r="AL382" i="1"/>
  <c r="AL286" i="1"/>
  <c r="AL211" i="1"/>
  <c r="AL493" i="1"/>
  <c r="AL247" i="1"/>
  <c r="AL260" i="1"/>
  <c r="AL174" i="1"/>
  <c r="AL296" i="1"/>
  <c r="AL181" i="1"/>
  <c r="AL484" i="1"/>
  <c r="AL442" i="1"/>
  <c r="AL348" i="1"/>
  <c r="AL169" i="1"/>
  <c r="AL148" i="1"/>
  <c r="AL313" i="1"/>
  <c r="AL17" i="1"/>
  <c r="AL157" i="1"/>
  <c r="AK439" i="1" l="1"/>
  <c r="AL83" i="1"/>
  <c r="AK10" i="1"/>
  <c r="AK473" i="1"/>
  <c r="AL182" i="1"/>
  <c r="AK307" i="1"/>
  <c r="AL307" i="1"/>
  <c r="AL309" i="1"/>
  <c r="AL480" i="1"/>
  <c r="AK421" i="1"/>
  <c r="AL10" i="1"/>
  <c r="AL12" i="1"/>
  <c r="AK182" i="1"/>
  <c r="AL473" i="1"/>
  <c r="AK281" i="1"/>
  <c r="AK168" i="1"/>
  <c r="AL337" i="1"/>
  <c r="AL209" i="1"/>
  <c r="AL437" i="1"/>
  <c r="AK301" i="1"/>
  <c r="AL301" i="1"/>
  <c r="AK203" i="1"/>
  <c r="AL168" i="1"/>
  <c r="AK7" i="1"/>
  <c r="AK414" i="1"/>
  <c r="AL203" i="1"/>
  <c r="AK62" i="1"/>
  <c r="AK464" i="1"/>
  <c r="AK490" i="1"/>
  <c r="AK337" i="1"/>
  <c r="AK135" i="1"/>
  <c r="AL432" i="1"/>
  <c r="AK209" i="1"/>
  <c r="AK455" i="1"/>
  <c r="AK437" i="1"/>
  <c r="AL464" i="1"/>
  <c r="AL198" i="1"/>
  <c r="AK164" i="1"/>
  <c r="AK102" i="1"/>
  <c r="AK452" i="1"/>
  <c r="AL164" i="1"/>
  <c r="AL156" i="1"/>
  <c r="AK309" i="1"/>
  <c r="AL444" i="1"/>
  <c r="AL102" i="1"/>
  <c r="AK257" i="1"/>
  <c r="AL262" i="1"/>
  <c r="AK469" i="1"/>
  <c r="AK481" i="1"/>
  <c r="AK416" i="1"/>
  <c r="AK393" i="1"/>
  <c r="AL481" i="1"/>
  <c r="AL416" i="1"/>
  <c r="AK30" i="1"/>
  <c r="AK353" i="1"/>
  <c r="AL469" i="1"/>
  <c r="AL163" i="1"/>
  <c r="AL483" i="1"/>
  <c r="AK262" i="1"/>
  <c r="AK137" i="1"/>
  <c r="AL414" i="1"/>
  <c r="AL410" i="1"/>
  <c r="AK398" i="1"/>
  <c r="AL398" i="1"/>
  <c r="AL353" i="1"/>
  <c r="AL490" i="1"/>
  <c r="AL393" i="1"/>
  <c r="AL79" i="1"/>
  <c r="AK434" i="1"/>
  <c r="AK204" i="1"/>
  <c r="AL452" i="1"/>
  <c r="AL204" i="1"/>
  <c r="AL333" i="1"/>
  <c r="AL48" i="1"/>
  <c r="AK188" i="1"/>
  <c r="AL388" i="1"/>
  <c r="AK321" i="1"/>
  <c r="AK388" i="1"/>
  <c r="AL321" i="1"/>
  <c r="AL455" i="1"/>
  <c r="AK158" i="1"/>
  <c r="AL434" i="1"/>
  <c r="AL454" i="1"/>
  <c r="AL188" i="1"/>
  <c r="AL93" i="1"/>
  <c r="AK411" i="1"/>
  <c r="AK336" i="1"/>
  <c r="AL54" i="1"/>
  <c r="AL53" i="1"/>
  <c r="AL277" i="1"/>
  <c r="AL411" i="1"/>
  <c r="AK333" i="1"/>
  <c r="AK93" i="1"/>
  <c r="AL63" i="1"/>
  <c r="AK136" i="1"/>
  <c r="AL269" i="1"/>
  <c r="AK53" i="1"/>
  <c r="AK277" i="1"/>
  <c r="AL21" i="1"/>
  <c r="AL158" i="1"/>
  <c r="AL486" i="1"/>
  <c r="AL76" i="1"/>
  <c r="AK54" i="1"/>
  <c r="AK443" i="1"/>
  <c r="AL56" i="1"/>
  <c r="AL373" i="1"/>
  <c r="AK186" i="1"/>
  <c r="AL257" i="1"/>
  <c r="AK79" i="1"/>
  <c r="AK21" i="1"/>
  <c r="AL336" i="1"/>
  <c r="AL110" i="1"/>
  <c r="AL365" i="1"/>
  <c r="AK76" i="1"/>
  <c r="AK97" i="1"/>
  <c r="AK104" i="1"/>
  <c r="AL136" i="1"/>
  <c r="AK110" i="1"/>
  <c r="AL137" i="1"/>
  <c r="AL343" i="1"/>
  <c r="AK373" i="1"/>
  <c r="AL482" i="1"/>
  <c r="AL409" i="1"/>
  <c r="AK48" i="1"/>
  <c r="AL200" i="1"/>
  <c r="AL273" i="1"/>
  <c r="AL104" i="1"/>
  <c r="AK319" i="1"/>
  <c r="AL97" i="1"/>
  <c r="AL282" i="1"/>
  <c r="AK161" i="1"/>
  <c r="AK343" i="1"/>
  <c r="AK409" i="1"/>
  <c r="AK486" i="1"/>
  <c r="AK56" i="1"/>
  <c r="AK282" i="1"/>
  <c r="AK482" i="1"/>
  <c r="AL319" i="1"/>
  <c r="AK483" i="1"/>
  <c r="AK273" i="1"/>
  <c r="AK200" i="1"/>
  <c r="AL161" i="1"/>
  <c r="AK285" i="1"/>
  <c r="AL44" i="1"/>
  <c r="AL345" i="1"/>
  <c r="AK345" i="1"/>
  <c r="AL285" i="1"/>
  <c r="AL400" i="1"/>
  <c r="AK44" i="1"/>
  <c r="AK63" i="1"/>
  <c r="AK400" i="1"/>
  <c r="AK162" i="1"/>
  <c r="AL162" i="1"/>
  <c r="AK234" i="1"/>
  <c r="AL234" i="1"/>
  <c r="AL440" i="1"/>
  <c r="AK440" i="1"/>
  <c r="AK2" i="1"/>
  <c r="AL2" i="1"/>
</calcChain>
</file>

<file path=xl/sharedStrings.xml><?xml version="1.0" encoding="utf-8"?>
<sst xmlns="http://schemas.openxmlformats.org/spreadsheetml/2006/main" count="6965" uniqueCount="812">
  <si>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</si>
  <si>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</si>
  <si>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</si>
  <si>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</si>
  <si>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</si>
  <si>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</si>
  <si>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</si>
  <si>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</si>
  <si>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</si>
  <si>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</si>
  <si>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</si>
  <si>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</si>
  <si>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2P</t>
  </si>
  <si>
    <t>2PA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</si>
  <si>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</si>
  <si>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</si>
  <si>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</si>
  <si>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</si>
  <si>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</si>
  <si>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</si>
  <si>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</si>
  <si>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</si>
  <si>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</si>
  <si>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</si>
  <si>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</si>
  <si>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</si>
  <si>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</si>
  <si>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Quincy Acy</t>
  </si>
  <si>
    <t>NYK</t>
  </si>
  <si>
    <t>Jordan Adams</t>
  </si>
  <si>
    <t>SG</t>
  </si>
  <si>
    <t>MEM</t>
  </si>
  <si>
    <t>Steven Adams</t>
  </si>
  <si>
    <t>C</t>
  </si>
  <si>
    <t>OKC</t>
  </si>
  <si>
    <t>Jeff Adrien</t>
  </si>
  <si>
    <t>MIN</t>
  </si>
  <si>
    <t>Arron Afflalo</t>
  </si>
  <si>
    <t>DEN</t>
  </si>
  <si>
    <t>POR</t>
  </si>
  <si>
    <t>Alexis Ajinca</t>
  </si>
  <si>
    <t>NOP</t>
  </si>
  <si>
    <t>Furkan Aldemir</t>
  </si>
  <si>
    <t>PHI</t>
  </si>
  <si>
    <t>Cole Aldrich</t>
  </si>
  <si>
    <t>LaMarcus Aldridge</t>
  </si>
  <si>
    <t>Lavoy Allen</t>
  </si>
  <si>
    <t>IND</t>
  </si>
  <si>
    <t>Tony Allen</t>
  </si>
  <si>
    <t>Al-Farouq Aminu</t>
  </si>
  <si>
    <t>SF</t>
  </si>
  <si>
    <t>DAL</t>
  </si>
  <si>
    <t>Louis Amundson</t>
  </si>
  <si>
    <t>CLE</t>
  </si>
  <si>
    <t>Chris Andersen</t>
  </si>
  <si>
    <t>MIA</t>
  </si>
  <si>
    <t>Alan Anderson</t>
  </si>
  <si>
    <t>BRK</t>
  </si>
  <si>
    <t>Kyle Anderson</t>
  </si>
  <si>
    <t>SAS</t>
  </si>
  <si>
    <t>Ryan Anderson</t>
  </si>
  <si>
    <t>Giannis Antetokounmpo</t>
  </si>
  <si>
    <t>MIL</t>
  </si>
  <si>
    <t>Carmelo Anthony</t>
  </si>
  <si>
    <t>Joel Anthony</t>
  </si>
  <si>
    <t>DET</t>
  </si>
  <si>
    <t>Pero Antic</t>
  </si>
  <si>
    <t>ATL</t>
  </si>
  <si>
    <t>Trevor Ariza</t>
  </si>
  <si>
    <t>HOU</t>
  </si>
  <si>
    <t>Darrell Arthur</t>
  </si>
  <si>
    <t>Omer Asik</t>
  </si>
  <si>
    <t>D.J. Augustin</t>
  </si>
  <si>
    <t>PG</t>
  </si>
  <si>
    <t>Jeff Ayres</t>
  </si>
  <si>
    <t>Luke Babbitt</t>
  </si>
  <si>
    <t>Cameron Bairstow</t>
  </si>
  <si>
    <t>CHI</t>
  </si>
  <si>
    <t>Leandro Barbosa</t>
  </si>
  <si>
    <t>GSW</t>
  </si>
  <si>
    <t>Jose Barea</t>
  </si>
  <si>
    <t>Andrea Bargnani</t>
  </si>
  <si>
    <t>Harrison Barnes</t>
  </si>
  <si>
    <t>Matt Barnes</t>
  </si>
  <si>
    <t>LAC</t>
  </si>
  <si>
    <t>Earl Barron</t>
  </si>
  <si>
    <t>PHO</t>
  </si>
  <si>
    <t>Will Barton</t>
  </si>
  <si>
    <t>Brandon Bass</t>
  </si>
  <si>
    <t>BOS</t>
  </si>
  <si>
    <t>Nicolas Batum</t>
  </si>
  <si>
    <t>Jerryd Bayless</t>
  </si>
  <si>
    <t>Aron Baynes</t>
  </si>
  <si>
    <t>Kent Bazemore</t>
  </si>
  <si>
    <t>Bradley Beal</t>
  </si>
  <si>
    <t>WAS</t>
  </si>
  <si>
    <t>Michael Beasley</t>
  </si>
  <si>
    <t>Marco Belinelli</t>
  </si>
  <si>
    <t>Jerrelle Benimon</t>
  </si>
  <si>
    <t>UTA</t>
  </si>
  <si>
    <t>Anthony Bennett</t>
  </si>
  <si>
    <t>Patrick Beverley</t>
  </si>
  <si>
    <t>Sim Bhullar</t>
  </si>
  <si>
    <t>SAC</t>
  </si>
  <si>
    <t>Bismack Biyombo</t>
  </si>
  <si>
    <t>CHO</t>
  </si>
  <si>
    <t>Tarik Black</t>
  </si>
  <si>
    <t>LAL</t>
  </si>
  <si>
    <t>DeJuan Blair</t>
  </si>
  <si>
    <t>Steve Blake</t>
  </si>
  <si>
    <t>Eric Bledsoe</t>
  </si>
  <si>
    <t>Vander Blue</t>
  </si>
  <si>
    <t>Bojan Bogdanovic</t>
  </si>
  <si>
    <t>Andrew Bogut</t>
  </si>
  <si>
    <t>Matt Bonner</t>
  </si>
  <si>
    <t>Trevor Booker</t>
  </si>
  <si>
    <t>Carlos Boozer</t>
  </si>
  <si>
    <t>Chris Bosh</t>
  </si>
  <si>
    <t>Avery Bradley</t>
  </si>
  <si>
    <t>Elton Brand</t>
  </si>
  <si>
    <t>Corey Brewer</t>
  </si>
  <si>
    <t>Aaron Brooks</t>
  </si>
  <si>
    <t>Jabari Brown</t>
  </si>
  <si>
    <t>Lorenzo Brown</t>
  </si>
  <si>
    <t>Markel Brown</t>
  </si>
  <si>
    <t>Shannon Brown</t>
  </si>
  <si>
    <t>Kobe Bryant</t>
  </si>
  <si>
    <t>Chase Budinger</t>
  </si>
  <si>
    <t>Reggie Bullock</t>
  </si>
  <si>
    <t>Trey Burke</t>
  </si>
  <si>
    <t>Alec Burks</t>
  </si>
  <si>
    <t>Caron Butler</t>
  </si>
  <si>
    <t>Jimmy Butler</t>
  </si>
  <si>
    <t>Rasual Butler</t>
  </si>
  <si>
    <t>Dwight Buycks</t>
  </si>
  <si>
    <t>Will Bynum</t>
  </si>
  <si>
    <t>Bruno Caboclo</t>
  </si>
  <si>
    <t>TOR</t>
  </si>
  <si>
    <t>Nick Calathes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</si>
  <si>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</si>
  <si>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</si>
  <si>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</si>
  <si>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</si>
  <si>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</si>
  <si>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</si>
  <si>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</si>
  <si>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</si>
  <si>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Mario Chalmers</t>
  </si>
  <si>
    <t>Tyson Chandler</t>
  </si>
  <si>
    <t>Wilson Chandler</t>
  </si>
  <si>
    <t>Will Cherry</t>
  </si>
  <si>
    <t>Patrick Christopher</t>
  </si>
  <si>
    <t>Earl Clark</t>
  </si>
  <si>
    <t>Ian Clark</t>
  </si>
  <si>
    <t>Jordan Clarkson</t>
  </si>
  <si>
    <t>Victor Claver</t>
  </si>
  <si>
    <t>Norris Cole</t>
  </si>
  <si>
    <t>Darren Collison</t>
  </si>
  <si>
    <t>Nick Collison</t>
  </si>
  <si>
    <t>Mike Conley</t>
  </si>
  <si>
    <t>Jack Cooley</t>
  </si>
  <si>
    <t>Chris Copeland</t>
  </si>
  <si>
    <t>Bryce Cotton</t>
  </si>
  <si>
    <t>DeMarcus Cousins</t>
  </si>
  <si>
    <t>Robert Covington</t>
  </si>
  <si>
    <t>Allen Crabbe</t>
  </si>
  <si>
    <t>Jamal Crawford</t>
  </si>
  <si>
    <t>Jae Crowder</t>
  </si>
  <si>
    <t>Dante Cunningham</t>
  </si>
  <si>
    <t>Jared Cunningham</t>
  </si>
  <si>
    <t>Seth Curry</t>
  </si>
  <si>
    <t>Stephen Curry</t>
  </si>
  <si>
    <t>Samuel Dalembert</t>
  </si>
  <si>
    <t>Troy Daniels</t>
  </si>
  <si>
    <t>Luigi Datome</t>
  </si>
  <si>
    <t>Brandon Davies</t>
  </si>
  <si>
    <t>Anthony Davis</t>
  </si>
  <si>
    <t>Ed Davis</t>
  </si>
  <si>
    <t>Glen Davis</t>
  </si>
  <si>
    <t>Andre Dawkins</t>
  </si>
  <si>
    <t>Austin Daye</t>
  </si>
  <si>
    <t>Dewayne Dedmon</t>
  </si>
  <si>
    <t>ORL</t>
  </si>
  <si>
    <t>Matthew Dellavedova</t>
  </si>
  <si>
    <t>Luol Deng</t>
  </si>
  <si>
    <t>DeMar DeRozan</t>
  </si>
  <si>
    <t>Boris Diaw</t>
  </si>
  <si>
    <t>Gorgui Dieng</t>
  </si>
  <si>
    <t>Spencer Dinwiddie</t>
  </si>
  <si>
    <t>Joey Dorsey</t>
  </si>
  <si>
    <t>Toney Douglas</t>
  </si>
  <si>
    <t>Chris Douglas-Roberts</t>
  </si>
  <si>
    <t>Goran Dragic</t>
  </si>
  <si>
    <t>SG-PG</t>
  </si>
  <si>
    <t>Zoran Dragic</t>
  </si>
  <si>
    <t>Larry Drew</t>
  </si>
  <si>
    <t>Andre Drummond</t>
  </si>
  <si>
    <t>Jared Dudley</t>
  </si>
  <si>
    <t>Tim Duncan</t>
  </si>
  <si>
    <t>Mike Dunleavy</t>
  </si>
  <si>
    <t>Kevin Durant</t>
  </si>
  <si>
    <t>Cleanthony Early</t>
  </si>
  <si>
    <t>Wayne Ellington</t>
  </si>
  <si>
    <t>Monta Ellis</t>
  </si>
  <si>
    <t>James Ennis</t>
  </si>
  <si>
    <t>Tyler Ennis</t>
  </si>
  <si>
    <t>Jeremy Evans</t>
  </si>
  <si>
    <t>Reggie Evans</t>
  </si>
  <si>
    <t>Tyreke Evans</t>
  </si>
  <si>
    <t>Dante Exum</t>
  </si>
  <si>
    <t>Festus Ezeli</t>
  </si>
  <si>
    <t>Kenneth Faried</t>
  </si>
  <si>
    <t>Jordan Farmar</t>
  </si>
  <si>
    <t>Derrick Favors</t>
  </si>
  <si>
    <t>Raymond Felton</t>
  </si>
  <si>
    <t>Landry Fields</t>
  </si>
  <si>
    <t>Evan Fournier</t>
  </si>
  <si>
    <t>Randy Foye</t>
  </si>
  <si>
    <t>Jamaal Franklin</t>
  </si>
  <si>
    <t>Tim Frazier</t>
  </si>
  <si>
    <t>Jimmer Fredette</t>
  </si>
  <si>
    <t>Joel Freeland</t>
  </si>
  <si>
    <t>Channing Frye</t>
  </si>
  <si>
    <t>Danilo Gallinari</t>
  </si>
  <si>
    <t>Langston Galloway</t>
  </si>
  <si>
    <t>Francisco Garcia</t>
  </si>
  <si>
    <t>Kevin Garnett</t>
  </si>
  <si>
    <t>Marc Gasol</t>
  </si>
  <si>
    <t>Pau Gasol</t>
  </si>
  <si>
    <t>Rudy Gay</t>
  </si>
  <si>
    <t>Alonzo Gee</t>
  </si>
  <si>
    <t>Paul George</t>
  </si>
  <si>
    <t>Taj Gibson</t>
  </si>
  <si>
    <t>Manu Ginobili</t>
  </si>
  <si>
    <t>Rudy Gobert</t>
  </si>
  <si>
    <t>Drew Gooden</t>
  </si>
  <si>
    <t>Archie Goodwin</t>
  </si>
  <si>
    <t>Aaron Gordon</t>
  </si>
  <si>
    <t>Ben Gordon</t>
  </si>
  <si>
    <t>Drew Gordon</t>
  </si>
  <si>
    <t>Eric Gordon</t>
  </si>
  <si>
    <t>Marcin Gortat</t>
  </si>
  <si>
    <t>Danny Granger</t>
  </si>
  <si>
    <t>Jerami Grant</t>
  </si>
  <si>
    <t>Danny Green</t>
  </si>
  <si>
    <t>Draymond Green</t>
  </si>
  <si>
    <t>Erick Green</t>
  </si>
  <si>
    <t>Gerald Green</t>
  </si>
  <si>
    <t>JaMychal Green</t>
  </si>
  <si>
    <t>Jeff Green</t>
  </si>
  <si>
    <t>Willie Green</t>
  </si>
  <si>
    <t>Blake Griffin</t>
  </si>
  <si>
    <t>Jorge Gutierrez</t>
  </si>
  <si>
    <t>P.J. Hairston</t>
  </si>
  <si>
    <t>Jordan Hamilton</t>
  </si>
  <si>
    <t>Justin Hamilton</t>
  </si>
  <si>
    <t>Tyler Hansbrough</t>
  </si>
  <si>
    <t>Tim Hardaway</t>
  </si>
  <si>
    <t>James Harden</t>
  </si>
  <si>
    <t>Maurice Harkless</t>
  </si>
  <si>
    <t>Devin Harris</t>
  </si>
  <si>
    <t>Gary Harris</t>
  </si>
  <si>
    <t>Joe Harris</t>
  </si>
  <si>
    <t>Tobias Harris</t>
  </si>
  <si>
    <t>Udonis Haslem</t>
  </si>
  <si>
    <t>Spencer Hawes</t>
  </si>
  <si>
    <t>Chuck Hayes</t>
  </si>
  <si>
    <t>Gordon Hayward</t>
  </si>
  <si>
    <t>Brendan Haywood</t>
  </si>
  <si>
    <t>Gerald Henderson</t>
  </si>
  <si>
    <t>Xavier Henry</t>
  </si>
  <si>
    <t>John Henson</t>
  </si>
  <si>
    <t>Roy Hibbert</t>
  </si>
  <si>
    <t>J.J. Hickson</t>
  </si>
  <si>
    <t>Nene Hilario</t>
  </si>
  <si>
    <t>George Hill</t>
  </si>
  <si>
    <t>Jordan Hill</t>
  </si>
  <si>
    <t>Solomon Hill</t>
  </si>
  <si>
    <t>Kirk Hinrich</t>
  </si>
  <si>
    <t>Jrue Holiday</t>
  </si>
  <si>
    <t>Justin Holiday</t>
  </si>
  <si>
    <t>Ryan Hollins</t>
  </si>
  <si>
    <t>Rodney Hood</t>
  </si>
  <si>
    <t>Al Horford</t>
  </si>
  <si>
    <t>Dwight Howard</t>
  </si>
  <si>
    <t>Lester Hudson</t>
  </si>
  <si>
    <t>Robbie Hummel</t>
  </si>
  <si>
    <t>Kris Humphries</t>
  </si>
  <si>
    <t>Serge Ibaka</t>
  </si>
  <si>
    <t>Andre Iguodala</t>
  </si>
  <si>
    <t>Ersan Ilyasova</t>
  </si>
  <si>
    <t>Joe Ingles</t>
  </si>
  <si>
    <t>Kyrie Irving</t>
  </si>
  <si>
    <t>Jarrett Jack</t>
  </si>
  <si>
    <t>Reggie Jackson</t>
  </si>
  <si>
    <t>Bernard James</t>
  </si>
  <si>
    <t>LeBron James</t>
  </si>
  <si>
    <t>Al Jefferson</t>
  </si>
  <si>
    <t>Cory Jefferson</t>
  </si>
  <si>
    <t>Richard Jefferson</t>
  </si>
  <si>
    <t>John Jenkins</t>
  </si>
  <si>
    <t>Brandon Jennings</t>
  </si>
  <si>
    <t>Jonas Jerebko</t>
  </si>
  <si>
    <t>Grant Jerrett</t>
  </si>
  <si>
    <t>Amir Johnson</t>
  </si>
  <si>
    <t>Chris Johnson</t>
  </si>
  <si>
    <t>James Johnson</t>
  </si>
  <si>
    <t>Joe Johnson</t>
  </si>
  <si>
    <t>Nick Johnson</t>
  </si>
  <si>
    <t>Tyler Johnson</t>
  </si>
  <si>
    <t>Wesley Johnson</t>
  </si>
  <si>
    <t>Dahntay Jones</t>
  </si>
  <si>
    <t>James Jones</t>
  </si>
  <si>
    <t>Perry Jones</t>
  </si>
  <si>
    <t>Terrence Jones</t>
  </si>
  <si>
    <t>DeAndre Jordan</t>
  </si>
  <si>
    <t>Jerome Jordan</t>
  </si>
  <si>
    <t>Cory Joseph</t>
  </si>
  <si>
    <t>Chris Kaman</t>
  </si>
  <si>
    <t>Enes Kanter</t>
  </si>
  <si>
    <t>Sergey Karasev</t>
  </si>
  <si>
    <t>Ryan Kelly</t>
  </si>
  <si>
    <t>Michael Kidd-Gilchrist</t>
  </si>
  <si>
    <t>Sean Kilpatrick</t>
  </si>
  <si>
    <t>Andrei Kirilenko</t>
  </si>
  <si>
    <t>Alex Kirk</t>
  </si>
  <si>
    <t>Brandon Knight</t>
  </si>
  <si>
    <t>PG-SG</t>
  </si>
  <si>
    <t>Kyle Korver</t>
  </si>
  <si>
    <t>Kosta Koufos</t>
  </si>
  <si>
    <t>Ognjen Kuzmic</t>
  </si>
  <si>
    <t>Jeremy Lamb</t>
  </si>
  <si>
    <t>Carl Landry</t>
  </si>
  <si>
    <t>Shane Larkin</t>
  </si>
  <si>
    <t>Joffrey Lauvergne</t>
  </si>
  <si>
    <t>Zach LaVine</t>
  </si>
  <si>
    <t>Ty Lawson</t>
  </si>
  <si>
    <t>Ricky Ledo</t>
  </si>
  <si>
    <t>Courtney Lee</t>
  </si>
  <si>
    <t>David Lee</t>
  </si>
  <si>
    <t>Malcolm Lee</t>
  </si>
  <si>
    <t>Alex Len</t>
  </si>
  <si>
    <t>Kawhi Leonard</t>
  </si>
  <si>
    <t>Meyers Leonard</t>
  </si>
  <si>
    <t>Jon Leuer</t>
  </si>
  <si>
    <t>Damian Lillard</t>
  </si>
  <si>
    <t>Jeremy Lin</t>
  </si>
  <si>
    <t>Shaun Livingston</t>
  </si>
  <si>
    <t>Brook Lopez</t>
  </si>
  <si>
    <t>Robin Lopez</t>
  </si>
  <si>
    <t>Kevin Love</t>
  </si>
  <si>
    <t>Kyle Lowry</t>
  </si>
  <si>
    <t>John Lucas</t>
  </si>
  <si>
    <t>Kalin Lucas</t>
  </si>
  <si>
    <t>Shelvin Mack</t>
  </si>
  <si>
    <t>Ian Mahinmi</t>
  </si>
  <si>
    <t>Devyn Marble</t>
  </si>
  <si>
    <t>Shawn Marion</t>
  </si>
  <si>
    <t>Kendall Marshall</t>
  </si>
  <si>
    <t>Cartier Martin</t>
  </si>
  <si>
    <t>Kenyon Martin</t>
  </si>
  <si>
    <t>Kevin Martin</t>
  </si>
  <si>
    <t>Wesley Matthews</t>
  </si>
  <si>
    <t>Jason Maxiell</t>
  </si>
  <si>
    <t>O.J. Mayo</t>
  </si>
  <si>
    <t>Luc Mbah a Moute</t>
  </si>
  <si>
    <t>James Michael McAdoo</t>
  </si>
  <si>
    <t>Ray McCallum</t>
  </si>
  <si>
    <t>C.J. McCollum</t>
  </si>
  <si>
    <t>K.J. McDaniels</t>
  </si>
  <si>
    <t>Doug McDermott</t>
  </si>
  <si>
    <t>Mitch McGary</t>
  </si>
  <si>
    <t>JaVale McGee</t>
  </si>
  <si>
    <t>Ben McLemore</t>
  </si>
  <si>
    <t>Jerel McNeal</t>
  </si>
  <si>
    <t>Josh McRoberts</t>
  </si>
  <si>
    <t>Jodie Meeks</t>
  </si>
  <si>
    <t>Gal Mekel</t>
  </si>
  <si>
    <t>Khris Middleton</t>
  </si>
  <si>
    <t>C.J. Miles</t>
  </si>
  <si>
    <t>Andre Miller</t>
  </si>
  <si>
    <t>Darius Miller</t>
  </si>
  <si>
    <t>Mike Miller</t>
  </si>
  <si>
    <t>Quincy Miller</t>
  </si>
  <si>
    <t>Patrick Mills</t>
  </si>
  <si>
    <t>Elijah Millsap</t>
  </si>
  <si>
    <t>Paul Millsap</t>
  </si>
  <si>
    <t>Nikola Mirotic</t>
  </si>
  <si>
    <t>Nazr Mohammed</t>
  </si>
  <si>
    <t>Greg Monroe</t>
  </si>
  <si>
    <t>E'Twaun Moore</t>
  </si>
  <si>
    <t>Eric Moreland</t>
  </si>
  <si>
    <t>Darius Morris</t>
  </si>
  <si>
    <t>Marcus Morris</t>
  </si>
  <si>
    <t>Markieff Morris</t>
  </si>
  <si>
    <t>Anthony Morrow</t>
  </si>
  <si>
    <t>Donatas Motiejunas</t>
  </si>
  <si>
    <t>Timofey Mozgov</t>
  </si>
  <si>
    <t>Shabazz Muhammad</t>
  </si>
  <si>
    <t>Toure' Murry</t>
  </si>
  <si>
    <t>Mike Muscala</t>
  </si>
  <si>
    <t>Shabazz Napier</t>
  </si>
  <si>
    <t>Gary Neal</t>
  </si>
  <si>
    <t>Jameer Nelson</t>
  </si>
  <si>
    <t>Andrew Nicholson</t>
  </si>
  <si>
    <t>Joakim Noah</t>
  </si>
  <si>
    <t>Nerlens Noel</t>
  </si>
  <si>
    <t>Lucas Nogueira</t>
  </si>
  <si>
    <t>Steve Novak</t>
  </si>
  <si>
    <t>SF-PF</t>
  </si>
  <si>
    <t>Dirk Nowitzki</t>
  </si>
  <si>
    <t>Jusuf Nurkic</t>
  </si>
  <si>
    <t>Johnny O'Bryant</t>
  </si>
  <si>
    <t>Kyle O'Quinn</t>
  </si>
  <si>
    <t>Victor Oladipo</t>
  </si>
  <si>
    <t>Kelly Olynyk</t>
  </si>
  <si>
    <t>Arinze Onuaku</t>
  </si>
  <si>
    <t>Zaza Pachulia</t>
  </si>
  <si>
    <t>Kostas Papanikolaou</t>
  </si>
  <si>
    <t>Jannero Pargo</t>
  </si>
  <si>
    <t>Jabari Parker</t>
  </si>
  <si>
    <t>Tony Parker</t>
  </si>
  <si>
    <t>Chandler Parsons</t>
  </si>
  <si>
    <t>Patrick Patterson</t>
  </si>
  <si>
    <t>Chris Paul</t>
  </si>
  <si>
    <t>Adreian Payne</t>
  </si>
  <si>
    <t>Elfrid Payton</t>
  </si>
  <si>
    <t>Nikola Pekovic</t>
  </si>
  <si>
    <t>Kendrick Perkins</t>
  </si>
  <si>
    <t>Paul Pierce</t>
  </si>
  <si>
    <t>Mason Plumlee</t>
  </si>
  <si>
    <t>Miles Plumlee</t>
  </si>
  <si>
    <t>Quincy Pondexter</t>
  </si>
  <si>
    <t>SF-SG</t>
  </si>
  <si>
    <t>Otto Porter</t>
  </si>
  <si>
    <t>Dwight Powell</t>
  </si>
  <si>
    <t>Phil Pressey</t>
  </si>
  <si>
    <t>A.J. Price</t>
  </si>
  <si>
    <t>Ronnie Price</t>
  </si>
  <si>
    <t>Pablo Prigioni</t>
  </si>
  <si>
    <t>Tayshaun Prince</t>
  </si>
  <si>
    <t>Miroslav Raduljica</t>
  </si>
  <si>
    <t>Julius Randle</t>
  </si>
  <si>
    <t>Shavlik Randolph</t>
  </si>
  <si>
    <t>Zach Randolph</t>
  </si>
  <si>
    <t>J.J. Redick</t>
  </si>
  <si>
    <t>Glen Rice</t>
  </si>
  <si>
    <t>Jason Richardson</t>
  </si>
  <si>
    <t>Luke Ridnour</t>
  </si>
  <si>
    <t>Austin Rivers</t>
  </si>
  <si>
    <t>Andre Roberson</t>
  </si>
  <si>
    <t>Brian Roberts</t>
  </si>
  <si>
    <t>Glenn Robinson</t>
  </si>
  <si>
    <t>SG-SF</t>
  </si>
  <si>
    <t>Nate Robinson</t>
  </si>
  <si>
    <t>Thomas Robinson</t>
  </si>
  <si>
    <t>Rajon Rondo</t>
  </si>
  <si>
    <t>Derrick Rose</t>
  </si>
  <si>
    <t>Terrence Ross</t>
  </si>
  <si>
    <t>Ricky Rubio</t>
  </si>
  <si>
    <t>Damjan Rudez</t>
  </si>
  <si>
    <t>Brandon Rush</t>
  </si>
  <si>
    <t>Robert Sacre</t>
  </si>
  <si>
    <t>John Salmons</t>
  </si>
  <si>
    <t>JaKarr Sampson</t>
  </si>
  <si>
    <t>Larry Sanders</t>
  </si>
  <si>
    <t>Dennis Schroder</t>
  </si>
  <si>
    <t>Luis Scola</t>
  </si>
  <si>
    <t>Mike Scott</t>
  </si>
  <si>
    <t>Thabo Sefolosha</t>
  </si>
  <si>
    <t>Kevin Seraphin</t>
  </si>
  <si>
    <t>Ramon Sessions</t>
  </si>
  <si>
    <t>Iman Shumpert</t>
  </si>
  <si>
    <t>Alexey Shved</t>
  </si>
  <si>
    <t>Henry Sims</t>
  </si>
  <si>
    <t>Kyle Singler</t>
  </si>
  <si>
    <t>Donald Sloan</t>
  </si>
  <si>
    <t>Marcus Smart</t>
  </si>
  <si>
    <t>Greg Smith</t>
  </si>
  <si>
    <t>Ish Smith</t>
  </si>
  <si>
    <t>J.R. Smith</t>
  </si>
  <si>
    <t>Jason Smith</t>
  </si>
  <si>
    <t>Josh Smith</t>
  </si>
  <si>
    <t>Russ Smith</t>
  </si>
  <si>
    <t>Tony Snell</t>
  </si>
  <si>
    <t>Marreese Speights</t>
  </si>
  <si>
    <t>Tiago Splitter</t>
  </si>
  <si>
    <t>Nik Stauskas</t>
  </si>
  <si>
    <t>Lance Stephenson</t>
  </si>
  <si>
    <t>Greg Stiemsma</t>
  </si>
  <si>
    <t>David Stockton</t>
  </si>
  <si>
    <t>Jarnell Stokes</t>
  </si>
  <si>
    <t>Amar'e Stoudemire</t>
  </si>
  <si>
    <t>Rodney Stuckey</t>
  </si>
  <si>
    <t>Jared Sullinger</t>
  </si>
  <si>
    <t>Jeffery Taylor</t>
  </si>
  <si>
    <t>Jeff Teague</t>
  </si>
  <si>
    <t>Mirza Teletovic</t>
  </si>
  <si>
    <t>Sebastian Telfair</t>
  </si>
  <si>
    <t>Garrett Temple</t>
  </si>
  <si>
    <t>Jason Terry</t>
  </si>
  <si>
    <t>Isaiah Thomas</t>
  </si>
  <si>
    <t>Lance Thomas</t>
  </si>
  <si>
    <t>PF-SF</t>
  </si>
  <si>
    <t>Malcolm Thomas</t>
  </si>
  <si>
    <t>Tyrus Thomas</t>
  </si>
  <si>
    <t>Hollis Thompson</t>
  </si>
  <si>
    <t>Jason Thompson</t>
  </si>
  <si>
    <t>Klay Thompson</t>
  </si>
  <si>
    <t>Tristan Thompson</t>
  </si>
  <si>
    <t>Marcus Thornton</t>
  </si>
  <si>
    <t>Anthony Tolliver</t>
  </si>
  <si>
    <t>P.J. Tucker</t>
  </si>
  <si>
    <t>Ronny Turiaf</t>
  </si>
  <si>
    <t>Hedo Turkoglu</t>
  </si>
  <si>
    <t>Evan Turner</t>
  </si>
  <si>
    <t>Ekpe Udoh</t>
  </si>
  <si>
    <t>Beno Udrih</t>
  </si>
  <si>
    <t>Jonas Valanciunas</t>
  </si>
  <si>
    <t>Anderson Varejao</t>
  </si>
  <si>
    <t>Greivis Vasquez</t>
  </si>
  <si>
    <t>Charlie Villanueva</t>
  </si>
  <si>
    <t>Noah Vonleh</t>
  </si>
  <si>
    <t>Nikola Vucevic</t>
  </si>
  <si>
    <t>Dwyane Wade</t>
  </si>
  <si>
    <t>Dion Waiters</t>
  </si>
  <si>
    <t>Henry Walker</t>
  </si>
  <si>
    <t>Kemba Walker</t>
  </si>
  <si>
    <t>John Wall</t>
  </si>
  <si>
    <t>Gerald Wallace</t>
  </si>
  <si>
    <t>T.J. Warren</t>
  </si>
  <si>
    <t>C.J. Watson</t>
  </si>
  <si>
    <t>David Wear</t>
  </si>
  <si>
    <t>Travis Wear</t>
  </si>
  <si>
    <t>Martell Webster</t>
  </si>
  <si>
    <t>David West</t>
  </si>
  <si>
    <t>Russell Westbrook</t>
  </si>
  <si>
    <t>Hassan Whiteside</t>
  </si>
  <si>
    <t>Shayne Whittington</t>
  </si>
  <si>
    <t>Andrew Wiggins</t>
  </si>
  <si>
    <t>C.J. Wilcox</t>
  </si>
  <si>
    <t>Deron Williams</t>
  </si>
  <si>
    <t>Derrick Williams</t>
  </si>
  <si>
    <t>Elliot Williams</t>
  </si>
  <si>
    <t>Lou Williams</t>
  </si>
  <si>
    <t>Marvin Williams</t>
  </si>
  <si>
    <t>Mo Williams</t>
  </si>
  <si>
    <t>Reggie Williams</t>
  </si>
  <si>
    <t>Shawne Williams</t>
  </si>
  <si>
    <t>Jeff Withey</t>
  </si>
  <si>
    <t>Nate Wolters</t>
  </si>
  <si>
    <t>Brandan Wright</t>
  </si>
  <si>
    <t>Dorell Wright</t>
  </si>
  <si>
    <t>Tony Wroten</t>
  </si>
  <si>
    <t>James Young</t>
  </si>
  <si>
    <t>Nick Young</t>
  </si>
  <si>
    <t>Thaddeus Young</t>
  </si>
  <si>
    <t>Cody Zeller</t>
  </si>
  <si>
    <t>Tyler Zeller</t>
  </si>
  <si>
    <t>FG  r</t>
  </si>
  <si>
    <t>3P  r</t>
  </si>
  <si>
    <t>FT  r</t>
  </si>
  <si>
    <t>D  r</t>
  </si>
  <si>
    <t>S  r</t>
  </si>
  <si>
    <t>B  r</t>
  </si>
  <si>
    <t>OR  r</t>
  </si>
  <si>
    <t>DR  r</t>
  </si>
  <si>
    <t>P  r</t>
  </si>
  <si>
    <t>OA  e</t>
  </si>
  <si>
    <t>DA  r</t>
  </si>
  <si>
    <t>Sp  r</t>
  </si>
  <si>
    <t>J  r</t>
  </si>
  <si>
    <t>Dri  r</t>
  </si>
  <si>
    <t>St  r</t>
  </si>
  <si>
    <t>3P%</t>
  </si>
  <si>
    <t>Rt</t>
  </si>
  <si>
    <t>2P%</t>
  </si>
  <si>
    <t>OVR</t>
  </si>
  <si>
    <t>Weight</t>
  </si>
  <si>
    <t>ID</t>
  </si>
  <si>
    <t>Name</t>
  </si>
  <si>
    <t>Team Abbreviation</t>
  </si>
  <si>
    <t>Height(adjusted)</t>
  </si>
  <si>
    <t>Height (Inches)</t>
  </si>
  <si>
    <t>College</t>
  </si>
  <si>
    <t>Country</t>
  </si>
  <si>
    <t>None</t>
  </si>
  <si>
    <t>USA</t>
  </si>
  <si>
    <t>Wake Forest</t>
  </si>
  <si>
    <t>U.S. Virgin Islands</t>
  </si>
  <si>
    <t>North Carolina</t>
  </si>
  <si>
    <t>Germany</t>
  </si>
  <si>
    <t>Kansas</t>
  </si>
  <si>
    <t>Kentucky</t>
  </si>
  <si>
    <t>Duke</t>
  </si>
  <si>
    <t>Utah</t>
  </si>
  <si>
    <t>Nevada-Las Vegas</t>
  </si>
  <si>
    <t>Arizona</t>
  </si>
  <si>
    <t>BKN</t>
  </si>
  <si>
    <t>Russia</t>
  </si>
  <si>
    <t>Argentina</t>
  </si>
  <si>
    <t>Cincinnati</t>
  </si>
  <si>
    <t>Florida</t>
  </si>
  <si>
    <t>Michigan</t>
  </si>
  <si>
    <t>Turkey</t>
  </si>
  <si>
    <t>Spain</t>
  </si>
  <si>
    <t>Michigan State</t>
  </si>
  <si>
    <t>Arkansas</t>
  </si>
  <si>
    <t>Alabama</t>
  </si>
  <si>
    <t>Seton Hall</t>
  </si>
  <si>
    <t>Haiti</t>
  </si>
  <si>
    <t>France</t>
  </si>
  <si>
    <t>Blinn</t>
  </si>
  <si>
    <t>Nene</t>
  </si>
  <si>
    <t>Brazil</t>
  </si>
  <si>
    <t>Connecticut</t>
  </si>
  <si>
    <t>Miami (FL)</t>
  </si>
  <si>
    <t>California-Los Angeles</t>
  </si>
  <si>
    <t>La Salle</t>
  </si>
  <si>
    <t>CHA</t>
  </si>
  <si>
    <t>Iowa</t>
  </si>
  <si>
    <t>Syracuse</t>
  </si>
  <si>
    <t>Georgia Tech</t>
  </si>
  <si>
    <t>Marquette</t>
  </si>
  <si>
    <t>Central Michigan</t>
  </si>
  <si>
    <t>Oregon</t>
  </si>
  <si>
    <t>Xavier</t>
  </si>
  <si>
    <t>Maryland</t>
  </si>
  <si>
    <t>Detroit Mercy</t>
  </si>
  <si>
    <t>Georgia</t>
  </si>
  <si>
    <t>Creighton</t>
  </si>
  <si>
    <t>Wisconsin</t>
  </si>
  <si>
    <t>Great Britain</t>
  </si>
  <si>
    <t>Minnesota</t>
  </si>
  <si>
    <t>Saint Joseph's</t>
  </si>
  <si>
    <t>Oklahoma State</t>
  </si>
  <si>
    <t>Western Carolina</t>
  </si>
  <si>
    <t>Slovenia</t>
  </si>
  <si>
    <t>PHX</t>
  </si>
  <si>
    <t>Memphis</t>
  </si>
  <si>
    <t>Australia</t>
  </si>
  <si>
    <t>Illinois</t>
  </si>
  <si>
    <t>New Mexico</t>
  </si>
  <si>
    <t>Washington</t>
  </si>
  <si>
    <t>Louisville</t>
  </si>
  <si>
    <t>Dominican Republic</t>
  </si>
  <si>
    <t>Louisiana State</t>
  </si>
  <si>
    <t>CJ Miles</t>
  </si>
  <si>
    <t>Gonzaga</t>
  </si>
  <si>
    <t>Poland</t>
  </si>
  <si>
    <t>Utah Valley</t>
  </si>
  <si>
    <t>Charles Hayes</t>
  </si>
  <si>
    <t>John Lucas III</t>
  </si>
  <si>
    <t>Italy</t>
  </si>
  <si>
    <t>Texas</t>
  </si>
  <si>
    <t>Villanova</t>
  </si>
  <si>
    <t>JJ Redick</t>
  </si>
  <si>
    <t>Switzerland</t>
  </si>
  <si>
    <t>PJ Tucker</t>
  </si>
  <si>
    <t>Louisiana Tech</t>
  </si>
  <si>
    <t>Lou Amundson</t>
  </si>
  <si>
    <t>Jose Juan Barea</t>
  </si>
  <si>
    <t>Northeastern</t>
  </si>
  <si>
    <t>Puerto Rico</t>
  </si>
  <si>
    <t>Ohio State</t>
  </si>
  <si>
    <t>Georgetown</t>
  </si>
  <si>
    <t>Eastern Washington</t>
  </si>
  <si>
    <t>Southern California</t>
  </si>
  <si>
    <t>Colorado State</t>
  </si>
  <si>
    <t>Boston College</t>
  </si>
  <si>
    <t>DePaul</t>
  </si>
  <si>
    <t>Purdue</t>
  </si>
  <si>
    <t>Nevada</t>
  </si>
  <si>
    <t>Canada</t>
  </si>
  <si>
    <t>CJ Watson</t>
  </si>
  <si>
    <t>Tennessee</t>
  </si>
  <si>
    <t>Kansas State</t>
  </si>
  <si>
    <t>Indiana</t>
  </si>
  <si>
    <t>Stanford</t>
  </si>
  <si>
    <t>Rider</t>
  </si>
  <si>
    <t>JJ Hickson</t>
  </si>
  <si>
    <t>North Carolina State</t>
  </si>
  <si>
    <t>California</t>
  </si>
  <si>
    <t>Western Kentucky</t>
  </si>
  <si>
    <t>Congo</t>
  </si>
  <si>
    <t>Indiana Purdue-Indianapolis</t>
  </si>
  <si>
    <t>Montenegro</t>
  </si>
  <si>
    <t>Texas A&amp;M</t>
  </si>
  <si>
    <t>Cameroon</t>
  </si>
  <si>
    <t>Oklahoma</t>
  </si>
  <si>
    <t>Arizona State</t>
  </si>
  <si>
    <t>Davidson</t>
  </si>
  <si>
    <t>Israel</t>
  </si>
  <si>
    <t>Missouri</t>
  </si>
  <si>
    <t>Florida State</t>
  </si>
  <si>
    <t>Pittsburgh</t>
  </si>
  <si>
    <t>Sweden</t>
  </si>
  <si>
    <t>Patty Mills</t>
  </si>
  <si>
    <t>Saint Mary's (CA)</t>
  </si>
  <si>
    <t>Tennessee-Martin</t>
  </si>
  <si>
    <t>Virginia Military Institute</t>
  </si>
  <si>
    <t>Baylor</t>
  </si>
  <si>
    <t>Butler</t>
  </si>
  <si>
    <t>Fresno State</t>
  </si>
  <si>
    <t>Virginia Commonwealth</t>
  </si>
  <si>
    <t>Le Moyne</t>
  </si>
  <si>
    <t>Clemson</t>
  </si>
  <si>
    <t>Venezuela</t>
  </si>
  <si>
    <t>Marshall</t>
  </si>
  <si>
    <t>Tulsa</t>
  </si>
  <si>
    <t>Jamaica</t>
  </si>
  <si>
    <t>Towson</t>
  </si>
  <si>
    <t>Harvard</t>
  </si>
  <si>
    <t>Alabama-Birmingham</t>
  </si>
  <si>
    <t>Lithuania</t>
  </si>
  <si>
    <t>Democratic Republic of Congo</t>
  </si>
  <si>
    <t>Brigham Young</t>
  </si>
  <si>
    <t>Washington State</t>
  </si>
  <si>
    <t>Colorado</t>
  </si>
  <si>
    <t>San Diego State</t>
  </si>
  <si>
    <t>Morehead State</t>
  </si>
  <si>
    <t>Cleveland State</t>
  </si>
  <si>
    <t>Croatia</t>
  </si>
  <si>
    <t>Temple</t>
  </si>
  <si>
    <t>Weber State</t>
  </si>
  <si>
    <t>St. John's (NY)</t>
  </si>
  <si>
    <t>St. Bonaventure</t>
  </si>
  <si>
    <t>Vanderbilt</t>
  </si>
  <si>
    <t>Oregon State</t>
  </si>
  <si>
    <t>Nigeria</t>
  </si>
  <si>
    <t>Jeff Taylor</t>
  </si>
  <si>
    <t>Virginia</t>
  </si>
  <si>
    <t>Greece</t>
  </si>
  <si>
    <t>Norfolk State</t>
  </si>
  <si>
    <t>Boznia &amp; Herzegovina</t>
  </si>
  <si>
    <t>Old Dominion</t>
  </si>
  <si>
    <t>Dayton</t>
  </si>
  <si>
    <t>California-Berkeley</t>
  </si>
  <si>
    <t>Mexico</t>
  </si>
  <si>
    <t>Toure Murry</t>
  </si>
  <si>
    <t>Wichita State</t>
  </si>
  <si>
    <t>Glen Rice Jr.</t>
  </si>
  <si>
    <t>Ukraine</t>
  </si>
  <si>
    <t>CJ McCollum</t>
  </si>
  <si>
    <t>Lehigh</t>
  </si>
  <si>
    <t>Virginia Tech</t>
  </si>
  <si>
    <t>Senegal</t>
  </si>
  <si>
    <t>Murray State</t>
  </si>
  <si>
    <t>Bucknell</t>
  </si>
  <si>
    <t>South Dakota State</t>
  </si>
  <si>
    <t>Providence</t>
  </si>
  <si>
    <t>Tennessee State</t>
  </si>
  <si>
    <t>New Zealand</t>
  </si>
  <si>
    <t>Tim Hardaway Jr.</t>
  </si>
  <si>
    <t>Long Beach State</t>
  </si>
  <si>
    <t>Gigi Datome</t>
  </si>
  <si>
    <t>Macedonia</t>
  </si>
  <si>
    <t>Serbia</t>
  </si>
  <si>
    <t>Belmont</t>
  </si>
  <si>
    <t>PJ Hairston</t>
  </si>
  <si>
    <t>Montana</t>
  </si>
  <si>
    <t>Louisiana-Lafayette</t>
  </si>
  <si>
    <t>KJ McDaniels</t>
  </si>
  <si>
    <t>CJ Wilcox</t>
  </si>
  <si>
    <t>Western Michigan</t>
  </si>
  <si>
    <t>New Mexico State</t>
  </si>
  <si>
    <t>Notre Dame</t>
  </si>
  <si>
    <t>AAN</t>
  </si>
  <si>
    <t>AH</t>
  </si>
  <si>
    <t>AHN</t>
  </si>
  <si>
    <t>AW</t>
  </si>
  <si>
    <t>AWN</t>
  </si>
  <si>
    <t>AMP</t>
  </si>
  <si>
    <t>AN%</t>
  </si>
  <si>
    <t>H%</t>
  </si>
  <si>
    <t>HN%</t>
  </si>
  <si>
    <t>W%</t>
  </si>
  <si>
    <t>WN%</t>
  </si>
  <si>
    <t>MP%</t>
  </si>
  <si>
    <t>Q  r</t>
  </si>
  <si>
    <t>AVG</t>
  </si>
  <si>
    <t>00</t>
  </si>
  <si>
    <t>UCLA</t>
  </si>
  <si>
    <t>hair</t>
  </si>
  <si>
    <t>skin</t>
  </si>
  <si>
    <t>06</t>
  </si>
  <si>
    <t>0F</t>
  </si>
  <si>
    <t>01</t>
  </si>
  <si>
    <t>04</t>
  </si>
  <si>
    <t>02</t>
  </si>
  <si>
    <t>03</t>
  </si>
  <si>
    <t>07</t>
  </si>
  <si>
    <t>1B</t>
  </si>
  <si>
    <t>08</t>
  </si>
  <si>
    <t>12</t>
  </si>
  <si>
    <t>0A</t>
  </si>
  <si>
    <t>0B</t>
  </si>
  <si>
    <t>0E</t>
  </si>
  <si>
    <t>21</t>
  </si>
  <si>
    <t>10</t>
  </si>
  <si>
    <t>13</t>
  </si>
  <si>
    <t>0C</t>
  </si>
  <si>
    <t>05</t>
  </si>
  <si>
    <t>11</t>
  </si>
  <si>
    <t>18</t>
  </si>
  <si>
    <t>16</t>
  </si>
  <si>
    <t>24</t>
  </si>
  <si>
    <t>14</t>
  </si>
  <si>
    <t>1A</t>
  </si>
  <si>
    <t>23</t>
  </si>
  <si>
    <t>0D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</si>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</sst>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1"/>
      <color rgb="FF000000"/>
      <name val="Courier New"/>
      <family val="3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C5BCD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 vertical="center"/>
    </xf>
    <xf numFmtId="3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quotePrefix="1" applyNumberFormat="1" applyFont="1"/>
    <xf numFmtId="0" fontId="18" fillId="33" borderId="0" xfId="0" applyFont="1" applyFill="1"/>
    <xf numFmtId="0" fontId="0" fillId="33" borderId="0" xfId="0" applyFill="1"/>
    <xf numFmtId="1" fontId="18" fillId="33" borderId="0" xfId="0" applyNumberFormat="1" applyFont="1" applyFill="1"/>
    <xf numFmtId="1" fontId="18" fillId="33" borderId="0" xfId="0" quotePrefix="1" applyNumberFormat="1" applyFont="1" applyFill="1"/>
    <xf numFmtId="1" fontId="0" fillId="33" borderId="0" xfId="0" applyNumberFormat="1" applyFill="1"/>
    <xf numFmtId="0" fontId="18" fillId="34" borderId="0" xfId="0" applyFont="1" applyFill="1"/>
    <xf numFmtId="0" fontId="0" fillId="34" borderId="0" xfId="0" applyFill="1"/>
    <xf numFmtId="1" fontId="18" fillId="34" borderId="0" xfId="0" applyNumberFormat="1" applyFont="1" applyFill="1"/>
    <xf numFmtId="1" fontId="0" fillId="34" borderId="0" xfId="0" applyNumberFormat="1" applyFill="1"/>
    <xf numFmtId="0" fontId="18" fillId="35" borderId="0" xfId="0" applyFont="1" applyFill="1"/>
    <xf numFmtId="0" fontId="0" fillId="35" borderId="0" xfId="0" applyFill="1"/>
    <xf numFmtId="1" fontId="18" fillId="35" borderId="0" xfId="0" applyNumberFormat="1" applyFont="1" applyFill="1"/>
    <xf numFmtId="1" fontId="0" fillId="35" borderId="0" xfId="0" applyNumberFormat="1" applyFill="1"/>
    <xf numFmtId="0" fontId="18" fillId="36" borderId="0" xfId="0" applyFont="1" applyFill="1"/>
    <xf numFmtId="0" fontId="0" fillId="36" borderId="0" xfId="0" applyFill="1"/>
    <xf numFmtId="1" fontId="18" fillId="37" borderId="0" xfId="0" applyNumberFormat="1" applyFont="1" applyFill="1"/>
    <xf numFmtId="1" fontId="0" fillId="37" borderId="0" xfId="0" applyNumberFormat="1" applyFill="1"/>
    <xf numFmtId="1" fontId="18" fillId="38" borderId="0" xfId="0" applyNumberFormat="1" applyFont="1" applyFill="1"/>
    <xf numFmtId="1" fontId="0" fillId="38" borderId="0" xfId="0" applyNumberFormat="1" applyFill="1"/>
    <xf numFmtId="1" fontId="18" fillId="39" borderId="0" xfId="0" applyNumberFormat="1" applyFont="1" applyFill="1"/>
    <xf numFmtId="1" fontId="0" fillId="39" borderId="0" xfId="0" applyNumberFormat="1" applyFill="1"/>
    <xf numFmtId="1" fontId="18" fillId="40" borderId="0" xfId="0" applyNumberFormat="1" applyFont="1" applyFill="1"/>
    <xf numFmtId="0" fontId="0" fillId="40" borderId="0" xfId="0" applyFill="1"/>
    <xf numFmtId="0" fontId="18" fillId="41" borderId="0" xfId="0" applyFont="1" applyFill="1"/>
    <xf numFmtId="0" fontId="0" fillId="41" borderId="0" xfId="0" applyFill="1"/>
    <xf numFmtId="0" fontId="18" fillId="43" borderId="0" xfId="0" applyFont="1" applyFill="1"/>
    <xf numFmtId="0" fontId="0" fillId="43" borderId="0" xfId="0" applyFill="1"/>
    <xf numFmtId="0" fontId="18" fillId="44" borderId="0" xfId="0" applyFont="1" applyFill="1"/>
    <xf numFmtId="3" fontId="18" fillId="44" borderId="0" xfId="0" applyNumberFormat="1" applyFont="1" applyFill="1"/>
    <xf numFmtId="0" fontId="0" fillId="44" borderId="0" xfId="0" applyFill="1"/>
    <xf numFmtId="1" fontId="18" fillId="44" borderId="0" xfId="0" applyNumberFormat="1" applyFont="1" applyFill="1"/>
    <xf numFmtId="1" fontId="0" fillId="44" borderId="0" xfId="0" applyNumberFormat="1" applyFill="1"/>
    <xf numFmtId="1" fontId="18" fillId="45" borderId="0" xfId="0" applyNumberFormat="1" applyFont="1" applyFill="1"/>
    <xf numFmtId="1" fontId="0" fillId="45" borderId="0" xfId="0" applyNumberFormat="1" applyFill="1"/>
    <xf numFmtId="0" fontId="0" fillId="46" borderId="0" xfId="0" applyFill="1"/>
    <xf numFmtId="1" fontId="18" fillId="46" borderId="0" xfId="0" applyNumberFormat="1" applyFont="1" applyFill="1"/>
    <xf numFmtId="1" fontId="18" fillId="42" borderId="0" xfId="0" applyNumberFormat="1" applyFont="1" applyFill="1"/>
    <xf numFmtId="1" fontId="0" fillId="42" borderId="0" xfId="0" applyNumberFormat="1" applyFill="1"/>
    <xf numFmtId="1" fontId="18" fillId="47" borderId="0" xfId="0" applyNumberFormat="1" applyFont="1" applyFill="1"/>
    <xf numFmtId="0" fontId="0" fillId="47" borderId="0" xfId="0" applyFill="1"/>
    <xf numFmtId="1" fontId="18" fillId="48" borderId="0" xfId="0" applyNumberFormat="1" applyFont="1" applyFill="1"/>
    <xf numFmtId="0" fontId="0" fillId="48" borderId="0" xfId="0" applyFill="1"/>
    <xf numFmtId="1" fontId="18" fillId="49" borderId="0" xfId="0" applyNumberFormat="1" applyFont="1" applyFill="1"/>
    <xf numFmtId="0" fontId="0" fillId="49" borderId="0" xfId="0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C5B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94"/>
  <sheetViews>
    <sheetView tabSelected="1" topLeftCell="J1" zoomScale="73" zoomScaleNormal="73" workbookViewId="0">
      <selection activeCell="BR6" sqref="BR6"/>
    </sheetView>
  </sheetViews>
  <sheetFormatPr defaultRowHeight="15" x14ac:dyDescent="0.25"/>
  <cols>
    <col min="2" max="2" width="35.140625" bestFit="1" customWidth="1"/>
    <col min="5" max="5" width="17.140625" customWidth="1"/>
    <col min="8" max="8" width="29.140625" customWidth="1"/>
    <col min="9" max="9" width="40.85546875" bestFit="1" customWidth="1"/>
    <col min="10" max="10" width="5.42578125" bestFit="1" customWidth="1"/>
    <col min="11" max="12" width="4" bestFit="1" customWidth="1"/>
    <col min="13" max="13" width="6.85546875" bestFit="1" customWidth="1"/>
    <col min="14" max="14" width="5.42578125" style="13" bestFit="1" customWidth="1"/>
    <col min="15" max="15" width="6.85546875" style="13" bestFit="1" customWidth="1"/>
    <col min="16" max="16" width="8.140625" style="13" bestFit="1" customWidth="1"/>
    <col min="17" max="18" width="5.42578125" style="8" bestFit="1" customWidth="1"/>
    <col min="19" max="19" width="8.140625" style="8" bestFit="1" customWidth="1"/>
    <col min="20" max="20" width="5.42578125" hidden="1" customWidth="1"/>
    <col min="21" max="21" width="6.85546875" hidden="1" customWidth="1"/>
    <col min="22" max="23" width="8.140625" hidden="1" customWidth="1"/>
    <col min="24" max="25" width="5.42578125" style="17" hidden="1" customWidth="1"/>
    <col min="26" max="26" width="8.140625" style="17" hidden="1" customWidth="1"/>
    <col min="27" max="28" width="5.42578125" style="21" hidden="1" customWidth="1"/>
    <col min="29" max="29" width="6.85546875" style="21" hidden="1" customWidth="1"/>
    <col min="30" max="30" width="5.42578125" style="33" hidden="1" customWidth="1"/>
    <col min="31" max="31" width="5.42578125" style="36" hidden="1" customWidth="1"/>
    <col min="32" max="32" width="5.42578125" style="31" hidden="1" customWidth="1"/>
    <col min="33" max="34" width="5.42578125" style="5" hidden="1" customWidth="1"/>
    <col min="35" max="35" width="6.85546875" style="5" hidden="1" customWidth="1"/>
    <col min="36" max="36" width="0" style="5" hidden="1" customWidth="1"/>
    <col min="37" max="38" width="5.42578125" style="5" hidden="1" customWidth="1"/>
    <col min="39" max="39" width="8.140625" style="15" hidden="1" customWidth="1"/>
    <col min="40" max="40" width="8.140625" style="11" bestFit="1" customWidth="1"/>
    <col min="41" max="41" width="8.140625" style="19" bestFit="1" customWidth="1"/>
    <col min="42" max="42" width="6.85546875" style="40" bestFit="1" customWidth="1"/>
    <col min="43" max="43" width="6.85546875" style="38" bestFit="1" customWidth="1"/>
    <col min="44" max="44" width="6.85546875" style="25" bestFit="1" customWidth="1"/>
    <col min="45" max="45" width="8.140625" style="23" bestFit="1" customWidth="1"/>
    <col min="46" max="46" width="8.140625" style="27" bestFit="1" customWidth="1"/>
    <col min="47" max="47" width="6.85546875" style="44" bestFit="1" customWidth="1"/>
    <col min="48" max="48" width="8.140625" style="38" bestFit="1" customWidth="1"/>
    <col min="49" max="49" width="8.140625" style="41" bestFit="1" customWidth="1"/>
    <col min="50" max="50" width="8.140625" style="46" bestFit="1" customWidth="1"/>
    <col min="51" max="51" width="6.85546875" style="48" bestFit="1" customWidth="1"/>
    <col min="52" max="52" width="6.85546875" style="29" bestFit="1" customWidth="1"/>
    <col min="53" max="53" width="9.5703125" style="50" bestFit="1" customWidth="1"/>
    <col min="54" max="54" width="8.140625" style="46" bestFit="1" customWidth="1"/>
    <col min="55" max="66" width="0" style="5" hidden="1" customWidth="1"/>
    <col min="67" max="67" width="9.140625" style="5"/>
  </cols>
  <sheetData>
    <row r="1" spans="1:71" x14ac:dyDescent="0.25">
      <c r="A1" s="1" t="s">
        <v>575</v>
      </c>
      <c r="B1" s="1" t="s">
        <v>0</v>
      </c>
      <c r="C1" s="1" t="s">
        <v>1</v>
      </c>
      <c r="D1" s="1" t="s">
        <v>2</v>
      </c>
      <c r="E1" s="4" t="s">
        <v>582</v>
      </c>
      <c r="F1" t="s">
        <v>583</v>
      </c>
      <c r="G1" t="s">
        <v>578</v>
      </c>
      <c r="H1" t="s">
        <v>584</v>
      </c>
      <c r="I1" s="1" t="s">
        <v>585</v>
      </c>
      <c r="J1" s="1" t="s">
        <v>3</v>
      </c>
      <c r="K1" s="1" t="s">
        <v>4</v>
      </c>
      <c r="L1" s="1" t="s">
        <v>5</v>
      </c>
      <c r="M1" s="1" t="s">
        <v>6</v>
      </c>
      <c r="N1" s="12" t="s">
        <v>7</v>
      </c>
      <c r="O1" s="12" t="s">
        <v>8</v>
      </c>
      <c r="P1" s="12" t="s">
        <v>9</v>
      </c>
      <c r="Q1" s="7" t="s">
        <v>10</v>
      </c>
      <c r="R1" s="7" t="s">
        <v>11</v>
      </c>
      <c r="S1" s="7" t="s">
        <v>574</v>
      </c>
      <c r="T1" s="1" t="s">
        <v>12</v>
      </c>
      <c r="U1" s="1" t="s">
        <v>13</v>
      </c>
      <c r="V1" s="1" t="s">
        <v>576</v>
      </c>
      <c r="W1" s="1" t="s">
        <v>14</v>
      </c>
      <c r="X1" s="16" t="s">
        <v>15</v>
      </c>
      <c r="Y1" s="16" t="s">
        <v>16</v>
      </c>
      <c r="Z1" s="16" t="s">
        <v>17</v>
      </c>
      <c r="AA1" s="20" t="s">
        <v>18</v>
      </c>
      <c r="AB1" s="20" t="s">
        <v>19</v>
      </c>
      <c r="AC1" s="20" t="s">
        <v>20</v>
      </c>
      <c r="AD1" s="32" t="s">
        <v>21</v>
      </c>
      <c r="AE1" s="34" t="s">
        <v>22</v>
      </c>
      <c r="AF1" s="30" t="s">
        <v>23</v>
      </c>
      <c r="AG1" s="1" t="s">
        <v>24</v>
      </c>
      <c r="AH1" s="1" t="s">
        <v>25</v>
      </c>
      <c r="AI1" s="1" t="s">
        <v>26</v>
      </c>
      <c r="AJ1" s="1"/>
      <c r="AK1" s="1" t="s">
        <v>577</v>
      </c>
      <c r="AL1" s="1" t="s">
        <v>780</v>
      </c>
      <c r="AM1" s="14" t="s">
        <v>559</v>
      </c>
      <c r="AN1" s="9" t="s">
        <v>560</v>
      </c>
      <c r="AO1" s="18" t="s">
        <v>561</v>
      </c>
      <c r="AP1" s="39" t="s">
        <v>562</v>
      </c>
      <c r="AQ1" s="37" t="s">
        <v>563</v>
      </c>
      <c r="AR1" s="24" t="s">
        <v>564</v>
      </c>
      <c r="AS1" s="22" t="s">
        <v>565</v>
      </c>
      <c r="AT1" s="26" t="s">
        <v>566</v>
      </c>
      <c r="AU1" s="43" t="s">
        <v>567</v>
      </c>
      <c r="AV1" s="37" t="s">
        <v>568</v>
      </c>
      <c r="AW1" s="42" t="s">
        <v>569</v>
      </c>
      <c r="AX1" s="45" t="s">
        <v>570</v>
      </c>
      <c r="AY1" s="47" t="s">
        <v>779</v>
      </c>
      <c r="AZ1" s="28" t="s">
        <v>571</v>
      </c>
      <c r="BA1" s="49" t="s">
        <v>572</v>
      </c>
      <c r="BB1" s="45" t="s">
        <v>573</v>
      </c>
      <c r="BC1" s="5" t="s">
        <v>767</v>
      </c>
      <c r="BD1" s="5" t="s">
        <v>768</v>
      </c>
      <c r="BE1" s="5" t="s">
        <v>769</v>
      </c>
      <c r="BF1" s="5" t="s">
        <v>770</v>
      </c>
      <c r="BG1" s="5" t="s">
        <v>771</v>
      </c>
      <c r="BH1" s="5" t="s">
        <v>772</v>
      </c>
      <c r="BI1" s="5" t="s">
        <v>773</v>
      </c>
      <c r="BJ1" s="5" t="s">
        <v>774</v>
      </c>
      <c r="BK1" s="5" t="s">
        <v>775</v>
      </c>
      <c r="BL1" s="5" t="s">
        <v>776</v>
      </c>
      <c r="BM1" s="5" t="s">
        <v>777</v>
      </c>
      <c r="BN1" s="5" t="s">
        <v>778</v>
      </c>
      <c r="BP1" s="5" t="s">
        <v>783</v>
      </c>
      <c r="BQ1" s="5" t="s">
        <v>784</v>
      </c>
      <c r="BS1" t="s">
        <v>560</v>
      </c>
    </row>
    <row r="2" spans="1:71" x14ac:dyDescent="0.25">
      <c r="A2" s="1">
        <v>112</v>
      </c>
      <c r="B2" s="1" t="s">
        <v>171</v>
      </c>
      <c r="C2" s="1" t="s">
        <v>73</v>
      </c>
      <c r="D2" s="1">
        <v>26</v>
      </c>
      <c r="E2" s="4">
        <f>(F2-5)</f>
        <v>70</v>
      </c>
      <c r="F2">
        <v>75</v>
      </c>
      <c r="G2">
        <v>190</v>
      </c>
      <c r="H2" t="s">
        <v>691</v>
      </c>
      <c r="I2" s="1" t="s">
        <v>587</v>
      </c>
      <c r="J2" s="1" t="s">
        <v>79</v>
      </c>
      <c r="K2" s="1">
        <v>80</v>
      </c>
      <c r="L2" s="1">
        <v>80</v>
      </c>
      <c r="M2" s="1">
        <v>2613</v>
      </c>
      <c r="N2" s="12">
        <v>653</v>
      </c>
      <c r="O2" s="12">
        <v>1341</v>
      </c>
      <c r="P2" s="12">
        <v>0.48699999999999999</v>
      </c>
      <c r="Q2" s="7">
        <v>286</v>
      </c>
      <c r="R2" s="7">
        <v>646</v>
      </c>
      <c r="S2" s="7">
        <v>0.443</v>
      </c>
      <c r="T2" s="1">
        <v>367</v>
      </c>
      <c r="U2" s="1">
        <v>695</v>
      </c>
      <c r="V2" s="1">
        <v>0.52800000000000002</v>
      </c>
      <c r="W2" s="1">
        <v>0.59399999999999997</v>
      </c>
      <c r="X2" s="16">
        <v>308</v>
      </c>
      <c r="Y2" s="16">
        <v>337</v>
      </c>
      <c r="Z2" s="16">
        <v>0.91400000000000003</v>
      </c>
      <c r="AA2" s="20">
        <v>56</v>
      </c>
      <c r="AB2" s="20">
        <v>285</v>
      </c>
      <c r="AC2" s="20">
        <v>341</v>
      </c>
      <c r="AD2" s="32">
        <v>619</v>
      </c>
      <c r="AE2" s="34">
        <v>163</v>
      </c>
      <c r="AF2" s="30">
        <v>16</v>
      </c>
      <c r="AG2" s="1">
        <v>249</v>
      </c>
      <c r="AH2" s="1">
        <v>158</v>
      </c>
      <c r="AI2" s="1">
        <v>1900</v>
      </c>
      <c r="AJ2" s="1"/>
      <c r="AK2" s="4">
        <f>(AVERAGE(AM2:BB2)/0.87)*0.85+10</f>
        <v>94.205602808730617</v>
      </c>
      <c r="AL2" s="4">
        <f>AVERAGE(AM2:BB2)</f>
        <v>86.186911110112504</v>
      </c>
      <c r="AM2" s="14">
        <f>((P2*100)*0.5+(N2/6.59)*0.5)*0.66+45</f>
        <v>93.770544764795147</v>
      </c>
      <c r="AN2" s="10">
        <v>96</v>
      </c>
      <c r="AO2" s="18">
        <f>IF(Y2&gt;50,((Z2*107)*0.9+(X2/5)*0.1)*0.7+30,((Z2*90)*0.5+(X2/5)*0.5)*0.7+40)</f>
        <v>95.92474</v>
      </c>
      <c r="AP2" s="39">
        <f>((AZ2/0.96)*0.4+(AS2/0.96)*0.3+(T2/6.3)*0.4)*0.6+40</f>
        <v>85.413146492892309</v>
      </c>
      <c r="AQ2" s="37">
        <v>96</v>
      </c>
      <c r="AR2" s="24">
        <f>((AF2/1.8)*0.8+(F2/0.8)*0.2)*0.73+40</f>
        <v>58.878611111111113</v>
      </c>
      <c r="AS2" s="22">
        <f>((AA2/3)*0.6+(AC2/9)*0.2+(AZ2/0.96)*0.2)*0.75+40</f>
        <v>65.994700668684345</v>
      </c>
      <c r="AT2" s="26">
        <f>((AB2/7)*0.65+(AC2/9)*0.2+(AZ2/0.96)*0.25)*0.6+47</f>
        <v>79.336605430589117</v>
      </c>
      <c r="AU2" s="43">
        <v>96</v>
      </c>
      <c r="AV2" s="37">
        <f>(((AG2-321)/-3.21)*0.1+(AU2/0.95)*0.57+(AS2/0.95)*0.2+(AI2/20)*0.2)*0.6+40</f>
        <v>95.641967108567698</v>
      </c>
      <c r="AW2" s="42">
        <f>((AQ2/0.95)*0.4+(AS2/0.95)*0.2+(AR2/0.95)*0.2+(AY2/0.95)*0.2)*0.71+30</f>
        <v>91.713695023927329</v>
      </c>
      <c r="AX2" s="45">
        <f>(BI2*0.3+BK2*0.2+BM2*0.2+AY2*0.1+BN2*0.2)*0.8+30</f>
        <v>89.842137317438301</v>
      </c>
      <c r="AY2" s="47">
        <v>96</v>
      </c>
      <c r="AZ2" s="28">
        <f>(BI2*0.2+BJ2*0.3+(AC2/11)*0.3+(AR2/0.96)*0.1+BM2*0.1+(AY2/0.96)*0.1)*0.65+40</f>
        <v>76.232750946246483</v>
      </c>
      <c r="BA2" s="49">
        <f>IF(C2="C",(((AY2/0.95)*0.35+(AU2/0.95)*0.2+BK2*0.45)*0.55+30),IF(C2="PF",(((AY2/0.95)*0.4+(AU2/0.95)*0.25+BK2*0.35)*0.65+35),(((T2/6.3)*0.1+(AY2/0.95)*0.35+(AU2/0.95)*0.2+BK2*0.35)*0.65+40)))</f>
        <v>94.131573725981625</v>
      </c>
      <c r="BB2" s="45">
        <f>(BL2*0.3+BJ2*0.3+BI2*0.1+BN2*0.1+(AH2/2.8)*0.25)*0.62+40</f>
        <v>68.110105171566715</v>
      </c>
      <c r="BC2" s="5">
        <f>((D2-39)/-0.2)*0.5+50</f>
        <v>82.5</v>
      </c>
      <c r="BD2" s="5">
        <f>((F2-69)/0.19)*0.45+55</f>
        <v>69.21052631578948</v>
      </c>
      <c r="BE2" s="5">
        <f>((F2-85)/-0.16)*0.45+55</f>
        <v>83.125</v>
      </c>
      <c r="BF2" s="5">
        <f>((G2-161)/1.34)*0.45+55</f>
        <v>64.738805970149258</v>
      </c>
      <c r="BG2" s="5">
        <f>((G2-295)/-1.34)*0.45+55</f>
        <v>90.261194029850742</v>
      </c>
      <c r="BH2" s="5">
        <f>(M2/29.81)*0.45+55</f>
        <v>94.444817175444484</v>
      </c>
      <c r="BI2" s="5">
        <f>((D2-39)/-0.2)</f>
        <v>65</v>
      </c>
      <c r="BJ2" s="5">
        <f>((F2-69)/0.19)</f>
        <v>31.578947368421051</v>
      </c>
      <c r="BK2" s="5">
        <f>((F2-85)/-0.16)</f>
        <v>62.5</v>
      </c>
      <c r="BL2" s="5">
        <f>((G2-161)/1.34)</f>
        <v>21.641791044776117</v>
      </c>
      <c r="BM2" s="5">
        <f>((G2-295)/-1.34)</f>
        <v>78.358208955223873</v>
      </c>
      <c r="BN2" s="5">
        <f>(M2/29.81)</f>
        <v>87.655149278765521</v>
      </c>
      <c r="BP2" s="51" t="s">
        <v>801</v>
      </c>
      <c r="BQ2" s="51" t="s">
        <v>789</v>
      </c>
      <c r="BR2">
        <f>IF(C2="SG",((S2*100)*0.6+(Q2/2)*0.4)*0.64+59,IF(C2="PG",((S2*100)*0.6+(Q2/2)*0.4)*0.72+56,((S2*100)*0.6+(Q2/2)*0.4)*0.82+45))</f>
        <v>116.32159999999999</v>
      </c>
      <c r="BS2">
        <v>116.32159999999999</v>
      </c>
    </row>
    <row r="3" spans="1:71" x14ac:dyDescent="0.25">
      <c r="A3" s="1">
        <v>442</v>
      </c>
      <c r="B3" s="1" t="s">
        <v>508</v>
      </c>
      <c r="C3" s="1" t="s">
        <v>30</v>
      </c>
      <c r="D3" s="1">
        <v>24</v>
      </c>
      <c r="E3" s="4">
        <f>(F3-5)</f>
        <v>74</v>
      </c>
      <c r="F3">
        <v>79</v>
      </c>
      <c r="G3">
        <v>215</v>
      </c>
      <c r="H3" t="s">
        <v>717</v>
      </c>
      <c r="I3" s="1" t="s">
        <v>587</v>
      </c>
      <c r="J3" s="1" t="s">
        <v>79</v>
      </c>
      <c r="K3" s="1">
        <v>77</v>
      </c>
      <c r="L3" s="1">
        <v>77</v>
      </c>
      <c r="M3" s="1">
        <v>2455</v>
      </c>
      <c r="N3" s="12">
        <v>602</v>
      </c>
      <c r="O3" s="12">
        <v>1299</v>
      </c>
      <c r="P3" s="12">
        <v>0.46300000000000002</v>
      </c>
      <c r="Q3" s="7">
        <v>239</v>
      </c>
      <c r="R3" s="7">
        <v>545</v>
      </c>
      <c r="S3" s="7">
        <v>0.439</v>
      </c>
      <c r="T3" s="1">
        <v>363</v>
      </c>
      <c r="U3" s="1">
        <v>754</v>
      </c>
      <c r="V3" s="1">
        <v>0.48099999999999998</v>
      </c>
      <c r="W3" s="1">
        <v>0.55500000000000005</v>
      </c>
      <c r="X3" s="16">
        <v>225</v>
      </c>
      <c r="Y3" s="16">
        <v>256</v>
      </c>
      <c r="Z3" s="16">
        <v>0.879</v>
      </c>
      <c r="AA3" s="20">
        <v>27</v>
      </c>
      <c r="AB3" s="20">
        <v>220</v>
      </c>
      <c r="AC3" s="20">
        <v>247</v>
      </c>
      <c r="AD3" s="32">
        <v>222</v>
      </c>
      <c r="AE3" s="34">
        <v>87</v>
      </c>
      <c r="AF3" s="30">
        <v>60</v>
      </c>
      <c r="AG3" s="1">
        <v>149</v>
      </c>
      <c r="AH3" s="1">
        <v>122</v>
      </c>
      <c r="AI3" s="1">
        <v>1668</v>
      </c>
      <c r="AJ3" s="1"/>
      <c r="AK3" s="4">
        <f>(AVERAGE(AM3:BB3)/0.87)*0.85+10</f>
        <v>89.965155409731139</v>
      </c>
      <c r="AL3" s="4">
        <f>AVERAGE(AM3:BB3)</f>
        <v>81.846688478195404</v>
      </c>
      <c r="AM3" s="14">
        <f>((P3*100)*0.5+(N3/6.59)*0.5)*0.66+45</f>
        <v>90.424675265553873</v>
      </c>
      <c r="AN3" s="10">
        <v>94</v>
      </c>
      <c r="AO3" s="18">
        <f>IF(Y3&gt;50,((Z3*107)*0.9+(X3/5)*0.1)*0.7+30,((Z3*90)*0.5+(X3/5)*0.5)*0.7+40)</f>
        <v>92.403390000000002</v>
      </c>
      <c r="AP3" s="39">
        <f>((AZ3/0.96)*0.4+(AS3/0.96)*0.3+(T3/6.3)*0.4)*0.6+40</f>
        <v>84.96778231602579</v>
      </c>
      <c r="AQ3" s="37">
        <f>(AE3/1.5)*0.57+47</f>
        <v>80.06</v>
      </c>
      <c r="AR3" s="24">
        <f>((AF3/1.8)*0.8+(F3/0.8)*0.2)*0.73+40</f>
        <v>73.884166666666673</v>
      </c>
      <c r="AS3" s="22">
        <f>((AA3/3)*0.6+(AC3/9)*0.2+(AZ3/0.96)*0.2)*0.75+40</f>
        <v>60.534756673634149</v>
      </c>
      <c r="AT3" s="26">
        <f>((AB3/7)*0.65+(AC3/9)*0.2+(AZ3/0.96)*0.25)*0.6+47</f>
        <v>74.918566197443667</v>
      </c>
      <c r="AU3" s="43">
        <f>((AD3/5.5)*0.95+(AY3/0.95)*0.17)*0.67+40</f>
        <v>76.104918456638757</v>
      </c>
      <c r="AV3" s="37">
        <f>(((AG3-321)/-3.21)*0.1+(AU3/0.95)*0.57+(AS3/0.95)*0.2+(AI3/20)*0.2)*0.6+40</f>
        <v>88.267219495245456</v>
      </c>
      <c r="AW3" s="42">
        <f>((AQ3/0.95)*0.4+(AS3/0.95)*0.2+(AR3/0.95)*0.2+(AY3/0.95)*0.2)*0.71+30</f>
        <v>87.008363014094613</v>
      </c>
      <c r="AX3" s="45">
        <f>(BI3*0.3+BK3*0.2+BM3*0.2+AY3*0.1+BN3*0.2)*0.8+30</f>
        <v>83.677429484959475</v>
      </c>
      <c r="AY3" s="47">
        <f>(BI3*0.2+BK3*0.2+BM3*0.2+(AQ3/0.96)*0.45)*0.79+30</f>
        <v>86.855054570895533</v>
      </c>
      <c r="AZ3" s="28">
        <f>(BI3*0.2+BJ3*0.3+(AC3/11)*0.3+(AR3/0.96)*0.1+BM3*0.1+(AY3/0.96)*0.1)*0.65+40</f>
        <v>79.155776044591846</v>
      </c>
      <c r="BA3" s="49">
        <f>IF(C3="C",(((AY3/0.95)*0.35+(AU3/0.95)*0.2+BK3*0.45)*0.55+30),IF(C3="PF",(((AY3/0.95)*0.4+(AU3/0.95)*0.25+BK3*0.35)*0.65+35),(((T3/6.3)*0.1+(AY3/0.95)*0.35+(AU3/0.95)*0.2+BK3*0.35)*0.65+40)))</f>
        <v>83.490345268124173</v>
      </c>
      <c r="BB3" s="45">
        <f>(BL3*0.3+BJ3*0.3+BI3*0.1+BN3*0.1+(AH3/2.8)*0.25)*0.62+40</f>
        <v>73.794572197252251</v>
      </c>
      <c r="BC3" s="5">
        <f>((D3-39)/-0.2)*0.5+50</f>
        <v>87.5</v>
      </c>
      <c r="BD3" s="5">
        <f>((F3-69)/0.19)*0.45+55</f>
        <v>78.68421052631578</v>
      </c>
      <c r="BE3" s="5">
        <f>((F3-85)/-0.16)*0.45+55</f>
        <v>71.875</v>
      </c>
      <c r="BF3" s="5">
        <f>((G3-161)/1.34)*0.45+55</f>
        <v>73.134328358208961</v>
      </c>
      <c r="BG3" s="5">
        <f>((G3-295)/-1.34)*0.45+55</f>
        <v>81.865671641791039</v>
      </c>
      <c r="BH3" s="5">
        <f>(M3/29.81)*0.45+55</f>
        <v>92.059711506205986</v>
      </c>
      <c r="BI3" s="5">
        <f>((D3-39)/-0.2)</f>
        <v>75</v>
      </c>
      <c r="BJ3" s="5">
        <f>((F3-69)/0.19)</f>
        <v>52.631578947368418</v>
      </c>
      <c r="BK3" s="5">
        <f>((F3-85)/-0.16)</f>
        <v>37.5</v>
      </c>
      <c r="BL3" s="5">
        <f>((G3-161)/1.34)</f>
        <v>40.298507462686565</v>
      </c>
      <c r="BM3" s="5">
        <f>((G3-295)/-1.34)</f>
        <v>59.701492537313428</v>
      </c>
      <c r="BN3" s="5">
        <f>(M3/29.81)</f>
        <v>82.354914458235498</v>
      </c>
      <c r="BP3" s="51" t="s">
        <v>797</v>
      </c>
      <c r="BQ3" s="51" t="s">
        <v>789</v>
      </c>
      <c r="BS3">
        <v>106.4496</v>
      </c>
    </row>
    <row r="4" spans="1:71" x14ac:dyDescent="0.25">
      <c r="A4" s="1">
        <v>266</v>
      </c>
      <c r="B4" s="1" t="s">
        <v>328</v>
      </c>
      <c r="C4" s="1" t="s">
        <v>30</v>
      </c>
      <c r="D4" s="1">
        <v>33</v>
      </c>
      <c r="E4" s="4">
        <f>(F4-5)</f>
        <v>74</v>
      </c>
      <c r="F4">
        <v>79</v>
      </c>
      <c r="G4">
        <v>212</v>
      </c>
      <c r="H4" t="s">
        <v>630</v>
      </c>
      <c r="I4" s="1" t="s">
        <v>587</v>
      </c>
      <c r="J4" s="1" t="s">
        <v>67</v>
      </c>
      <c r="K4" s="1">
        <v>75</v>
      </c>
      <c r="L4" s="1">
        <v>75</v>
      </c>
      <c r="M4" s="1">
        <v>2418</v>
      </c>
      <c r="N4" s="12">
        <v>292</v>
      </c>
      <c r="O4" s="12">
        <v>600</v>
      </c>
      <c r="P4" s="12">
        <v>0.48699999999999999</v>
      </c>
      <c r="Q4" s="7">
        <v>221</v>
      </c>
      <c r="R4" s="7">
        <v>449</v>
      </c>
      <c r="S4" s="7">
        <v>0.49199999999999999</v>
      </c>
      <c r="T4" s="1">
        <v>71</v>
      </c>
      <c r="U4" s="1">
        <v>151</v>
      </c>
      <c r="V4" s="1">
        <v>0.47</v>
      </c>
      <c r="W4" s="1">
        <v>0.67100000000000004</v>
      </c>
      <c r="X4" s="16">
        <v>106</v>
      </c>
      <c r="Y4" s="16">
        <v>118</v>
      </c>
      <c r="Z4" s="16">
        <v>0.89800000000000002</v>
      </c>
      <c r="AA4" s="20">
        <v>15</v>
      </c>
      <c r="AB4" s="20">
        <v>289</v>
      </c>
      <c r="AC4" s="20">
        <v>304</v>
      </c>
      <c r="AD4" s="32">
        <v>196</v>
      </c>
      <c r="AE4" s="34">
        <v>52</v>
      </c>
      <c r="AF4" s="30">
        <v>42</v>
      </c>
      <c r="AG4" s="1">
        <v>107</v>
      </c>
      <c r="AH4" s="1">
        <v>140</v>
      </c>
      <c r="AI4" s="1">
        <v>911</v>
      </c>
      <c r="AJ4" s="1"/>
      <c r="AK4" s="4">
        <f>(AVERAGE(AM4:BB4)/0.87)*0.85+10</f>
        <v>83.862536767959327</v>
      </c>
      <c r="AL4" s="4">
        <f>AVERAGE(AM4:BB4)</f>
        <v>75.600478809558368</v>
      </c>
      <c r="AM4" s="14">
        <f>((P4*100)*0.5+(N4/6.59)*0.5)*0.66+45</f>
        <v>75.693154779969646</v>
      </c>
      <c r="AN4" s="10">
        <v>94</v>
      </c>
      <c r="AO4" s="18">
        <f>IF(Y4&gt;50,((Z4*107)*0.9+(X4/5)*0.1)*0.7+30,((Z4*90)*0.5+(X4/5)*0.5)*0.7+40)</f>
        <v>92.018180000000001</v>
      </c>
      <c r="AP4" s="39">
        <f>((AZ4/0.96)*0.4+(AS4/0.96)*0.3+(T4/6.3)*0.4)*0.6+40</f>
        <v>72.04222895457977</v>
      </c>
      <c r="AQ4" s="37">
        <f>(AE4/1.5)*0.57+47</f>
        <v>66.759999999999991</v>
      </c>
      <c r="AR4" s="24">
        <f>((AF4/1.8)*0.8+(F4/0.8)*0.2)*0.73+40</f>
        <v>68.044166666666669</v>
      </c>
      <c r="AS4" s="22">
        <f>((AA4/3)*0.6+(AC4/9)*0.2+(AZ4/0.96)*0.2)*0.75+40</f>
        <v>58.76594893229904</v>
      </c>
      <c r="AT4" s="26">
        <f>((AB4/7)*0.65+(AC4/9)*0.2+(AZ4/0.96)*0.25)*0.6+47</f>
        <v>78.604044170394275</v>
      </c>
      <c r="AU4" s="43">
        <f>((AD4/5.5)*0.95+(AY4/0.95)*0.17)*0.67+40</f>
        <v>71.695468000598083</v>
      </c>
      <c r="AV4" s="37">
        <f>(((AG4-321)/-3.21)*0.1+(AU4/0.95)*0.57+(AS4/0.95)*0.2+(AI4/20)*0.2)*0.6+40</f>
        <v>82.699435713768878</v>
      </c>
      <c r="AW4" s="42">
        <f>((AQ4/0.95)*0.4+(AS4/0.95)*0.2+(AR4/0.95)*0.2+(AY4/0.95)*0.2)*0.71+30</f>
        <v>80.148980870912169</v>
      </c>
      <c r="AX4" s="45">
        <f>(BI4*0.3+BK4*0.2+BM4*0.2+AY4*0.1+BN4*0.2)*0.8+30</f>
        <v>72.10253337082618</v>
      </c>
      <c r="AY4" s="47">
        <f>(BI4*0.2+BK4*0.2+BM4*0.2+(AQ4/0.96)*0.45)*0.79+30</f>
        <v>75.173629664179103</v>
      </c>
      <c r="AZ4" s="28">
        <f>(BI4*0.2+BJ4*0.3+(AC4/11)*0.3+(AR4/0.96)*0.1+BM4*0.1+(AY4/0.96)*0.1)*0.65+40</f>
        <v>73.275406500047183</v>
      </c>
      <c r="BA4" s="49">
        <f>IF(C4="C",(((AY4/0.95)*0.35+(AU4/0.95)*0.2+BK4*0.45)*0.55+30),IF(C4="PF",(((AY4/0.95)*0.4+(AU4/0.95)*0.25+BK4*0.35)*0.65+35),(((T4/6.3)*0.1+(AY4/0.95)*0.35+(AU4/0.95)*0.2+BK4*0.35)*0.65+40)))</f>
        <v>77.076854512727579</v>
      </c>
      <c r="BB4" s="45">
        <f>(BL4*0.3+BJ4*0.3+BI4*0.1+BN4*0.1+(AH4/2.8)*0.25)*0.62+40</f>
        <v>71.507628815965376</v>
      </c>
      <c r="BC4" s="5">
        <f>((D4-39)/-0.2)*0.5+50</f>
        <v>65</v>
      </c>
      <c r="BD4" s="5">
        <f>((F4-69)/0.19)*0.45+55</f>
        <v>78.68421052631578</v>
      </c>
      <c r="BE4" s="5">
        <f>((F4-85)/-0.16)*0.45+55</f>
        <v>71.875</v>
      </c>
      <c r="BF4" s="5">
        <f>((G4-161)/1.34)*0.45+55</f>
        <v>72.126865671641795</v>
      </c>
      <c r="BG4" s="5">
        <f>((G4-295)/-1.34)*0.45+55</f>
        <v>82.873134328358205</v>
      </c>
      <c r="BH4" s="5">
        <f>(M4/29.81)*0.45+55</f>
        <v>91.501174102650111</v>
      </c>
      <c r="BI4" s="5">
        <f>((D4-39)/-0.2)</f>
        <v>30</v>
      </c>
      <c r="BJ4" s="5">
        <f>((F4-69)/0.19)</f>
        <v>52.631578947368418</v>
      </c>
      <c r="BK4" s="5">
        <f>((F4-85)/-0.16)</f>
        <v>37.5</v>
      </c>
      <c r="BL4" s="5">
        <f>((G4-161)/1.34)</f>
        <v>38.059701492537314</v>
      </c>
      <c r="BM4" s="5">
        <f>((G4-295)/-1.34)</f>
        <v>61.940298507462686</v>
      </c>
      <c r="BN4" s="5">
        <f>(M4/29.81)</f>
        <v>81.113720228111376</v>
      </c>
      <c r="BP4" s="51" t="s">
        <v>797</v>
      </c>
      <c r="BQ4" s="51" t="s">
        <v>790</v>
      </c>
      <c r="BS4">
        <v>106.1808</v>
      </c>
    </row>
    <row r="5" spans="1:71" x14ac:dyDescent="0.25">
      <c r="A5" s="1">
        <v>381</v>
      </c>
      <c r="B5" s="1" t="s">
        <v>445</v>
      </c>
      <c r="C5" s="1" t="s">
        <v>30</v>
      </c>
      <c r="D5" s="1">
        <v>30</v>
      </c>
      <c r="E5" s="4">
        <f>(F5-5)</f>
        <v>71</v>
      </c>
      <c r="F5">
        <v>76</v>
      </c>
      <c r="G5">
        <v>190</v>
      </c>
      <c r="H5" t="s">
        <v>594</v>
      </c>
      <c r="I5" s="1" t="s">
        <v>587</v>
      </c>
      <c r="J5" s="1" t="s">
        <v>84</v>
      </c>
      <c r="K5" s="1">
        <v>78</v>
      </c>
      <c r="L5" s="1">
        <v>78</v>
      </c>
      <c r="M5" s="1">
        <v>2409</v>
      </c>
      <c r="N5" s="12">
        <v>447</v>
      </c>
      <c r="O5" s="12">
        <v>938</v>
      </c>
      <c r="P5" s="12">
        <v>0.47699999999999998</v>
      </c>
      <c r="Q5" s="7">
        <v>200</v>
      </c>
      <c r="R5" s="7">
        <v>458</v>
      </c>
      <c r="S5" s="7">
        <v>0.437</v>
      </c>
      <c r="T5" s="1">
        <v>247</v>
      </c>
      <c r="U5" s="1">
        <v>480</v>
      </c>
      <c r="V5" s="1">
        <v>0.51500000000000001</v>
      </c>
      <c r="W5" s="1">
        <v>0.58299999999999996</v>
      </c>
      <c r="X5" s="16">
        <v>183</v>
      </c>
      <c r="Y5" s="16">
        <v>203</v>
      </c>
      <c r="Z5" s="16">
        <v>0.90100000000000002</v>
      </c>
      <c r="AA5" s="20">
        <v>22</v>
      </c>
      <c r="AB5" s="20">
        <v>145</v>
      </c>
      <c r="AC5" s="20">
        <v>167</v>
      </c>
      <c r="AD5" s="32">
        <v>137</v>
      </c>
      <c r="AE5" s="34">
        <v>39</v>
      </c>
      <c r="AF5" s="30">
        <v>8</v>
      </c>
      <c r="AG5" s="1">
        <v>95</v>
      </c>
      <c r="AH5" s="1">
        <v>134</v>
      </c>
      <c r="AI5" s="1">
        <v>1277</v>
      </c>
      <c r="AJ5" s="1"/>
      <c r="AK5" s="4">
        <f>(AVERAGE(AM5:BB5)/0.87)*0.85+10</f>
        <v>83.293352723637057</v>
      </c>
      <c r="AL5" s="4">
        <f>AVERAGE(AM5:BB5)</f>
        <v>75.017902199487338</v>
      </c>
      <c r="AM5" s="14">
        <f>((P5*100)*0.5+(N5/6.59)*0.5)*0.66+45</f>
        <v>83.124915022761755</v>
      </c>
      <c r="AN5" s="10">
        <f>(BS5-MIN(BS$2:BS$493))/(MAX(BS$2:BS$493)-MIN(BS$2:BS$493))*61 +45</f>
        <v>93.22141959798995</v>
      </c>
      <c r="AO5" s="18">
        <f>IF(Y5&gt;50,((Z5*107)*0.9+(X5/5)*0.1)*0.7+30,((Z5*90)*0.5+(X5/5)*0.5)*0.7+40)</f>
        <v>93.29840999999999</v>
      </c>
      <c r="AP5" s="39">
        <f>((AZ5/0.96)*0.4+(AS5/0.96)*0.3+(T5/6.3)*0.4)*0.6+40</f>
        <v>77.716516734787803</v>
      </c>
      <c r="AQ5" s="37">
        <f>(AE5/1.5)*0.57+47</f>
        <v>61.82</v>
      </c>
      <c r="AR5" s="24">
        <f>((AF5/1.8)*0.8+(F5/0.8)*0.2)*0.73+40</f>
        <v>56.465555555555554</v>
      </c>
      <c r="AS5" s="22">
        <f>((AA5/3)*0.6+(AC5/9)*0.2+(AZ5/0.96)*0.2)*0.75+40</f>
        <v>57.085497207606892</v>
      </c>
      <c r="AT5" s="26">
        <f>((AB5/7)*0.65+(AC5/9)*0.2+(AZ5/0.96)*0.25)*0.6+47</f>
        <v>68.307401969511659</v>
      </c>
      <c r="AU5" s="43">
        <f>((AD5/5.5)*0.95+(AY5/0.95)*0.17)*0.67+40</f>
        <v>65.598579432715312</v>
      </c>
      <c r="AV5" s="37">
        <f>(((AG5-321)/-3.21)*0.1+(AU5/0.95)*0.57+(AS5/0.95)*0.2+(AI5/20)*0.2)*0.6+40</f>
        <v>82.712587308474724</v>
      </c>
      <c r="AW5" s="42">
        <f>((AQ5/0.95)*0.4+(AS5/0.95)*0.2+(AR5/0.95)*0.2+(AY5/0.95)*0.2)*0.71+30</f>
        <v>77.60166876946154</v>
      </c>
      <c r="AX5" s="45">
        <f>(BI5*0.3+BK5*0.2+BM5*0.2+AY5*0.1+BN5*0.2)*0.8+30</f>
        <v>81.76886799292285</v>
      </c>
      <c r="AY5" s="47">
        <f>(BI5*0.2+BK5*0.2+BM5*0.2+(AQ5/0.96)*0.45)*0.79+30</f>
        <v>81.270815764925374</v>
      </c>
      <c r="AZ5" s="28">
        <f>(BI5*0.2+BJ5*0.3+(AC5/11)*0.3+(AR5/0.96)*0.1+BM5*0.1+(AY5/0.96)*0.1)*0.65+40</f>
        <v>70.413848795350788</v>
      </c>
      <c r="BA5" s="49">
        <f>IF(C5="C",(((AY5/0.95)*0.35+(AU5/0.95)*0.2+BK5*0.45)*0.55+30),IF(C5="PF",(((AY5/0.95)*0.4+(AU5/0.95)*0.25+BK5*0.35)*0.65+35),(((T5/6.3)*0.1+(AY5/0.95)*0.35+(AU5/0.95)*0.2+BK5*0.35)*0.65+40)))</f>
        <v>83.784157080279556</v>
      </c>
      <c r="BB5" s="45">
        <f>(BL5*0.3+BJ5*0.3+BI5*0.1+BN5*0.1+(AH5/2.8)*0.25)*0.62+40</f>
        <v>66.096193959453899</v>
      </c>
      <c r="BC5" s="5">
        <f>((D5-39)/-0.2)*0.5+50</f>
        <v>72.5</v>
      </c>
      <c r="BD5" s="5">
        <f>((F5-69)/0.19)*0.45+55</f>
        <v>71.578947368421055</v>
      </c>
      <c r="BE5" s="5">
        <f>((F5-85)/-0.16)*0.45+55</f>
        <v>80.3125</v>
      </c>
      <c r="BF5" s="5">
        <f>((G5-161)/1.34)*0.45+55</f>
        <v>64.738805970149258</v>
      </c>
      <c r="BG5" s="5">
        <f>((G5-295)/-1.34)*0.45+55</f>
        <v>90.261194029850742</v>
      </c>
      <c r="BH5" s="5">
        <f>(M5/29.81)*0.45+55</f>
        <v>91.365313653136539</v>
      </c>
      <c r="BI5" s="5">
        <f>((D5-39)/-0.2)</f>
        <v>45</v>
      </c>
      <c r="BJ5" s="5">
        <f>((F5-69)/0.19)</f>
        <v>36.842105263157897</v>
      </c>
      <c r="BK5" s="5">
        <f>((F5-85)/-0.16)</f>
        <v>56.25</v>
      </c>
      <c r="BL5" s="5">
        <f>((G5-161)/1.34)</f>
        <v>21.641791044776117</v>
      </c>
      <c r="BM5" s="5">
        <f>((G5-295)/-1.34)</f>
        <v>78.358208955223873</v>
      </c>
      <c r="BN5" s="5">
        <f>(M5/29.81)</f>
        <v>80.811808118081188</v>
      </c>
      <c r="BP5" s="51" t="s">
        <v>795</v>
      </c>
      <c r="BQ5" s="51" t="s">
        <v>790</v>
      </c>
      <c r="BS5">
        <v>101.38079999999999</v>
      </c>
    </row>
    <row r="6" spans="1:71" x14ac:dyDescent="0.25">
      <c r="A6" s="1">
        <v>197</v>
      </c>
      <c r="B6" s="1" t="s">
        <v>258</v>
      </c>
      <c r="C6" s="1" t="s">
        <v>30</v>
      </c>
      <c r="D6" s="1">
        <v>25</v>
      </c>
      <c r="E6" s="4">
        <f>(F6-5)</f>
        <v>72</v>
      </c>
      <c r="F6">
        <v>77</v>
      </c>
      <c r="G6">
        <v>225</v>
      </c>
      <c r="H6" t="s">
        <v>690</v>
      </c>
      <c r="I6" s="1" t="s">
        <v>587</v>
      </c>
      <c r="J6" s="1" t="s">
        <v>69</v>
      </c>
      <c r="K6" s="1">
        <v>81</v>
      </c>
      <c r="L6" s="1">
        <v>81</v>
      </c>
      <c r="M6" s="1">
        <v>2981</v>
      </c>
      <c r="N6" s="12">
        <v>647</v>
      </c>
      <c r="O6" s="12">
        <v>1470</v>
      </c>
      <c r="P6" s="12">
        <v>0.44</v>
      </c>
      <c r="Q6" s="7">
        <v>208</v>
      </c>
      <c r="R6" s="7">
        <v>555</v>
      </c>
      <c r="S6" s="7">
        <v>0.375</v>
      </c>
      <c r="T6" s="1">
        <v>439</v>
      </c>
      <c r="U6" s="1">
        <v>915</v>
      </c>
      <c r="V6" s="1">
        <v>0.48</v>
      </c>
      <c r="W6" s="1">
        <v>0.51100000000000001</v>
      </c>
      <c r="X6" s="16">
        <v>715</v>
      </c>
      <c r="Y6" s="16">
        <v>824</v>
      </c>
      <c r="Z6" s="16">
        <v>0.86799999999999999</v>
      </c>
      <c r="AA6" s="20">
        <v>75</v>
      </c>
      <c r="AB6" s="20">
        <v>384</v>
      </c>
      <c r="AC6" s="20">
        <v>459</v>
      </c>
      <c r="AD6" s="32">
        <v>565</v>
      </c>
      <c r="AE6" s="34">
        <v>154</v>
      </c>
      <c r="AF6" s="30">
        <v>60</v>
      </c>
      <c r="AG6" s="1">
        <v>321</v>
      </c>
      <c r="AH6" s="1">
        <v>208</v>
      </c>
      <c r="AI6" s="1">
        <v>2217</v>
      </c>
      <c r="AJ6" s="1"/>
      <c r="AK6" s="4">
        <f>(AVERAGE(AM6:BB6)/0.87)*0.85+10</f>
        <v>96.323016261572306</v>
      </c>
      <c r="AL6" s="4">
        <f>AVERAGE(AM6:BB6)</f>
        <v>88.354146055962246</v>
      </c>
      <c r="AM6" s="14">
        <f>((P6*100)*0.5+(N6/6.59)*0.5)*0.66+45</f>
        <v>91.919089529590295</v>
      </c>
      <c r="AN6" s="10">
        <f>(BS6-MIN(BS$2:BS$493))/(MAX(BS$2:BS$493)-MIN(BS$2:BS$493))*61 +45</f>
        <v>92.06097451543431</v>
      </c>
      <c r="AO6" s="18">
        <v>95</v>
      </c>
      <c r="AP6" s="39">
        <f>((AZ6/0.96)*0.4+(AS6/0.96)*0.3+(T6/6.3)*0.4)*0.6+40</f>
        <v>90.139687419046552</v>
      </c>
      <c r="AQ6" s="37">
        <v>96</v>
      </c>
      <c r="AR6" s="24">
        <f>((AF6/1.8)*0.8+(F6/0.8)*0.2)*0.73+40</f>
        <v>73.519166666666678</v>
      </c>
      <c r="AS6" s="22">
        <f>((AA6/3)*0.6+(AC6/9)*0.2+(AZ6/0.96)*0.2)*0.75+40</f>
        <v>71.415875745587158</v>
      </c>
      <c r="AT6" s="26">
        <f>((AB6/7)*0.65+(AC6/9)*0.2+(AZ6/0.96)*0.25)*0.6+47</f>
        <v>87.030161459872858</v>
      </c>
      <c r="AU6" s="43">
        <v>96</v>
      </c>
      <c r="AV6" s="37">
        <f>(((AG6-321)/-3.21)*0.1+(AU6/0.95)*0.57+(AS6/0.95)*0.2+(AI6/20)*0.2)*0.6+40</f>
        <v>96.882952725758372</v>
      </c>
      <c r="AW6" s="42">
        <f>((AQ6/0.95)*0.4+(AS6/0.95)*0.2+(AR6/0.95)*0.2+(AY6/0.95)*0.2)*0.71+30</f>
        <v>94.228658813985604</v>
      </c>
      <c r="AX6" s="45">
        <f>(BI6*0.3+BK6*0.2+BM6*0.2+AY6*0.1+BN6*0.2)*0.8+30</f>
        <v>86.579307462686586</v>
      </c>
      <c r="AY6" s="47">
        <f>(BI6*0.2+BK6*0.2+BM6*0.2+(AQ6/0.96)*0.45)*0.79+30</f>
        <v>92.763731343283581</v>
      </c>
      <c r="AZ6" s="28">
        <f>(BI6*0.2+BJ6*0.3+(AC6/11)*0.3+(AR6/0.96)*0.1+BM6*0.1+(AY6/0.96)*0.1)*0.65+40</f>
        <v>80.101604771757735</v>
      </c>
      <c r="BA6" s="49">
        <f>IF(C6="C",(((AY6/0.95)*0.35+(AU6/0.95)*0.2+BK6*0.45)*0.55+30),IF(C6="PF",(((AY6/0.95)*0.4+(AU6/0.95)*0.25+BK6*0.35)*0.65+35),(((T6/6.3)*0.1+(AY6/0.95)*0.35+(AU6/0.95)*0.2+BK6*0.35)*0.65+40)))</f>
        <v>91.255679690519827</v>
      </c>
      <c r="BB6" s="45">
        <f>(BL6*0.3+BJ6*0.3+BI6*0.1+BN6*0.1+(AH6/2.8)*0.25)*0.62+40</f>
        <v>78.769446751206374</v>
      </c>
      <c r="BC6" s="5">
        <f>((D6-39)/-0.2)*0.5+50</f>
        <v>85</v>
      </c>
      <c r="BD6" s="5">
        <f>((F6-69)/0.19)*0.45+55</f>
        <v>73.94736842105263</v>
      </c>
      <c r="BE6" s="5">
        <f>((F6-85)/-0.16)*0.45+55</f>
        <v>77.5</v>
      </c>
      <c r="BF6" s="5">
        <f>((G6-161)/1.34)*0.45+55</f>
        <v>76.492537313432834</v>
      </c>
      <c r="BG6" s="5">
        <f>((G6-295)/-1.34)*0.45+55</f>
        <v>78.507462686567166</v>
      </c>
      <c r="BH6" s="5">
        <f>(M6/29.81)*0.45+55</f>
        <v>100</v>
      </c>
      <c r="BI6" s="5">
        <f>((D6-39)/-0.2)</f>
        <v>70</v>
      </c>
      <c r="BJ6" s="5">
        <f>((F6-69)/0.19)</f>
        <v>42.10526315789474</v>
      </c>
      <c r="BK6" s="5">
        <f>((F6-85)/-0.16)</f>
        <v>50</v>
      </c>
      <c r="BL6" s="5">
        <f>((G6-161)/1.34)</f>
        <v>47.761194029850742</v>
      </c>
      <c r="BM6" s="5">
        <f>((G6-295)/-1.34)</f>
        <v>52.238805970149251</v>
      </c>
      <c r="BN6" s="5">
        <f>(M6/29.81)</f>
        <v>100</v>
      </c>
      <c r="BP6" s="51" t="s">
        <v>796</v>
      </c>
      <c r="BQ6" s="51" t="s">
        <v>787</v>
      </c>
      <c r="BS6">
        <v>100.024</v>
      </c>
    </row>
    <row r="7" spans="1:71" x14ac:dyDescent="0.25">
      <c r="A7" s="1">
        <v>183</v>
      </c>
      <c r="B7" s="1" t="s">
        <v>244</v>
      </c>
      <c r="C7" s="1" t="s">
        <v>30</v>
      </c>
      <c r="D7" s="1">
        <v>27</v>
      </c>
      <c r="E7" s="4">
        <f>(F7-5)</f>
        <v>73</v>
      </c>
      <c r="F7">
        <v>78</v>
      </c>
      <c r="G7">
        <v>215</v>
      </c>
      <c r="H7" t="s">
        <v>590</v>
      </c>
      <c r="I7" s="1" t="s">
        <v>587</v>
      </c>
      <c r="J7" s="1" t="s">
        <v>59</v>
      </c>
      <c r="K7" s="1">
        <v>81</v>
      </c>
      <c r="L7" s="1">
        <v>80</v>
      </c>
      <c r="M7" s="1">
        <v>2312</v>
      </c>
      <c r="N7" s="12">
        <v>322</v>
      </c>
      <c r="O7" s="12">
        <v>738</v>
      </c>
      <c r="P7" s="12">
        <v>0.436</v>
      </c>
      <c r="Q7" s="7">
        <v>191</v>
      </c>
      <c r="R7" s="7">
        <v>457</v>
      </c>
      <c r="S7" s="7">
        <v>0.41799999999999998</v>
      </c>
      <c r="T7" s="1">
        <v>131</v>
      </c>
      <c r="U7" s="1">
        <v>281</v>
      </c>
      <c r="V7" s="1">
        <v>0.46600000000000003</v>
      </c>
      <c r="W7" s="1">
        <v>0.56599999999999995</v>
      </c>
      <c r="X7" s="16">
        <v>111</v>
      </c>
      <c r="Y7" s="16">
        <v>127</v>
      </c>
      <c r="Z7" s="16">
        <v>0.874</v>
      </c>
      <c r="AA7" s="20">
        <v>54</v>
      </c>
      <c r="AB7" s="20">
        <v>289</v>
      </c>
      <c r="AC7" s="20">
        <v>343</v>
      </c>
      <c r="AD7" s="32">
        <v>158</v>
      </c>
      <c r="AE7" s="34">
        <v>101</v>
      </c>
      <c r="AF7" s="30">
        <v>87</v>
      </c>
      <c r="AG7" s="1">
        <v>93</v>
      </c>
      <c r="AH7" s="1">
        <v>163</v>
      </c>
      <c r="AI7" s="1">
        <v>946</v>
      </c>
      <c r="AJ7" s="1"/>
      <c r="AK7" s="4">
        <f>(AVERAGE(AM7:BB7)/0.87)*0.85+10</f>
        <v>88.947982926104117</v>
      </c>
      <c r="AL7" s="4">
        <f>AVERAGE(AM7:BB7)</f>
        <v>80.805582524365391</v>
      </c>
      <c r="AM7" s="14">
        <f>((P7*100)*0.5+(N7/6.59)*0.5)*0.66+45</f>
        <v>75.512430955993935</v>
      </c>
      <c r="AN7" s="10">
        <f>(BS7-MIN(BS$2:BS$493))/(MAX(BS$2:BS$493)-MIN(BS$2:BS$493))*61 +45</f>
        <v>91.612123115577901</v>
      </c>
      <c r="AO7" s="18">
        <f>IF(Y7&gt;50,((Z7*107)*0.9+(X7/5)*0.1)*0.7+30,((Z7*90)*0.5+(X7/5)*0.5)*0.7+40)</f>
        <v>90.470339999999993</v>
      </c>
      <c r="AP7" s="39">
        <f>((AZ7/0.96)*0.4+(AS7/0.96)*0.3+(T7/6.3)*0.4)*0.6+40</f>
        <v>77.00641686381627</v>
      </c>
      <c r="AQ7" s="37">
        <f>(AE7/1.5)*0.57+47</f>
        <v>85.38</v>
      </c>
      <c r="AR7" s="24">
        <f>((AF7/1.8)*0.8+(F7/0.8)*0.2)*0.73+40</f>
        <v>82.461666666666673</v>
      </c>
      <c r="AS7" s="22">
        <f>((AA7/3)*0.6+(AC7/9)*0.2+(AZ7/0.96)*0.2)*0.75+40</f>
        <v>66.082577532870914</v>
      </c>
      <c r="AT7" s="26">
        <f>((AB7/7)*0.65+(AC7/9)*0.2+(AZ7/0.96)*0.25)*0.6+47</f>
        <v>79.94067277096616</v>
      </c>
      <c r="AU7" s="43">
        <f>((AD7/5.5)*0.95+(AY7/0.95)*0.17)*0.67+40</f>
        <v>68.768818653409085</v>
      </c>
      <c r="AV7" s="37">
        <f>(((AG7-321)/-3.21)*0.1+(AU7/0.95)*0.57+(AS7/0.95)*0.2+(AI7/20)*0.2)*0.6+40</f>
        <v>83.04172990973845</v>
      </c>
      <c r="AW7" s="42">
        <f>((AQ7/0.95)*0.4+(AS7/0.95)*0.2+(AR7/0.95)*0.2+(AY7/0.95)*0.2)*0.71+30</f>
        <v>90.797951895159486</v>
      </c>
      <c r="AX7" s="45">
        <f>(BI7*0.3+BK7*0.2+BM7*0.2+AY7*0.1+BN7*0.2)*0.8+30</f>
        <v>80.356906809682727</v>
      </c>
      <c r="AY7" s="47">
        <f>(BI7*0.2+BK7*0.2+BM7*0.2+(AQ7/0.96)*0.45)*0.79+30</f>
        <v>87.442617070895523</v>
      </c>
      <c r="AZ7" s="28">
        <f>(BI7*0.2+BJ7*0.3+(AC7/11)*0.3+(AR7/0.96)*0.1+BM7*0.1+(AY7/0.96)*0.1)*0.65+40</f>
        <v>78.501829543707174</v>
      </c>
      <c r="BA7" s="49">
        <f>IF(C7="C",(((AY7/0.95)*0.35+(AU7/0.95)*0.2+BK7*0.45)*0.55+30),IF(C7="PF",(((AY7/0.95)*0.4+(AU7/0.95)*0.25+BK7*0.35)*0.65+35),(((T7/6.3)*0.1+(AY7/0.95)*0.35+(AU7/0.95)*0.2+BK7*0.35)*0.65+40)))</f>
        <v>81.655387889557744</v>
      </c>
      <c r="BB7" s="45">
        <f>(BL7*0.3+BJ7*0.3+BI7*0.1+BN7*0.1+(AH7/2.8)*0.25)*0.62+40</f>
        <v>73.857850711804332</v>
      </c>
      <c r="BC7" s="5">
        <f>((D7-39)/-0.2)*0.5+50</f>
        <v>80</v>
      </c>
      <c r="BD7" s="5">
        <f>((F7-69)/0.19)*0.45+55</f>
        <v>76.315789473684205</v>
      </c>
      <c r="BE7" s="5">
        <f>((F7-85)/-0.16)*0.45+55</f>
        <v>74.6875</v>
      </c>
      <c r="BF7" s="5">
        <f>((G7-161)/1.34)*0.45+55</f>
        <v>73.134328358208961</v>
      </c>
      <c r="BG7" s="5">
        <f>((G7-295)/-1.34)*0.45+55</f>
        <v>81.865671641791039</v>
      </c>
      <c r="BH7" s="5">
        <f>(M7/29.81)*0.45+55</f>
        <v>89.901039919490103</v>
      </c>
      <c r="BI7" s="5">
        <f>((D7-39)/-0.2)</f>
        <v>60</v>
      </c>
      <c r="BJ7" s="5">
        <f>((F7-69)/0.19)</f>
        <v>47.368421052631575</v>
      </c>
      <c r="BK7" s="5">
        <f>((F7-85)/-0.16)</f>
        <v>43.75</v>
      </c>
      <c r="BL7" s="5">
        <f>((G7-161)/1.34)</f>
        <v>40.298507462686565</v>
      </c>
      <c r="BM7" s="5">
        <f>((G7-295)/-1.34)</f>
        <v>59.701492537313428</v>
      </c>
      <c r="BN7" s="5">
        <f>(M7/29.81)</f>
        <v>77.557866487755788</v>
      </c>
      <c r="BP7" s="51" t="s">
        <v>794</v>
      </c>
      <c r="BQ7" s="51" t="s">
        <v>781</v>
      </c>
      <c r="BS7">
        <v>99.499200000000002</v>
      </c>
    </row>
    <row r="8" spans="1:71" x14ac:dyDescent="0.25">
      <c r="A8" s="1">
        <v>283</v>
      </c>
      <c r="B8" s="1" t="s">
        <v>345</v>
      </c>
      <c r="C8" s="1" t="s">
        <v>73</v>
      </c>
      <c r="D8" s="1">
        <v>24</v>
      </c>
      <c r="E8" s="4">
        <f>(F8-5)</f>
        <v>70</v>
      </c>
      <c r="F8">
        <v>75</v>
      </c>
      <c r="G8">
        <v>195</v>
      </c>
      <c r="H8" t="s">
        <v>724</v>
      </c>
      <c r="I8" s="1" t="s">
        <v>587</v>
      </c>
      <c r="J8" s="1" t="s">
        <v>39</v>
      </c>
      <c r="K8" s="1">
        <v>82</v>
      </c>
      <c r="L8" s="1">
        <v>82</v>
      </c>
      <c r="M8" s="1">
        <v>2925</v>
      </c>
      <c r="N8" s="12">
        <v>590</v>
      </c>
      <c r="O8" s="12">
        <v>1360</v>
      </c>
      <c r="P8" s="12">
        <v>0.434</v>
      </c>
      <c r="Q8" s="7">
        <v>196</v>
      </c>
      <c r="R8" s="7">
        <v>572</v>
      </c>
      <c r="S8" s="7">
        <v>0.34300000000000003</v>
      </c>
      <c r="T8" s="1">
        <v>394</v>
      </c>
      <c r="U8" s="1">
        <v>788</v>
      </c>
      <c r="V8" s="1">
        <v>0.5</v>
      </c>
      <c r="W8" s="1">
        <v>0.50600000000000001</v>
      </c>
      <c r="X8" s="16">
        <v>344</v>
      </c>
      <c r="Y8" s="16">
        <v>398</v>
      </c>
      <c r="Z8" s="16">
        <v>0.86399999999999999</v>
      </c>
      <c r="AA8" s="20">
        <v>49</v>
      </c>
      <c r="AB8" s="20">
        <v>329</v>
      </c>
      <c r="AC8" s="20">
        <v>378</v>
      </c>
      <c r="AD8" s="32">
        <v>507</v>
      </c>
      <c r="AE8" s="34">
        <v>97</v>
      </c>
      <c r="AF8" s="30">
        <v>21</v>
      </c>
      <c r="AG8" s="1">
        <v>222</v>
      </c>
      <c r="AH8" s="1">
        <v>164</v>
      </c>
      <c r="AI8" s="1">
        <v>1720</v>
      </c>
      <c r="AJ8" s="1"/>
      <c r="AK8" s="4">
        <f>(AVERAGE(AM8:BB8)/0.87)*0.85+10</f>
        <v>92.843406944986967</v>
      </c>
      <c r="AL8" s="4">
        <f>AVERAGE(AM8:BB8)</f>
        <v>84.792663578986662</v>
      </c>
      <c r="AM8" s="14">
        <f>((P8*100)*0.5+(N8/6.59)*0.5)*0.66+45</f>
        <v>88.866764795144164</v>
      </c>
      <c r="AN8" s="10">
        <f>(BS8-MIN(BS$2:BS$493))/(MAX(BS$2:BS$493)-MIN(BS$2:BS$493))*61 +45</f>
        <v>91.220746590093341</v>
      </c>
      <c r="AO8" s="18">
        <f>IF(Y8&gt;50,((Z8*107)*0.9+(X8/5)*0.1)*0.7+30,((Z8*90)*0.5+(X8/5)*0.5)*0.7+40)</f>
        <v>93.058239999999984</v>
      </c>
      <c r="AP8" s="39">
        <f>((AZ8/0.96)*0.4+(AS8/0.96)*0.3+(T8/6.3)*0.4)*0.6+40</f>
        <v>86.831863252615079</v>
      </c>
      <c r="AQ8" s="37">
        <f>(AE8/1.5)*0.57+47</f>
        <v>83.86</v>
      </c>
      <c r="AR8" s="24">
        <f>((AF8/1.8)*0.8+(F8/0.8)*0.2)*0.73+40</f>
        <v>60.500833333333333</v>
      </c>
      <c r="AS8" s="22">
        <f>((AA8/3)*0.6+(AC8/9)*0.2+(AZ8/0.96)*0.2)*0.75+40</f>
        <v>65.825085003127981</v>
      </c>
      <c r="AT8" s="26">
        <f>((AB8/7)*0.65+(AC8/9)*0.2+(AZ8/0.96)*0.25)*0.6+47</f>
        <v>82.54508500312798</v>
      </c>
      <c r="AU8" s="43">
        <v>93</v>
      </c>
      <c r="AV8" s="37">
        <f>(((AG8-321)/-3.21)*0.1+(AU8/0.95)*0.57+(AS8/0.95)*0.2+(AI8/20)*0.2)*0.6+40</f>
        <v>93.965214869062109</v>
      </c>
      <c r="AW8" s="42">
        <f>((AQ8/0.95)*0.4+(AS8/0.95)*0.2+(AR8/0.95)*0.2+(AY8/0.95)*0.2)*0.71+30</f>
        <v>88.002653056607912</v>
      </c>
      <c r="AX8" s="45">
        <f>(BI8*0.3+BK8*0.2+BM8*0.2+AY8*0.1+BN8*0.2)*0.8+30</f>
        <v>93.159728229032623</v>
      </c>
      <c r="AY8" s="47">
        <v>94</v>
      </c>
      <c r="AZ8" s="28">
        <f>(BI8*0.2+BJ8*0.3+(AC8/11)*0.3+(AR8/0.96)*0.1+BM8*0.1+(AY8/0.96)*0.1)*0.65+40</f>
        <v>77.920544020019037</v>
      </c>
      <c r="BA8" s="49">
        <f>IF(C8="C",(((AY8/0.95)*0.35+(AU8/0.95)*0.2+BK8*0.45)*0.55+30),IF(C8="PF",(((AY8/0.95)*0.4+(AU8/0.95)*0.25+BK8*0.35)*0.65+35),(((T8/6.3)*0.1+(AY8/0.95)*0.35+(AU8/0.95)*0.2+BK8*0.35)*0.65+40)))</f>
        <v>93.520671470342535</v>
      </c>
      <c r="BB8" s="45">
        <f>(BL8*0.3+BJ8*0.3+BI8*0.1+BN8*0.1+(AH8/2.8)*0.25)*0.62+40</f>
        <v>70.405187641280719</v>
      </c>
      <c r="BC8" s="5">
        <f>((D8-39)/-0.2)*0.5+50</f>
        <v>87.5</v>
      </c>
      <c r="BD8" s="5">
        <f>((F8-69)/0.19)*0.45+55</f>
        <v>69.21052631578948</v>
      </c>
      <c r="BE8" s="5">
        <f>((F8-85)/-0.16)*0.45+55</f>
        <v>83.125</v>
      </c>
      <c r="BF8" s="5">
        <f>((G8-161)/1.34)*0.45+55</f>
        <v>66.417910447761187</v>
      </c>
      <c r="BG8" s="5">
        <f>((G8-295)/-1.34)*0.45+55</f>
        <v>88.582089552238813</v>
      </c>
      <c r="BH8" s="5">
        <f>(M8/29.81)*0.45+55</f>
        <v>99.154646091915467</v>
      </c>
      <c r="BI8" s="5">
        <f>((D8-39)/-0.2)</f>
        <v>75</v>
      </c>
      <c r="BJ8" s="5">
        <f>((F8-69)/0.19)</f>
        <v>31.578947368421051</v>
      </c>
      <c r="BK8" s="5">
        <f>((F8-85)/-0.16)</f>
        <v>62.5</v>
      </c>
      <c r="BL8" s="5">
        <f>((G8-161)/1.34)</f>
        <v>25.373134328358208</v>
      </c>
      <c r="BM8" s="5">
        <f>((G8-295)/-1.34)</f>
        <v>74.626865671641781</v>
      </c>
      <c r="BN8" s="5">
        <f>(M8/29.81)</f>
        <v>98.121435759812144</v>
      </c>
      <c r="BP8" s="51" t="s">
        <v>788</v>
      </c>
      <c r="BQ8" s="51" t="s">
        <v>781</v>
      </c>
      <c r="BS8">
        <v>99.041600000000003</v>
      </c>
    </row>
    <row r="9" spans="1:71" x14ac:dyDescent="0.25">
      <c r="A9" s="1">
        <v>231</v>
      </c>
      <c r="B9" s="1" t="s">
        <v>292</v>
      </c>
      <c r="C9" s="1" t="s">
        <v>73</v>
      </c>
      <c r="D9" s="1">
        <v>22</v>
      </c>
      <c r="E9" s="4">
        <f>(F9-5)</f>
        <v>70</v>
      </c>
      <c r="F9">
        <v>75</v>
      </c>
      <c r="G9">
        <v>193</v>
      </c>
      <c r="H9" t="s">
        <v>594</v>
      </c>
      <c r="I9" s="1" t="s">
        <v>587</v>
      </c>
      <c r="J9" s="1" t="s">
        <v>53</v>
      </c>
      <c r="K9" s="1">
        <v>75</v>
      </c>
      <c r="L9" s="1">
        <v>75</v>
      </c>
      <c r="M9" s="1">
        <v>2730</v>
      </c>
      <c r="N9" s="12">
        <v>578</v>
      </c>
      <c r="O9" s="12">
        <v>1235</v>
      </c>
      <c r="P9" s="12">
        <v>0.46800000000000003</v>
      </c>
      <c r="Q9" s="7">
        <v>157</v>
      </c>
      <c r="R9" s="7">
        <v>378</v>
      </c>
      <c r="S9" s="7">
        <v>0.41499999999999998</v>
      </c>
      <c r="T9" s="1">
        <v>421</v>
      </c>
      <c r="U9" s="1">
        <v>857</v>
      </c>
      <c r="V9" s="1">
        <v>0.49099999999999999</v>
      </c>
      <c r="W9" s="1">
        <v>0.53200000000000003</v>
      </c>
      <c r="X9" s="16">
        <v>315</v>
      </c>
      <c r="Y9" s="16">
        <v>365</v>
      </c>
      <c r="Z9" s="16">
        <v>0.86299999999999999</v>
      </c>
      <c r="AA9" s="20">
        <v>55</v>
      </c>
      <c r="AB9" s="20">
        <v>182</v>
      </c>
      <c r="AC9" s="20">
        <v>237</v>
      </c>
      <c r="AD9" s="32">
        <v>389</v>
      </c>
      <c r="AE9" s="34">
        <v>114</v>
      </c>
      <c r="AF9" s="30">
        <v>20</v>
      </c>
      <c r="AG9" s="1">
        <v>186</v>
      </c>
      <c r="AH9" s="1">
        <v>146</v>
      </c>
      <c r="AI9" s="1">
        <v>1628</v>
      </c>
      <c r="AJ9" s="1"/>
      <c r="AK9" s="4">
        <f>(AVERAGE(AM9:BB9)/0.87)*0.85+10</f>
        <v>92.877144947178465</v>
      </c>
      <c r="AL9" s="4">
        <f>AVERAGE(AM9:BB9)</f>
        <v>84.82719541652385</v>
      </c>
      <c r="AM9" s="14">
        <f>((P9*100)*0.5+(N9/6.59)*0.5)*0.66+45</f>
        <v>89.387854324734448</v>
      </c>
      <c r="AN9" s="10">
        <f>(BS9-MIN(BS$2:BS$493))/(MAX(BS$2:BS$493)-MIN(BS$2:BS$493))*61 +45</f>
        <v>89.07775484565687</v>
      </c>
      <c r="AO9" s="18">
        <f>IF(Y9&gt;50,((Z9*107)*0.9+(X9/5)*0.1)*0.7+30,((Z9*90)*0.5+(X9/5)*0.5)*0.7+40)</f>
        <v>92.584829999999982</v>
      </c>
      <c r="AP9" s="39">
        <f>((AZ9/0.96)*0.4+(AS9/0.96)*0.3+(T9/6.3)*0.4)*0.6+40</f>
        <v>87.364855597196055</v>
      </c>
      <c r="AQ9" s="37">
        <f>(AE9/1.5)*0.57+47</f>
        <v>90.32</v>
      </c>
      <c r="AR9" s="24">
        <f>((AF9/1.8)*0.8+(F9/0.8)*0.2)*0.73+40</f>
        <v>60.176388888888887</v>
      </c>
      <c r="AS9" s="22">
        <f>((AA9/3)*0.6+(AC9/9)*0.2+(AZ9/0.96)*0.2)*0.75+40</f>
        <v>64.249935865231222</v>
      </c>
      <c r="AT9" s="26">
        <f>((AB9/7)*0.65+(AC9/9)*0.2+(AZ9/0.96)*0.25)*0.6+47</f>
        <v>72.349935865231231</v>
      </c>
      <c r="AU9" s="43">
        <f>((AD9/5.5)*0.92+(AY9/0.95)*0.15)*0.65+40</f>
        <v>92.432701554577605</v>
      </c>
      <c r="AV9" s="37">
        <f>(((AG9-321)/-3.21)*0.1+(AU9/0.95)*0.57+(AS9/0.95)*0.2+(AI9/20)*0.2)*0.6+40</f>
        <v>93.68291841807951</v>
      </c>
      <c r="AW9" s="42">
        <f>((AQ9/0.95)*0.4+(AS9/0.95)*0.2+(AR9/0.95)*0.2+(AY9/0.95)*0.2)*0.71+30</f>
        <v>90.364172411008624</v>
      </c>
      <c r="AX9" s="45">
        <f>(BI9*0.3+BK9*0.2+BM9*0.2+AY9*0.1+BN9*0.2)*0.8+30</f>
        <v>95.134184804808569</v>
      </c>
      <c r="AY9" s="47">
        <f>(BI9*0.2+BK9*0.2+BM9*0.2+(AQ9/0.96)*0.45)*0.79+30</f>
        <v>98.778490671641805</v>
      </c>
      <c r="AZ9" s="28">
        <f>(BI9*0.2+BJ9*0.3+(AC9/11)*0.3+(AR9/0.96)*0.1+BM9*0.1+(AY9/0.96)*0.1)*0.65+40</f>
        <v>77.119589537479868</v>
      </c>
      <c r="BA9" s="49">
        <f>IF(C9="C",(((AY9/0.95)*0.35+(AU9/0.95)*0.2+BK9*0.45)*0.55+30),IF(C9="PF",(((AY9/0.95)*0.4+(AU9/0.95)*0.25+BK9*0.35)*0.65+35),(((T9/6.3)*0.1+(AY9/0.95)*0.35+(AU9/0.95)*0.2+BK9*0.35)*0.65+40)))</f>
        <v>94.865935351433535</v>
      </c>
      <c r="BB9" s="45">
        <f>(BL9*0.3+BJ9*0.3+BI9*0.1+BN9*0.1+(AH9/2.8)*0.25)*0.62+40</f>
        <v>69.345578528413085</v>
      </c>
      <c r="BC9" s="5">
        <f>((D9-39)/-0.2)*0.5+50</f>
        <v>92.5</v>
      </c>
      <c r="BD9" s="5">
        <f>((F9-69)/0.19)*0.45+55</f>
        <v>69.21052631578948</v>
      </c>
      <c r="BE9" s="5">
        <f>((F9-85)/-0.16)*0.45+55</f>
        <v>83.125</v>
      </c>
      <c r="BF9" s="5">
        <f>((G9-161)/1.34)*0.45+55</f>
        <v>65.74626865671641</v>
      </c>
      <c r="BG9" s="5">
        <f>((G9-295)/-1.34)*0.45+55</f>
        <v>89.25373134328359</v>
      </c>
      <c r="BH9" s="5">
        <f>(M9/29.81)*0.45+55</f>
        <v>96.211003019121108</v>
      </c>
      <c r="BI9" s="5">
        <f>((D9-39)/-0.2)</f>
        <v>85</v>
      </c>
      <c r="BJ9" s="5">
        <f>((F9-69)/0.19)</f>
        <v>31.578947368421051</v>
      </c>
      <c r="BK9" s="5">
        <f>((F9-85)/-0.16)</f>
        <v>62.5</v>
      </c>
      <c r="BL9" s="5">
        <f>((G9-161)/1.34)</f>
        <v>23.880597014925371</v>
      </c>
      <c r="BM9" s="5">
        <f>((G9-295)/-1.34)</f>
        <v>76.119402985074629</v>
      </c>
      <c r="BN9" s="5">
        <f>(M9/29.81)</f>
        <v>91.580006709157999</v>
      </c>
      <c r="BP9" s="51" t="s">
        <v>791</v>
      </c>
      <c r="BQ9" s="51" t="s">
        <v>787</v>
      </c>
      <c r="BS9">
        <v>96.536000000000001</v>
      </c>
    </row>
    <row r="10" spans="1:71" x14ac:dyDescent="0.25">
      <c r="A10" s="1">
        <v>300</v>
      </c>
      <c r="B10" s="1" t="s">
        <v>362</v>
      </c>
      <c r="C10" s="1" t="s">
        <v>30</v>
      </c>
      <c r="D10" s="1">
        <v>28</v>
      </c>
      <c r="E10" s="4">
        <f>(F10-5)</f>
        <v>72</v>
      </c>
      <c r="F10">
        <v>77</v>
      </c>
      <c r="G10">
        <v>220</v>
      </c>
      <c r="H10" t="s">
        <v>623</v>
      </c>
      <c r="I10" s="1" t="s">
        <v>587</v>
      </c>
      <c r="J10" s="1" t="s">
        <v>39</v>
      </c>
      <c r="K10" s="1">
        <v>60</v>
      </c>
      <c r="L10" s="1">
        <v>60</v>
      </c>
      <c r="M10" s="1">
        <v>2024</v>
      </c>
      <c r="N10" s="12">
        <v>337</v>
      </c>
      <c r="O10" s="12">
        <v>752</v>
      </c>
      <c r="P10" s="12">
        <v>0.44800000000000001</v>
      </c>
      <c r="Q10" s="7">
        <v>173</v>
      </c>
      <c r="R10" s="7">
        <v>445</v>
      </c>
      <c r="S10" s="7">
        <v>0.38900000000000001</v>
      </c>
      <c r="T10" s="1">
        <v>164</v>
      </c>
      <c r="U10" s="1">
        <v>307</v>
      </c>
      <c r="V10" s="1">
        <v>0.53400000000000003</v>
      </c>
      <c r="W10" s="1">
        <v>0.56299999999999994</v>
      </c>
      <c r="X10" s="16">
        <v>109</v>
      </c>
      <c r="Y10" s="16">
        <v>145</v>
      </c>
      <c r="Z10" s="16">
        <v>0.752</v>
      </c>
      <c r="AA10" s="20">
        <v>38</v>
      </c>
      <c r="AB10" s="20">
        <v>184</v>
      </c>
      <c r="AC10" s="20">
        <v>222</v>
      </c>
      <c r="AD10" s="32">
        <v>139</v>
      </c>
      <c r="AE10" s="34">
        <v>77</v>
      </c>
      <c r="AF10" s="30">
        <v>10</v>
      </c>
      <c r="AG10" s="1">
        <v>81</v>
      </c>
      <c r="AH10" s="1">
        <v>132</v>
      </c>
      <c r="AI10" s="1">
        <v>956</v>
      </c>
      <c r="AJ10" s="1"/>
      <c r="AK10" s="4">
        <f>(AVERAGE(AM10:BB10)/0.87)*0.85+10</f>
        <v>83.69488975585169</v>
      </c>
      <c r="AL10" s="4">
        <f>AVERAGE(AM10:BB10)</f>
        <v>75.428887161871728</v>
      </c>
      <c r="AM10" s="14">
        <f>((P10*100)*0.5+(N10/6.59)*0.5)*0.66+45</f>
        <v>76.659569044006076</v>
      </c>
      <c r="AN10" s="10">
        <f>(BS10-MIN(BS$2:BS$493))/(MAX(BS$2:BS$493)-MIN(BS$2:BS$493))*61 +45</f>
        <v>88.689115218951912</v>
      </c>
      <c r="AO10" s="18">
        <f>IF(Y10&gt;50,((Z10*107)*0.9+(X10/5)*0.1)*0.7+30,((Z10*90)*0.5+(X10/5)*0.5)*0.7+40)</f>
        <v>82.218320000000006</v>
      </c>
      <c r="AP10" s="39">
        <f>((AZ10/0.96)*0.4+(AS10/0.96)*0.3+(T10/6.3)*0.4)*0.6+40</f>
        <v>75.753249842760354</v>
      </c>
      <c r="AQ10" s="37">
        <f>(AE10/1.5)*0.57+47</f>
        <v>76.259999999999991</v>
      </c>
      <c r="AR10" s="24">
        <f>((AF10/1.8)*0.8+(F10/0.8)*0.2)*0.73+40</f>
        <v>57.296944444444442</v>
      </c>
      <c r="AS10" s="22">
        <f>((AA10/3)*0.6+(AC10/9)*0.2+(AZ10/0.96)*0.2)*0.75+40</f>
        <v>60.724828416862273</v>
      </c>
      <c r="AT10" s="26">
        <f>((AB10/7)*0.65+(AC10/9)*0.2+(AZ10/0.96)*0.25)*0.6+47</f>
        <v>71.536256988290845</v>
      </c>
      <c r="AU10" s="43">
        <f>((AD10/5.5)*0.95+(AY10/0.95)*0.17)*0.67+40</f>
        <v>66.118080971590913</v>
      </c>
      <c r="AV10" s="37">
        <f>(((AG10-321)/-3.21)*0.1+(AU10/0.95)*0.57+(AS10/0.95)*0.2+(AI10/20)*0.2)*0.6+40</f>
        <v>81.694995100313918</v>
      </c>
      <c r="AW10" s="42">
        <f>((AQ10/0.95)*0.4+(AS10/0.95)*0.2+(AR10/0.95)*0.2+(AY10/0.95)*0.2)*0.71+30</f>
        <v>82.945834160486598</v>
      </c>
      <c r="AX10" s="45">
        <f>(BI10*0.3+BK10*0.2+BM10*0.2+AY10*0.1+BN10*0.2)*0.8+30</f>
        <v>77.712557701850528</v>
      </c>
      <c r="AY10" s="47">
        <f>(BI10*0.2+BK10*0.2+BM10*0.2+(AQ10/0.96)*0.45)*0.79+30</f>
        <v>83.673314832089559</v>
      </c>
      <c r="AZ10" s="28">
        <f>(BI10*0.2+BJ10*0.3+(AC10/11)*0.3+(AR10/0.96)*0.1+BM10*0.1+(AY10/0.96)*0.1)*0.65+40</f>
        <v>72.478901867918552</v>
      </c>
      <c r="BA10" s="49">
        <f>IF(C10="C",(((AY10/0.95)*0.35+(AU10/0.95)*0.2+BK10*0.45)*0.55+30),IF(C10="PF",(((AY10/0.95)*0.4+(AU10/0.95)*0.25+BK10*0.35)*0.65+35),(((T10/6.3)*0.1+(AY10/0.95)*0.35+(AU10/0.95)*0.2+BK10*0.35)*0.65+40)))</f>
        <v>82.152357861123704</v>
      </c>
      <c r="BB10" s="45">
        <f>(BL10*0.3+BJ10*0.3+BI10*0.1+BN10*0.1+(AH10/2.8)*0.25)*0.62+40</f>
        <v>70.947868139258205</v>
      </c>
      <c r="BC10" s="5">
        <f>((D10-39)/-0.2)*0.5+50</f>
        <v>77.5</v>
      </c>
      <c r="BD10" s="5">
        <f>((F10-69)/0.19)*0.45+55</f>
        <v>73.94736842105263</v>
      </c>
      <c r="BE10" s="5">
        <f>((F10-85)/-0.16)*0.45+55</f>
        <v>77.5</v>
      </c>
      <c r="BF10" s="5">
        <f>((G10-161)/1.34)*0.45+55</f>
        <v>74.81343283582089</v>
      </c>
      <c r="BG10" s="5">
        <f>((G10-295)/-1.34)*0.45+55</f>
        <v>80.18656716417911</v>
      </c>
      <c r="BH10" s="5">
        <f>(M10/29.81)*0.45+55</f>
        <v>85.553505535055351</v>
      </c>
      <c r="BI10" s="5">
        <f>((D10-39)/-0.2)</f>
        <v>55</v>
      </c>
      <c r="BJ10" s="5">
        <f>((F10-69)/0.19)</f>
        <v>42.10526315789474</v>
      </c>
      <c r="BK10" s="5">
        <f>((F10-85)/-0.16)</f>
        <v>50</v>
      </c>
      <c r="BL10" s="5">
        <f>((G10-161)/1.34)</f>
        <v>44.029850746268657</v>
      </c>
      <c r="BM10" s="5">
        <f>((G10-295)/-1.34)</f>
        <v>55.970149253731343</v>
      </c>
      <c r="BN10" s="5">
        <f>(M10/29.81)</f>
        <v>67.896678966789665</v>
      </c>
      <c r="BP10" s="51" t="s">
        <v>785</v>
      </c>
      <c r="BQ10" s="51" t="s">
        <v>781</v>
      </c>
      <c r="BS10">
        <v>96.081600000000009</v>
      </c>
    </row>
    <row r="11" spans="1:71" x14ac:dyDescent="0.25">
      <c r="A11" s="1">
        <v>415</v>
      </c>
      <c r="B11" s="1" t="s">
        <v>480</v>
      </c>
      <c r="C11" s="1" t="s">
        <v>30</v>
      </c>
      <c r="D11" s="1">
        <v>29</v>
      </c>
      <c r="E11" s="4">
        <f>(F11-5)</f>
        <v>73</v>
      </c>
      <c r="F11">
        <v>78</v>
      </c>
      <c r="G11">
        <v>225</v>
      </c>
      <c r="H11" t="s">
        <v>586</v>
      </c>
      <c r="I11" s="1" t="s">
        <v>587</v>
      </c>
      <c r="J11" s="1" t="s">
        <v>53</v>
      </c>
      <c r="K11" s="1">
        <v>70</v>
      </c>
      <c r="L11" s="1">
        <v>51</v>
      </c>
      <c r="M11" s="1">
        <v>2080</v>
      </c>
      <c r="N11" s="12">
        <v>315</v>
      </c>
      <c r="O11" s="12">
        <v>755</v>
      </c>
      <c r="P11" s="12">
        <v>0.41699999999999998</v>
      </c>
      <c r="Q11" s="7">
        <v>163</v>
      </c>
      <c r="R11" s="7">
        <v>426</v>
      </c>
      <c r="S11" s="7">
        <v>0.38300000000000001</v>
      </c>
      <c r="T11" s="1">
        <v>152</v>
      </c>
      <c r="U11" s="1">
        <v>329</v>
      </c>
      <c r="V11" s="1">
        <v>0.46200000000000002</v>
      </c>
      <c r="W11" s="1">
        <v>0.52500000000000002</v>
      </c>
      <c r="X11" s="16">
        <v>54</v>
      </c>
      <c r="Y11" s="16">
        <v>72</v>
      </c>
      <c r="Z11" s="16">
        <v>0.75</v>
      </c>
      <c r="AA11" s="20">
        <v>30</v>
      </c>
      <c r="AB11" s="20">
        <v>188</v>
      </c>
      <c r="AC11" s="20">
        <v>218</v>
      </c>
      <c r="AD11" s="32">
        <v>195</v>
      </c>
      <c r="AE11" s="34">
        <v>82</v>
      </c>
      <c r="AF11" s="30">
        <v>22</v>
      </c>
      <c r="AG11" s="1">
        <v>97</v>
      </c>
      <c r="AH11" s="1">
        <v>163</v>
      </c>
      <c r="AI11" s="1">
        <v>847</v>
      </c>
      <c r="AJ11" s="1"/>
      <c r="AK11" s="4">
        <f>(AVERAGE(AM11:BB11)/0.87)*0.85+10</f>
        <v>84.074663277874848</v>
      </c>
      <c r="AL11" s="4">
        <f>AVERAGE(AM11:BB11)</f>
        <v>75.817596531471906</v>
      </c>
      <c r="AM11" s="14">
        <f>((P11*100)*0.5+(N11/6.59)*0.5)*0.66+45</f>
        <v>74.534899848254923</v>
      </c>
      <c r="AN11" s="10">
        <f>(BS11-MIN(BS$2:BS$493))/(MAX(BS$2:BS$493)-MIN(BS$2:BS$493))*61 +45</f>
        <v>87.397298994974889</v>
      </c>
      <c r="AO11" s="18">
        <f>IF(Y11&gt;50,((Z11*107)*0.9+(X11/5)*0.1)*0.7+30,((Z11*90)*0.5+(X11/5)*0.5)*0.7+40)</f>
        <v>81.313500000000005</v>
      </c>
      <c r="AP11" s="39">
        <f>((AZ11/0.96)*0.4+(AS11/0.96)*0.3+(T11/6.3)*0.4)*0.6+40</f>
        <v>75.121785967898518</v>
      </c>
      <c r="AQ11" s="37">
        <f>(AE11/1.5)*0.57+47</f>
        <v>78.16</v>
      </c>
      <c r="AR11" s="24">
        <f>((AF11/1.8)*0.8+(F11/0.8)*0.2)*0.73+40</f>
        <v>61.372777777777777</v>
      </c>
      <c r="AS11" s="22">
        <f>((AA11/3)*0.6+(AC11/9)*0.2+(AZ11/0.96)*0.2)*0.75+40</f>
        <v>59.493506635387789</v>
      </c>
      <c r="AT11" s="26">
        <f>((AB11/7)*0.65+(AC11/9)*0.2+(AZ11/0.96)*0.25)*0.6+47</f>
        <v>71.741125683006828</v>
      </c>
      <c r="AU11" s="43">
        <f>((AD11/5.5)*0.95+(AY11/0.95)*0.17)*0.67+40</f>
        <v>72.39936832655502</v>
      </c>
      <c r="AV11" s="37">
        <f>(((AG11-321)/-3.21)*0.1+(AU11/0.95)*0.57+(AS11/0.95)*0.2+(AI11/20)*0.2)*0.6+40</f>
        <v>82.847657744617152</v>
      </c>
      <c r="AW11" s="42">
        <f>((AQ11/0.95)*0.4+(AS11/0.95)*0.2+(AR11/0.95)*0.2+(AY11/0.95)*0.2)*0.71+30</f>
        <v>83.69037051306924</v>
      </c>
      <c r="AX11" s="45">
        <f>(BI11*0.3+BK11*0.2+BM11*0.2+AY11*0.1+BN11*0.2)*0.8+30</f>
        <v>75.083036375802976</v>
      </c>
      <c r="AY11" s="47">
        <f>(BI11*0.2+BK11*0.2+BM11*0.2+(AQ11/0.96)*0.45)*0.79+30</f>
        <v>82.009856343283587</v>
      </c>
      <c r="AZ11" s="28">
        <f>(BI11*0.2+BJ11*0.3+(AC11/11)*0.3+(AR11/0.96)*0.1+BM11*0.1+(AY11/0.96)*0.1)*0.65+40</f>
        <v>72.705109133148511</v>
      </c>
      <c r="BA11" s="49">
        <f>IF(C11="C",(((AY11/0.95)*0.35+(AU11/0.95)*0.2+BK11*0.45)*0.55+30),IF(C11="PF",(((AY11/0.95)*0.4+(AU11/0.95)*0.25+BK11*0.35)*0.65+35),(((T11/6.3)*0.1+(AY11/0.95)*0.35+(AU11/0.95)*0.2+BK11*0.35)*0.65+40)))</f>
        <v>81.067863389884678</v>
      </c>
      <c r="BB11" s="45">
        <f>(BL11*0.3+BJ11*0.3+BI11*0.1+BN11*0.1+(AH11/2.8)*0.25)*0.62+40</f>
        <v>74.143387769888605</v>
      </c>
      <c r="BC11" s="5">
        <f>((D11-39)/-0.2)*0.5+50</f>
        <v>75</v>
      </c>
      <c r="BD11" s="5">
        <f>((F11-69)/0.19)*0.45+55</f>
        <v>76.315789473684205</v>
      </c>
      <c r="BE11" s="5">
        <f>((F11-85)/-0.16)*0.45+55</f>
        <v>74.6875</v>
      </c>
      <c r="BF11" s="5">
        <f>((G11-161)/1.34)*0.45+55</f>
        <v>76.492537313432834</v>
      </c>
      <c r="BG11" s="5">
        <f>((G11-295)/-1.34)*0.45+55</f>
        <v>78.507462686567166</v>
      </c>
      <c r="BH11" s="5">
        <f>(M11/29.81)*0.45+55</f>
        <v>86.398859443139884</v>
      </c>
      <c r="BI11" s="5">
        <f>((D11-39)/-0.2)</f>
        <v>50</v>
      </c>
      <c r="BJ11" s="5">
        <f>((F11-69)/0.19)</f>
        <v>47.368421052631575</v>
      </c>
      <c r="BK11" s="5">
        <f>((F11-85)/-0.16)</f>
        <v>43.75</v>
      </c>
      <c r="BL11" s="5">
        <f>((G11-161)/1.34)</f>
        <v>47.761194029850742</v>
      </c>
      <c r="BM11" s="5">
        <f>((G11-295)/-1.34)</f>
        <v>52.238805970149251</v>
      </c>
      <c r="BN11" s="5">
        <f>(M11/29.81)</f>
        <v>69.775243206977521</v>
      </c>
      <c r="BP11" s="51" t="s">
        <v>794</v>
      </c>
      <c r="BQ11" s="51" t="s">
        <v>787</v>
      </c>
      <c r="BS11">
        <v>94.571200000000005</v>
      </c>
    </row>
    <row r="12" spans="1:71" x14ac:dyDescent="0.25">
      <c r="A12" s="1">
        <v>491</v>
      </c>
      <c r="B12" s="1" t="s">
        <v>557</v>
      </c>
      <c r="C12" s="1" t="s">
        <v>33</v>
      </c>
      <c r="D12" s="1">
        <v>22</v>
      </c>
      <c r="E12" s="4">
        <f>(F12-5)</f>
        <v>79</v>
      </c>
      <c r="F12">
        <v>84</v>
      </c>
      <c r="G12">
        <v>240</v>
      </c>
      <c r="H12" t="s">
        <v>677</v>
      </c>
      <c r="I12" s="1" t="s">
        <v>587</v>
      </c>
      <c r="J12" s="1" t="s">
        <v>105</v>
      </c>
      <c r="K12" s="1">
        <v>62</v>
      </c>
      <c r="L12" s="1">
        <v>45</v>
      </c>
      <c r="M12" s="1">
        <v>1487</v>
      </c>
      <c r="N12" s="12">
        <v>172</v>
      </c>
      <c r="O12" s="12">
        <v>373</v>
      </c>
      <c r="P12" s="12">
        <v>0.46100000000000002</v>
      </c>
      <c r="Q12" s="7">
        <v>1</v>
      </c>
      <c r="R12" s="7">
        <v>1</v>
      </c>
      <c r="S12" s="7">
        <v>1</v>
      </c>
      <c r="T12" s="1">
        <v>171</v>
      </c>
      <c r="U12" s="1">
        <v>372</v>
      </c>
      <c r="V12" s="1">
        <v>0.46</v>
      </c>
      <c r="W12" s="1">
        <v>0.46200000000000002</v>
      </c>
      <c r="X12" s="16">
        <v>127</v>
      </c>
      <c r="Y12" s="16">
        <v>164</v>
      </c>
      <c r="Z12" s="16">
        <v>0.77400000000000002</v>
      </c>
      <c r="AA12" s="20">
        <v>97</v>
      </c>
      <c r="AB12" s="20">
        <v>265</v>
      </c>
      <c r="AC12" s="20">
        <v>362</v>
      </c>
      <c r="AD12" s="32">
        <v>100</v>
      </c>
      <c r="AE12" s="34">
        <v>34</v>
      </c>
      <c r="AF12" s="30">
        <v>49</v>
      </c>
      <c r="AG12" s="1">
        <v>62</v>
      </c>
      <c r="AH12" s="1">
        <v>156</v>
      </c>
      <c r="AI12" s="1">
        <v>472</v>
      </c>
      <c r="AJ12" s="1"/>
      <c r="AK12" s="4">
        <f>(AVERAGE(AM12:BB12)/0.87)*0.85+10</f>
        <v>82.815238043697732</v>
      </c>
      <c r="AL12" s="4">
        <f>AVERAGE(AM12:BB12)</f>
        <v>74.528537762372977</v>
      </c>
      <c r="AM12" s="14">
        <f>((P12*100)*0.5+(N12/6.59)*0.5)*0.66+45</f>
        <v>68.82605007587253</v>
      </c>
      <c r="AN12" s="10">
        <f>(BS12-MIN(BS$2:BS$493))/(MAX(BS$2:BS$493)-MIN(BS$2:BS$493))*61 +45</f>
        <v>87.220084798994989</v>
      </c>
      <c r="AO12" s="18">
        <f>IF(Y12&gt;50,((Z12*107)*0.9+(X12/5)*0.1)*0.7+30,((Z12*90)*0.5+(X12/5)*0.5)*0.7+40)</f>
        <v>83.953339999999997</v>
      </c>
      <c r="AP12" s="39">
        <f>((AZ12/0.96)*0.4+(AS12/0.96)*0.3+(T12/6.3)*0.4)*0.6+40</f>
        <v>81.698117424956763</v>
      </c>
      <c r="AQ12" s="37">
        <f>(AE12/1.5)*0.57+47</f>
        <v>59.92</v>
      </c>
      <c r="AR12" s="24">
        <f>((AF12/1.8)*0.8+(F12/0.8)*0.2)*0.73+40</f>
        <v>71.227777777777774</v>
      </c>
      <c r="AS12" s="22">
        <f>((AA12/3)*0.6+(AC12/9)*0.2+(AZ12/0.96)*0.2)*0.75+40</f>
        <v>73.911700723918528</v>
      </c>
      <c r="AT12" s="26">
        <f>((AB12/7)*0.65+(AC12/9)*0.2+(AZ12/0.96)*0.25)*0.6+47</f>
        <v>79.919319771537573</v>
      </c>
      <c r="AU12" s="43">
        <f>((AD12/5.5)*0.95+(AY12/0.95)*0.17)*0.67+40</f>
        <v>60.336037364832535</v>
      </c>
      <c r="AV12" s="37">
        <f>(((AG12-321)/-3.21)*0.1+(AU12/0.95)*0.57+(AS12/0.95)*0.2+(AI12/20)*0.2)*0.6+40</f>
        <v>78.730309774951252</v>
      </c>
      <c r="AW12" s="42">
        <f>((AQ12/0.95)*0.4+(AS12/0.95)*0.2+(AR12/0.95)*0.2+(AY12/0.95)*0.2)*0.71+30</f>
        <v>80.532744520269276</v>
      </c>
      <c r="AX12" s="45">
        <f>(BI12*0.3+BK12*0.2+BM12*0.2+AY12*0.1+BN12*0.2)*0.8+30</f>
        <v>71.795714506851851</v>
      </c>
      <c r="AY12" s="47">
        <f>(BI12*0.2+BK12*0.2+BM12*0.2+(AQ12/0.96)*0.45)*0.79+30</f>
        <v>73.091699626865676</v>
      </c>
      <c r="AZ12" s="28">
        <f>(BI12*0.2+BJ12*0.3+(AC12/11)*0.3+(AR12/0.96)*0.1+BM12*0.1+(AY12/0.96)*0.1)*0.65+40</f>
        <v>85.301551299745256</v>
      </c>
      <c r="BA12" s="49">
        <f>IF(C12="C",(((AY12/0.95)*0.35+(AU12/0.95)*0.2+BK12*0.45)*0.55+30),IF(C12="PF",(((AY12/0.95)*0.4+(AU12/0.95)*0.25+BK12*0.35)*0.65+35),(((T12/6.3)*0.1+(AY12/0.95)*0.35+(AU12/0.95)*0.2+BK12*0.35)*0.65+40)))</f>
        <v>53.343839514003392</v>
      </c>
      <c r="BB12" s="45">
        <f>(BL12*0.3+BJ12*0.3+BI12*0.1+BN12*0.1+(AH12/2.8)*0.25)*0.62+40</f>
        <v>82.648317017390383</v>
      </c>
      <c r="BC12" s="5">
        <f>((D12-39)/-0.2)*0.5+50</f>
        <v>92.5</v>
      </c>
      <c r="BD12" s="5">
        <f>((F12-69)/0.19)*0.45+55</f>
        <v>90.526315789473685</v>
      </c>
      <c r="BE12" s="5">
        <f>((F12-85)/-0.16)*0.45+55</f>
        <v>57.8125</v>
      </c>
      <c r="BF12" s="5">
        <f>((G12-161)/1.34)*0.45+55</f>
        <v>81.52985074626865</v>
      </c>
      <c r="BG12" s="5">
        <f>((G12-295)/-1.34)*0.45+55</f>
        <v>73.470149253731336</v>
      </c>
      <c r="BH12" s="5">
        <f>(M12/29.81)*0.45+55</f>
        <v>77.447165380744721</v>
      </c>
      <c r="BI12" s="5">
        <f>((D12-39)/-0.2)</f>
        <v>85</v>
      </c>
      <c r="BJ12" s="5">
        <f>((F12-69)/0.19)</f>
        <v>78.94736842105263</v>
      </c>
      <c r="BK12" s="5">
        <f>((F12-85)/-0.16)</f>
        <v>6.25</v>
      </c>
      <c r="BL12" s="5">
        <f>((G12-161)/1.34)</f>
        <v>58.955223880597011</v>
      </c>
      <c r="BM12" s="5">
        <f>((G12-295)/-1.34)</f>
        <v>41.044776119402982</v>
      </c>
      <c r="BN12" s="5">
        <f>(M12/29.81)</f>
        <v>49.882589734988258</v>
      </c>
      <c r="BP12" s="51" t="s">
        <v>798</v>
      </c>
      <c r="BQ12" s="51" t="s">
        <v>789</v>
      </c>
      <c r="BS12">
        <v>94.364000000000004</v>
      </c>
    </row>
    <row r="13" spans="1:71" x14ac:dyDescent="0.25">
      <c r="A13" s="1">
        <v>22</v>
      </c>
      <c r="B13" s="1" t="s">
        <v>68</v>
      </c>
      <c r="C13" s="1" t="s">
        <v>50</v>
      </c>
      <c r="D13" s="1">
        <v>29</v>
      </c>
      <c r="E13" s="4">
        <f>(F13-5)</f>
        <v>75</v>
      </c>
      <c r="F13">
        <v>80</v>
      </c>
      <c r="G13">
        <v>215</v>
      </c>
      <c r="H13" t="s">
        <v>782</v>
      </c>
      <c r="I13" s="1" t="s">
        <v>587</v>
      </c>
      <c r="J13" s="1" t="s">
        <v>69</v>
      </c>
      <c r="K13" s="1">
        <v>82</v>
      </c>
      <c r="L13" s="1">
        <v>82</v>
      </c>
      <c r="M13" s="1">
        <v>2930</v>
      </c>
      <c r="N13" s="12">
        <v>366</v>
      </c>
      <c r="O13" s="12">
        <v>910</v>
      </c>
      <c r="P13" s="12">
        <v>0.40200000000000002</v>
      </c>
      <c r="Q13" s="7">
        <v>194</v>
      </c>
      <c r="R13" s="7">
        <v>555</v>
      </c>
      <c r="S13" s="7">
        <v>0.35</v>
      </c>
      <c r="T13" s="1">
        <v>172</v>
      </c>
      <c r="U13" s="1">
        <v>355</v>
      </c>
      <c r="V13" s="1">
        <v>0.48499999999999999</v>
      </c>
      <c r="W13" s="1">
        <v>0.50900000000000001</v>
      </c>
      <c r="X13" s="16">
        <v>122</v>
      </c>
      <c r="Y13" s="16">
        <v>143</v>
      </c>
      <c r="Z13" s="16">
        <v>0.85299999999999998</v>
      </c>
      <c r="AA13" s="20">
        <v>77</v>
      </c>
      <c r="AB13" s="20">
        <v>382</v>
      </c>
      <c r="AC13" s="20">
        <v>459</v>
      </c>
      <c r="AD13" s="32">
        <v>209</v>
      </c>
      <c r="AE13" s="34">
        <v>152</v>
      </c>
      <c r="AF13" s="30">
        <v>17</v>
      </c>
      <c r="AG13" s="1">
        <v>141</v>
      </c>
      <c r="AH13" s="1">
        <v>186</v>
      </c>
      <c r="AI13" s="1">
        <v>1048</v>
      </c>
      <c r="AJ13" s="1"/>
      <c r="AK13" s="4">
        <f>(AVERAGE(AM13:BB13)/0.87)*0.85+10</f>
        <v>89.50964071968383</v>
      </c>
      <c r="AL13" s="4">
        <f>AVERAGE(AM13:BB13)</f>
        <v>81.380455795441108</v>
      </c>
      <c r="AM13" s="14">
        <f>((P13*100)*0.5+(N13/6.59)*0.5)*0.66+45</f>
        <v>76.593769347496206</v>
      </c>
      <c r="AN13" s="10">
        <f>(BS13-MIN(BS$2:BS$493))/(MAX(BS$2:BS$493)-MIN(BS$2:BS$493))*61 +45</f>
        <v>86.939552674084723</v>
      </c>
      <c r="AO13" s="18">
        <f>IF(Y13&gt;50,((Z13*107)*0.9+(X13/5)*0.1)*0.7+30,((Z13*90)*0.5+(X13/5)*0.5)*0.7+40)</f>
        <v>89.208730000000003</v>
      </c>
      <c r="AP13" s="39">
        <f>((AZ13/0.96)*0.4+(AS13/0.96)*0.3+(T13/6.3)*0.4)*0.6+40</f>
        <v>79.939799086401933</v>
      </c>
      <c r="AQ13" s="37">
        <v>95</v>
      </c>
      <c r="AR13" s="24">
        <f>((AF13/1.8)*0.8+(F13/0.8)*0.2)*0.73+40</f>
        <v>60.115555555555559</v>
      </c>
      <c r="AS13" s="22">
        <f>((AA13/3)*0.6+(AC13/9)*0.2+(AZ13/0.96)*0.2)*0.75+40</f>
        <v>71.668485669382363</v>
      </c>
      <c r="AT13" s="26">
        <f>((AB13/7)*0.65+(AC13/9)*0.2+(AZ13/0.96)*0.25)*0.6+47</f>
        <v>86.871342812239504</v>
      </c>
      <c r="AU13" s="43">
        <f>((AD13/5.5)*0.95+(AY13/0.95)*0.17)*0.67+40</f>
        <v>74.671797532894743</v>
      </c>
      <c r="AV13" s="37">
        <f>(((AG13-321)/-3.21)*0.1+(AU13/0.95)*0.57+(AS13/0.95)*0.2+(AI13/20)*0.2)*0.6+40</f>
        <v>85.587194440861964</v>
      </c>
      <c r="AW13" s="42">
        <f>((AQ13/0.95)*0.4+(AS13/0.95)*0.2+(AR13/0.95)*0.2+(AY13/0.95)*0.2)*0.71+30</f>
        <v>91.169723332114046</v>
      </c>
      <c r="AX13" s="45">
        <f>(BI13*0.3+BK13*0.2+BM13*0.2+AY13*0.1+BN13*0.2)*0.8+30</f>
        <v>79.274507025214433</v>
      </c>
      <c r="AY13" s="47">
        <f>(BI13*0.2+BK13*0.2+BM13*0.2+(AQ13/0.96)*0.45)*0.79+30</f>
        <v>87.450023320895525</v>
      </c>
      <c r="AZ13" s="28">
        <f>(BI13*0.2+BJ13*0.3+(AC13/11)*0.3+(AR13/0.96)*0.1+BM13*0.1+(AY13/0.96)*0.1)*0.65+40</f>
        <v>79.798308284047124</v>
      </c>
      <c r="BA13" s="49">
        <f>IF(C13="C",(((AY13/0.95)*0.35+(AU13/0.95)*0.2+BK13*0.45)*0.55+30),IF(C13="PF",(((AY13/0.95)*0.4+(AU13/0.95)*0.25+BK13*0.35)*0.65+35),(((T13/6.3)*0.1+(AY13/0.95)*0.35+(AU13/0.95)*0.2+BK13*0.35)*0.65+40)))</f>
        <v>80.044203421740065</v>
      </c>
      <c r="BB13" s="45">
        <f>(BL13*0.3+BJ13*0.3+BI13*0.1+BN13*0.1+(AH13/2.8)*0.25)*0.62+40</f>
        <v>77.754300224129253</v>
      </c>
      <c r="BC13" s="5">
        <f>((D13-39)/-0.2)*0.5+50</f>
        <v>75</v>
      </c>
      <c r="BD13" s="5">
        <f>((F13-69)/0.19)*0.45+55</f>
        <v>81.05263157894737</v>
      </c>
      <c r="BE13" s="5">
        <f>((F13-85)/-0.16)*0.45+55</f>
        <v>69.0625</v>
      </c>
      <c r="BF13" s="5">
        <f>((G13-161)/1.34)*0.45+55</f>
        <v>73.134328358208961</v>
      </c>
      <c r="BG13" s="5">
        <f>((G13-295)/-1.34)*0.45+55</f>
        <v>81.865671641791039</v>
      </c>
      <c r="BH13" s="5">
        <f>(M13/29.81)*0.45+55</f>
        <v>99.23012411942301</v>
      </c>
      <c r="BI13" s="5">
        <f>((D13-39)/-0.2)</f>
        <v>50</v>
      </c>
      <c r="BJ13" s="5">
        <f>((F13-69)/0.19)</f>
        <v>57.89473684210526</v>
      </c>
      <c r="BK13" s="5">
        <f>((F13-85)/-0.16)</f>
        <v>31.25</v>
      </c>
      <c r="BL13" s="5">
        <f>((G13-161)/1.34)</f>
        <v>40.298507462686565</v>
      </c>
      <c r="BM13" s="5">
        <f>((G13-295)/-1.34)</f>
        <v>59.701492537313428</v>
      </c>
      <c r="BN13" s="5">
        <f>(M13/29.81)</f>
        <v>98.289164709828924</v>
      </c>
      <c r="BP13" s="51" t="s">
        <v>794</v>
      </c>
      <c r="BQ13" s="51" t="s">
        <v>787</v>
      </c>
      <c r="BS13">
        <v>94.036000000000001</v>
      </c>
    </row>
    <row r="14" spans="1:71" x14ac:dyDescent="0.25">
      <c r="A14" s="1">
        <v>333</v>
      </c>
      <c r="B14" s="1" t="s">
        <v>395</v>
      </c>
      <c r="C14" s="1" t="s">
        <v>30</v>
      </c>
      <c r="D14" s="1">
        <v>29</v>
      </c>
      <c r="E14" s="4">
        <f>(F14-5)</f>
        <v>72</v>
      </c>
      <c r="F14">
        <v>77</v>
      </c>
      <c r="G14">
        <v>210</v>
      </c>
      <c r="H14" t="s">
        <v>622</v>
      </c>
      <c r="I14" s="1" t="s">
        <v>587</v>
      </c>
      <c r="J14" s="1" t="s">
        <v>34</v>
      </c>
      <c r="K14" s="1">
        <v>74</v>
      </c>
      <c r="L14" s="1">
        <v>0</v>
      </c>
      <c r="M14" s="1">
        <v>1806</v>
      </c>
      <c r="N14" s="12">
        <v>285</v>
      </c>
      <c r="O14" s="12">
        <v>615</v>
      </c>
      <c r="P14" s="12">
        <v>0.46300000000000002</v>
      </c>
      <c r="Q14" s="7">
        <v>141</v>
      </c>
      <c r="R14" s="7">
        <v>325</v>
      </c>
      <c r="S14" s="7">
        <v>0.434</v>
      </c>
      <c r="T14" s="1">
        <v>144</v>
      </c>
      <c r="U14" s="1">
        <v>290</v>
      </c>
      <c r="V14" s="1">
        <v>0.497</v>
      </c>
      <c r="W14" s="1">
        <v>0.57799999999999996</v>
      </c>
      <c r="X14" s="16">
        <v>79</v>
      </c>
      <c r="Y14" s="16">
        <v>89</v>
      </c>
      <c r="Z14" s="16">
        <v>0.88800000000000001</v>
      </c>
      <c r="AA14" s="20">
        <v>40</v>
      </c>
      <c r="AB14" s="20">
        <v>155</v>
      </c>
      <c r="AC14" s="20">
        <v>195</v>
      </c>
      <c r="AD14" s="32">
        <v>60</v>
      </c>
      <c r="AE14" s="34">
        <v>54</v>
      </c>
      <c r="AF14" s="30">
        <v>11</v>
      </c>
      <c r="AG14" s="1">
        <v>38</v>
      </c>
      <c r="AH14" s="1">
        <v>135</v>
      </c>
      <c r="AI14" s="1">
        <v>790</v>
      </c>
      <c r="AJ14" s="1"/>
      <c r="AK14" s="4">
        <f>(AVERAGE(AM14:BB14)/0.87)*0.85+10</f>
        <v>81.704626411305583</v>
      </c>
      <c r="AL14" s="4">
        <f>AVERAGE(AM14:BB14)</f>
        <v>73.391794091571597</v>
      </c>
      <c r="AM14" s="14">
        <f>((P14*100)*0.5+(N14/6.59)*0.5)*0.66+45</f>
        <v>74.550623672230657</v>
      </c>
      <c r="AN14" s="10">
        <f>(BS14-MIN(BS$2:BS$493))/(MAX(BS$2:BS$493)-MIN(BS$2:BS$493))*61 +45</f>
        <v>86.663810122038768</v>
      </c>
      <c r="AO14" s="18">
        <f>IF(Y14&gt;50,((Z14*107)*0.9+(X14/5)*0.1)*0.7+30,((Z14*90)*0.5+(X14/5)*0.5)*0.7+40)</f>
        <v>90.966080000000005</v>
      </c>
      <c r="AP14" s="39">
        <f>((AZ14/0.96)*0.4+(AS14/0.96)*0.3+(T14/6.3)*0.4)*0.6+40</f>
        <v>74.73576387162278</v>
      </c>
      <c r="AQ14" s="37">
        <f>(AE14/1.5)*0.57+47</f>
        <v>67.52</v>
      </c>
      <c r="AR14" s="24">
        <f>((AF14/1.8)*0.8+(F14/0.8)*0.2)*0.73+40</f>
        <v>57.621388888888887</v>
      </c>
      <c r="AS14" s="22">
        <f>((AA14/3)*0.6+(AC14/9)*0.2+(AZ14/0.96)*0.2)*0.75+40</f>
        <v>60.447580187920835</v>
      </c>
      <c r="AT14" s="26">
        <f>((AB14/7)*0.65+(AC14/9)*0.2+(AZ14/0.96)*0.25)*0.6+47</f>
        <v>69.433294473635115</v>
      </c>
      <c r="AU14" s="43">
        <f>((AD14/5.5)*0.95+(AY14/0.95)*0.17)*0.67+40</f>
        <v>56.634234942583731</v>
      </c>
      <c r="AV14" s="37">
        <f>(((AG14-321)/-3.21)*0.1+(AU14/0.95)*0.57+(AS14/0.95)*0.2+(AI14/20)*0.2)*0.6+40</f>
        <v>78.053528018709414</v>
      </c>
      <c r="AW14" s="42">
        <f>((AQ14/0.95)*0.4+(AS14/0.95)*0.2+(AR14/0.95)*0.2+(AY14/0.95)*0.2)*0.71+30</f>
        <v>79.91447338251011</v>
      </c>
      <c r="AX14" s="45">
        <f>(BI14*0.3+BK14*0.2+BM14*0.2+AY14*0.1+BN14*0.2)*0.8+30</f>
        <v>76.308716255488747</v>
      </c>
      <c r="AY14" s="47">
        <f>(BI14*0.2+BK14*0.2+BM14*0.2+(AQ14/0.96)*0.45)*0.79+30</f>
        <v>80.825888059701498</v>
      </c>
      <c r="AZ14" s="28">
        <f>(BI14*0.2+BJ14*0.3+(AC14/11)*0.3+(AR14/0.96)*0.1+BM14*0.1+(AY14/0.96)*0.1)*0.65+40</f>
        <v>71.664513202693342</v>
      </c>
      <c r="BA14" s="49">
        <f>IF(C14="C",(((AY14/0.95)*0.35+(AU14/0.95)*0.2+BK14*0.45)*0.55+30),IF(C14="PF",(((AY14/0.95)*0.4+(AU14/0.95)*0.25+BK14*0.35)*0.65+35),(((T14/6.3)*0.1+(AY14/0.95)*0.35+(AU14/0.95)*0.2+BK14*0.35)*0.65+40)))</f>
        <v>79.966335418470067</v>
      </c>
      <c r="BB14" s="45">
        <f>(BL14*0.3+BJ14*0.3+BI14*0.1+BN14*0.1+(AH14/2.8)*0.25)*0.62+40</f>
        <v>68.962474968651748</v>
      </c>
      <c r="BC14" s="5">
        <f>((D14-39)/-0.2)*0.5+50</f>
        <v>75</v>
      </c>
      <c r="BD14" s="5">
        <f>((F14-69)/0.19)*0.45+55</f>
        <v>73.94736842105263</v>
      </c>
      <c r="BE14" s="5">
        <f>((F14-85)/-0.16)*0.45+55</f>
        <v>77.5</v>
      </c>
      <c r="BF14" s="5">
        <f>((G14-161)/1.34)*0.45+55</f>
        <v>71.455223880597018</v>
      </c>
      <c r="BG14" s="5">
        <f>((G14-295)/-1.34)*0.45+55</f>
        <v>83.544776119402982</v>
      </c>
      <c r="BH14" s="5">
        <f>(M14/29.81)*0.45+55</f>
        <v>82.262663535726261</v>
      </c>
      <c r="BI14" s="5">
        <f>((D14-39)/-0.2)</f>
        <v>50</v>
      </c>
      <c r="BJ14" s="5">
        <f>((F14-69)/0.19)</f>
        <v>42.10526315789474</v>
      </c>
      <c r="BK14" s="5">
        <f>((F14-85)/-0.16)</f>
        <v>50</v>
      </c>
      <c r="BL14" s="5">
        <f>((G14-161)/1.34)</f>
        <v>36.567164179104473</v>
      </c>
      <c r="BM14" s="5">
        <f>((G14-295)/-1.34)</f>
        <v>63.432835820895519</v>
      </c>
      <c r="BN14" s="5">
        <f>(M14/29.81)</f>
        <v>60.583696746058372</v>
      </c>
      <c r="BP14" s="51" t="s">
        <v>785</v>
      </c>
      <c r="BQ14" s="51" t="s">
        <v>787</v>
      </c>
      <c r="BS14">
        <v>93.7136</v>
      </c>
    </row>
    <row r="15" spans="1:71" x14ac:dyDescent="0.25">
      <c r="A15" s="1">
        <v>361</v>
      </c>
      <c r="B15" s="1" t="s">
        <v>424</v>
      </c>
      <c r="C15" s="1" t="s">
        <v>73</v>
      </c>
      <c r="D15" s="1">
        <v>29</v>
      </c>
      <c r="E15" s="4">
        <f>(F15-5)</f>
        <v>67</v>
      </c>
      <c r="F15">
        <v>72</v>
      </c>
      <c r="G15">
        <v>175</v>
      </c>
      <c r="H15" t="s">
        <v>588</v>
      </c>
      <c r="I15" s="1" t="s">
        <v>587</v>
      </c>
      <c r="J15" s="1" t="s">
        <v>84</v>
      </c>
      <c r="K15" s="1">
        <v>82</v>
      </c>
      <c r="L15" s="1">
        <v>82</v>
      </c>
      <c r="M15" s="1">
        <v>2857</v>
      </c>
      <c r="N15" s="12">
        <v>568</v>
      </c>
      <c r="O15" s="12">
        <v>1170</v>
      </c>
      <c r="P15" s="12">
        <v>0.48499999999999999</v>
      </c>
      <c r="Q15" s="7">
        <v>139</v>
      </c>
      <c r="R15" s="7">
        <v>349</v>
      </c>
      <c r="S15" s="7">
        <v>0.39800000000000002</v>
      </c>
      <c r="T15" s="1">
        <v>429</v>
      </c>
      <c r="U15" s="1">
        <v>821</v>
      </c>
      <c r="V15" s="1">
        <v>0.52300000000000002</v>
      </c>
      <c r="W15" s="1">
        <v>0.54500000000000004</v>
      </c>
      <c r="X15" s="16">
        <v>289</v>
      </c>
      <c r="Y15" s="16">
        <v>321</v>
      </c>
      <c r="Z15" s="16">
        <v>0.9</v>
      </c>
      <c r="AA15" s="20">
        <v>52</v>
      </c>
      <c r="AB15" s="20">
        <v>324</v>
      </c>
      <c r="AC15" s="20">
        <v>376</v>
      </c>
      <c r="AD15" s="32">
        <v>838</v>
      </c>
      <c r="AE15" s="34">
        <v>156</v>
      </c>
      <c r="AF15" s="30">
        <v>15</v>
      </c>
      <c r="AG15" s="1">
        <v>190</v>
      </c>
      <c r="AH15" s="1">
        <v>203</v>
      </c>
      <c r="AI15" s="1">
        <v>1564</v>
      </c>
      <c r="AJ15" s="1"/>
      <c r="AK15" s="4">
        <f>(AVERAGE(AM15:BB15)/0.87)*0.85+10</f>
        <v>93.539834141029687</v>
      </c>
      <c r="AL15" s="4">
        <f>AVERAGE(AM15:BB15)</f>
        <v>85.505477297289218</v>
      </c>
      <c r="AM15" s="14">
        <f>((P15*100)*0.5+(N15/6.59)*0.5)*0.66+45</f>
        <v>89.448095599393014</v>
      </c>
      <c r="AN15" s="10">
        <f>(BS15-MIN(BS$2:BS$493))/(MAX(BS$2:BS$493)-MIN(BS$2:BS$493))*61 +45</f>
        <v>86.232748564249817</v>
      </c>
      <c r="AO15" s="18">
        <f>IF(Y15&gt;50,((Z15*107)*0.9+(X15/5)*0.1)*0.7+30,((Z15*90)*0.5+(X15/5)*0.5)*0.7+40)</f>
        <v>94.715000000000003</v>
      </c>
      <c r="AP15" s="39">
        <f>((AZ15/0.96)*0.4+(AS15/0.96)*0.3+(T15/6.3)*0.4)*0.6+40</f>
        <v>86.72737862462175</v>
      </c>
      <c r="AQ15" s="37">
        <v>96</v>
      </c>
      <c r="AR15" s="24">
        <f>((AF15/1.8)*0.8+(F15/0.8)*0.2)*0.73+40</f>
        <v>58.006666666666668</v>
      </c>
      <c r="AS15" s="22">
        <f>((AA15/3)*0.6+(AC15/9)*0.2+(AZ15/0.96)*0.2)*0.75+40</f>
        <v>65.393671691430086</v>
      </c>
      <c r="AT15" s="26">
        <f>((AB15/7)*0.65+(AC15/9)*0.2+(AZ15/0.96)*0.25)*0.6+47</f>
        <v>81.391766929525318</v>
      </c>
      <c r="AU15" s="43">
        <v>98</v>
      </c>
      <c r="AV15" s="37">
        <f>(((AG15-321)/-3.21)*0.1+(AU15/0.95)*0.57+(AS15/0.95)*0.2+(AI15/20)*0.2)*0.6+40</f>
        <v>95.372851397127022</v>
      </c>
      <c r="AW15" s="42">
        <f>((AQ15/0.95)*0.4+(AS15/0.95)*0.2+(AR15/0.95)*0.2+(AY15/0.95)*0.2)*0.71+30</f>
        <v>91.493524259841848</v>
      </c>
      <c r="AX15" s="45">
        <f>(BI15*0.3+BK15*0.2+BM15*0.2+AY15*0.1+BN15*0.2)*0.8+30</f>
        <v>92.342809735288682</v>
      </c>
      <c r="AY15" s="47">
        <v>96</v>
      </c>
      <c r="AZ15" s="28">
        <f>(BI15*0.2+BJ15*0.3+(AC15/11)*0.3+(AR15/0.96)*0.1+BM15*0.1+(AY15/0.96)*0.1)*0.65+40</f>
        <v>72.492832158485882</v>
      </c>
      <c r="BA15" s="49">
        <f>IF(C15="C",(((AY15/0.95)*0.35+(AU15/0.95)*0.2+BK15*0.45)*0.55+30),IF(C15="PF",(((AY15/0.95)*0.4+(AU15/0.95)*0.25+BK15*0.35)*0.65+35),(((T15/6.3)*0.1+(AY15/0.95)*0.35+(AU15/0.95)*0.2+BK15*0.35)*0.65+40)))</f>
        <v>99.310565476190476</v>
      </c>
      <c r="BB15" s="45">
        <f>(BL15*0.3+BJ15*0.3+BI15*0.1+BN15*0.1+(AH15/2.8)*0.25)*0.62+40</f>
        <v>65.159725653806916</v>
      </c>
      <c r="BC15" s="5">
        <f>((D15-39)/-0.2)*0.5+50</f>
        <v>75</v>
      </c>
      <c r="BD15" s="5">
        <f>((F15-69)/0.19)*0.45+55</f>
        <v>62.10526315789474</v>
      </c>
      <c r="BE15" s="5">
        <f>((F15-85)/-0.16)*0.45+55</f>
        <v>91.5625</v>
      </c>
      <c r="BF15" s="5">
        <f>((G15-161)/1.34)*0.45+55</f>
        <v>59.701492537313435</v>
      </c>
      <c r="BG15" s="5">
        <f>((G15-295)/-1.34)*0.45+55</f>
        <v>95.298507462686558</v>
      </c>
      <c r="BH15" s="5">
        <f>(M15/29.81)*0.45+55</f>
        <v>98.128144917812818</v>
      </c>
      <c r="BI15" s="5">
        <f>((D15-39)/-0.2)</f>
        <v>50</v>
      </c>
      <c r="BJ15" s="5">
        <f>((F15-69)/0.19)</f>
        <v>15.789473684210526</v>
      </c>
      <c r="BK15" s="5">
        <f>((F15-85)/-0.16)</f>
        <v>81.25</v>
      </c>
      <c r="BL15" s="5">
        <f>((G15-161)/1.34)</f>
        <v>10.44776119402985</v>
      </c>
      <c r="BM15" s="5">
        <f>((G15-295)/-1.34)</f>
        <v>89.552238805970148</v>
      </c>
      <c r="BN15" s="5">
        <f>(M15/29.81)</f>
        <v>95.840322039584038</v>
      </c>
      <c r="BP15" s="51" t="s">
        <v>786</v>
      </c>
      <c r="BQ15" s="51" t="s">
        <v>781</v>
      </c>
      <c r="BS15">
        <v>93.209599999999995</v>
      </c>
    </row>
    <row r="16" spans="1:71" x14ac:dyDescent="0.25">
      <c r="A16" s="1">
        <v>317</v>
      </c>
      <c r="B16" s="1" t="s">
        <v>379</v>
      </c>
      <c r="C16" s="1" t="s">
        <v>30</v>
      </c>
      <c r="D16" s="1">
        <v>27</v>
      </c>
      <c r="E16" s="4">
        <f>(F16-5)</f>
        <v>73</v>
      </c>
      <c r="F16">
        <v>78</v>
      </c>
      <c r="G16">
        <v>231</v>
      </c>
      <c r="H16" t="s">
        <v>586</v>
      </c>
      <c r="I16" s="1" t="s">
        <v>587</v>
      </c>
      <c r="J16" s="1" t="s">
        <v>47</v>
      </c>
      <c r="K16" s="1">
        <v>70</v>
      </c>
      <c r="L16" s="1">
        <v>40</v>
      </c>
      <c r="M16" s="1">
        <v>1841</v>
      </c>
      <c r="N16" s="12">
        <v>329</v>
      </c>
      <c r="O16" s="12">
        <v>827</v>
      </c>
      <c r="P16" s="12">
        <v>0.39800000000000002</v>
      </c>
      <c r="Q16" s="7">
        <v>154</v>
      </c>
      <c r="R16" s="7">
        <v>446</v>
      </c>
      <c r="S16" s="7">
        <v>0.34499999999999997</v>
      </c>
      <c r="T16" s="1">
        <v>175</v>
      </c>
      <c r="U16" s="1">
        <v>381</v>
      </c>
      <c r="V16" s="1">
        <v>0.45900000000000002</v>
      </c>
      <c r="W16" s="1">
        <v>0.49099999999999999</v>
      </c>
      <c r="X16" s="16">
        <v>130</v>
      </c>
      <c r="Y16" s="16">
        <v>161</v>
      </c>
      <c r="Z16" s="16">
        <v>0.80700000000000005</v>
      </c>
      <c r="AA16" s="20">
        <v>18</v>
      </c>
      <c r="AB16" s="20">
        <v>196</v>
      </c>
      <c r="AC16" s="20">
        <v>214</v>
      </c>
      <c r="AD16" s="32">
        <v>75</v>
      </c>
      <c r="AE16" s="34">
        <v>60</v>
      </c>
      <c r="AF16" s="30">
        <v>26</v>
      </c>
      <c r="AG16" s="1">
        <v>73</v>
      </c>
      <c r="AH16" s="1">
        <v>132</v>
      </c>
      <c r="AI16" s="1">
        <v>942</v>
      </c>
      <c r="AJ16" s="1"/>
      <c r="AK16" s="4">
        <f>(AVERAGE(AM16:BB16)/0.87)*0.85+10</f>
        <v>82.230088958787221</v>
      </c>
      <c r="AL16" s="4">
        <f>AVERAGE(AM16:BB16)</f>
        <v>73.929620463699862</v>
      </c>
      <c r="AM16" s="14">
        <f>((P16*100)*0.5+(N16/6.59)*0.5)*0.66+45</f>
        <v>74.608962063732932</v>
      </c>
      <c r="AN16" s="10">
        <f>(BS16-MIN(BS$2:BS$493))/(MAX(BS$2:BS$493)-MIN(BS$2:BS$493))*61 +45</f>
        <v>85.163989590811212</v>
      </c>
      <c r="AO16" s="18">
        <f>IF(Y16&gt;50,((Z16*107)*0.9+(X16/5)*0.1)*0.7+30,((Z16*90)*0.5+(X16/5)*0.5)*0.7+40)</f>
        <v>86.219869999999986</v>
      </c>
      <c r="AP16" s="39">
        <f>((AZ16/0.96)*0.4+(AS16/0.96)*0.3+(T16/6.3)*0.4)*0.6+40</f>
        <v>75.8924679698044</v>
      </c>
      <c r="AQ16" s="37">
        <f>(AE16/1.5)*0.57+47</f>
        <v>69.8</v>
      </c>
      <c r="AR16" s="24">
        <f>((AF16/1.8)*0.8+(F16/0.8)*0.2)*0.73+40</f>
        <v>62.670555555555552</v>
      </c>
      <c r="AS16" s="22">
        <f>((AA16/3)*0.6+(AC16/9)*0.2+(AZ16/0.96)*0.2)*0.75+40</f>
        <v>57.763618444645815</v>
      </c>
      <c r="AT16" s="26">
        <f>((AB16/7)*0.65+(AC16/9)*0.2+(AZ16/0.96)*0.25)*0.6+47</f>
        <v>72.270285111312489</v>
      </c>
      <c r="AU16" s="43">
        <f>((AD16/5.5)*0.95+(AY16/0.95)*0.17)*0.67+40</f>
        <v>58.245536605861247</v>
      </c>
      <c r="AV16" s="37">
        <f>(((AG16-321)/-3.21)*0.1+(AU16/0.95)*0.57+(AS16/0.95)*0.2+(AI16/20)*0.2)*0.6+40</f>
        <v>78.552364263493729</v>
      </c>
      <c r="AW16" s="42">
        <f>((AQ16/0.95)*0.4+(AS16/0.95)*0.2+(AR16/0.95)*0.2+(AY16/0.95)*0.2)*0.71+30</f>
        <v>80.794260244507711</v>
      </c>
      <c r="AX16" s="45">
        <f>(BI16*0.3+BK16*0.2+BM16*0.2+AY16*0.1+BN16*0.2)*0.8+30</f>
        <v>75.305965440701556</v>
      </c>
      <c r="AY16" s="47">
        <f>(BI16*0.2+BK16*0.2+BM16*0.2+(AQ16/0.96)*0.45)*0.79+30</f>
        <v>79.786581156716423</v>
      </c>
      <c r="AZ16" s="28">
        <f>(BI16*0.2+BJ16*0.3+(AC16/11)*0.3+(AR16/0.96)*0.1+BM16*0.1+(AY16/0.96)*0.1)*0.65+40</f>
        <v>73.580491379066572</v>
      </c>
      <c r="BA16" s="49">
        <f>IF(C16="C",(((AY16/0.95)*0.35+(AU16/0.95)*0.2+BK16*0.45)*0.55+30),IF(C16="PF",(((AY16/0.95)*0.4+(AU16/0.95)*0.25+BK16*0.35)*0.65+35),(((T16/6.3)*0.1+(AY16/0.95)*0.35+(AU16/0.95)*0.2+BK16*0.35)*0.65+40)))</f>
        <v>78.83590894704497</v>
      </c>
      <c r="BB16" s="45">
        <f>(BL16*0.3+BJ16*0.3+BI16*0.1+BN16*0.1+(AH16/2.8)*0.25)*0.62+40</f>
        <v>73.383070645942979</v>
      </c>
      <c r="BC16" s="5">
        <f>((D16-39)/-0.2)*0.5+50</f>
        <v>80</v>
      </c>
      <c r="BD16" s="5">
        <f>((F16-69)/0.19)*0.45+55</f>
        <v>76.315789473684205</v>
      </c>
      <c r="BE16" s="5">
        <f>((F16-85)/-0.16)*0.45+55</f>
        <v>74.6875</v>
      </c>
      <c r="BF16" s="5">
        <f>((G16-161)/1.34)*0.45+55</f>
        <v>78.507462686567166</v>
      </c>
      <c r="BG16" s="5">
        <f>((G16-295)/-1.34)*0.45+55</f>
        <v>76.492537313432834</v>
      </c>
      <c r="BH16" s="5">
        <f>(M16/29.81)*0.45+55</f>
        <v>82.791009728279107</v>
      </c>
      <c r="BI16" s="5">
        <f>((D16-39)/-0.2)</f>
        <v>60</v>
      </c>
      <c r="BJ16" s="5">
        <f>((F16-69)/0.19)</f>
        <v>47.368421052631575</v>
      </c>
      <c r="BK16" s="5">
        <f>((F16-85)/-0.16)</f>
        <v>43.75</v>
      </c>
      <c r="BL16" s="5">
        <f>((G16-161)/1.34)</f>
        <v>52.238805970149251</v>
      </c>
      <c r="BM16" s="5">
        <f>((G16-295)/-1.34)</f>
        <v>47.761194029850742</v>
      </c>
      <c r="BN16" s="5">
        <f>(M16/29.81)</f>
        <v>61.757799396175784</v>
      </c>
      <c r="BP16" s="51" t="s">
        <v>794</v>
      </c>
      <c r="BQ16" s="51" t="s">
        <v>781</v>
      </c>
      <c r="BS16">
        <v>91.960000000000008</v>
      </c>
    </row>
    <row r="17" spans="1:71" x14ac:dyDescent="0.25">
      <c r="A17" s="1">
        <v>81</v>
      </c>
      <c r="B17" s="1" t="s">
        <v>140</v>
      </c>
      <c r="C17" s="1" t="s">
        <v>30</v>
      </c>
      <c r="D17" s="1">
        <v>21</v>
      </c>
      <c r="E17" s="4">
        <f>(F17-5)</f>
        <v>72</v>
      </c>
      <c r="F17">
        <v>77</v>
      </c>
      <c r="G17">
        <v>205</v>
      </c>
      <c r="H17" t="s">
        <v>629</v>
      </c>
      <c r="I17" s="1" t="s">
        <v>587</v>
      </c>
      <c r="J17" s="1" t="s">
        <v>65</v>
      </c>
      <c r="K17" s="1">
        <v>82</v>
      </c>
      <c r="L17" s="1">
        <v>82</v>
      </c>
      <c r="M17" s="1">
        <v>2587</v>
      </c>
      <c r="N17" s="12">
        <v>390</v>
      </c>
      <c r="O17" s="12">
        <v>972</v>
      </c>
      <c r="P17" s="12">
        <v>0.40100000000000002</v>
      </c>
      <c r="Q17" s="7">
        <v>153</v>
      </c>
      <c r="R17" s="7">
        <v>444</v>
      </c>
      <c r="S17" s="7">
        <v>0.34499999999999997</v>
      </c>
      <c r="T17" s="1">
        <v>237</v>
      </c>
      <c r="U17" s="1">
        <v>528</v>
      </c>
      <c r="V17" s="1">
        <v>0.44900000000000001</v>
      </c>
      <c r="W17" s="1">
        <v>0.48</v>
      </c>
      <c r="X17" s="16">
        <v>110</v>
      </c>
      <c r="Y17" s="16">
        <v>158</v>
      </c>
      <c r="Z17" s="16">
        <v>0.69599999999999995</v>
      </c>
      <c r="AA17" s="20">
        <v>46</v>
      </c>
      <c r="AB17" s="20">
        <v>209</v>
      </c>
      <c r="AC17" s="20">
        <v>255</v>
      </c>
      <c r="AD17" s="32">
        <v>109</v>
      </c>
      <c r="AE17" s="34">
        <v>93</v>
      </c>
      <c r="AF17" s="30">
        <v>18</v>
      </c>
      <c r="AG17" s="1">
        <v>94</v>
      </c>
      <c r="AH17" s="1">
        <v>161</v>
      </c>
      <c r="AI17" s="1">
        <v>1043</v>
      </c>
      <c r="AJ17" s="1"/>
      <c r="AK17" s="4">
        <f>(AVERAGE(AM17:BB17)/0.87)*0.85+10</f>
        <v>86.769264895954748</v>
      </c>
      <c r="AL17" s="4">
        <f>AVERAGE(AM17:BB17)</f>
        <v>78.575600540565446</v>
      </c>
      <c r="AM17" s="14">
        <f>((P17*100)*0.5+(N17/6.59)*0.5)*0.66+45</f>
        <v>77.762590288315636</v>
      </c>
      <c r="AN17" s="10">
        <f>(BS17-MIN(BS$2:BS$493))/(MAX(BS$2:BS$493)-MIN(BS$2:BS$493))*61 +45</f>
        <v>85.054513639626705</v>
      </c>
      <c r="AO17" s="18">
        <f>IF(Y17&gt;50,((Z17*107)*0.9+(X17/5)*0.1)*0.7+30,((Z17*90)*0.5+(X17/5)*0.5)*0.7+40)</f>
        <v>78.457359999999994</v>
      </c>
      <c r="AP17" s="39">
        <f>((AZ17/0.96)*0.4+(AS17/0.96)*0.3+(T17/6.3)*0.4)*0.6+40</f>
        <v>80.729420653750537</v>
      </c>
      <c r="AQ17" s="37">
        <f>(AE17/1.5)*0.57+47</f>
        <v>82.34</v>
      </c>
      <c r="AR17" s="24">
        <f>((AF17/1.8)*0.8+(F17/0.8)*0.2)*0.73+40</f>
        <v>59.892499999999998</v>
      </c>
      <c r="AS17" s="22">
        <f>((AA17/3)*0.6+(AC17/9)*0.2+(AZ17/0.96)*0.2)*0.75+40</f>
        <v>63.519356209890404</v>
      </c>
      <c r="AT17" s="26">
        <f>((AB17/7)*0.65+(AC17/9)*0.2+(AZ17/0.96)*0.25)*0.6+47</f>
        <v>74.413641924176119</v>
      </c>
      <c r="AU17" s="43">
        <f>((AD17/5.5)*0.95+(AY17/0.95)*0.17)*0.67+40</f>
        <v>63.791276316088521</v>
      </c>
      <c r="AV17" s="37">
        <f>(((AG17-321)/-3.21)*0.1+(AU17/0.95)*0.57+(AS17/0.95)*0.2+(AI17/20)*0.2)*0.6+40</f>
        <v>81.489347754509936</v>
      </c>
      <c r="AW17" s="42">
        <f>((AQ17/0.95)*0.4+(AS17/0.95)*0.2+(AR17/0.95)*0.2+(AY17/0.95)*0.2)*0.71+30</f>
        <v>86.996606885992108</v>
      </c>
      <c r="AX17" s="45">
        <f>(BI17*0.3+BK17*0.2+BM17*0.2+AY17*0.1+BN17*0.2)*0.8+30</f>
        <v>91.689419778785549</v>
      </c>
      <c r="AY17" s="47">
        <f>(BI17*0.2+BK17*0.2+BM17*0.2+(AQ17/0.96)*0.45)*0.79+30</f>
        <v>93.223471548507462</v>
      </c>
      <c r="AZ17" s="28">
        <f>(BI17*0.2+BJ17*0.3+(AC17/11)*0.3+(AR17/0.96)*0.1+BM17*0.1+(AY17/0.96)*0.1)*0.65+40</f>
        <v>79.163879743298594</v>
      </c>
      <c r="BA17" s="49">
        <f>IF(C17="C",(((AY17/0.95)*0.35+(AU17/0.95)*0.2+BK17*0.45)*0.55+30),IF(C17="PF",(((AY17/0.95)*0.4+(AU17/0.95)*0.25+BK17*0.35)*0.65+35),(((T17/6.3)*0.1+(AY17/0.95)*0.35+(AU17/0.95)*0.2+BK17*0.35)*0.65+40)))</f>
        <v>84.874138830371734</v>
      </c>
      <c r="BB17" s="45">
        <f>(BL17*0.3+BJ17*0.3+BI17*0.1+BN17*0.1+(AH17/2.8)*0.25)*0.62+40</f>
        <v>73.812085075733648</v>
      </c>
      <c r="BC17" s="5">
        <f>((D17-39)/-0.2)*0.5+50</f>
        <v>95</v>
      </c>
      <c r="BD17" s="5">
        <f>((F17-69)/0.19)*0.45+55</f>
        <v>73.94736842105263</v>
      </c>
      <c r="BE17" s="5">
        <f>((F17-85)/-0.16)*0.45+55</f>
        <v>77.5</v>
      </c>
      <c r="BF17" s="5">
        <f>((G17-161)/1.34)*0.45+55</f>
        <v>69.776119402985074</v>
      </c>
      <c r="BG17" s="5">
        <f>((G17-295)/-1.34)*0.45+55</f>
        <v>85.223880597014926</v>
      </c>
      <c r="BH17" s="5">
        <f>(M17/29.81)*0.45+55</f>
        <v>94.052331432405239</v>
      </c>
      <c r="BI17" s="5">
        <f>((D17-39)/-0.2)</f>
        <v>90</v>
      </c>
      <c r="BJ17" s="5">
        <f>((F17-69)/0.19)</f>
        <v>42.10526315789474</v>
      </c>
      <c r="BK17" s="5">
        <f>((F17-85)/-0.16)</f>
        <v>50</v>
      </c>
      <c r="BL17" s="5">
        <f>((G17-161)/1.34)</f>
        <v>32.835820895522389</v>
      </c>
      <c r="BM17" s="5">
        <f>((G17-295)/-1.34)</f>
        <v>67.164179104477611</v>
      </c>
      <c r="BN17" s="5">
        <f>(M17/29.81)</f>
        <v>86.782958738678303</v>
      </c>
      <c r="BP17" s="51" t="s">
        <v>797</v>
      </c>
      <c r="BQ17" s="51" t="s">
        <v>787</v>
      </c>
      <c r="BS17">
        <v>91.831999999999994</v>
      </c>
    </row>
    <row r="18" spans="1:71" x14ac:dyDescent="0.25">
      <c r="A18" s="1">
        <v>454</v>
      </c>
      <c r="B18" s="1" t="s">
        <v>520</v>
      </c>
      <c r="C18" s="1" t="s">
        <v>73</v>
      </c>
      <c r="D18" s="1">
        <v>28</v>
      </c>
      <c r="E18" s="4">
        <f>(F18-5)</f>
        <v>73</v>
      </c>
      <c r="F18">
        <v>78</v>
      </c>
      <c r="G18">
        <v>200</v>
      </c>
      <c r="H18" t="s">
        <v>627</v>
      </c>
      <c r="I18" s="1" t="s">
        <v>587</v>
      </c>
      <c r="J18" s="1" t="s">
        <v>137</v>
      </c>
      <c r="K18" s="1">
        <v>82</v>
      </c>
      <c r="L18" s="1">
        <v>29</v>
      </c>
      <c r="M18" s="1">
        <v>1991</v>
      </c>
      <c r="N18" s="12">
        <v>296</v>
      </c>
      <c r="O18" s="12">
        <v>725</v>
      </c>
      <c r="P18" s="12">
        <v>0.40799999999999997</v>
      </c>
      <c r="Q18" s="7">
        <v>133</v>
      </c>
      <c r="R18" s="7">
        <v>351</v>
      </c>
      <c r="S18" s="7">
        <v>0.379</v>
      </c>
      <c r="T18" s="1">
        <v>163</v>
      </c>
      <c r="U18" s="1">
        <v>374</v>
      </c>
      <c r="V18" s="1">
        <v>0.436</v>
      </c>
      <c r="W18" s="1">
        <v>0.5</v>
      </c>
      <c r="X18" s="16">
        <v>50</v>
      </c>
      <c r="Y18" s="16">
        <v>66</v>
      </c>
      <c r="Z18" s="16">
        <v>0.75800000000000001</v>
      </c>
      <c r="AA18" s="20">
        <v>22</v>
      </c>
      <c r="AB18" s="20">
        <v>194</v>
      </c>
      <c r="AC18" s="20">
        <v>216</v>
      </c>
      <c r="AD18" s="32">
        <v>302</v>
      </c>
      <c r="AE18" s="34">
        <v>46</v>
      </c>
      <c r="AF18" s="30">
        <v>10</v>
      </c>
      <c r="AG18" s="1">
        <v>119</v>
      </c>
      <c r="AH18" s="1">
        <v>177</v>
      </c>
      <c r="AI18" s="1">
        <v>775</v>
      </c>
      <c r="AJ18" s="1"/>
      <c r="AK18" s="4">
        <f>(AVERAGE(AM18:BB18)/0.87)*0.85+10</f>
        <v>83.61479318610904</v>
      </c>
      <c r="AL18" s="4">
        <f>AVERAGE(AM18:BB18)</f>
        <v>75.346905966958673</v>
      </c>
      <c r="AM18" s="14">
        <f>((P18*100)*0.5+(N18/6.59)*0.5)*0.66+45</f>
        <v>73.286458270106223</v>
      </c>
      <c r="AN18" s="10">
        <f>(BS18-MIN(BS$2:BS$493))/(MAX(BS$2:BS$493)-MIN(BS$2:BS$493))*61 +45</f>
        <v>84.791771356783926</v>
      </c>
      <c r="AO18" s="18">
        <f>IF(Y18&gt;50,((Z18*107)*0.9+(X18/5)*0.1)*0.7+30,((Z18*90)*0.5+(X18/5)*0.5)*0.7+40)</f>
        <v>81.796779999999998</v>
      </c>
      <c r="AP18" s="39">
        <f>((AZ18/0.96)*0.4+(AS18/0.96)*0.3+(T18/6.3)*0.4)*0.6+40</f>
        <v>75.721182424797036</v>
      </c>
      <c r="AQ18" s="37">
        <f>(AE18/1.5)*0.57+47</f>
        <v>64.48</v>
      </c>
      <c r="AR18" s="24">
        <f>((AF18/1.8)*0.8+(F18/0.8)*0.2)*0.73+40</f>
        <v>57.479444444444439</v>
      </c>
      <c r="AS18" s="22">
        <f>((AA18/3)*0.6+(AC18/9)*0.2+(AZ18/0.96)*0.2)*0.75+40</f>
        <v>58.490438386166844</v>
      </c>
      <c r="AT18" s="26">
        <f>((AB18/7)*0.65+(AC18/9)*0.2+(AZ18/0.96)*0.25)*0.6+47</f>
        <v>72.279009814738274</v>
      </c>
      <c r="AU18" s="43">
        <f>((AD18/5.5)*0.95+(AY18/0.95)*0.17)*0.67+40</f>
        <v>84.622952653110048</v>
      </c>
      <c r="AV18" s="37">
        <f>(((AG18-321)/-3.21)*0.1+(AU18/0.95)*0.57+(AS18/0.95)*0.2+(AI18/20)*0.2)*0.6+40</f>
        <v>86.278229791109595</v>
      </c>
      <c r="AW18" s="42">
        <f>((AQ18/0.95)*0.4+(AS18/0.95)*0.2+(AR18/0.95)*0.2+(AY18/0.95)*0.2)*0.71+30</f>
        <v>78.670369265521373</v>
      </c>
      <c r="AX18" s="45">
        <f>(BI18*0.3+BK18*0.2+BM18*0.2+AY18*0.1+BN18*0.2)*0.8+30</f>
        <v>78.684169848543263</v>
      </c>
      <c r="AY18" s="47">
        <f>(BI18*0.2+BK18*0.2+BM18*0.2+(AQ18/0.96)*0.45)*0.79+30</f>
        <v>80.681742537313454</v>
      </c>
      <c r="AZ18" s="28">
        <f>(BI18*0.2+BJ18*0.3+(AC18/11)*0.3+(AR18/0.96)*0.1+BM18*0.1+(AY18/0.96)*0.1)*0.65+40</f>
        <v>74.178805671467813</v>
      </c>
      <c r="BA18" s="49">
        <f>IF(C18="C",(((AY18/0.95)*0.35+(AU18/0.95)*0.2+BK18*0.45)*0.55+30),IF(C18="PF",(((AY18/0.95)*0.4+(AU18/0.95)*0.25+BK18*0.35)*0.65+35),(((T18/6.3)*0.1+(AY18/0.95)*0.35+(AU18/0.95)*0.2+BK18*0.35)*0.65+40)))</f>
        <v>82.536008160317735</v>
      </c>
      <c r="BB18" s="45">
        <f>(BL18*0.3+BJ18*0.3+BI18*0.1+BN18*0.1+(AH18/2.8)*0.25)*0.62+40</f>
        <v>71.573132846918753</v>
      </c>
      <c r="BC18" s="5">
        <f>((D18-39)/-0.2)*0.5+50</f>
        <v>77.5</v>
      </c>
      <c r="BD18" s="5">
        <f>((F18-69)/0.19)*0.45+55</f>
        <v>76.315789473684205</v>
      </c>
      <c r="BE18" s="5">
        <f>((F18-85)/-0.16)*0.45+55</f>
        <v>74.6875</v>
      </c>
      <c r="BF18" s="5">
        <f>((G18-161)/1.34)*0.45+55</f>
        <v>68.097014925373131</v>
      </c>
      <c r="BG18" s="5">
        <f>((G18-295)/-1.34)*0.45+55</f>
        <v>86.902985074626869</v>
      </c>
      <c r="BH18" s="5">
        <f>(M18/29.81)*0.45+55</f>
        <v>85.055350553505534</v>
      </c>
      <c r="BI18" s="5">
        <f>((D18-39)/-0.2)</f>
        <v>55</v>
      </c>
      <c r="BJ18" s="5">
        <f>((F18-69)/0.19)</f>
        <v>47.368421052631575</v>
      </c>
      <c r="BK18" s="5">
        <f>((F18-85)/-0.16)</f>
        <v>43.75</v>
      </c>
      <c r="BL18" s="5">
        <f>((G18-161)/1.34)</f>
        <v>29.104477611940297</v>
      </c>
      <c r="BM18" s="5">
        <f>((G18-295)/-1.34)</f>
        <v>70.895522388059703</v>
      </c>
      <c r="BN18" s="5">
        <f>(M18/29.81)</f>
        <v>66.789667896678964</v>
      </c>
      <c r="BP18" s="51" t="s">
        <v>786</v>
      </c>
      <c r="BQ18" s="51" t="s">
        <v>789</v>
      </c>
      <c r="BS18">
        <v>91.524799999999999</v>
      </c>
    </row>
    <row r="19" spans="1:71" x14ac:dyDescent="0.25">
      <c r="A19" s="1">
        <v>478</v>
      </c>
      <c r="B19" s="1" t="s">
        <v>544</v>
      </c>
      <c r="C19" s="1" t="s">
        <v>30</v>
      </c>
      <c r="D19" s="1">
        <v>28</v>
      </c>
      <c r="E19" s="4">
        <f>(F19-5)</f>
        <v>68</v>
      </c>
      <c r="F19">
        <v>73</v>
      </c>
      <c r="G19">
        <v>175</v>
      </c>
      <c r="H19" t="s">
        <v>586</v>
      </c>
      <c r="I19" s="1" t="s">
        <v>587</v>
      </c>
      <c r="J19" s="1" t="s">
        <v>137</v>
      </c>
      <c r="K19" s="1">
        <v>80</v>
      </c>
      <c r="L19" s="1">
        <v>0</v>
      </c>
      <c r="M19" s="1">
        <v>2016</v>
      </c>
      <c r="N19" s="12">
        <v>375</v>
      </c>
      <c r="O19" s="12">
        <v>928</v>
      </c>
      <c r="P19" s="12">
        <v>0.40400000000000003</v>
      </c>
      <c r="Q19" s="7">
        <v>152</v>
      </c>
      <c r="R19" s="7">
        <v>447</v>
      </c>
      <c r="S19" s="7">
        <v>0.34</v>
      </c>
      <c r="T19" s="1">
        <v>223</v>
      </c>
      <c r="U19" s="1">
        <v>481</v>
      </c>
      <c r="V19" s="1">
        <v>0.46400000000000002</v>
      </c>
      <c r="W19" s="1">
        <v>0.48599999999999999</v>
      </c>
      <c r="X19" s="16">
        <v>340</v>
      </c>
      <c r="Y19" s="16">
        <v>395</v>
      </c>
      <c r="Z19" s="16">
        <v>0.86099999999999999</v>
      </c>
      <c r="AA19" s="20">
        <v>24</v>
      </c>
      <c r="AB19" s="20">
        <v>127</v>
      </c>
      <c r="AC19" s="20">
        <v>151</v>
      </c>
      <c r="AD19" s="32">
        <v>164</v>
      </c>
      <c r="AE19" s="34">
        <v>88</v>
      </c>
      <c r="AF19" s="30">
        <v>10</v>
      </c>
      <c r="AG19" s="1">
        <v>101</v>
      </c>
      <c r="AH19" s="1">
        <v>103</v>
      </c>
      <c r="AI19" s="1">
        <v>1242</v>
      </c>
      <c r="AJ19" s="1"/>
      <c r="AK19" s="4">
        <f>(AVERAGE(AM19:BB19)/0.87)*0.85+10</f>
        <v>85.421414911708084</v>
      </c>
      <c r="AL19" s="4">
        <f>AVERAGE(AM19:BB19)</f>
        <v>77.196036439042402</v>
      </c>
      <c r="AM19" s="14">
        <f>((P19*100)*0.5+(N19/6.59)*0.5)*0.66+45</f>
        <v>77.110452200303484</v>
      </c>
      <c r="AN19" s="10">
        <f>(BS19-MIN(BS$2:BS$493))/(MAX(BS$2:BS$493)-MIN(BS$2:BS$493))*61 +45</f>
        <v>84.780823761665474</v>
      </c>
      <c r="AO19" s="18">
        <f>IF(Y19&gt;50,((Z19*107)*0.9+(X19/5)*0.1)*0.7+30,((Z19*90)*0.5+(X19/5)*0.5)*0.7+40)</f>
        <v>92.800009999999986</v>
      </c>
      <c r="AP19" s="39">
        <f>((AZ19/0.96)*0.4+(AS19/0.96)*0.3+(T19/6.3)*0.4)*0.6+40</f>
        <v>76.687287055068154</v>
      </c>
      <c r="AQ19" s="37">
        <f>(AE19/1.5)*0.57+47</f>
        <v>80.44</v>
      </c>
      <c r="AR19" s="24">
        <f>((AF19/1.8)*0.8+(F19/0.8)*0.2)*0.73+40</f>
        <v>56.566944444444445</v>
      </c>
      <c r="AS19" s="22">
        <f>((AA19/3)*0.6+(AC19/9)*0.2+(AZ19/0.96)*0.2)*0.75+40</f>
        <v>57.051029721117047</v>
      </c>
      <c r="AT19" s="26">
        <f>((AB19/7)*0.65+(AC19/9)*0.2+(AZ19/0.96)*0.25)*0.6+47</f>
        <v>67.023410673498006</v>
      </c>
      <c r="AU19" s="43">
        <f>((AD19/5.5)*0.95+(AY19/0.95)*0.17)*0.67+40</f>
        <v>70.306590707535889</v>
      </c>
      <c r="AV19" s="37">
        <f>(((AG19-321)/-3.21)*0.1+(AU19/0.95)*0.57+(AS19/0.95)*0.2+(AI19/20)*0.2)*0.6+40</f>
        <v>84.080968046932725</v>
      </c>
      <c r="AW19" s="42">
        <f>((AQ19/0.95)*0.4+(AS19/0.95)*0.2+(AR19/0.95)*0.2+(AY19/0.95)*0.2)*0.71+30</f>
        <v>85.152077354063664</v>
      </c>
      <c r="AX19" s="45">
        <f>(BI19*0.3+BK19*0.2+BM19*0.2+AY19*0.1+BN19*0.2)*0.8+30</f>
        <v>87.907063530944754</v>
      </c>
      <c r="AY19" s="47">
        <f>(BI19*0.2+BK19*0.2+BM19*0.2+(AQ19/0.96)*0.45)*0.79+30</f>
        <v>94.477191231343298</v>
      </c>
      <c r="AZ19" s="28">
        <f>(BI19*0.2+BJ19*0.3+(AC19/11)*0.3+(AR19/0.96)*0.1+BM19*0.1+(AY19/0.96)*0.1)*0.65+40</f>
        <v>69.979923548482446</v>
      </c>
      <c r="BA19" s="49">
        <f>IF(C19="C",(((AY19/0.95)*0.35+(AU19/0.95)*0.2+BK19*0.45)*0.55+30),IF(C19="PF",(((AY19/0.95)*0.4+(AU19/0.95)*0.25+BK19*0.35)*0.65+35),(((T19/6.3)*0.1+(AY19/0.95)*0.35+(AU19/0.95)*0.2+BK19*0.35)*0.65+40)))</f>
        <v>91.608996595120246</v>
      </c>
      <c r="BB19" s="45">
        <f>(BL19*0.3+BJ19*0.3+BI19*0.1+BN19*0.1+(AH19/2.8)*0.25)*0.62+40</f>
        <v>59.163814154158771</v>
      </c>
      <c r="BC19" s="5">
        <f>((D19-39)/-0.2)*0.5+50</f>
        <v>77.5</v>
      </c>
      <c r="BD19" s="5">
        <f>((F19-69)/0.19)*0.45+55</f>
        <v>64.473684210526315</v>
      </c>
      <c r="BE19" s="5">
        <f>((F19-85)/-0.16)*0.45+55</f>
        <v>88.75</v>
      </c>
      <c r="BF19" s="5">
        <f>((G19-161)/1.34)*0.45+55</f>
        <v>59.701492537313435</v>
      </c>
      <c r="BG19" s="5">
        <f>((G19-295)/-1.34)*0.45+55</f>
        <v>95.298507462686558</v>
      </c>
      <c r="BH19" s="5">
        <f>(M19/29.81)*0.45+55</f>
        <v>85.432740691043279</v>
      </c>
      <c r="BI19" s="5">
        <f>((D19-39)/-0.2)</f>
        <v>55</v>
      </c>
      <c r="BJ19" s="5">
        <f>((F19-69)/0.19)</f>
        <v>21.05263157894737</v>
      </c>
      <c r="BK19" s="5">
        <f>((F19-85)/-0.16)</f>
        <v>75</v>
      </c>
      <c r="BL19" s="5">
        <f>((G19-161)/1.34)</f>
        <v>10.44776119402985</v>
      </c>
      <c r="BM19" s="5">
        <f>((G19-295)/-1.34)</f>
        <v>89.552238805970148</v>
      </c>
      <c r="BN19" s="5">
        <f>(M19/29.81)</f>
        <v>67.628312646762836</v>
      </c>
      <c r="BP19" s="51" t="s">
        <v>797</v>
      </c>
      <c r="BQ19" s="51" t="s">
        <v>787</v>
      </c>
      <c r="BS19">
        <v>91.512</v>
      </c>
    </row>
    <row r="20" spans="1:71" x14ac:dyDescent="0.25">
      <c r="A20" s="1">
        <v>105</v>
      </c>
      <c r="B20" s="1" t="s">
        <v>164</v>
      </c>
      <c r="C20" s="1" t="s">
        <v>50</v>
      </c>
      <c r="D20" s="1">
        <v>24</v>
      </c>
      <c r="E20" s="4">
        <f>(F20-5)</f>
        <v>76</v>
      </c>
      <c r="F20">
        <v>81</v>
      </c>
      <c r="G20">
        <v>215</v>
      </c>
      <c r="H20" t="s">
        <v>751</v>
      </c>
      <c r="I20" s="1" t="s">
        <v>587</v>
      </c>
      <c r="J20" s="1" t="s">
        <v>43</v>
      </c>
      <c r="K20" s="1">
        <v>70</v>
      </c>
      <c r="L20" s="1">
        <v>49</v>
      </c>
      <c r="M20" s="1">
        <v>1956</v>
      </c>
      <c r="N20" s="12">
        <v>299</v>
      </c>
      <c r="O20" s="12">
        <v>756</v>
      </c>
      <c r="P20" s="12">
        <v>0.39600000000000002</v>
      </c>
      <c r="Q20" s="7">
        <v>167</v>
      </c>
      <c r="R20" s="7">
        <v>446</v>
      </c>
      <c r="S20" s="7">
        <v>0.374</v>
      </c>
      <c r="T20" s="1">
        <v>132</v>
      </c>
      <c r="U20" s="1">
        <v>310</v>
      </c>
      <c r="V20" s="1">
        <v>0.42599999999999999</v>
      </c>
      <c r="W20" s="1">
        <v>0.50600000000000001</v>
      </c>
      <c r="X20" s="16">
        <v>178</v>
      </c>
      <c r="Y20" s="16">
        <v>217</v>
      </c>
      <c r="Z20" s="16">
        <v>0.82</v>
      </c>
      <c r="AA20" s="20">
        <v>65</v>
      </c>
      <c r="AB20" s="20">
        <v>251</v>
      </c>
      <c r="AC20" s="20">
        <v>316</v>
      </c>
      <c r="AD20" s="32">
        <v>105</v>
      </c>
      <c r="AE20" s="34">
        <v>97</v>
      </c>
      <c r="AF20" s="30">
        <v>31</v>
      </c>
      <c r="AG20" s="1">
        <v>128</v>
      </c>
      <c r="AH20" s="1">
        <v>189</v>
      </c>
      <c r="AI20" s="1">
        <v>943</v>
      </c>
      <c r="AJ20" s="1"/>
      <c r="AK20" s="4">
        <f>(AVERAGE(AM20:BB20)/0.87)*0.85+10</f>
        <v>86.326303465938381</v>
      </c>
      <c r="AL20" s="4">
        <f>AVERAGE(AM20:BB20)</f>
        <v>78.122216488666339</v>
      </c>
      <c r="AM20" s="14">
        <f>((P20*100)*0.5+(N20/6.59)*0.5)*0.66+45</f>
        <v>73.040685887708648</v>
      </c>
      <c r="AN20" s="10">
        <f>(BS20-MIN(BS$2:BS$493))/(MAX(BS$2:BS$493)-MIN(BS$2:BS$493))*61 +45</f>
        <v>84.162284637473078</v>
      </c>
      <c r="AO20" s="18">
        <f>IF(Y20&gt;50,((Z20*107)*0.9+(X20/5)*0.1)*0.7+30,((Z20*90)*0.5+(X20/5)*0.5)*0.7+40)</f>
        <v>87.768199999999993</v>
      </c>
      <c r="AP20" s="39">
        <f>((AZ20/0.96)*0.4+(AS20/0.96)*0.3+(T20/6.3)*0.4)*0.6+40</f>
        <v>78.185317510419054</v>
      </c>
      <c r="AQ20" s="37">
        <f>(AE20/1.5)*0.57+47</f>
        <v>83.86</v>
      </c>
      <c r="AR20" s="24">
        <f>((AF20/1.8)*0.8+(F20/0.8)*0.2)*0.73+40</f>
        <v>64.840277777777771</v>
      </c>
      <c r="AS20" s="22">
        <f>((AA20/3)*0.6+(AC20/9)*0.2+(AZ20/0.96)*0.2)*0.75+40</f>
        <v>67.794916222945062</v>
      </c>
      <c r="AT20" s="26">
        <f>((AB20/7)*0.65+(AC20/9)*0.2+(AZ20/0.96)*0.25)*0.6+47</f>
        <v>77.975868603897439</v>
      </c>
      <c r="AU20" s="43">
        <f>((AD20/5.5)*0.95+(AY20/0.95)*0.17)*0.67+40</f>
        <v>62.496749817284687</v>
      </c>
      <c r="AV20" s="37">
        <f>(((AG20-321)/-3.21)*0.1+(AU20/0.95)*0.57+(AS20/0.95)*0.2+(AI20/20)*0.2)*0.6+40</f>
        <v>80.327874934740095</v>
      </c>
      <c r="AW20" s="42">
        <f>((AQ20/0.95)*0.4+(AS20/0.95)*0.2+(AR20/0.95)*0.2+(AY20/0.95)*0.2)*0.71+30</f>
        <v>87.792869391757691</v>
      </c>
      <c r="AX20" s="45">
        <f>(BI20*0.3+BK20*0.2+BM20*0.2+AY20*0.1+BN20*0.2)*0.8+30</f>
        <v>78.953708611091656</v>
      </c>
      <c r="AY20" s="47">
        <f>(BI20*0.2+BK20*0.2+BM20*0.2+(AQ20/0.96)*0.45)*0.79+30</f>
        <v>86.28724207089553</v>
      </c>
      <c r="AZ20" s="28">
        <f>(BI20*0.2+BJ20*0.3+(AC20/11)*0.3+(AR20/0.96)*0.1+BM20*0.1+(AY20/0.96)*0.1)*0.65+40</f>
        <v>81.780797160181692</v>
      </c>
      <c r="BA20" s="49">
        <f>IF(C20="C",(((AY20/0.95)*0.35+(AU20/0.95)*0.2+BK20*0.45)*0.55+30),IF(C20="PF",(((AY20/0.95)*0.4+(AU20/0.95)*0.25+BK20*0.35)*0.65+35),(((T20/6.3)*0.1+(AY20/0.95)*0.35+(AU20/0.95)*0.2+BK20*0.35)*0.65+40)))</f>
        <v>76.265115338089757</v>
      </c>
      <c r="BB20" s="45">
        <f>(BL20*0.3+BJ20*0.3+BI20*0.1+BN20*0.1+(AH20/2.8)*0.25)*0.62+40</f>
        <v>78.423555854399154</v>
      </c>
      <c r="BC20" s="5">
        <f>((D20-39)/-0.2)*0.5+50</f>
        <v>87.5</v>
      </c>
      <c r="BD20" s="5">
        <f>((F20-69)/0.19)*0.45+55</f>
        <v>83.421052631578945</v>
      </c>
      <c r="BE20" s="5">
        <f>((F20-85)/-0.16)*0.45+55</f>
        <v>66.25</v>
      </c>
      <c r="BF20" s="5">
        <f>((G20-161)/1.34)*0.45+55</f>
        <v>73.134328358208961</v>
      </c>
      <c r="BG20" s="5">
        <f>((G20-295)/-1.34)*0.45+55</f>
        <v>81.865671641791039</v>
      </c>
      <c r="BH20" s="5">
        <f>(M20/29.81)*0.45+55</f>
        <v>84.527004360952702</v>
      </c>
      <c r="BI20" s="5">
        <f>((D20-39)/-0.2)</f>
        <v>75</v>
      </c>
      <c r="BJ20" s="5">
        <f>((F20-69)/0.19)</f>
        <v>63.157894736842103</v>
      </c>
      <c r="BK20" s="5">
        <f>((F20-85)/-0.16)</f>
        <v>25</v>
      </c>
      <c r="BL20" s="5">
        <f>((G20-161)/1.34)</f>
        <v>40.298507462686565</v>
      </c>
      <c r="BM20" s="5">
        <f>((G20-295)/-1.34)</f>
        <v>59.701492537313428</v>
      </c>
      <c r="BN20" s="5">
        <f>(M20/29.81)</f>
        <v>65.615565246561559</v>
      </c>
      <c r="BP20" s="51" t="s">
        <v>795</v>
      </c>
      <c r="BQ20" s="51" t="s">
        <v>787</v>
      </c>
      <c r="BS20">
        <v>90.788799999999995</v>
      </c>
    </row>
    <row r="21" spans="1:71" x14ac:dyDescent="0.25">
      <c r="A21" s="1">
        <v>436</v>
      </c>
      <c r="B21" s="1" t="s">
        <v>501</v>
      </c>
      <c r="C21" s="1" t="s">
        <v>73</v>
      </c>
      <c r="D21" s="1">
        <v>25</v>
      </c>
      <c r="E21" s="4">
        <f>(F21-5)</f>
        <v>64</v>
      </c>
      <c r="F21">
        <v>69</v>
      </c>
      <c r="G21">
        <v>185</v>
      </c>
      <c r="H21" t="s">
        <v>643</v>
      </c>
      <c r="I21" s="1" t="s">
        <v>587</v>
      </c>
      <c r="J21" s="1" t="s">
        <v>89</v>
      </c>
      <c r="K21" s="1">
        <v>67</v>
      </c>
      <c r="L21" s="1">
        <v>1</v>
      </c>
      <c r="M21" s="1">
        <v>1726</v>
      </c>
      <c r="N21" s="12">
        <v>335</v>
      </c>
      <c r="O21" s="12">
        <v>797</v>
      </c>
      <c r="P21" s="12">
        <v>0.42</v>
      </c>
      <c r="Q21" s="7">
        <v>129</v>
      </c>
      <c r="R21" s="7">
        <v>346</v>
      </c>
      <c r="S21" s="7">
        <v>0.373</v>
      </c>
      <c r="T21" s="1">
        <v>206</v>
      </c>
      <c r="U21" s="1">
        <v>451</v>
      </c>
      <c r="V21" s="1">
        <v>0.45700000000000002</v>
      </c>
      <c r="W21" s="1">
        <v>0.501</v>
      </c>
      <c r="X21" s="16">
        <v>302</v>
      </c>
      <c r="Y21" s="16">
        <v>348</v>
      </c>
      <c r="Z21" s="16">
        <v>0.86799999999999999</v>
      </c>
      <c r="AA21" s="20">
        <v>33</v>
      </c>
      <c r="AB21" s="20">
        <v>120</v>
      </c>
      <c r="AC21" s="20">
        <v>153</v>
      </c>
      <c r="AD21" s="32">
        <v>284</v>
      </c>
      <c r="AE21" s="34">
        <v>57</v>
      </c>
      <c r="AF21" s="30">
        <v>5</v>
      </c>
      <c r="AG21" s="1">
        <v>143</v>
      </c>
      <c r="AH21" s="1">
        <v>150</v>
      </c>
      <c r="AI21" s="1">
        <v>1101</v>
      </c>
      <c r="AJ21" s="1"/>
      <c r="AK21" s="4">
        <f>(AVERAGE(AM21:BB21)/0.87)*0.85+10</f>
        <v>85.881730716866159</v>
      </c>
      <c r="AL21" s="4">
        <f>AVERAGE(AM21:BB21)</f>
        <v>77.667183204321844</v>
      </c>
      <c r="AM21" s="14">
        <f>((P21*100)*0.5+(N21/6.59)*0.5)*0.66+45</f>
        <v>75.635417298937782</v>
      </c>
      <c r="AN21" s="10">
        <f>(BS21-MIN(BS$2:BS$493))/(MAX(BS$2:BS$493)-MIN(BS$2:BS$493))*61 +45</f>
        <v>84.077440775305107</v>
      </c>
      <c r="AO21" s="18">
        <f>IF(Y21&gt;50,((Z21*107)*0.9+(X21/5)*0.1)*0.7+30,((Z21*90)*0.5+(X21/5)*0.5)*0.7+40)</f>
        <v>92.739879999999999</v>
      </c>
      <c r="AP21" s="39">
        <f>((AZ21/0.96)*0.4+(AS21/0.96)*0.3+(T21/6.3)*0.4)*0.6+40</f>
        <v>75.541749190339686</v>
      </c>
      <c r="AQ21" s="37">
        <f>(AE21/1.5)*0.57+47</f>
        <v>68.66</v>
      </c>
      <c r="AR21" s="24">
        <f>((AF21/1.8)*0.8+(F21/0.8)*0.2)*0.73+40</f>
        <v>54.214722222222221</v>
      </c>
      <c r="AS21" s="22">
        <f>((AA21/3)*0.6+(AC21/9)*0.2+(AZ21/0.96)*0.2)*0.75+40</f>
        <v>58.010702177745813</v>
      </c>
      <c r="AT21" s="26">
        <f>((AB21/7)*0.65+(AC21/9)*0.2+(AZ21/0.96)*0.25)*0.6+47</f>
        <v>66.236416463460102</v>
      </c>
      <c r="AU21" s="43">
        <f>((AD21/5.5)*0.95+(AY21/0.95)*0.17)*0.67+40</f>
        <v>84.287215188098088</v>
      </c>
      <c r="AV21" s="37">
        <f>(((AG21-321)/-3.21)*0.1+(AU21/0.95)*0.57+(AS21/0.95)*0.2+(AI21/20)*0.2)*0.6+40</f>
        <v>87.604167914958367</v>
      </c>
      <c r="AW21" s="42">
        <f>((AQ21/0.95)*0.4+(AS21/0.95)*0.2+(AR21/0.95)*0.2+(AY21/0.95)*0.2)*0.71+30</f>
        <v>81.538710154026646</v>
      </c>
      <c r="AX21" s="45">
        <f>(BI21*0.3+BK21*0.2+BM21*0.2+AY21*0.1+BN21*0.2)*0.8+30</f>
        <v>92.818798165833869</v>
      </c>
      <c r="AY21" s="47">
        <f>(BI21*0.2+BK21*0.2+BM21*0.2+(AQ21/0.96)*0.45)*0.79+30</f>
        <v>95.255805503731338</v>
      </c>
      <c r="AZ21" s="28">
        <f>(BI21*0.2+BJ21*0.3+(AC21/11)*0.3+(AR21/0.96)*0.1+BM21*0.1+(AY21/0.96)*0.1)*0.65+40</f>
        <v>67.268493937573226</v>
      </c>
      <c r="BA21" s="49">
        <f>IF(C21="C",(((AY21/0.95)*0.35+(AU21/0.95)*0.2+BK21*0.45)*0.55+30),IF(C21="PF",(((AY21/0.95)*0.4+(AU21/0.95)*0.25+BK21*0.35)*0.65+35),(((T21/6.3)*0.1+(AY21/0.95)*0.35+(AU21/0.95)*0.2+BK21*0.35)*0.65+40)))</f>
        <v>99.220695484924875</v>
      </c>
      <c r="BB21" s="45">
        <f>(BL21*0.3+BJ21*0.3+BI21*0.1+BN21*0.1+(AH21/2.8)*0.25)*0.62+40</f>
        <v>59.564716791992502</v>
      </c>
      <c r="BC21" s="5">
        <f>((D21-39)/-0.2)*0.5+50</f>
        <v>85</v>
      </c>
      <c r="BD21" s="5">
        <f>((F21-69)/0.19)*0.45+55</f>
        <v>55</v>
      </c>
      <c r="BE21" s="5">
        <f>((F21-85)/-0.16)*0.45+55</f>
        <v>100</v>
      </c>
      <c r="BF21" s="5">
        <f>((G21-161)/1.34)*0.45+55</f>
        <v>63.059701492537314</v>
      </c>
      <c r="BG21" s="5">
        <f>((G21-295)/-1.34)*0.45+55</f>
        <v>91.940298507462686</v>
      </c>
      <c r="BH21" s="5">
        <f>(M21/29.81)*0.45+55</f>
        <v>81.055015095605512</v>
      </c>
      <c r="BI21" s="5">
        <f>((D21-39)/-0.2)</f>
        <v>70</v>
      </c>
      <c r="BJ21" s="5">
        <f>((F21-69)/0.19)</f>
        <v>0</v>
      </c>
      <c r="BK21" s="5">
        <f>((F21-85)/-0.16)</f>
        <v>100</v>
      </c>
      <c r="BL21" s="5">
        <f>((G21-161)/1.34)</f>
        <v>17.910447761194028</v>
      </c>
      <c r="BM21" s="5">
        <f>((G21-295)/-1.34)</f>
        <v>82.089552238805965</v>
      </c>
      <c r="BN21" s="5">
        <f>(M21/29.81)</f>
        <v>57.900033545790009</v>
      </c>
      <c r="BP21" s="51" t="s">
        <v>798</v>
      </c>
      <c r="BQ21" s="51" t="s">
        <v>781</v>
      </c>
      <c r="BS21">
        <v>90.689599999999999</v>
      </c>
    </row>
    <row r="22" spans="1:71" x14ac:dyDescent="0.25">
      <c r="A22" s="1">
        <v>311</v>
      </c>
      <c r="B22" s="1" t="s">
        <v>373</v>
      </c>
      <c r="C22" s="1" t="s">
        <v>30</v>
      </c>
      <c r="D22" s="1">
        <v>21</v>
      </c>
      <c r="E22" s="4">
        <f>(F22-5)</f>
        <v>72</v>
      </c>
      <c r="F22">
        <v>77</v>
      </c>
      <c r="G22">
        <v>195</v>
      </c>
      <c r="H22" t="s">
        <v>592</v>
      </c>
      <c r="I22" s="1" t="s">
        <v>587</v>
      </c>
      <c r="J22" s="1" t="s">
        <v>103</v>
      </c>
      <c r="K22" s="1">
        <v>82</v>
      </c>
      <c r="L22" s="1">
        <v>82</v>
      </c>
      <c r="M22" s="1">
        <v>2670</v>
      </c>
      <c r="N22" s="12">
        <v>363</v>
      </c>
      <c r="O22" s="12">
        <v>831</v>
      </c>
      <c r="P22" s="12">
        <v>0.437</v>
      </c>
      <c r="Q22" s="7">
        <v>140</v>
      </c>
      <c r="R22" s="7">
        <v>391</v>
      </c>
      <c r="S22" s="7">
        <v>0.35799999999999998</v>
      </c>
      <c r="T22" s="1">
        <v>223</v>
      </c>
      <c r="U22" s="1">
        <v>440</v>
      </c>
      <c r="V22" s="1">
        <v>0.50700000000000001</v>
      </c>
      <c r="W22" s="1">
        <v>0.52100000000000002</v>
      </c>
      <c r="X22" s="16">
        <v>130</v>
      </c>
      <c r="Y22" s="16">
        <v>160</v>
      </c>
      <c r="Z22" s="16">
        <v>0.81299999999999994</v>
      </c>
      <c r="AA22" s="20">
        <v>31</v>
      </c>
      <c r="AB22" s="20">
        <v>210</v>
      </c>
      <c r="AC22" s="20">
        <v>241</v>
      </c>
      <c r="AD22" s="32">
        <v>140</v>
      </c>
      <c r="AE22" s="34">
        <v>77</v>
      </c>
      <c r="AF22" s="30">
        <v>19</v>
      </c>
      <c r="AG22" s="1">
        <v>138</v>
      </c>
      <c r="AH22" s="1">
        <v>219</v>
      </c>
      <c r="AI22" s="1">
        <v>996</v>
      </c>
      <c r="AJ22" s="1"/>
      <c r="AK22" s="4">
        <f>(AVERAGE(AM22:BB22)/0.87)*0.85+10</f>
        <v>86.859429220967442</v>
      </c>
      <c r="AL22" s="4">
        <f>AVERAGE(AM22:BB22)</f>
        <v>78.667886379107856</v>
      </c>
      <c r="AM22" s="14">
        <f>((P22*100)*0.5+(N22/6.59)*0.5)*0.66+45</f>
        <v>77.598541729893782</v>
      </c>
      <c r="AN22" s="10">
        <f>(BS22-MIN(BS$2:BS$493))/(MAX(BS$2:BS$493)-MIN(BS$2:BS$493))*61 +45</f>
        <v>84.058282483847819</v>
      </c>
      <c r="AO22" s="18">
        <f>IF(Y22&gt;50,((Z22*107)*0.9+(X22/5)*0.1)*0.7+30,((Z22*90)*0.5+(X22/5)*0.5)*0.7+40)</f>
        <v>86.624329999999986</v>
      </c>
      <c r="AP22" s="39">
        <f>((AZ22/0.96)*0.4+(AS22/0.96)*0.3+(T22/6.3)*0.4)*0.6+40</f>
        <v>79.782481443762407</v>
      </c>
      <c r="AQ22" s="37">
        <f>(AE22/1.5)*0.57+47</f>
        <v>76.259999999999991</v>
      </c>
      <c r="AR22" s="24">
        <f>((AF22/1.8)*0.8+(F22/0.8)*0.2)*0.73+40</f>
        <v>60.216944444444444</v>
      </c>
      <c r="AS22" s="22">
        <f>((AA22/3)*0.6+(AC22/9)*0.2+(AZ22/0.96)*0.2)*0.75+40</f>
        <v>61.065124484022917</v>
      </c>
      <c r="AT22" s="26">
        <f>((AB22/7)*0.65+(AC22/9)*0.2+(AZ22/0.96)*0.25)*0.6+47</f>
        <v>74.311791150689587</v>
      </c>
      <c r="AU22" s="43">
        <f>((AD22/5.5)*0.95+(AY22/0.95)*0.17)*0.67+40</f>
        <v>67.250247191686611</v>
      </c>
      <c r="AV22" s="37">
        <f>(((AG22-321)/-3.21)*0.1+(AU22/0.95)*0.57+(AS22/0.95)*0.2+(AI22/20)*0.2)*0.6+40</f>
        <v>81.320139145178871</v>
      </c>
      <c r="AW22" s="42">
        <f>((AQ22/0.95)*0.4+(AS22/0.95)*0.2+(AR22/0.95)*0.2+(AY22/0.95)*0.2)*0.71+30</f>
        <v>84.700364824790853</v>
      </c>
      <c r="AX22" s="45">
        <f>(BI22*0.3+BK22*0.2+BM22*0.2+AY22*0.1+BN22*0.2)*0.8+30</f>
        <v>93.243146078985319</v>
      </c>
      <c r="AY22" s="47">
        <f>(BI22*0.2+BK22*0.2+BM22*0.2+(AQ22/0.96)*0.45)*0.79+30</f>
        <v>92.151076026119398</v>
      </c>
      <c r="AZ22" s="28">
        <f>(BI22*0.2+BJ22*0.3+(AC22/11)*0.3+(AR22/0.96)*0.1+BM22*0.1+(AY22/0.96)*0.1)*0.65+40</f>
        <v>79.350130031080013</v>
      </c>
      <c r="BA22" s="49">
        <f>IF(C22="C",(((AY22/0.95)*0.35+(AU22/0.95)*0.2+BK22*0.45)*0.55+30),IF(C22="PF",(((AY22/0.95)*0.4+(AU22/0.95)*0.25+BK22*0.35)*0.65+35),(((T22/6.3)*0.1+(AY22/0.95)*0.35+(AU22/0.95)*0.2+BK22*0.35)*0.65+40)))</f>
        <v>84.946216735910951</v>
      </c>
      <c r="BB22" s="45">
        <f>(BL22*0.3+BJ22*0.3+BI22*0.1+BN22*0.1+(AH22/2.8)*0.25)*0.62+40</f>
        <v>75.807366295312647</v>
      </c>
      <c r="BC22" s="5">
        <f>((D22-39)/-0.2)*0.5+50</f>
        <v>95</v>
      </c>
      <c r="BD22" s="5">
        <f>((F22-69)/0.19)*0.45+55</f>
        <v>73.94736842105263</v>
      </c>
      <c r="BE22" s="5">
        <f>((F22-85)/-0.16)*0.45+55</f>
        <v>77.5</v>
      </c>
      <c r="BF22" s="5">
        <f>((G22-161)/1.34)*0.45+55</f>
        <v>66.417910447761187</v>
      </c>
      <c r="BG22" s="5">
        <f>((G22-295)/-1.34)*0.45+55</f>
        <v>88.582089552238813</v>
      </c>
      <c r="BH22" s="5">
        <f>(M22/29.81)*0.45+55</f>
        <v>95.305266689030532</v>
      </c>
      <c r="BI22" s="5">
        <f>((D22-39)/-0.2)</f>
        <v>90</v>
      </c>
      <c r="BJ22" s="5">
        <f>((F22-69)/0.19)</f>
        <v>42.10526315789474</v>
      </c>
      <c r="BK22" s="5">
        <f>((F22-85)/-0.16)</f>
        <v>50</v>
      </c>
      <c r="BL22" s="5">
        <f>((G22-161)/1.34)</f>
        <v>25.373134328358208</v>
      </c>
      <c r="BM22" s="5">
        <f>((G22-295)/-1.34)</f>
        <v>74.626865671641781</v>
      </c>
      <c r="BN22" s="5">
        <f>(M22/29.81)</f>
        <v>89.567259308956736</v>
      </c>
      <c r="BP22" s="51" t="s">
        <v>799</v>
      </c>
      <c r="BQ22" s="51" t="s">
        <v>787</v>
      </c>
      <c r="BS22">
        <v>90.667199999999994</v>
      </c>
    </row>
    <row r="23" spans="1:71" x14ac:dyDescent="0.25">
      <c r="A23" s="1">
        <v>63</v>
      </c>
      <c r="B23" s="1" t="s">
        <v>121</v>
      </c>
      <c r="C23" s="1" t="s">
        <v>73</v>
      </c>
      <c r="D23" s="1">
        <v>30</v>
      </c>
      <c r="E23" s="4">
        <f>(F23-5)</f>
        <v>67</v>
      </c>
      <c r="F23">
        <v>72</v>
      </c>
      <c r="G23">
        <v>161</v>
      </c>
      <c r="H23" t="s">
        <v>625</v>
      </c>
      <c r="I23" s="1" t="s">
        <v>587</v>
      </c>
      <c r="J23" s="1" t="s">
        <v>77</v>
      </c>
      <c r="K23" s="1">
        <v>82</v>
      </c>
      <c r="L23" s="1">
        <v>21</v>
      </c>
      <c r="M23" s="1">
        <v>1885</v>
      </c>
      <c r="N23" s="12">
        <v>344</v>
      </c>
      <c r="O23" s="12">
        <v>817</v>
      </c>
      <c r="P23" s="12">
        <v>0.42099999999999999</v>
      </c>
      <c r="Q23" s="7">
        <v>121</v>
      </c>
      <c r="R23" s="7">
        <v>313</v>
      </c>
      <c r="S23" s="7">
        <v>0.38700000000000001</v>
      </c>
      <c r="T23" s="1">
        <v>223</v>
      </c>
      <c r="U23" s="1">
        <v>504</v>
      </c>
      <c r="V23" s="1">
        <v>0.442</v>
      </c>
      <c r="W23" s="1">
        <v>0.495</v>
      </c>
      <c r="X23" s="16">
        <v>145</v>
      </c>
      <c r="Y23" s="16">
        <v>174</v>
      </c>
      <c r="Z23" s="16">
        <v>0.83299999999999996</v>
      </c>
      <c r="AA23" s="20">
        <v>32</v>
      </c>
      <c r="AB23" s="20">
        <v>134</v>
      </c>
      <c r="AC23" s="20">
        <v>166</v>
      </c>
      <c r="AD23" s="32">
        <v>261</v>
      </c>
      <c r="AE23" s="34">
        <v>54</v>
      </c>
      <c r="AF23" s="30">
        <v>15</v>
      </c>
      <c r="AG23" s="1">
        <v>157</v>
      </c>
      <c r="AH23" s="1">
        <v>189</v>
      </c>
      <c r="AI23" s="1">
        <v>954</v>
      </c>
      <c r="AJ23" s="1"/>
      <c r="AK23" s="4">
        <f>(AVERAGE(AM23:BB23)/0.87)*0.85+10</f>
        <v>84.695675963127613</v>
      </c>
      <c r="AL23" s="4">
        <f>AVERAGE(AM23:BB23)</f>
        <v>76.453221279907083</v>
      </c>
      <c r="AM23" s="14">
        <f>((P23*100)*0.5+(N23/6.59)*0.5)*0.66+45</f>
        <v>76.119100151745073</v>
      </c>
      <c r="AN23" s="10">
        <f>(BS23-MIN(BS$2:BS$493))/(MAX(BS$2:BS$493)-MIN(BS$2:BS$493))*61 +45</f>
        <v>83.60943108399141</v>
      </c>
      <c r="AO23" s="18">
        <f>IF(Y23&gt;50,((Z23*107)*0.9+(X23/5)*0.1)*0.7+30,((Z23*90)*0.5+(X23/5)*0.5)*0.7+40)</f>
        <v>88.18253</v>
      </c>
      <c r="AP23" s="39">
        <f>((AZ23/0.96)*0.4+(AS23/0.96)*0.3+(T23/6.3)*0.4)*0.6+40</f>
        <v>76.530129872588986</v>
      </c>
      <c r="AQ23" s="37">
        <f>(AE23/1.5)*0.57+47</f>
        <v>67.52</v>
      </c>
      <c r="AR23" s="24">
        <f>((AF23/1.8)*0.8+(F23/0.8)*0.2)*0.73+40</f>
        <v>58.006666666666668</v>
      </c>
      <c r="AS23" s="22">
        <f>((AA23/3)*0.6+(AC23/9)*0.2+(AZ23/0.96)*0.2)*0.75+40</f>
        <v>58.261011716932899</v>
      </c>
      <c r="AT23" s="26">
        <f>((AB23/7)*0.65+(AC23/9)*0.2+(AZ23/0.96)*0.25)*0.6+47</f>
        <v>67.373392669313859</v>
      </c>
      <c r="AU23" s="43">
        <f>((AD23/5.5)*0.95+(AY23/0.95)*0.17)*0.67+40</f>
        <v>81.085385444976083</v>
      </c>
      <c r="AV23" s="37">
        <f>(((AG23-321)/-3.21)*0.1+(AU23/0.95)*0.57+(AS23/0.95)*0.2+(AI23/20)*0.2)*0.6+40</f>
        <v>85.339445011499009</v>
      </c>
      <c r="AW23" s="42">
        <f>((AQ23/0.95)*0.4+(AS23/0.95)*0.2+(AR23/0.95)*0.2+(AY23/0.95)*0.2)*0.71+30</f>
        <v>81.128770874180134</v>
      </c>
      <c r="AX23" s="45">
        <f>(BI23*0.3+BK23*0.2+BM23*0.2+AY23*0.1+BN23*0.2)*0.8+30</f>
        <v>87.177490265011741</v>
      </c>
      <c r="AY23" s="47">
        <f>(BI23*0.2+BK23*0.2+BM23*0.2+(AQ23/0.96)*0.45)*0.79+30</f>
        <v>90.751000000000005</v>
      </c>
      <c r="AZ23" s="28">
        <f>(BI23*0.2+BJ23*0.3+(AC23/11)*0.3+(AR23/0.96)*0.1+BM23*0.1+(AY23/0.96)*0.1)*0.65+40</f>
        <v>68.443808321703884</v>
      </c>
      <c r="BA23" s="49">
        <f>IF(C23="C",(((AY23/0.95)*0.35+(AU23/0.95)*0.2+BK23*0.45)*0.55+30),IF(C23="PF",(((AY23/0.95)*0.4+(AU23/0.95)*0.25+BK23*0.35)*0.65+35),(((T23/6.3)*0.1+(AY23/0.95)*0.35+(AU23/0.95)*0.2+BK23*0.35)*0.65+40)))</f>
        <v>93.613539816948276</v>
      </c>
      <c r="BB23" s="45">
        <f>(BL23*0.3+BJ23*0.3+BI23*0.1+BN23*0.1+(AH23/2.8)*0.25)*0.62+40</f>
        <v>60.109838582955206</v>
      </c>
      <c r="BC23" s="5">
        <f>((D23-39)/-0.2)*0.5+50</f>
        <v>72.5</v>
      </c>
      <c r="BD23" s="5">
        <f>((F23-69)/0.19)*0.45+55</f>
        <v>62.10526315789474</v>
      </c>
      <c r="BE23" s="5">
        <f>((F23-85)/-0.16)*0.45+55</f>
        <v>91.5625</v>
      </c>
      <c r="BF23" s="5">
        <f>((G23-161)/1.34)*0.45+55</f>
        <v>55</v>
      </c>
      <c r="BG23" s="5">
        <f>((G23-295)/-1.34)*0.45+55</f>
        <v>100</v>
      </c>
      <c r="BH23" s="5">
        <f>(M23/29.81)*0.45+55</f>
        <v>83.455216370345525</v>
      </c>
      <c r="BI23" s="5">
        <f>((D23-39)/-0.2)</f>
        <v>45</v>
      </c>
      <c r="BJ23" s="5">
        <f>((F23-69)/0.19)</f>
        <v>15.789473684210526</v>
      </c>
      <c r="BK23" s="5">
        <f>((F23-85)/-0.16)</f>
        <v>81.25</v>
      </c>
      <c r="BL23" s="5">
        <f>((G23-161)/1.34)</f>
        <v>0</v>
      </c>
      <c r="BM23" s="5">
        <f>((G23-295)/-1.34)</f>
        <v>100</v>
      </c>
      <c r="BN23" s="5">
        <f>(M23/29.81)</f>
        <v>63.233814156323383</v>
      </c>
      <c r="BP23" s="51" t="s">
        <v>786</v>
      </c>
      <c r="BQ23" s="51" t="s">
        <v>787</v>
      </c>
      <c r="BS23">
        <v>90.142400000000009</v>
      </c>
    </row>
    <row r="24" spans="1:71" x14ac:dyDescent="0.25">
      <c r="A24" s="1">
        <v>186</v>
      </c>
      <c r="B24" s="1" t="s">
        <v>247</v>
      </c>
      <c r="C24" s="1" t="s">
        <v>30</v>
      </c>
      <c r="D24" s="1">
        <v>29</v>
      </c>
      <c r="E24" s="4">
        <f>(F24-5)</f>
        <v>75</v>
      </c>
      <c r="F24">
        <v>80</v>
      </c>
      <c r="G24">
        <v>210</v>
      </c>
      <c r="H24" t="s">
        <v>586</v>
      </c>
      <c r="I24" s="1" t="s">
        <v>587</v>
      </c>
      <c r="J24" s="1" t="s">
        <v>86</v>
      </c>
      <c r="K24" s="1">
        <v>74</v>
      </c>
      <c r="L24" s="1">
        <v>4</v>
      </c>
      <c r="M24" s="1">
        <v>1446</v>
      </c>
      <c r="N24" s="12">
        <v>324</v>
      </c>
      <c r="O24" s="12">
        <v>778</v>
      </c>
      <c r="P24" s="12">
        <v>0.41599999999999998</v>
      </c>
      <c r="Q24" s="7">
        <v>137</v>
      </c>
      <c r="R24" s="7">
        <v>387</v>
      </c>
      <c r="S24" s="7">
        <v>0.35399999999999998</v>
      </c>
      <c r="T24" s="1">
        <v>187</v>
      </c>
      <c r="U24" s="1">
        <v>391</v>
      </c>
      <c r="V24" s="1">
        <v>0.47799999999999998</v>
      </c>
      <c r="W24" s="1">
        <v>0.504</v>
      </c>
      <c r="X24" s="16">
        <v>99</v>
      </c>
      <c r="Y24" s="16">
        <v>120</v>
      </c>
      <c r="Z24" s="16">
        <v>0.82499999999999996</v>
      </c>
      <c r="AA24" s="20">
        <v>33</v>
      </c>
      <c r="AB24" s="20">
        <v>153</v>
      </c>
      <c r="AC24" s="20">
        <v>186</v>
      </c>
      <c r="AD24" s="32">
        <v>91</v>
      </c>
      <c r="AE24" s="34">
        <v>42</v>
      </c>
      <c r="AF24" s="30">
        <v>12</v>
      </c>
      <c r="AG24" s="1">
        <v>104</v>
      </c>
      <c r="AH24" s="1">
        <v>145</v>
      </c>
      <c r="AI24" s="1">
        <v>884</v>
      </c>
      <c r="AJ24" s="1"/>
      <c r="AK24" s="4">
        <f>(AVERAGE(AM24:BB24)/0.87)*0.85+10</f>
        <v>80.695556561402412</v>
      </c>
      <c r="AL24" s="4">
        <f>AVERAGE(AM24:BB24)</f>
        <v>72.358981421670705</v>
      </c>
      <c r="AM24" s="14">
        <f>((P24*100)*0.5+(N24/6.59)*0.5)*0.66+45</f>
        <v>74.952582701062212</v>
      </c>
      <c r="AN24" s="10">
        <f>(BS24-MIN(BS$2:BS$493))/(MAX(BS$2:BS$493)-MIN(BS$2:BS$493))*61 +45</f>
        <v>83.598483488872944</v>
      </c>
      <c r="AO24" s="18">
        <f>IF(Y24&gt;50,((Z24*107)*0.9+(X24/5)*0.1)*0.7+30,((Z24*90)*0.5+(X24/5)*0.5)*0.7+40)</f>
        <v>86.999249999999989</v>
      </c>
      <c r="AP24" s="39">
        <f>((AZ24/0.96)*0.4+(AS24/0.96)*0.3+(T24/6.3)*0.4)*0.6+40</f>
        <v>76.892771893476464</v>
      </c>
      <c r="AQ24" s="37">
        <f>(AE24/1.5)*0.57+47</f>
        <v>62.96</v>
      </c>
      <c r="AR24" s="24">
        <f>((AF24/1.8)*0.8+(F24/0.8)*0.2)*0.73+40</f>
        <v>58.493333333333332</v>
      </c>
      <c r="AS24" s="22">
        <f>((AA24/3)*0.6+(AC24/9)*0.2+(AZ24/0.96)*0.2)*0.75+40</f>
        <v>59.66375517184165</v>
      </c>
      <c r="AT24" s="26">
        <f>((AB24/7)*0.65+(AC24/9)*0.2+(AZ24/0.96)*0.25)*0.6+47</f>
        <v>69.618040886127361</v>
      </c>
      <c r="AU24" s="43">
        <f>((AD24/5.5)*0.95+(AY24/0.95)*0.17)*0.67+40</f>
        <v>59.664134989234455</v>
      </c>
      <c r="AV24" s="37">
        <f>(((AG24-321)/-3.21)*0.1+(AU24/0.95)*0.57+(AS24/0.95)*0.2+(AI24/20)*0.2)*0.6+40</f>
        <v>78.375637699975329</v>
      </c>
      <c r="AW24" s="42">
        <f>((AQ24/0.95)*0.4+(AS24/0.95)*0.2+(AR24/0.95)*0.2+(AY24/0.95)*0.2)*0.71+30</f>
        <v>77.869224128644703</v>
      </c>
      <c r="AX24" s="45">
        <f>(BI24*0.3+BK24*0.2+BM24*0.2+AY24*0.1+BN24*0.2)*0.8+30</f>
        <v>71.004388751295522</v>
      </c>
      <c r="AY24" s="47">
        <f>(BI24*0.2+BK24*0.2+BM24*0.2+(AQ24/0.96)*0.45)*0.79+30</f>
        <v>76.17476305970149</v>
      </c>
      <c r="AZ24" s="28">
        <f>(BI24*0.2+BJ24*0.3+(AC24/11)*0.3+(AR24/0.96)*0.1+BM24*0.1+(AY24/0.96)*0.1)*0.65+40</f>
        <v>74.328033099786538</v>
      </c>
      <c r="BA24" s="49">
        <f>IF(C24="C",(((AY24/0.95)*0.35+(AU24/0.95)*0.2+BK24*0.45)*0.55+30),IF(C24="PF",(((AY24/0.95)*0.4+(AU24/0.95)*0.25+BK24*0.35)*0.65+35),(((T24/6.3)*0.1+(AY24/0.95)*0.35+(AU24/0.95)*0.2+BK24*0.35)*0.65+40)))</f>
        <v>75.445157073767788</v>
      </c>
      <c r="BB24" s="45">
        <f>(BL24*0.3+BJ24*0.3+BI24*0.1+BN24*0.1+(AH24/2.8)*0.25)*0.62+40</f>
        <v>71.704146469611459</v>
      </c>
      <c r="BC24" s="5">
        <f>((D24-39)/-0.2)*0.5+50</f>
        <v>75</v>
      </c>
      <c r="BD24" s="5">
        <f>((F24-69)/0.19)*0.45+55</f>
        <v>81.05263157894737</v>
      </c>
      <c r="BE24" s="5">
        <f>((F24-85)/-0.16)*0.45+55</f>
        <v>69.0625</v>
      </c>
      <c r="BF24" s="5">
        <f>((G24-161)/1.34)*0.45+55</f>
        <v>71.455223880597018</v>
      </c>
      <c r="BG24" s="5">
        <f>((G24-295)/-1.34)*0.45+55</f>
        <v>83.544776119402982</v>
      </c>
      <c r="BH24" s="5">
        <f>(M24/29.81)*0.45+55</f>
        <v>76.828245555182832</v>
      </c>
      <c r="BI24" s="5">
        <f>((D24-39)/-0.2)</f>
        <v>50</v>
      </c>
      <c r="BJ24" s="5">
        <f>((F24-69)/0.19)</f>
        <v>57.89473684210526</v>
      </c>
      <c r="BK24" s="5">
        <f>((F24-85)/-0.16)</f>
        <v>31.25</v>
      </c>
      <c r="BL24" s="5">
        <f>((G24-161)/1.34)</f>
        <v>36.567164179104473</v>
      </c>
      <c r="BM24" s="5">
        <f>((G24-295)/-1.34)</f>
        <v>63.432835820895519</v>
      </c>
      <c r="BN24" s="5">
        <f>(M24/29.81)</f>
        <v>48.507212344850721</v>
      </c>
      <c r="BP24" s="51" t="s">
        <v>788</v>
      </c>
      <c r="BQ24" s="51" t="s">
        <v>789</v>
      </c>
      <c r="BS24">
        <v>90.129599999999996</v>
      </c>
    </row>
    <row r="25" spans="1:71" x14ac:dyDescent="0.25">
      <c r="A25" s="1">
        <v>435</v>
      </c>
      <c r="B25" s="1" t="s">
        <v>500</v>
      </c>
      <c r="C25" s="1" t="s">
        <v>30</v>
      </c>
      <c r="D25" s="1">
        <v>37</v>
      </c>
      <c r="E25" s="4">
        <f>(F25-5)</f>
        <v>69</v>
      </c>
      <c r="F25">
        <v>74</v>
      </c>
      <c r="G25">
        <v>185</v>
      </c>
      <c r="H25" t="s">
        <v>597</v>
      </c>
      <c r="I25" s="1" t="s">
        <v>587</v>
      </c>
      <c r="J25" s="1" t="s">
        <v>69</v>
      </c>
      <c r="K25" s="1">
        <v>77</v>
      </c>
      <c r="L25" s="1">
        <v>18</v>
      </c>
      <c r="M25" s="1">
        <v>1641</v>
      </c>
      <c r="N25" s="12">
        <v>188</v>
      </c>
      <c r="O25" s="12">
        <v>446</v>
      </c>
      <c r="P25" s="12">
        <v>0.42199999999999999</v>
      </c>
      <c r="Q25" s="7">
        <v>126</v>
      </c>
      <c r="R25" s="7">
        <v>323</v>
      </c>
      <c r="S25" s="7">
        <v>0.39</v>
      </c>
      <c r="T25" s="1">
        <v>62</v>
      </c>
      <c r="U25" s="1">
        <v>123</v>
      </c>
      <c r="V25" s="1">
        <v>0.504</v>
      </c>
      <c r="W25" s="1">
        <v>0.56299999999999994</v>
      </c>
      <c r="X25" s="16">
        <v>39</v>
      </c>
      <c r="Y25" s="16">
        <v>48</v>
      </c>
      <c r="Z25" s="16">
        <v>0.81299999999999994</v>
      </c>
      <c r="AA25" s="20">
        <v>15</v>
      </c>
      <c r="AB25" s="20">
        <v>106</v>
      </c>
      <c r="AC25" s="20">
        <v>121</v>
      </c>
      <c r="AD25" s="32">
        <v>147</v>
      </c>
      <c r="AE25" s="34">
        <v>66</v>
      </c>
      <c r="AF25" s="30">
        <v>19</v>
      </c>
      <c r="AG25" s="1">
        <v>74</v>
      </c>
      <c r="AH25" s="1">
        <v>116</v>
      </c>
      <c r="AI25" s="1">
        <v>541</v>
      </c>
      <c r="AJ25" s="1"/>
      <c r="AK25" s="4">
        <f>(AVERAGE(AM25:BB25)/0.87)*0.85+10</f>
        <v>78.806608425886523</v>
      </c>
      <c r="AL25" s="4">
        <f>AVERAGE(AM25:BB25)</f>
        <v>70.425587447672086</v>
      </c>
      <c r="AM25" s="14">
        <f>((P25*100)*0.5+(N25/6.59)*0.5)*0.66+45</f>
        <v>68.340264036418816</v>
      </c>
      <c r="AN25" s="10">
        <f>(BS25-MIN(BS$2:BS$493))/(MAX(BS$2:BS$493)-MIN(BS$2:BS$493))*61 +45</f>
        <v>83.57658829863604</v>
      </c>
      <c r="AO25" s="18">
        <f>IF(Y25&gt;50,((Z25*107)*0.9+(X25/5)*0.1)*0.7+30,((Z25*90)*0.5+(X25/5)*0.5)*0.7+40)</f>
        <v>68.339500000000001</v>
      </c>
      <c r="AP25" s="39">
        <f>((AZ25/0.96)*0.4+(AS25/0.96)*0.3+(T25/6.3)*0.4)*0.6+40</f>
        <v>68.400522952887002</v>
      </c>
      <c r="AQ25" s="37">
        <f>(AE25/1.5)*0.57+47</f>
        <v>72.08</v>
      </c>
      <c r="AR25" s="24">
        <f>((AF25/1.8)*0.8+(F25/0.8)*0.2)*0.73+40</f>
        <v>59.669444444444444</v>
      </c>
      <c r="AS25" s="22">
        <f>((AA25/3)*0.6+(AC25/9)*0.2+(AZ25/0.96)*0.2)*0.75+40</f>
        <v>54.190369151132259</v>
      </c>
      <c r="AT25" s="26">
        <f>((AB25/7)*0.65+(AC25/9)*0.2+(AZ25/0.96)*0.25)*0.6+47</f>
        <v>64.44275010351322</v>
      </c>
      <c r="AU25" s="43">
        <f>((AD25/5.5)*0.95+(AY25/0.95)*0.17)*0.67+40</f>
        <v>66.855839393540677</v>
      </c>
      <c r="AV25" s="37">
        <f>(((AG25-321)/-3.21)*0.1+(AU25/0.95)*0.57+(AS25/0.95)*0.2+(AI25/20)*0.2)*0.6+40</f>
        <v>78.776023872776847</v>
      </c>
      <c r="AW25" s="42">
        <f>((AQ25/0.95)*0.4+(AS25/0.95)*0.2+(AR25/0.95)*0.2+(AY25/0.95)*0.2)*0.71+30</f>
        <v>80.839675236422892</v>
      </c>
      <c r="AX25" s="45">
        <f>(BI25*0.3+BK25*0.2+BM25*0.2+AY25*0.1+BN25*0.2)*0.8+30</f>
        <v>71.910492921788247</v>
      </c>
      <c r="AY25" s="47">
        <f>(BI25*0.2+BK25*0.2+BM25*0.2+(AQ25/0.96)*0.45)*0.79+30</f>
        <v>82.10477425373135</v>
      </c>
      <c r="AZ25" s="28">
        <f>(BI25*0.2+BJ25*0.3+(AC25/11)*0.3+(AR25/0.96)*0.1+BM25*0.1+(AY25/0.96)*0.1)*0.65+40</f>
        <v>63.511695900579795</v>
      </c>
      <c r="BA25" s="49">
        <f>IF(C25="C",(((AY25/0.95)*0.35+(AU25/0.95)*0.2+BK25*0.45)*0.55+30),IF(C25="PF",(((AY25/0.95)*0.4+(AU25/0.95)*0.25+BK25*0.35)*0.65+35),(((T25/6.3)*0.1+(AY25/0.95)*0.35+(AU25/0.95)*0.2+BK25*0.35)*0.65+40)))</f>
        <v>85.090934133244815</v>
      </c>
      <c r="BB25" s="45">
        <f>(BL25*0.3+BJ25*0.3+BI25*0.1+BN25*0.1+(AH25/2.8)*0.25)*0.62+40</f>
        <v>58.680524463637227</v>
      </c>
      <c r="BC25" s="5">
        <f>((D25-39)/-0.2)*0.5+50</f>
        <v>55</v>
      </c>
      <c r="BD25" s="5">
        <f>((F25-69)/0.19)*0.45+55</f>
        <v>66.84210526315789</v>
      </c>
      <c r="BE25" s="5">
        <f>((F25-85)/-0.16)*0.45+55</f>
        <v>85.9375</v>
      </c>
      <c r="BF25" s="5">
        <f>((G25-161)/1.34)*0.45+55</f>
        <v>63.059701492537314</v>
      </c>
      <c r="BG25" s="5">
        <f>((G25-295)/-1.34)*0.45+55</f>
        <v>91.940298507462686</v>
      </c>
      <c r="BH25" s="5">
        <f>(M25/29.81)*0.45+55</f>
        <v>79.771888627977191</v>
      </c>
      <c r="BI25" s="5">
        <f>((D25-39)/-0.2)</f>
        <v>10</v>
      </c>
      <c r="BJ25" s="5">
        <f>((F25-69)/0.19)</f>
        <v>26.315789473684209</v>
      </c>
      <c r="BK25" s="5">
        <f>((F25-85)/-0.16)</f>
        <v>68.75</v>
      </c>
      <c r="BL25" s="5">
        <f>((G25-161)/1.34)</f>
        <v>17.910447761194028</v>
      </c>
      <c r="BM25" s="5">
        <f>((G25-295)/-1.34)</f>
        <v>82.089552238805965</v>
      </c>
      <c r="BN25" s="5">
        <f>(M25/29.81)</f>
        <v>55.048641395504866</v>
      </c>
      <c r="BP25" s="51" t="s">
        <v>798</v>
      </c>
      <c r="BQ25" s="51" t="s">
        <v>787</v>
      </c>
      <c r="BS25">
        <v>90.103999999999999</v>
      </c>
    </row>
    <row r="26" spans="1:71" x14ac:dyDescent="0.25">
      <c r="A26" s="1">
        <v>289</v>
      </c>
      <c r="B26" s="1" t="s">
        <v>351</v>
      </c>
      <c r="C26" s="1" t="s">
        <v>73</v>
      </c>
      <c r="D26" s="1">
        <v>28</v>
      </c>
      <c r="E26" s="4">
        <f>(F26-5)</f>
        <v>67</v>
      </c>
      <c r="F26">
        <v>72</v>
      </c>
      <c r="G26">
        <v>205</v>
      </c>
      <c r="H26" t="s">
        <v>655</v>
      </c>
      <c r="I26" s="1" t="s">
        <v>587</v>
      </c>
      <c r="J26" s="1" t="s">
        <v>137</v>
      </c>
      <c r="K26" s="1">
        <v>70</v>
      </c>
      <c r="L26" s="1">
        <v>70</v>
      </c>
      <c r="M26" s="1">
        <v>2414</v>
      </c>
      <c r="N26" s="12">
        <v>430</v>
      </c>
      <c r="O26" s="12">
        <v>1043</v>
      </c>
      <c r="P26" s="12">
        <v>0.41199999999999998</v>
      </c>
      <c r="Q26" s="7">
        <v>132</v>
      </c>
      <c r="R26" s="7">
        <v>391</v>
      </c>
      <c r="S26" s="7">
        <v>0.33800000000000002</v>
      </c>
      <c r="T26" s="1">
        <v>298</v>
      </c>
      <c r="U26" s="1">
        <v>652</v>
      </c>
      <c r="V26" s="1">
        <v>0.45700000000000002</v>
      </c>
      <c r="W26" s="1">
        <v>0.47599999999999998</v>
      </c>
      <c r="X26" s="16">
        <v>252</v>
      </c>
      <c r="Y26" s="16">
        <v>312</v>
      </c>
      <c r="Z26" s="16">
        <v>0.80800000000000005</v>
      </c>
      <c r="AA26" s="20">
        <v>54</v>
      </c>
      <c r="AB26" s="20">
        <v>274</v>
      </c>
      <c r="AC26" s="20">
        <v>328</v>
      </c>
      <c r="AD26" s="32">
        <v>473</v>
      </c>
      <c r="AE26" s="34">
        <v>109</v>
      </c>
      <c r="AF26" s="30">
        <v>13</v>
      </c>
      <c r="AG26" s="1">
        <v>173</v>
      </c>
      <c r="AH26" s="1">
        <v>212</v>
      </c>
      <c r="AI26" s="1">
        <v>1244</v>
      </c>
      <c r="AJ26" s="1"/>
      <c r="AK26" s="4">
        <f>(AVERAGE(AM26:BB26)/0.87)*0.85+10</f>
        <v>90.430869993203558</v>
      </c>
      <c r="AL26" s="4">
        <f>AVERAGE(AM26:BB26)</f>
        <v>82.323361051867181</v>
      </c>
      <c r="AM26" s="14">
        <f>((P26*100)*0.5+(N26/6.59)*0.5)*0.66+45</f>
        <v>80.128625189681344</v>
      </c>
      <c r="AN26" s="10">
        <f>(BS26-MIN(BS$2:BS$493))/(MAX(BS$2:BS$493)-MIN(BS$2:BS$493))*61 +45</f>
        <v>83.153737437185939</v>
      </c>
      <c r="AO26" s="18">
        <f>IF(Y26&gt;50,((Z26*107)*0.9+(X26/5)*0.1)*0.7+30,((Z26*90)*0.5+(X26/5)*0.5)*0.7+40)</f>
        <v>87.995280000000008</v>
      </c>
      <c r="AP26" s="39">
        <f>((AZ26/0.96)*0.4+(AS26/0.96)*0.3+(T26/6.3)*0.4)*0.6+40</f>
        <v>81.147195436450247</v>
      </c>
      <c r="AQ26" s="37">
        <f>(AE26/1.5)*0.57+47</f>
        <v>88.42</v>
      </c>
      <c r="AR26" s="24">
        <f>((AF26/1.8)*0.8+(F26/0.8)*0.2)*0.73+40</f>
        <v>57.357777777777777</v>
      </c>
      <c r="AS26" s="22">
        <f>((AA26/3)*0.6+(AC26/9)*0.2+(AZ26/0.96)*0.2)*0.75+40</f>
        <v>64.61621323118095</v>
      </c>
      <c r="AT26" s="26">
        <f>((AB26/7)*0.65+(AC26/9)*0.2+(AZ26/0.96)*0.25)*0.6+47</f>
        <v>77.688594183561918</v>
      </c>
      <c r="AU26" s="43">
        <f>((AD26/5.5)*0.9+(AY26/0.95)*0.15)*0.6+40</f>
        <v>95.42886572564808</v>
      </c>
      <c r="AV26" s="37">
        <f>(((AG26-321)/-3.21)*0.1+(AU26/0.95)*0.57+(AS26/0.95)*0.2+(AI26/20)*0.2)*0.6+40</f>
        <v>92.746794788516766</v>
      </c>
      <c r="AW26" s="42">
        <f>((AQ26/0.95)*0.4+(AS26/0.95)*0.2+(AR26/0.95)*0.2+(AY26/0.95)*0.2)*0.71+30</f>
        <v>88.847260719116008</v>
      </c>
      <c r="AX26" s="45">
        <f>(BI26*0.3+BK26*0.2+BM26*0.2+AY26*0.1+BN26*0.2)*0.8+30</f>
        <v>87.493592311492677</v>
      </c>
      <c r="AY26" s="47">
        <f>(BI26*0.2+BK26*0.2+BM26*0.2+(AQ26/0.96)*0.45)*0.79+30</f>
        <v>94.882471548507468</v>
      </c>
      <c r="AZ26" s="28">
        <f>(BI26*0.2+BJ26*0.3+(AC26/11)*0.3+(AR26/0.96)*0.1+BM26*0.1+(AY26/0.96)*0.1)*0.65+40</f>
        <v>70.717098012891455</v>
      </c>
      <c r="BA26" s="49">
        <f>IF(C26="C",(((AY26/0.95)*0.35+(AU26/0.95)*0.2+BK26*0.45)*0.55+30),IF(C26="PF",(((AY26/0.95)*0.4+(AU26/0.95)*0.25+BK26*0.35)*0.65+35),(((T26/6.3)*0.1+(AY26/0.95)*0.35+(AU26/0.95)*0.2+BK26*0.35)*0.65+40)))</f>
        <v>97.339520092097601</v>
      </c>
      <c r="BB26" s="45">
        <f>(BL26*0.3+BJ26*0.3+BI26*0.1+BN26*0.1+(AH26/2.8)*0.25)*0.62+40</f>
        <v>69.210750375766679</v>
      </c>
      <c r="BC26" s="5">
        <f>((D26-39)/-0.2)*0.5+50</f>
        <v>77.5</v>
      </c>
      <c r="BD26" s="5">
        <f>((F26-69)/0.19)*0.45+55</f>
        <v>62.10526315789474</v>
      </c>
      <c r="BE26" s="5">
        <f>((F26-85)/-0.16)*0.45+55</f>
        <v>91.5625</v>
      </c>
      <c r="BF26" s="5">
        <f>((G26-161)/1.34)*0.45+55</f>
        <v>69.776119402985074</v>
      </c>
      <c r="BG26" s="5">
        <f>((G26-295)/-1.34)*0.45+55</f>
        <v>85.223880597014926</v>
      </c>
      <c r="BH26" s="5">
        <f>(M26/29.81)*0.45+55</f>
        <v>91.440791680644082</v>
      </c>
      <c r="BI26" s="5">
        <f>((D26-39)/-0.2)</f>
        <v>55</v>
      </c>
      <c r="BJ26" s="5">
        <f>((F26-69)/0.19)</f>
        <v>15.789473684210526</v>
      </c>
      <c r="BK26" s="5">
        <f>((F26-85)/-0.16)</f>
        <v>81.25</v>
      </c>
      <c r="BL26" s="5">
        <f>((G26-161)/1.34)</f>
        <v>32.835820895522389</v>
      </c>
      <c r="BM26" s="5">
        <f>((G26-295)/-1.34)</f>
        <v>67.164179104477611</v>
      </c>
      <c r="BN26" s="5">
        <f>(M26/29.81)</f>
        <v>80.979537068097954</v>
      </c>
      <c r="BP26" s="51" t="s">
        <v>799</v>
      </c>
      <c r="BQ26" s="51" t="s">
        <v>781</v>
      </c>
      <c r="BS26">
        <v>89.6096</v>
      </c>
    </row>
    <row r="27" spans="1:71" x14ac:dyDescent="0.25">
      <c r="A27" s="1">
        <v>440</v>
      </c>
      <c r="B27" s="1" t="s">
        <v>506</v>
      </c>
      <c r="C27" s="1" t="s">
        <v>30</v>
      </c>
      <c r="D27" s="1">
        <v>23</v>
      </c>
      <c r="E27" s="4">
        <f>(F27-5)</f>
        <v>75</v>
      </c>
      <c r="F27">
        <v>80</v>
      </c>
      <c r="G27">
        <v>206</v>
      </c>
      <c r="H27" t="s">
        <v>665</v>
      </c>
      <c r="I27" s="1" t="s">
        <v>587</v>
      </c>
      <c r="J27" s="1" t="s">
        <v>43</v>
      </c>
      <c r="K27" s="1">
        <v>71</v>
      </c>
      <c r="L27" s="1">
        <v>23</v>
      </c>
      <c r="M27" s="1">
        <v>1776</v>
      </c>
      <c r="N27" s="12">
        <v>224</v>
      </c>
      <c r="O27" s="12">
        <v>543</v>
      </c>
      <c r="P27" s="12">
        <v>0.41299999999999998</v>
      </c>
      <c r="Q27" s="7">
        <v>115</v>
      </c>
      <c r="R27" s="7">
        <v>287</v>
      </c>
      <c r="S27" s="7">
        <v>0.40100000000000002</v>
      </c>
      <c r="T27" s="1">
        <v>109</v>
      </c>
      <c r="U27" s="1">
        <v>256</v>
      </c>
      <c r="V27" s="1">
        <v>0.42599999999999999</v>
      </c>
      <c r="W27" s="1">
        <v>0.51800000000000002</v>
      </c>
      <c r="X27" s="16">
        <v>63</v>
      </c>
      <c r="Y27" s="16">
        <v>89</v>
      </c>
      <c r="Z27" s="16">
        <v>0.70799999999999996</v>
      </c>
      <c r="AA27" s="20">
        <v>53</v>
      </c>
      <c r="AB27" s="20">
        <v>145</v>
      </c>
      <c r="AC27" s="20">
        <v>198</v>
      </c>
      <c r="AD27" s="32">
        <v>85</v>
      </c>
      <c r="AE27" s="34">
        <v>57</v>
      </c>
      <c r="AF27" s="30">
        <v>26</v>
      </c>
      <c r="AG27" s="1">
        <v>66</v>
      </c>
      <c r="AH27" s="1">
        <v>141</v>
      </c>
      <c r="AI27" s="1">
        <v>626</v>
      </c>
      <c r="AJ27" s="1"/>
      <c r="AK27" s="4">
        <f>(AVERAGE(AM27:BB27)/0.87)*0.85+10</f>
        <v>82.44499434721638</v>
      </c>
      <c r="AL27" s="4">
        <f>AVERAGE(AM27:BB27)</f>
        <v>74.149582449503825</v>
      </c>
      <c r="AM27" s="14">
        <f>((P27*100)*0.5+(N27/6.59)*0.5)*0.66+45</f>
        <v>69.845995447647951</v>
      </c>
      <c r="AN27" s="10">
        <f>(BS27-MIN(BS$2:BS$493))/(MAX(BS$2:BS$493)-MIN(BS$2:BS$493))*61 +45</f>
        <v>82.73362347451544</v>
      </c>
      <c r="AO27" s="18">
        <f>IF(Y27&gt;50,((Z27*107)*0.9+(X27/5)*0.1)*0.7+30,((Z27*90)*0.5+(X27/5)*0.5)*0.7+40)</f>
        <v>78.608280000000008</v>
      </c>
      <c r="AP27" s="39">
        <f>((AZ27/0.96)*0.4+(AS27/0.96)*0.3+(T27/6.3)*0.4)*0.6+40</f>
        <v>75.948576182628372</v>
      </c>
      <c r="AQ27" s="37">
        <f>(AE27/1.5)*0.57+47</f>
        <v>68.66</v>
      </c>
      <c r="AR27" s="24">
        <f>((AF27/1.8)*0.8+(F27/0.8)*0.2)*0.73+40</f>
        <v>63.035555555555561</v>
      </c>
      <c r="AS27" s="22">
        <f>((AA27/3)*0.6+(AC27/9)*0.2+(AZ27/0.96)*0.2)*0.75+40</f>
        <v>63.662207121816735</v>
      </c>
      <c r="AT27" s="26">
        <f>((AB27/7)*0.65+(AC27/9)*0.2+(AZ27/0.96)*0.25)*0.6+47</f>
        <v>70.130778550388158</v>
      </c>
      <c r="AU27" s="43">
        <f>((AD27/5.5)*0.95+(AY27/0.95)*0.17)*0.67+40</f>
        <v>59.847691336423452</v>
      </c>
      <c r="AV27" s="37">
        <f>(((AG27-321)/-3.21)*0.1+(AU27/0.95)*0.57+(AS27/0.95)*0.2+(AI27/20)*0.2)*0.6+40</f>
        <v>78.109065973528828</v>
      </c>
      <c r="AW27" s="42">
        <f>((AQ27/0.95)*0.4+(AS27/0.95)*0.2+(AR27/0.95)*0.2+(AY27/0.95)*0.2)*0.71+30</f>
        <v>81.944339712097729</v>
      </c>
      <c r="AX27" s="45">
        <f>(BI27*0.3+BK27*0.2+BM27*0.2+AY27*0.1+BN27*0.2)*0.8+30</f>
        <v>81.039012247054728</v>
      </c>
      <c r="AY27" s="47">
        <f>(BI27*0.2+BK27*0.2+BM27*0.2+(AQ27/0.96)*0.45)*0.79+30</f>
        <v>83.497186100746276</v>
      </c>
      <c r="AZ27" s="28">
        <f>(BI27*0.2+BJ27*0.3+(AC27/11)*0.3+(AR27/0.96)*0.1+BM27*0.1+(AY27/0.96)*0.1)*0.65+40</f>
        <v>79.438125579627098</v>
      </c>
      <c r="BA27" s="49">
        <f>IF(C27="C",(((AY27/0.95)*0.35+(AU27/0.95)*0.2+BK27*0.45)*0.55+30),IF(C27="PF",(((AY27/0.95)*0.4+(AU27/0.95)*0.25+BK27*0.35)*0.65+35),(((T27/6.3)*0.1+(AY27/0.95)*0.35+(AU27/0.95)*0.2+BK27*0.35)*0.65+40)))</f>
        <v>76.419041028976679</v>
      </c>
      <c r="BB27" s="45">
        <f>(BL27*0.3+BJ27*0.3+BI27*0.1+BN27*0.1+(AH27/2.8)*0.25)*0.62+40</f>
        <v>73.473840881054514</v>
      </c>
      <c r="BC27" s="5">
        <f>((D27-39)/-0.2)*0.5+50</f>
        <v>90</v>
      </c>
      <c r="BD27" s="5">
        <f>((F27-69)/0.19)*0.45+55</f>
        <v>81.05263157894737</v>
      </c>
      <c r="BE27" s="5">
        <f>((F27-85)/-0.16)*0.45+55</f>
        <v>69.0625</v>
      </c>
      <c r="BF27" s="5">
        <f>((G27-161)/1.34)*0.45+55</f>
        <v>70.111940298507463</v>
      </c>
      <c r="BG27" s="5">
        <f>((G27-295)/-1.34)*0.45+55</f>
        <v>84.888059701492537</v>
      </c>
      <c r="BH27" s="5">
        <f>(M27/29.81)*0.45+55</f>
        <v>81.809795370680973</v>
      </c>
      <c r="BI27" s="5">
        <f>((D27-39)/-0.2)</f>
        <v>80</v>
      </c>
      <c r="BJ27" s="5">
        <f>((F27-69)/0.19)</f>
        <v>57.89473684210526</v>
      </c>
      <c r="BK27" s="5">
        <f>((F27-85)/-0.16)</f>
        <v>31.25</v>
      </c>
      <c r="BL27" s="5">
        <f>((G27-161)/1.34)</f>
        <v>33.582089552238806</v>
      </c>
      <c r="BM27" s="5">
        <f>((G27-295)/-1.34)</f>
        <v>66.417910447761187</v>
      </c>
      <c r="BN27" s="5">
        <f>(M27/29.81)</f>
        <v>59.577323045957733</v>
      </c>
      <c r="BP27" s="51" t="s">
        <v>794</v>
      </c>
      <c r="BQ27" s="51" t="s">
        <v>781</v>
      </c>
      <c r="BS27">
        <v>89.118400000000008</v>
      </c>
    </row>
    <row r="28" spans="1:71" x14ac:dyDescent="0.25">
      <c r="A28" s="1">
        <v>60</v>
      </c>
      <c r="B28" s="1" t="s">
        <v>118</v>
      </c>
      <c r="C28" s="1" t="s">
        <v>30</v>
      </c>
      <c r="D28" s="1">
        <v>24</v>
      </c>
      <c r="E28" s="4">
        <f>(F28-5)</f>
        <v>69</v>
      </c>
      <c r="F28">
        <v>74</v>
      </c>
      <c r="G28">
        <v>180</v>
      </c>
      <c r="H28" t="s">
        <v>654</v>
      </c>
      <c r="I28" s="1" t="s">
        <v>587</v>
      </c>
      <c r="J28" s="1" t="s">
        <v>89</v>
      </c>
      <c r="K28" s="1">
        <v>77</v>
      </c>
      <c r="L28" s="1">
        <v>77</v>
      </c>
      <c r="M28" s="1">
        <v>2428</v>
      </c>
      <c r="N28" s="12">
        <v>434</v>
      </c>
      <c r="O28" s="12">
        <v>1012</v>
      </c>
      <c r="P28" s="12">
        <v>0.42899999999999999</v>
      </c>
      <c r="Q28" s="7">
        <v>124</v>
      </c>
      <c r="R28" s="7">
        <v>352</v>
      </c>
      <c r="S28" s="7">
        <v>0.35199999999999998</v>
      </c>
      <c r="T28" s="1">
        <v>310</v>
      </c>
      <c r="U28" s="1">
        <v>660</v>
      </c>
      <c r="V28" s="1">
        <v>0.47</v>
      </c>
      <c r="W28" s="1">
        <v>0.49</v>
      </c>
      <c r="X28" s="16">
        <v>79</v>
      </c>
      <c r="Y28" s="16">
        <v>100</v>
      </c>
      <c r="Z28" s="16">
        <v>0.79</v>
      </c>
      <c r="AA28" s="20">
        <v>46</v>
      </c>
      <c r="AB28" s="20">
        <v>195</v>
      </c>
      <c r="AC28" s="20">
        <v>241</v>
      </c>
      <c r="AD28" s="32">
        <v>135</v>
      </c>
      <c r="AE28" s="34">
        <v>82</v>
      </c>
      <c r="AF28" s="30">
        <v>15</v>
      </c>
      <c r="AG28" s="1">
        <v>109</v>
      </c>
      <c r="AH28" s="1">
        <v>177</v>
      </c>
      <c r="AI28" s="1">
        <v>1071</v>
      </c>
      <c r="AJ28" s="1"/>
      <c r="AK28" s="4">
        <f>(AVERAGE(AM28:BB28)/0.87)*0.85+10</f>
        <v>86.821284372564165</v>
      </c>
      <c r="AL28" s="4">
        <f>AVERAGE(AM28:BB28)</f>
        <v>78.628844004859801</v>
      </c>
      <c r="AM28" s="14">
        <f>((P28*100)*0.5+(N28/6.59)*0.5)*0.66+45</f>
        <v>80.889928679817899</v>
      </c>
      <c r="AN28" s="10">
        <f>(BS28-MIN(BS$2:BS$493))/(MAX(BS$2:BS$493)-MIN(BS$2:BS$493))*61 +45</f>
        <v>82.109610552763826</v>
      </c>
      <c r="AO28" s="18">
        <f>IF(Y28&gt;50,((Z28*107)*0.9+(X28/5)*0.1)*0.7+30,((Z28*90)*0.5+(X28/5)*0.5)*0.7+40)</f>
        <v>84.359899999999996</v>
      </c>
      <c r="AP28" s="39">
        <f>((AZ28/0.96)*0.4+(AS28/0.96)*0.3+(T28/6.3)*0.4)*0.6+40</f>
        <v>82.336272292773288</v>
      </c>
      <c r="AQ28" s="37">
        <f>(AE28/1.5)*0.57+47</f>
        <v>78.16</v>
      </c>
      <c r="AR28" s="24">
        <f>((AF28/1.8)*0.8+(F28/0.8)*0.2)*0.73+40</f>
        <v>58.37166666666667</v>
      </c>
      <c r="AS28" s="22">
        <f>((AA28/3)*0.6+(AC28/9)*0.2+(AZ28/0.96)*0.2)*0.75+40</f>
        <v>62.653658825127906</v>
      </c>
      <c r="AT28" s="26">
        <f>((AB28/7)*0.65+(AC28/9)*0.2+(AZ28/0.96)*0.25)*0.6+47</f>
        <v>72.814611206080286</v>
      </c>
      <c r="AU28" s="43">
        <f>((AD28/5.5)*0.95+(AY28/0.95)*0.17)*0.67+40</f>
        <v>67.01318181818182</v>
      </c>
      <c r="AV28" s="37">
        <f>(((AG28-321)/-3.21)*0.1+(AU28/0.95)*0.57+(AS28/0.95)*0.2+(AI28/20)*0.2)*0.6+40</f>
        <v>82.427508654886253</v>
      </c>
      <c r="AW28" s="42">
        <f>((AQ28/0.95)*0.4+(AS28/0.95)*0.2+(AR28/0.95)*0.2+(AY28/0.95)*0.2)*0.71+30</f>
        <v>85.655827599826139</v>
      </c>
      <c r="AX28" s="45">
        <f>(BI28*0.3+BK28*0.2+BM28*0.2+AY28*0.1+BN28*0.2)*0.8+30</f>
        <v>93.36321178408528</v>
      </c>
      <c r="AY28" s="47">
        <v>95</v>
      </c>
      <c r="AZ28" s="28">
        <f>(BI28*0.2+BJ28*0.3+(AC28/11)*0.3+(AR28/0.96)*0.1+BM28*0.1+(AY28/0.96)*0.1)*0.65+40</f>
        <v>75.11674981415193</v>
      </c>
      <c r="BA28" s="49">
        <f>IF(C28="C",(((AY28/0.95)*0.35+(AU28/0.95)*0.2+BK28*0.45)*0.55+30),IF(C28="PF",(((AY28/0.95)*0.4+(AU28/0.95)*0.25+BK28*0.35)*0.65+35),(((T28/6.3)*0.1+(AY28/0.95)*0.35+(AU28/0.95)*0.2+BK28*0.35)*0.65+40)))</f>
        <v>90.759262578795472</v>
      </c>
      <c r="BB28" s="45">
        <f>(BL28*0.3+BJ28*0.3+BI28*0.1+BN28*0.1+(AH28/2.8)*0.25)*0.62+40</f>
        <v>67.030113604600359</v>
      </c>
      <c r="BC28" s="5">
        <f>((D28-39)/-0.2)*0.5+50</f>
        <v>87.5</v>
      </c>
      <c r="BD28" s="5">
        <f>((F28-69)/0.19)*0.45+55</f>
        <v>66.84210526315789</v>
      </c>
      <c r="BE28" s="5">
        <f>((F28-85)/-0.16)*0.45+55</f>
        <v>85.9375</v>
      </c>
      <c r="BF28" s="5">
        <f>((G28-161)/1.34)*0.45+55</f>
        <v>61.380597014925371</v>
      </c>
      <c r="BG28" s="5">
        <f>((G28-295)/-1.34)*0.45+55</f>
        <v>93.619402985074629</v>
      </c>
      <c r="BH28" s="5">
        <f>(M28/29.81)*0.45+55</f>
        <v>91.652130157665226</v>
      </c>
      <c r="BI28" s="5">
        <f>((D28-39)/-0.2)</f>
        <v>75</v>
      </c>
      <c r="BJ28" s="5">
        <f>((F28-69)/0.19)</f>
        <v>26.315789473684209</v>
      </c>
      <c r="BK28" s="5">
        <f>((F28-85)/-0.16)</f>
        <v>68.75</v>
      </c>
      <c r="BL28" s="5">
        <f>((G28-161)/1.34)</f>
        <v>14.17910447761194</v>
      </c>
      <c r="BM28" s="5">
        <f>((G28-295)/-1.34)</f>
        <v>85.820895522388057</v>
      </c>
      <c r="BN28" s="5">
        <f>(M28/29.81)</f>
        <v>81.449178128144922</v>
      </c>
      <c r="BP28" s="51" t="s">
        <v>802</v>
      </c>
      <c r="BQ28" s="51" t="s">
        <v>781</v>
      </c>
      <c r="BS28">
        <v>88.388800000000003</v>
      </c>
    </row>
    <row r="29" spans="1:71" x14ac:dyDescent="0.25">
      <c r="A29" s="1">
        <v>41</v>
      </c>
      <c r="B29" s="1" t="s">
        <v>94</v>
      </c>
      <c r="C29" s="1" t="s">
        <v>30</v>
      </c>
      <c r="D29" s="1">
        <v>21</v>
      </c>
      <c r="E29" s="4">
        <f>(F29-5)</f>
        <v>72</v>
      </c>
      <c r="F29">
        <v>77</v>
      </c>
      <c r="G29">
        <v>207</v>
      </c>
      <c r="H29" t="s">
        <v>602</v>
      </c>
      <c r="I29" s="1" t="s">
        <v>587</v>
      </c>
      <c r="J29" s="1" t="s">
        <v>95</v>
      </c>
      <c r="K29" s="1">
        <v>63</v>
      </c>
      <c r="L29" s="1">
        <v>59</v>
      </c>
      <c r="M29" s="1">
        <v>2107</v>
      </c>
      <c r="N29" s="12">
        <v>363</v>
      </c>
      <c r="O29" s="12">
        <v>851</v>
      </c>
      <c r="P29" s="12">
        <v>0.42699999999999999</v>
      </c>
      <c r="Q29" s="7">
        <v>106</v>
      </c>
      <c r="R29" s="7">
        <v>259</v>
      </c>
      <c r="S29" s="7">
        <v>0.40899999999999997</v>
      </c>
      <c r="T29" s="1">
        <v>257</v>
      </c>
      <c r="U29" s="1">
        <v>592</v>
      </c>
      <c r="V29" s="1">
        <v>0.434</v>
      </c>
      <c r="W29" s="1">
        <v>0.48899999999999999</v>
      </c>
      <c r="X29" s="16">
        <v>130</v>
      </c>
      <c r="Y29" s="16">
        <v>166</v>
      </c>
      <c r="Z29" s="16">
        <v>0.78300000000000003</v>
      </c>
      <c r="AA29" s="20">
        <v>57</v>
      </c>
      <c r="AB29" s="20">
        <v>184</v>
      </c>
      <c r="AC29" s="20">
        <v>241</v>
      </c>
      <c r="AD29" s="32">
        <v>194</v>
      </c>
      <c r="AE29" s="34">
        <v>76</v>
      </c>
      <c r="AF29" s="30">
        <v>18</v>
      </c>
      <c r="AG29" s="1">
        <v>123</v>
      </c>
      <c r="AH29" s="1">
        <v>136</v>
      </c>
      <c r="AI29" s="1">
        <v>962</v>
      </c>
      <c r="AJ29" s="1"/>
      <c r="AK29" s="4">
        <f>(AVERAGE(AM29:BB29)/0.87)*0.85+10</f>
        <v>86.724487193245906</v>
      </c>
      <c r="AL29" s="4">
        <f>AVERAGE(AM29:BB29)</f>
        <v>78.529769244851693</v>
      </c>
      <c r="AM29" s="14">
        <f>((P29*100)*0.5+(N29/6.59)*0.5)*0.66+45</f>
        <v>77.268541729893769</v>
      </c>
      <c r="AN29" s="10">
        <f>(BS29-MIN(BS$2:BS$493))/(MAX(BS$2:BS$493)-MIN(BS$2:BS$493))*61 +45</f>
        <v>82.011082196697785</v>
      </c>
      <c r="AO29" s="18">
        <f>IF(Y29&gt;50,((Z29*107)*0.9+(X29/5)*0.1)*0.7+30,((Z29*90)*0.5+(X29/5)*0.5)*0.7+40)</f>
        <v>84.602029999999985</v>
      </c>
      <c r="AP29" s="39">
        <f>((AZ29/0.96)*0.4+(AS29/0.96)*0.3+(T29/6.3)*0.4)*0.6+40</f>
        <v>81.610839906499308</v>
      </c>
      <c r="AQ29" s="37">
        <f>(AE29/1.5)*0.57+47</f>
        <v>75.88</v>
      </c>
      <c r="AR29" s="24">
        <f>((AF29/1.8)*0.8+(F29/0.8)*0.2)*0.73+40</f>
        <v>59.892499999999998</v>
      </c>
      <c r="AS29" s="22">
        <f>((AA29/3)*0.6+(AC29/9)*0.2+(AZ29/0.96)*0.2)*0.75+40</f>
        <v>64.854282731574699</v>
      </c>
      <c r="AT29" s="26">
        <f>((AB29/7)*0.65+(AC29/9)*0.2+(AZ29/0.96)*0.25)*0.6+47</f>
        <v>72.752377969669936</v>
      </c>
      <c r="AU29" s="43">
        <f>((AD29/5.5)*0.95+(AY29/0.95)*0.17)*0.67+40</f>
        <v>73.313006376196171</v>
      </c>
      <c r="AV29" s="37">
        <f>(((AG29-321)/-3.21)*0.1+(AU29/0.95)*0.57+(AS29/0.95)*0.2+(AI29/20)*0.2)*0.6+40</f>
        <v>84.057736798858258</v>
      </c>
      <c r="AW29" s="42">
        <f>((AQ29/0.95)*0.4+(AS29/0.95)*0.2+(AR29/0.95)*0.2+(AY29/0.95)*0.2)*0.71+30</f>
        <v>84.872120503271049</v>
      </c>
      <c r="AX29" s="45">
        <f>(BI29*0.3+BK29*0.2+BM29*0.2+AY29*0.1+BN29*0.2)*0.8+30</f>
        <v>88.664053964736866</v>
      </c>
      <c r="AY29" s="47">
        <f>(BI29*0.2+BK29*0.2+BM29*0.2+(AQ29/0.96)*0.45)*0.79+30</f>
        <v>90.595431902985069</v>
      </c>
      <c r="AZ29" s="28">
        <f>(BI29*0.2+BJ29*0.3+(AC29/11)*0.3+(AR29/0.96)*0.1+BM29*0.1+(AY29/0.96)*0.1)*0.65+40</f>
        <v>78.640742815411386</v>
      </c>
      <c r="BA29" s="49">
        <f>IF(C29="C",(((AY29/0.95)*0.35+(AU29/0.95)*0.2+BK29*0.45)*0.55+30),IF(C29="PF",(((AY29/0.95)*0.4+(AU29/0.95)*0.25+BK29*0.35)*0.65+35),(((T29/6.3)*0.1+(AY29/0.95)*0.35+(AU29/0.95)*0.2+BK29*0.35)*0.65+40)))</f>
        <v>85.754115287728993</v>
      </c>
      <c r="BB29" s="45">
        <f>(BL29*0.3+BJ29*0.3+BI29*0.1+BN29*0.1+(AH29/2.8)*0.25)*0.62+40</f>
        <v>71.707445734103743</v>
      </c>
      <c r="BC29" s="5">
        <f>((D29-39)/-0.2)*0.5+50</f>
        <v>95</v>
      </c>
      <c r="BD29" s="5">
        <f>((F29-69)/0.19)*0.45+55</f>
        <v>73.94736842105263</v>
      </c>
      <c r="BE29" s="5">
        <f>((F29-85)/-0.16)*0.45+55</f>
        <v>77.5</v>
      </c>
      <c r="BF29" s="5">
        <f>((G29-161)/1.34)*0.45+55</f>
        <v>70.447761194029852</v>
      </c>
      <c r="BG29" s="5">
        <f>((G29-295)/-1.34)*0.45+55</f>
        <v>84.552238805970148</v>
      </c>
      <c r="BH29" s="5">
        <f>(M29/29.81)*0.45+55</f>
        <v>86.806440791680643</v>
      </c>
      <c r="BI29" s="5">
        <f>((D29-39)/-0.2)</f>
        <v>90</v>
      </c>
      <c r="BJ29" s="5">
        <f>((F29-69)/0.19)</f>
        <v>42.10526315789474</v>
      </c>
      <c r="BK29" s="5">
        <f>((F29-85)/-0.16)</f>
        <v>50</v>
      </c>
      <c r="BL29" s="5">
        <f>((G29-161)/1.34)</f>
        <v>34.328358208955223</v>
      </c>
      <c r="BM29" s="5">
        <f>((G29-295)/-1.34)</f>
        <v>65.671641791044777</v>
      </c>
      <c r="BN29" s="5">
        <f>(M29/29.81)</f>
        <v>70.680979537068097</v>
      </c>
      <c r="BP29" s="51" t="s">
        <v>788</v>
      </c>
      <c r="BQ29" s="51" t="s">
        <v>781</v>
      </c>
      <c r="BS29">
        <v>88.273600000000002</v>
      </c>
    </row>
    <row r="30" spans="1:71" x14ac:dyDescent="0.25">
      <c r="A30" s="1">
        <v>246</v>
      </c>
      <c r="B30" s="1" t="s">
        <v>307</v>
      </c>
      <c r="C30" s="1" t="s">
        <v>30</v>
      </c>
      <c r="D30" s="1">
        <v>33</v>
      </c>
      <c r="E30" s="4">
        <f>(F30-5)</f>
        <v>74</v>
      </c>
      <c r="F30">
        <v>79</v>
      </c>
      <c r="G30">
        <v>240</v>
      </c>
      <c r="H30" t="s">
        <v>607</v>
      </c>
      <c r="I30" s="1" t="s">
        <v>640</v>
      </c>
      <c r="J30" s="1" t="s">
        <v>57</v>
      </c>
      <c r="K30" s="1">
        <v>80</v>
      </c>
      <c r="L30" s="1">
        <v>80</v>
      </c>
      <c r="M30" s="1">
        <v>2791</v>
      </c>
      <c r="N30" s="12">
        <v>446</v>
      </c>
      <c r="O30" s="12">
        <v>1025</v>
      </c>
      <c r="P30" s="12">
        <v>0.435</v>
      </c>
      <c r="Q30" s="7">
        <v>121</v>
      </c>
      <c r="R30" s="7">
        <v>337</v>
      </c>
      <c r="S30" s="7">
        <v>0.35899999999999999</v>
      </c>
      <c r="T30" s="1">
        <v>325</v>
      </c>
      <c r="U30" s="1">
        <v>688</v>
      </c>
      <c r="V30" s="1">
        <v>0.47199999999999998</v>
      </c>
      <c r="W30" s="1">
        <v>0.49399999999999999</v>
      </c>
      <c r="X30" s="16">
        <v>141</v>
      </c>
      <c r="Y30" s="16">
        <v>176</v>
      </c>
      <c r="Z30" s="16">
        <v>0.80100000000000005</v>
      </c>
      <c r="AA30" s="20">
        <v>53</v>
      </c>
      <c r="AB30" s="20">
        <v>331</v>
      </c>
      <c r="AC30" s="20">
        <v>384</v>
      </c>
      <c r="AD30" s="32">
        <v>292</v>
      </c>
      <c r="AE30" s="34">
        <v>59</v>
      </c>
      <c r="AF30" s="30">
        <v>14</v>
      </c>
      <c r="AG30" s="1">
        <v>137</v>
      </c>
      <c r="AH30" s="1">
        <v>120</v>
      </c>
      <c r="AI30" s="1">
        <v>1154</v>
      </c>
      <c r="AJ30" s="1"/>
      <c r="AK30" s="4">
        <f>(AVERAGE(AM30:BB30)/0.87)*0.85+10</f>
        <v>85.189106467209399</v>
      </c>
      <c r="AL30" s="4">
        <f>AVERAGE(AM30:BB30)</f>
        <v>76.958261913496671</v>
      </c>
      <c r="AM30" s="14">
        <f>((P30*100)*0.5+(N30/6.59)*0.5)*0.66+45</f>
        <v>81.688839150227622</v>
      </c>
      <c r="AN30" s="10">
        <f>(BS30-MIN(BS$2:BS$493))/(MAX(BS$2:BS$493)-MIN(BS$2:BS$493))*61 +45</f>
        <v>82.011082196697785</v>
      </c>
      <c r="AO30" s="18">
        <f>IF(Y30&gt;50,((Z30*107)*0.9+(X30/5)*0.1)*0.7+30,((Z30*90)*0.5+(X30/5)*0.5)*0.7+40)</f>
        <v>85.969409999999996</v>
      </c>
      <c r="AP30" s="39">
        <f>((AZ30/0.96)*0.4+(AS30/0.96)*0.3+(T30/6.3)*0.4)*0.6+40</f>
        <v>82.838320260543554</v>
      </c>
      <c r="AQ30" s="37">
        <f>(AE30/1.5)*0.57+47</f>
        <v>69.42</v>
      </c>
      <c r="AR30" s="24">
        <f>((AF30/1.8)*0.8+(F30/0.8)*0.2)*0.73+40</f>
        <v>58.959722222222226</v>
      </c>
      <c r="AS30" s="22">
        <f>((AA30/3)*0.6+(AC30/9)*0.2+(AZ30/0.96)*0.2)*0.75+40</f>
        <v>65.688037974596455</v>
      </c>
      <c r="AT30" s="26">
        <f>((AB30/7)*0.65+(AC30/9)*0.2+(AZ30/0.96)*0.25)*0.6+47</f>
        <v>81.899466546025025</v>
      </c>
      <c r="AU30" s="43">
        <f>((AD30/5.5)*0.95+(AY30/0.95)*0.17)*0.67+40</f>
        <v>82.527554665968907</v>
      </c>
      <c r="AV30" s="37">
        <f>(((AG30-321)/-3.21)*0.1+(AU30/0.95)*0.57+(AS30/0.95)*0.2+(AI30/20)*0.2)*0.6+40</f>
        <v>88.370608391935917</v>
      </c>
      <c r="AW30" s="42">
        <f>((AQ30/0.95)*0.4+(AS30/0.95)*0.2+(AR30/0.95)*0.2+(AY30/0.95)*0.2)*0.71+30</f>
        <v>80.27471563943493</v>
      </c>
      <c r="AX30" s="45">
        <f>(BI30*0.3+BK30*0.2+BM30*0.2+AY30*0.1+BN30*0.2)*0.8+30</f>
        <v>70.575945633151747</v>
      </c>
      <c r="AY30" s="47">
        <f>(BI30*0.2+BK30*0.2+BM30*0.2+(AQ30/0.96)*0.45)*0.79+30</f>
        <v>72.857168376865673</v>
      </c>
      <c r="AZ30" s="28">
        <f>(BI30*0.2+BJ30*0.3+(AC30/11)*0.3+(AR30/0.96)*0.1+BM30*0.1+(AY30/0.96)*0.1)*0.65+40</f>
        <v>72.563443037417329</v>
      </c>
      <c r="BA30" s="49">
        <f>IF(C30="C",(((AY30/0.95)*0.35+(AU30/0.95)*0.2+BK30*0.45)*0.55+30),IF(C30="PF",(((AY30/0.95)*0.4+(AU30/0.95)*0.25+BK30*0.35)*0.65+35),(((T30/6.3)*0.1+(AY30/0.95)*0.35+(AU30/0.95)*0.2+BK30*0.35)*0.65+40)))</f>
        <v>80.62504345824081</v>
      </c>
      <c r="BB30" s="45">
        <f>(BL30*0.3+BJ30*0.3+BI30*0.1+BN30*0.1+(AH30/2.8)*0.25)*0.62+40</f>
        <v>75.062833062619205</v>
      </c>
      <c r="BC30" s="5">
        <f>((D30-39)/-0.2)*0.5+50</f>
        <v>65</v>
      </c>
      <c r="BD30" s="5">
        <f>((F30-69)/0.19)*0.45+55</f>
        <v>78.68421052631578</v>
      </c>
      <c r="BE30" s="5">
        <f>((F30-85)/-0.16)*0.45+55</f>
        <v>71.875</v>
      </c>
      <c r="BF30" s="5">
        <f>((G30-161)/1.34)*0.45+55</f>
        <v>81.52985074626865</v>
      </c>
      <c r="BG30" s="5">
        <f>((G30-295)/-1.34)*0.45+55</f>
        <v>73.470149253731336</v>
      </c>
      <c r="BH30" s="5">
        <f>(M30/29.81)*0.45+55</f>
        <v>97.131834954713185</v>
      </c>
      <c r="BI30" s="5">
        <f>((D30-39)/-0.2)</f>
        <v>30</v>
      </c>
      <c r="BJ30" s="5">
        <f>((F30-69)/0.19)</f>
        <v>52.631578947368418</v>
      </c>
      <c r="BK30" s="5">
        <f>((F30-85)/-0.16)</f>
        <v>37.5</v>
      </c>
      <c r="BL30" s="5">
        <f>((G30-161)/1.34)</f>
        <v>58.955223880597011</v>
      </c>
      <c r="BM30" s="5">
        <f>((G30-295)/-1.34)</f>
        <v>41.044776119402982</v>
      </c>
      <c r="BN30" s="5">
        <f>(M30/29.81)</f>
        <v>93.626299899362635</v>
      </c>
      <c r="BP30" s="51" t="s">
        <v>794</v>
      </c>
      <c r="BQ30" s="51" t="s">
        <v>781</v>
      </c>
      <c r="BS30">
        <v>88.273600000000002</v>
      </c>
    </row>
    <row r="31" spans="1:71" x14ac:dyDescent="0.25">
      <c r="A31" s="1">
        <v>100</v>
      </c>
      <c r="B31" s="1" t="s">
        <v>159</v>
      </c>
      <c r="C31" s="1" t="s">
        <v>73</v>
      </c>
      <c r="D31" s="1">
        <v>27</v>
      </c>
      <c r="E31" s="4">
        <f>(F31-5)</f>
        <v>68</v>
      </c>
      <c r="F31">
        <v>73</v>
      </c>
      <c r="G31">
        <v>175</v>
      </c>
      <c r="H31" t="s">
        <v>664</v>
      </c>
      <c r="I31" s="1" t="s">
        <v>587</v>
      </c>
      <c r="J31" s="1" t="s">
        <v>31</v>
      </c>
      <c r="K31" s="1">
        <v>70</v>
      </c>
      <c r="L31" s="1">
        <v>70</v>
      </c>
      <c r="M31" s="1">
        <v>2225</v>
      </c>
      <c r="N31" s="12">
        <v>393</v>
      </c>
      <c r="O31" s="12">
        <v>882</v>
      </c>
      <c r="P31" s="12">
        <v>0.44600000000000001</v>
      </c>
      <c r="Q31" s="7">
        <v>107</v>
      </c>
      <c r="R31" s="7">
        <v>277</v>
      </c>
      <c r="S31" s="7">
        <v>0.38600000000000001</v>
      </c>
      <c r="T31" s="1">
        <v>286</v>
      </c>
      <c r="U31" s="1">
        <v>605</v>
      </c>
      <c r="V31" s="1">
        <v>0.47299999999999998</v>
      </c>
      <c r="W31" s="1">
        <v>0.50600000000000001</v>
      </c>
      <c r="X31" s="16">
        <v>214</v>
      </c>
      <c r="Y31" s="16">
        <v>249</v>
      </c>
      <c r="Z31" s="16">
        <v>0.85899999999999999</v>
      </c>
      <c r="AA31" s="20">
        <v>29</v>
      </c>
      <c r="AB31" s="20">
        <v>180</v>
      </c>
      <c r="AC31" s="20">
        <v>209</v>
      </c>
      <c r="AD31" s="32">
        <v>375</v>
      </c>
      <c r="AE31" s="34">
        <v>89</v>
      </c>
      <c r="AF31" s="30">
        <v>14</v>
      </c>
      <c r="AG31" s="1">
        <v>156</v>
      </c>
      <c r="AH31" s="1">
        <v>139</v>
      </c>
      <c r="AI31" s="1">
        <v>1107</v>
      </c>
      <c r="AJ31" s="1"/>
      <c r="AK31" s="4">
        <f>(AVERAGE(AM31:BB31)/0.87)*0.85+10</f>
        <v>88.360725110921209</v>
      </c>
      <c r="AL31" s="4">
        <f>AVERAGE(AM31:BB31)</f>
        <v>80.204506878236998</v>
      </c>
      <c r="AM31" s="14">
        <f>((P31*100)*0.5+(N31/6.59)*0.5)*0.66+45</f>
        <v>79.39781790591806</v>
      </c>
      <c r="AN31" s="10">
        <f>(BS31-MIN(BS$2:BS$493))/(MAX(BS$2:BS$493)-MIN(BS$2:BS$493))*61 +45</f>
        <v>81.848236719310847</v>
      </c>
      <c r="AO31" s="18">
        <f>IF(Y31&gt;50,((Z31*107)*0.9+(X31/5)*0.1)*0.7+30,((Z31*90)*0.5+(X31/5)*0.5)*0.7+40)</f>
        <v>90.901189999999986</v>
      </c>
      <c r="AP31" s="39">
        <f>((AZ31/0.96)*0.4+(AS31/0.96)*0.3+(T31/6.3)*0.4)*0.6+40</f>
        <v>79.912301605745867</v>
      </c>
      <c r="AQ31" s="37">
        <f>(AE31/1.5)*0.57+47</f>
        <v>80.819999999999993</v>
      </c>
      <c r="AR31" s="24">
        <f>((AF31/1.8)*0.8+(F31/0.8)*0.2)*0.73+40</f>
        <v>57.86472222222222</v>
      </c>
      <c r="AS31" s="22">
        <f>((AA31/3)*0.6+(AC31/9)*0.2+(AZ31/0.96)*0.2)*0.75+40</f>
        <v>59.049173059491523</v>
      </c>
      <c r="AT31" s="26">
        <f>((AB31/7)*0.65+(AC31/9)*0.2+(AZ31/0.96)*0.25)*0.6+47</f>
        <v>71.031077821396295</v>
      </c>
      <c r="AU31" s="43">
        <v>92</v>
      </c>
      <c r="AV31" s="37">
        <f>(((AG31-321)/-3.21)*0.1+(AU31/0.95)*0.57+(AS31/0.95)*0.2+(AI31/20)*0.2)*0.6+40</f>
        <v>90.304955062310597</v>
      </c>
      <c r="AW31" s="42">
        <f>((AQ31/0.95)*0.4+(AS31/0.95)*0.2+(AR31/0.95)*0.2+(AY31/0.95)*0.2)*0.71+30</f>
        <v>85.836476978950898</v>
      </c>
      <c r="AX31" s="45">
        <f>(BI31*0.3+BK31*0.2+BM31*0.2+AY31*0.1+BN31*0.2)*0.8+30</f>
        <v>90.270659450149452</v>
      </c>
      <c r="AY31" s="47">
        <v>95</v>
      </c>
      <c r="AZ31" s="28">
        <f>(BI31*0.2+BJ31*0.3+(AC31/11)*0.3+(AR31/0.96)*0.1+BM31*0.1+(AY31/0.96)*0.1)*0.65+40</f>
        <v>71.78137424741243</v>
      </c>
      <c r="BA31" s="49">
        <f>IF(C31="C",(((AY31/0.95)*0.35+(AU31/0.95)*0.2+BK31*0.45)*0.55+30),IF(C31="PF",(((AY31/0.95)*0.4+(AU31/0.95)*0.25+BK31*0.35)*0.65+35),(((T31/6.3)*0.1+(AY31/0.95)*0.35+(AU31/0.95)*0.2+BK31*0.35)*0.65+40)))</f>
        <v>95.352767335004188</v>
      </c>
      <c r="BB31" s="45">
        <f>(BL31*0.3+BJ31*0.3+BI31*0.1+BN31*0.1+(AH31/2.8)*0.25)*0.62+40</f>
        <v>61.901357643879379</v>
      </c>
      <c r="BC31" s="5">
        <f>((D31-39)/-0.2)*0.5+50</f>
        <v>80</v>
      </c>
      <c r="BD31" s="5">
        <f>((F31-69)/0.19)*0.45+55</f>
        <v>64.473684210526315</v>
      </c>
      <c r="BE31" s="5">
        <f>((F31-85)/-0.16)*0.45+55</f>
        <v>88.75</v>
      </c>
      <c r="BF31" s="5">
        <f>((G31-161)/1.34)*0.45+55</f>
        <v>59.701492537313435</v>
      </c>
      <c r="BG31" s="5">
        <f>((G31-295)/-1.34)*0.45+55</f>
        <v>95.298507462686558</v>
      </c>
      <c r="BH31" s="5">
        <f>(M31/29.81)*0.45+55</f>
        <v>88.587722240858767</v>
      </c>
      <c r="BI31" s="5">
        <f>((D31-39)/-0.2)</f>
        <v>60</v>
      </c>
      <c r="BJ31" s="5">
        <f>((F31-69)/0.19)</f>
        <v>21.05263157894737</v>
      </c>
      <c r="BK31" s="5">
        <f>((F31-85)/-0.16)</f>
        <v>75</v>
      </c>
      <c r="BL31" s="5">
        <f>((G31-161)/1.34)</f>
        <v>10.44776119402985</v>
      </c>
      <c r="BM31" s="5">
        <f>((G31-295)/-1.34)</f>
        <v>89.552238805970148</v>
      </c>
      <c r="BN31" s="5">
        <f>(M31/29.81)</f>
        <v>74.639382757463935</v>
      </c>
      <c r="BP31" s="51" t="s">
        <v>795</v>
      </c>
      <c r="BQ31" s="51" t="s">
        <v>781</v>
      </c>
      <c r="BS31">
        <v>88.083200000000005</v>
      </c>
    </row>
    <row r="32" spans="1:71" x14ac:dyDescent="0.25">
      <c r="A32" s="1">
        <v>46</v>
      </c>
      <c r="B32" s="1" t="s">
        <v>101</v>
      </c>
      <c r="C32" s="1" t="s">
        <v>73</v>
      </c>
      <c r="D32" s="1">
        <v>26</v>
      </c>
      <c r="E32" s="4">
        <f>(F32-5)</f>
        <v>68</v>
      </c>
      <c r="F32">
        <v>73</v>
      </c>
      <c r="G32">
        <v>210</v>
      </c>
      <c r="H32" t="s">
        <v>607</v>
      </c>
      <c r="I32" s="1" t="s">
        <v>587</v>
      </c>
      <c r="J32" s="1" t="s">
        <v>69</v>
      </c>
      <c r="K32" s="1">
        <v>56</v>
      </c>
      <c r="L32" s="1">
        <v>55</v>
      </c>
      <c r="M32" s="1">
        <v>1727</v>
      </c>
      <c r="N32" s="12">
        <v>204</v>
      </c>
      <c r="O32" s="12">
        <v>532</v>
      </c>
      <c r="P32" s="12">
        <v>0.38300000000000001</v>
      </c>
      <c r="Q32" s="7">
        <v>115</v>
      </c>
      <c r="R32" s="7">
        <v>323</v>
      </c>
      <c r="S32" s="7">
        <v>0.35599999999999998</v>
      </c>
      <c r="T32" s="1">
        <v>89</v>
      </c>
      <c r="U32" s="1">
        <v>209</v>
      </c>
      <c r="V32" s="1">
        <v>0.42599999999999999</v>
      </c>
      <c r="W32" s="1">
        <v>0.49199999999999999</v>
      </c>
      <c r="X32" s="16">
        <v>45</v>
      </c>
      <c r="Y32" s="16">
        <v>60</v>
      </c>
      <c r="Z32" s="16">
        <v>0.75</v>
      </c>
      <c r="AA32" s="20">
        <v>67</v>
      </c>
      <c r="AB32" s="20">
        <v>170</v>
      </c>
      <c r="AC32" s="20">
        <v>237</v>
      </c>
      <c r="AD32" s="32">
        <v>192</v>
      </c>
      <c r="AE32" s="34">
        <v>59</v>
      </c>
      <c r="AF32" s="30">
        <v>23</v>
      </c>
      <c r="AG32" s="1">
        <v>83</v>
      </c>
      <c r="AH32" s="1">
        <v>182</v>
      </c>
      <c r="AI32" s="1">
        <v>568</v>
      </c>
      <c r="AJ32" s="1"/>
      <c r="AK32" s="4">
        <f>(AVERAGE(AM32:BB32)/0.87)*0.85+10</f>
        <v>83.767415687787533</v>
      </c>
      <c r="AL32" s="4">
        <f>AVERAGE(AM32:BB32)</f>
        <v>75.50311958632372</v>
      </c>
      <c r="AM32" s="14">
        <f>((P32*100)*0.5+(N32/6.59)*0.5)*0.66+45</f>
        <v>67.854477996965102</v>
      </c>
      <c r="AN32" s="10">
        <f>(BS32-MIN(BS$2:BS$493))/(MAX(BS$2:BS$493)-MIN(BS$2:BS$493))*61 +45</f>
        <v>81.725076274228286</v>
      </c>
      <c r="AO32" s="18">
        <f>IF(Y32&gt;50,((Z32*107)*0.9+(X32/5)*0.1)*0.7+30,((Z32*90)*0.5+(X32/5)*0.5)*0.7+40)</f>
        <v>81.1875</v>
      </c>
      <c r="AP32" s="39">
        <f>((AZ32/0.96)*0.4+(AS32/0.96)*0.3+(T32/6.3)*0.4)*0.6+40</f>
        <v>73.329783916284981</v>
      </c>
      <c r="AQ32" s="37">
        <f>(AE32/1.5)*0.57+47</f>
        <v>69.42</v>
      </c>
      <c r="AR32" s="24">
        <f>((AF32/1.8)*0.8+(F32/0.8)*0.2)*0.73+40</f>
        <v>60.784722222222221</v>
      </c>
      <c r="AS32" s="22">
        <f>((AA32/3)*0.6+(AC32/9)*0.2+(AZ32/0.96)*0.2)*0.75+40</f>
        <v>65.084927399053868</v>
      </c>
      <c r="AT32" s="26">
        <f>((AB32/7)*0.65+(AC32/9)*0.2+(AZ32/0.96)*0.25)*0.6+47</f>
        <v>70.716355970482439</v>
      </c>
      <c r="AU32" s="43">
        <f>((AD32/5.5)*0.95+(AY32/0.95)*0.17)*0.67+40</f>
        <v>72.752326866925841</v>
      </c>
      <c r="AV32" s="37">
        <f>(((AG32-321)/-3.21)*0.1+(AU32/0.95)*0.57+(AS32/0.95)*0.2+(AI32/20)*0.2)*0.6+40</f>
        <v>82.268689790183331</v>
      </c>
      <c r="AW32" s="42">
        <f>((AQ32/0.95)*0.4+(AS32/0.95)*0.2+(AR32/0.95)*0.2+(AY32/0.95)*0.2)*0.71+30</f>
        <v>82.6983122770514</v>
      </c>
      <c r="AX32" s="45">
        <f>(BI32*0.3+BK32*0.2+BM32*0.2+AY32*0.1+BN32*0.2)*0.8+30</f>
        <v>84.04658496984635</v>
      </c>
      <c r="AY32" s="47">
        <f>(BI32*0.2+BK32*0.2+BM32*0.2+(AQ32/0.96)*0.45)*0.79+30</f>
        <v>87.849481809701501</v>
      </c>
      <c r="AZ32" s="28">
        <f>(BI32*0.2+BJ32*0.3+(AC32/11)*0.3+(AR32/0.96)*0.1+BM32*0.1+(AY32/0.96)*0.1)*0.65+40</f>
        <v>70.943535353944753</v>
      </c>
      <c r="BA32" s="49">
        <f>IF(C32="C",(((AY32/0.95)*0.35+(AU32/0.95)*0.2+BK32*0.45)*0.55+30),IF(C32="PF",(((AY32/0.95)*0.4+(AU32/0.95)*0.25+BK32*0.35)*0.65+35),(((T32/6.3)*0.1+(AY32/0.95)*0.35+(AU32/0.95)*0.2+BK32*0.35)*0.65+40)))</f>
        <v>88.973974604472346</v>
      </c>
      <c r="BB32" s="45">
        <f>(BL32*0.3+BJ32*0.3+BI32*0.1+BN32*0.1+(AH32/2.8)*0.25)*0.62+40</f>
        <v>68.414163929816823</v>
      </c>
      <c r="BC32" s="5">
        <f>((D32-39)/-0.2)*0.5+50</f>
        <v>82.5</v>
      </c>
      <c r="BD32" s="5">
        <f>((F32-69)/0.19)*0.45+55</f>
        <v>64.473684210526315</v>
      </c>
      <c r="BE32" s="5">
        <f>((F32-85)/-0.16)*0.45+55</f>
        <v>88.75</v>
      </c>
      <c r="BF32" s="5">
        <f>((G32-161)/1.34)*0.45+55</f>
        <v>71.455223880597018</v>
      </c>
      <c r="BG32" s="5">
        <f>((G32-295)/-1.34)*0.45+55</f>
        <v>83.544776119402982</v>
      </c>
      <c r="BH32" s="5">
        <f>(M32/29.81)*0.45+55</f>
        <v>81.070110701107012</v>
      </c>
      <c r="BI32" s="5">
        <f>((D32-39)/-0.2)</f>
        <v>65</v>
      </c>
      <c r="BJ32" s="5">
        <f>((F32-69)/0.19)</f>
        <v>21.05263157894737</v>
      </c>
      <c r="BK32" s="5">
        <f>((F32-85)/-0.16)</f>
        <v>75</v>
      </c>
      <c r="BL32" s="5">
        <f>((G32-161)/1.34)</f>
        <v>36.567164179104473</v>
      </c>
      <c r="BM32" s="5">
        <f>((G32-295)/-1.34)</f>
        <v>63.432835820895519</v>
      </c>
      <c r="BN32" s="5">
        <f>(M32/29.81)</f>
        <v>57.933579335793361</v>
      </c>
      <c r="BP32" s="51" t="s">
        <v>796</v>
      </c>
      <c r="BQ32" s="51" t="s">
        <v>787</v>
      </c>
      <c r="BS32">
        <v>87.9392</v>
      </c>
    </row>
    <row r="33" spans="1:71" x14ac:dyDescent="0.25">
      <c r="A33" s="1">
        <v>480</v>
      </c>
      <c r="B33" s="1" t="s">
        <v>546</v>
      </c>
      <c r="C33" s="1" t="s">
        <v>73</v>
      </c>
      <c r="D33" s="1">
        <v>32</v>
      </c>
      <c r="E33" s="4">
        <f>(F33-5)</f>
        <v>68</v>
      </c>
      <c r="F33">
        <v>73</v>
      </c>
      <c r="G33">
        <v>198</v>
      </c>
      <c r="H33" t="s">
        <v>608</v>
      </c>
      <c r="I33" s="1" t="s">
        <v>587</v>
      </c>
      <c r="J33" s="1" t="s">
        <v>105</v>
      </c>
      <c r="K33" s="1">
        <v>68</v>
      </c>
      <c r="L33" s="1">
        <v>33</v>
      </c>
      <c r="M33" s="1">
        <v>1980</v>
      </c>
      <c r="N33" s="12">
        <v>341</v>
      </c>
      <c r="O33" s="12">
        <v>860</v>
      </c>
      <c r="P33" s="12">
        <v>0.39700000000000002</v>
      </c>
      <c r="Q33" s="7">
        <v>119</v>
      </c>
      <c r="R33" s="7">
        <v>348</v>
      </c>
      <c r="S33" s="7">
        <v>0.34200000000000003</v>
      </c>
      <c r="T33" s="1">
        <v>222</v>
      </c>
      <c r="U33" s="1">
        <v>512</v>
      </c>
      <c r="V33" s="1">
        <v>0.434</v>
      </c>
      <c r="W33" s="1">
        <v>0.46600000000000003</v>
      </c>
      <c r="X33" s="16">
        <v>163</v>
      </c>
      <c r="Y33" s="16">
        <v>187</v>
      </c>
      <c r="Z33" s="16">
        <v>0.872</v>
      </c>
      <c r="AA33" s="20">
        <v>22</v>
      </c>
      <c r="AB33" s="20">
        <v>152</v>
      </c>
      <c r="AC33" s="20">
        <v>174</v>
      </c>
      <c r="AD33" s="32">
        <v>424</v>
      </c>
      <c r="AE33" s="34">
        <v>46</v>
      </c>
      <c r="AF33" s="30">
        <v>14</v>
      </c>
      <c r="AG33" s="1">
        <v>172</v>
      </c>
      <c r="AH33" s="1">
        <v>162</v>
      </c>
      <c r="AI33" s="1">
        <v>964</v>
      </c>
      <c r="AJ33" s="1"/>
      <c r="AK33" s="4">
        <f>(AVERAGE(AM33:BB33)/0.87)*0.85+10</f>
        <v>84.232212366251886</v>
      </c>
      <c r="AL33" s="4">
        <f>AVERAGE(AM33:BB33)</f>
        <v>75.978852657222518</v>
      </c>
      <c r="AM33" s="14">
        <f>((P33*100)*0.5+(N33/6.59)*0.5)*0.66+45</f>
        <v>75.176872534142646</v>
      </c>
      <c r="AN33" s="10">
        <f>(BS33-MIN(BS$2:BS$493))/(MAX(BS$2:BS$493)-MIN(BS$2:BS$493))*61 +45</f>
        <v>81.700444185211779</v>
      </c>
      <c r="AO33" s="18">
        <f>IF(Y33&gt;50,((Z33*107)*0.9+(X33/5)*0.1)*0.7+30,((Z33*90)*0.5+(X33/5)*0.5)*0.7+40)</f>
        <v>91.063520000000011</v>
      </c>
      <c r="AP33" s="39">
        <f>((AZ33/0.96)*0.4+(AS33/0.96)*0.3+(T33/6.3)*0.4)*0.6+40</f>
        <v>75.542651622417736</v>
      </c>
      <c r="AQ33" s="37">
        <f>(AE33/1.5)*0.57+47</f>
        <v>64.48</v>
      </c>
      <c r="AR33" s="24">
        <f>((AF33/1.8)*0.8+(F33/0.8)*0.2)*0.73+40</f>
        <v>57.86472222222222</v>
      </c>
      <c r="AS33" s="22">
        <f>((AA33/3)*0.6+(AC33/9)*0.2+(AZ33/0.96)*0.2)*0.75+40</f>
        <v>56.506578330223711</v>
      </c>
      <c r="AT33" s="26">
        <f>((AB33/7)*0.65+(AC33/9)*0.2+(AZ33/0.96)*0.25)*0.6+47</f>
        <v>68.095149758795145</v>
      </c>
      <c r="AU33" s="43">
        <f>((AD33/5.25)*0.9+(AY33/0.95)*0.15)*0.62+40</f>
        <v>93.160554330041521</v>
      </c>
      <c r="AV33" s="37">
        <f>(((AG33-321)/-3.21)*0.1+(AU33/0.95)*0.57+(AS33/0.95)*0.2+(AI33/20)*0.2)*0.6+40</f>
        <v>89.24451934002569</v>
      </c>
      <c r="AW33" s="42">
        <f>((AQ33/0.95)*0.4+(AS33/0.95)*0.2+(AR33/0.95)*0.2+(AY33/0.95)*0.2)*0.71+30</f>
        <v>78.732361774642115</v>
      </c>
      <c r="AX33" s="45">
        <f>(BI33*0.3+BK33*0.2+BM33*0.2+AY33*0.1+BN33*0.2)*0.8+30</f>
        <v>79.225000899928403</v>
      </c>
      <c r="AY33" s="47">
        <f>(BI33*0.2+BK33*0.2+BM33*0.2+(AQ33/0.96)*0.45)*0.79+30</f>
        <v>82.695063432835823</v>
      </c>
      <c r="AZ33" s="28">
        <f>(BI33*0.2+BJ33*0.3+(AC33/11)*0.3+(AR33/0.96)*0.1+BM33*0.1+(AY33/0.96)*0.1)*0.65+40</f>
        <v>65.962101313431759</v>
      </c>
      <c r="BA33" s="49">
        <f>IF(C33="C",(((AY33/0.95)*0.35+(AU33/0.95)*0.2+BK33*0.45)*0.55+30),IF(C33="PF",(((AY33/0.95)*0.4+(AU33/0.95)*0.25+BK33*0.35)*0.65+35),(((T33/6.3)*0.1+(AY33/0.95)*0.35+(AU33/0.95)*0.2+BK33*0.35)*0.65+40)))</f>
        <v>91.904554078766239</v>
      </c>
      <c r="BB33" s="45">
        <f>(BL33*0.3+BJ33*0.3+BI33*0.1+BN33*0.1+(AH33/2.8)*0.25)*0.62+40</f>
        <v>64.307548692875542</v>
      </c>
      <c r="BC33" s="5">
        <f>((D33-39)/-0.2)*0.5+50</f>
        <v>67.5</v>
      </c>
      <c r="BD33" s="5">
        <f>((F33-69)/0.19)*0.45+55</f>
        <v>64.473684210526315</v>
      </c>
      <c r="BE33" s="5">
        <f>((F33-85)/-0.16)*0.45+55</f>
        <v>88.75</v>
      </c>
      <c r="BF33" s="5">
        <f>((G33-161)/1.34)*0.45+55</f>
        <v>67.425373134328353</v>
      </c>
      <c r="BG33" s="5">
        <f>((G33-295)/-1.34)*0.45+55</f>
        <v>87.574626865671632</v>
      </c>
      <c r="BH33" s="5">
        <f>(M33/29.81)*0.45+55</f>
        <v>84.889298892988933</v>
      </c>
      <c r="BI33" s="5">
        <f>((D33-39)/-0.2)</f>
        <v>35</v>
      </c>
      <c r="BJ33" s="5">
        <f>((F33-69)/0.19)</f>
        <v>21.05263157894737</v>
      </c>
      <c r="BK33" s="5">
        <f>((F33-85)/-0.16)</f>
        <v>75</v>
      </c>
      <c r="BL33" s="5">
        <f>((G33-161)/1.34)</f>
        <v>27.611940298507459</v>
      </c>
      <c r="BM33" s="5">
        <f>((G33-295)/-1.34)</f>
        <v>72.388059701492537</v>
      </c>
      <c r="BN33" s="5">
        <f>(M33/29.81)</f>
        <v>66.420664206642073</v>
      </c>
      <c r="BP33" s="51" t="s">
        <v>798</v>
      </c>
      <c r="BQ33" s="51" t="s">
        <v>787</v>
      </c>
      <c r="BS33">
        <v>87.910399999999996</v>
      </c>
    </row>
    <row r="34" spans="1:71" x14ac:dyDescent="0.25">
      <c r="A34" s="1">
        <v>5</v>
      </c>
      <c r="B34" s="1" t="s">
        <v>37</v>
      </c>
      <c r="C34" s="1" t="s">
        <v>30</v>
      </c>
      <c r="D34" s="1">
        <v>29</v>
      </c>
      <c r="E34" s="4">
        <f>(F34-5)</f>
        <v>72</v>
      </c>
      <c r="F34">
        <v>77</v>
      </c>
      <c r="G34">
        <v>215</v>
      </c>
      <c r="H34" t="s">
        <v>782</v>
      </c>
      <c r="I34" s="1" t="s">
        <v>587</v>
      </c>
      <c r="J34" s="1" t="s">
        <v>39</v>
      </c>
      <c r="K34" s="1">
        <v>78</v>
      </c>
      <c r="L34" s="1">
        <v>72</v>
      </c>
      <c r="M34" s="1">
        <v>2502</v>
      </c>
      <c r="N34" s="12">
        <v>375</v>
      </c>
      <c r="O34" s="12">
        <v>884</v>
      </c>
      <c r="P34" s="12">
        <v>0.42399999999999999</v>
      </c>
      <c r="Q34" s="7">
        <v>118</v>
      </c>
      <c r="R34" s="7">
        <v>333</v>
      </c>
      <c r="S34" s="7">
        <v>0.35399999999999998</v>
      </c>
      <c r="T34" s="1">
        <v>257</v>
      </c>
      <c r="U34" s="1">
        <v>551</v>
      </c>
      <c r="V34" s="1">
        <v>0.46600000000000003</v>
      </c>
      <c r="W34" s="1">
        <v>0.49099999999999999</v>
      </c>
      <c r="X34" s="16">
        <v>167</v>
      </c>
      <c r="Y34" s="16">
        <v>198</v>
      </c>
      <c r="Z34" s="16">
        <v>0.84299999999999997</v>
      </c>
      <c r="AA34" s="20">
        <v>27</v>
      </c>
      <c r="AB34" s="20">
        <v>220</v>
      </c>
      <c r="AC34" s="20">
        <v>247</v>
      </c>
      <c r="AD34" s="32">
        <v>129</v>
      </c>
      <c r="AE34" s="34">
        <v>41</v>
      </c>
      <c r="AF34" s="30">
        <v>7</v>
      </c>
      <c r="AG34" s="1">
        <v>116</v>
      </c>
      <c r="AH34" s="1">
        <v>167</v>
      </c>
      <c r="AI34" s="1">
        <v>1035</v>
      </c>
      <c r="AJ34" s="1"/>
      <c r="AK34" s="4">
        <f>(AVERAGE(AM34:BB34)/0.87)*0.85+10</f>
        <v>82.45525774452112</v>
      </c>
      <c r="AL34" s="4">
        <f>AVERAGE(AM34:BB34)</f>
        <v>74.160087338509854</v>
      </c>
      <c r="AM34" s="14">
        <f>((P34*100)*0.5+(N34/6.59)*0.5)*0.66+45</f>
        <v>77.770452200303481</v>
      </c>
      <c r="AN34" s="10">
        <f>(BS34-MIN(BS$2:BS$493))/(MAX(BS$2:BS$493)-MIN(BS$2:BS$493))*61 +45</f>
        <v>81.518440416367554</v>
      </c>
      <c r="AO34" s="18">
        <f>IF(Y34&gt;50,((Z34*107)*0.9+(X34/5)*0.1)*0.7+30,((Z34*90)*0.5+(X34/5)*0.5)*0.7+40)</f>
        <v>89.164629999999988</v>
      </c>
      <c r="AP34" s="39">
        <f>((AZ34/0.96)*0.4+(AS34/0.96)*0.3+(T34/6.3)*0.4)*0.6+40</f>
        <v>78.956836801269816</v>
      </c>
      <c r="AQ34" s="37">
        <f>(AE34/1.5)*0.57+47</f>
        <v>62.58</v>
      </c>
      <c r="AR34" s="24">
        <f>((AF34/1.8)*0.8+(F34/0.8)*0.2)*0.73+40</f>
        <v>56.323611111111106</v>
      </c>
      <c r="AS34" s="22">
        <f>((AA34/3)*0.6+(AC34/9)*0.2+(AZ34/0.96)*0.2)*0.75+40</f>
        <v>59.4310642111666</v>
      </c>
      <c r="AT34" s="26">
        <f>((AB34/7)*0.65+(AC34/9)*0.2+(AZ34/0.96)*0.25)*0.6+47</f>
        <v>73.814873734976132</v>
      </c>
      <c r="AU34" s="43">
        <f>((AD34/5.5)*0.95+(AY34/0.95)*0.17)*0.67+40</f>
        <v>64.329403862739241</v>
      </c>
      <c r="AV34" s="37">
        <f>(((AG34-321)/-3.21)*0.1+(AU34/0.95)*0.57+(AS34/0.95)*0.2+(AI34/20)*0.2)*0.6+40</f>
        <v>80.707442886615425</v>
      </c>
      <c r="AW34" s="42">
        <f>((AQ34/0.95)*0.4+(AS34/0.95)*0.2+(AR34/0.95)*0.2+(AY34/0.95)*0.2)*0.71+30</f>
        <v>77.730186073505891</v>
      </c>
      <c r="AX34" s="45">
        <f>(BI34*0.3+BK34*0.2+BM34*0.2+AY34*0.1+BN34*0.2)*0.8+30</f>
        <v>79.253848825784701</v>
      </c>
      <c r="AY34" s="47">
        <f>(BI34*0.2+BK34*0.2+BM34*0.2+(AQ34/0.96)*0.45)*0.79+30</f>
        <v>78.406992070895527</v>
      </c>
      <c r="AZ34" s="28">
        <f>(BI34*0.2+BJ34*0.3+(AC34/11)*0.3+(AR34/0.96)*0.1+BM34*0.1+(AY34/0.96)*0.1)*0.65+40</f>
        <v>72.092144284799588</v>
      </c>
      <c r="BA34" s="49">
        <f>IF(C34="C",(((AY34/0.95)*0.35+(AU34/0.95)*0.2+BK34*0.45)*0.55+30),IF(C34="PF",(((AY34/0.95)*0.4+(AU34/0.95)*0.25+BK34*0.35)*0.65+35),(((T34/6.3)*0.1+(AY34/0.95)*0.35+(AU34/0.95)*0.2+BK34*0.35)*0.65+40)))</f>
        <v>81.605969615571325</v>
      </c>
      <c r="BB34" s="45">
        <f>(BL34*0.3+BJ34*0.3+BI34*0.1+BN34*0.1+(AH34/2.8)*0.25)*0.62+40</f>
        <v>72.87550132105136</v>
      </c>
      <c r="BC34" s="5">
        <f>((D34-39)/-0.2)*0.5+50</f>
        <v>75</v>
      </c>
      <c r="BD34" s="5">
        <f>((F34-69)/0.19)*0.45+55</f>
        <v>73.94736842105263</v>
      </c>
      <c r="BE34" s="5">
        <f>((F34-85)/-0.16)*0.45+55</f>
        <v>77.5</v>
      </c>
      <c r="BF34" s="5">
        <f>((G34-161)/1.34)*0.45+55</f>
        <v>73.134328358208961</v>
      </c>
      <c r="BG34" s="5">
        <f>((G34-295)/-1.34)*0.45+55</f>
        <v>81.865671641791039</v>
      </c>
      <c r="BH34" s="5">
        <f>(M34/29.81)*0.45+55</f>
        <v>92.769204964776918</v>
      </c>
      <c r="BI34" s="5">
        <f>((D34-39)/-0.2)</f>
        <v>50</v>
      </c>
      <c r="BJ34" s="5">
        <f>((F34-69)/0.19)</f>
        <v>42.10526315789474</v>
      </c>
      <c r="BK34" s="5">
        <f>((F34-85)/-0.16)</f>
        <v>50</v>
      </c>
      <c r="BL34" s="5">
        <f>((G34-161)/1.34)</f>
        <v>40.298507462686565</v>
      </c>
      <c r="BM34" s="5">
        <f>((G34-295)/-1.34)</f>
        <v>59.701492537313428</v>
      </c>
      <c r="BN34" s="5">
        <f>(M34/29.81)</f>
        <v>83.931566588393167</v>
      </c>
      <c r="BP34" s="51" t="s">
        <v>799</v>
      </c>
      <c r="BQ34" s="51" t="s">
        <v>781</v>
      </c>
      <c r="BS34">
        <v>87.697599999999994</v>
      </c>
    </row>
    <row r="35" spans="1:71" x14ac:dyDescent="0.25">
      <c r="A35" s="1">
        <v>196</v>
      </c>
      <c r="B35" s="1" t="s">
        <v>257</v>
      </c>
      <c r="C35" s="1" t="s">
        <v>30</v>
      </c>
      <c r="D35" s="1">
        <v>22</v>
      </c>
      <c r="E35" s="4">
        <f>(F35-5)</f>
        <v>73</v>
      </c>
      <c r="F35">
        <v>78</v>
      </c>
      <c r="G35">
        <v>210</v>
      </c>
      <c r="H35" t="s">
        <v>603</v>
      </c>
      <c r="I35" s="1" t="s">
        <v>587</v>
      </c>
      <c r="J35" s="1" t="s">
        <v>28</v>
      </c>
      <c r="K35" s="1">
        <v>70</v>
      </c>
      <c r="L35" s="1">
        <v>30</v>
      </c>
      <c r="M35" s="1">
        <v>1681</v>
      </c>
      <c r="N35" s="12">
        <v>279</v>
      </c>
      <c r="O35" s="12">
        <v>717</v>
      </c>
      <c r="P35" s="12">
        <v>0.38900000000000001</v>
      </c>
      <c r="Q35" s="7">
        <v>121</v>
      </c>
      <c r="R35" s="7">
        <v>354</v>
      </c>
      <c r="S35" s="7">
        <v>0.34200000000000003</v>
      </c>
      <c r="T35" s="1">
        <v>158</v>
      </c>
      <c r="U35" s="1">
        <v>363</v>
      </c>
      <c r="V35" s="1">
        <v>0.435</v>
      </c>
      <c r="W35" s="1">
        <v>0.47399999999999998</v>
      </c>
      <c r="X35" s="16">
        <v>125</v>
      </c>
      <c r="Y35" s="16">
        <v>156</v>
      </c>
      <c r="Z35" s="16">
        <v>0.80100000000000005</v>
      </c>
      <c r="AA35" s="20">
        <v>12</v>
      </c>
      <c r="AB35" s="20">
        <v>144</v>
      </c>
      <c r="AC35" s="20">
        <v>156</v>
      </c>
      <c r="AD35" s="32">
        <v>127</v>
      </c>
      <c r="AE35" s="34">
        <v>20</v>
      </c>
      <c r="AF35" s="30">
        <v>14</v>
      </c>
      <c r="AG35" s="1">
        <v>82</v>
      </c>
      <c r="AH35" s="1">
        <v>119</v>
      </c>
      <c r="AI35" s="1">
        <v>804</v>
      </c>
      <c r="AJ35" s="1"/>
      <c r="AK35" s="4">
        <f>(AVERAGE(AM35:BB35)/0.87)*0.85+10</f>
        <v>81.0748710856207</v>
      </c>
      <c r="AL35" s="4">
        <f>AVERAGE(AM35:BB35)</f>
        <v>72.747220993517658</v>
      </c>
      <c r="AM35" s="14">
        <f>((P35*100)*0.5+(N35/6.59)*0.5)*0.66+45</f>
        <v>71.808168437025799</v>
      </c>
      <c r="AN35" s="10">
        <f>(BS35-MIN(BS$2:BS$493))/(MAX(BS$2:BS$493)-MIN(BS$2:BS$493))*61 +45</f>
        <v>81.45275484565687</v>
      </c>
      <c r="AO35" s="18">
        <f>IF(Y35&gt;50,((Z35*107)*0.9+(X35/5)*0.1)*0.7+30,((Z35*90)*0.5+(X35/5)*0.5)*0.7+40)</f>
        <v>85.745409999999993</v>
      </c>
      <c r="AP35" s="39">
        <f>((AZ35/0.96)*0.4+(AS35/0.96)*0.3+(T35/6.3)*0.4)*0.6+40</f>
        <v>75.741356509460047</v>
      </c>
      <c r="AQ35" s="37">
        <f>(AE35/1.5)*0.57+47</f>
        <v>54.6</v>
      </c>
      <c r="AR35" s="24">
        <f>((AF35/1.8)*0.8+(F35/0.8)*0.2)*0.73+40</f>
        <v>58.777222222222221</v>
      </c>
      <c r="AS35" s="22">
        <f>((AA35/3)*0.6+(AC35/9)*0.2+(AZ35/0.96)*0.2)*0.75+40</f>
        <v>56.37052245617479</v>
      </c>
      <c r="AT35" s="26">
        <f>((AB35/7)*0.65+(AC35/9)*0.2+(AZ35/0.96)*0.25)*0.6+47</f>
        <v>69.073379599031938</v>
      </c>
      <c r="AU35" s="43">
        <f>((AD35/5.5)*0.95+(AY35/0.95)*0.17)*0.67+40</f>
        <v>64.358955182416267</v>
      </c>
      <c r="AV35" s="37">
        <f>(((AG35-321)/-3.21)*0.1+(AU35/0.95)*0.57+(AS35/0.95)*0.2+(AI35/20)*0.2)*0.6+40</f>
        <v>79.581000632391778</v>
      </c>
      <c r="AW35" s="42">
        <f>((AQ35/0.95)*0.4+(AS35/0.95)*0.2+(AR35/0.95)*0.2+(AY35/0.95)*0.2)*0.71+30</f>
        <v>75.579263919799985</v>
      </c>
      <c r="AX35" s="45">
        <f>(BI35*0.3+BK35*0.2+BM35*0.2+AY35*0.1+BN35*0.2)*0.8+30</f>
        <v>83.018445455421642</v>
      </c>
      <c r="AY35" s="47">
        <f>(BI35*0.2+BK35*0.2+BM35*0.2+(AQ35/0.96)*0.45)*0.79+30</f>
        <v>80.583950559701492</v>
      </c>
      <c r="AZ35" s="28">
        <f>(BI35*0.2+BJ35*0.3+(AC35/11)*0.3+(AR35/0.96)*0.1+BM35*0.1+(AY35/0.96)*0.1)*0.65+40</f>
        <v>76.611343719518658</v>
      </c>
      <c r="BA35" s="49">
        <f>IF(C35="C",(((AY35/0.95)*0.35+(AU35/0.95)*0.2+BK35*0.45)*0.55+30),IF(C35="PF",(((AY35/0.95)*0.4+(AU35/0.95)*0.25+BK35*0.35)*0.65+35),(((T35/6.3)*0.1+(AY35/0.95)*0.35+(AU35/0.95)*0.2+BK35*0.35)*0.65+40)))</f>
        <v>79.688034178628413</v>
      </c>
      <c r="BB35" s="45">
        <f>(BL35*0.3+BJ35*0.3+BI35*0.1+BN35*0.1+(AH35/2.8)*0.25)*0.62+40</f>
        <v>70.965728178832535</v>
      </c>
      <c r="BC35" s="5">
        <f>((D35-39)/-0.2)*0.5+50</f>
        <v>92.5</v>
      </c>
      <c r="BD35" s="5">
        <f>((F35-69)/0.19)*0.45+55</f>
        <v>76.315789473684205</v>
      </c>
      <c r="BE35" s="5">
        <f>((F35-85)/-0.16)*0.45+55</f>
        <v>74.6875</v>
      </c>
      <c r="BF35" s="5">
        <f>((G35-161)/1.34)*0.45+55</f>
        <v>71.455223880597018</v>
      </c>
      <c r="BG35" s="5">
        <f>((G35-295)/-1.34)*0.45+55</f>
        <v>83.544776119402982</v>
      </c>
      <c r="BH35" s="5">
        <f>(M35/29.81)*0.45+55</f>
        <v>80.37571284803758</v>
      </c>
      <c r="BI35" s="5">
        <f>((D35-39)/-0.2)</f>
        <v>85</v>
      </c>
      <c r="BJ35" s="5">
        <f>((F35-69)/0.19)</f>
        <v>47.368421052631575</v>
      </c>
      <c r="BK35" s="5">
        <f>((F35-85)/-0.16)</f>
        <v>43.75</v>
      </c>
      <c r="BL35" s="5">
        <f>((G35-161)/1.34)</f>
        <v>36.567164179104473</v>
      </c>
      <c r="BM35" s="5">
        <f>((G35-295)/-1.34)</f>
        <v>63.432835820895519</v>
      </c>
      <c r="BN35" s="5">
        <f>(M35/29.81)</f>
        <v>56.390472995639051</v>
      </c>
      <c r="BP35" s="51" t="s">
        <v>785</v>
      </c>
      <c r="BQ35" s="51" t="s">
        <v>787</v>
      </c>
      <c r="BS35">
        <v>87.620800000000003</v>
      </c>
    </row>
    <row r="36" spans="1:71" x14ac:dyDescent="0.25">
      <c r="A36" s="1">
        <v>71</v>
      </c>
      <c r="B36" s="1" t="s">
        <v>129</v>
      </c>
      <c r="C36" s="1" t="s">
        <v>73</v>
      </c>
      <c r="D36" s="1">
        <v>22</v>
      </c>
      <c r="E36" s="4">
        <f>(F36-5)</f>
        <v>68</v>
      </c>
      <c r="F36">
        <v>73</v>
      </c>
      <c r="G36">
        <v>185</v>
      </c>
      <c r="H36" t="s">
        <v>603</v>
      </c>
      <c r="I36" s="1" t="s">
        <v>587</v>
      </c>
      <c r="J36" s="1" t="s">
        <v>99</v>
      </c>
      <c r="K36" s="1">
        <v>76</v>
      </c>
      <c r="L36" s="1">
        <v>43</v>
      </c>
      <c r="M36" s="1">
        <v>2288</v>
      </c>
      <c r="N36" s="12">
        <v>370</v>
      </c>
      <c r="O36" s="12">
        <v>1005</v>
      </c>
      <c r="P36" s="12">
        <v>0.36799999999999999</v>
      </c>
      <c r="Q36" s="7">
        <v>124</v>
      </c>
      <c r="R36" s="7">
        <v>390</v>
      </c>
      <c r="S36" s="7">
        <v>0.318</v>
      </c>
      <c r="T36" s="1">
        <v>246</v>
      </c>
      <c r="U36" s="1">
        <v>615</v>
      </c>
      <c r="V36" s="1">
        <v>0.4</v>
      </c>
      <c r="W36" s="1">
        <v>0.43</v>
      </c>
      <c r="X36" s="16">
        <v>109</v>
      </c>
      <c r="Y36" s="16">
        <v>145</v>
      </c>
      <c r="Z36" s="16">
        <v>0.752</v>
      </c>
      <c r="AA36" s="20">
        <v>31</v>
      </c>
      <c r="AB36" s="20">
        <v>173</v>
      </c>
      <c r="AC36" s="20">
        <v>204</v>
      </c>
      <c r="AD36" s="32">
        <v>328</v>
      </c>
      <c r="AE36" s="34">
        <v>65</v>
      </c>
      <c r="AF36" s="30">
        <v>15</v>
      </c>
      <c r="AG36" s="1">
        <v>124</v>
      </c>
      <c r="AH36" s="1">
        <v>119</v>
      </c>
      <c r="AI36" s="1">
        <v>973</v>
      </c>
      <c r="AJ36" s="1"/>
      <c r="AK36" s="4">
        <f>(AVERAGE(AM36:BB36)/0.87)*0.85+10</f>
        <v>87.091017776767657</v>
      </c>
      <c r="AL36" s="4">
        <f>AVERAGE(AM36:BB36)</f>
        <v>78.904924077397482</v>
      </c>
      <c r="AM36" s="14">
        <f>((P36*100)*0.5+(N36/6.59)*0.5)*0.66+45</f>
        <v>75.672072837632783</v>
      </c>
      <c r="AN36" s="10">
        <f>(BS36-MIN(BS$2:BS$493))/(MAX(BS$2:BS$493)-MIN(BS$2:BS$493))*61 +45</f>
        <v>81.42949120603015</v>
      </c>
      <c r="AO36" s="18">
        <f>IF(Y36&gt;50,((Z36*107)*0.9+(X36/5)*0.1)*0.7+30,((Z36*90)*0.5+(X36/5)*0.5)*0.7+40)</f>
        <v>82.218320000000006</v>
      </c>
      <c r="AP36" s="39">
        <f>((AZ36/0.96)*0.4+(AS36/0.96)*0.3+(T36/6.3)*0.4)*0.6+40</f>
        <v>79.163820992936905</v>
      </c>
      <c r="AQ36" s="37">
        <f>(AE36/1.5)*0.57+47</f>
        <v>71.7</v>
      </c>
      <c r="AR36" s="24">
        <f>((AF36/1.8)*0.8+(F36/0.8)*0.2)*0.73+40</f>
        <v>58.189166666666665</v>
      </c>
      <c r="AS36" s="22">
        <f>((AA36/3)*0.6+(AC36/9)*0.2+(AZ36/0.96)*0.2)*0.75+40</f>
        <v>59.676862893151508</v>
      </c>
      <c r="AT36" s="26">
        <f>((AB36/7)*0.65+(AC36/9)*0.2+(AZ36/0.96)*0.25)*0.6+47</f>
        <v>70.985434321722934</v>
      </c>
      <c r="AU36" s="43">
        <f>((AD36/5.5)*0.95+(AY36/0.95)*0.17)*0.67+40</f>
        <v>89.228650717703346</v>
      </c>
      <c r="AV36" s="37">
        <f>(((AG36-321)/-3.21)*0.1+(AU36/0.95)*0.57+(AS36/0.95)*0.2+(AI36/20)*0.2)*0.6+40</f>
        <v>89.180687298688667</v>
      </c>
      <c r="AW36" s="42">
        <f>((AQ36/0.95)*0.4+(AS36/0.95)*0.2+(AR36/0.95)*0.2+(AY36/0.95)*0.2)*0.71+30</f>
        <v>83.10292231315178</v>
      </c>
      <c r="AX36" s="45">
        <f>(BI36*0.3+BK36*0.2+BM36*0.2+AY36*0.1+BN36*0.2)*0.8+30</f>
        <v>95.334771162637011</v>
      </c>
      <c r="AY36" s="47">
        <v>94</v>
      </c>
      <c r="AZ36" s="28">
        <f>(BI36*0.2+BJ36*0.3+(AC36/11)*0.3+(AR36/0.96)*0.1+BM36*0.1+(AY36/0.96)*0.1)*0.65+40</f>
        <v>74.411922516169653</v>
      </c>
      <c r="BA36" s="49">
        <f>IF(C36="C",(((AY36/0.95)*0.35+(AU36/0.95)*0.2+BK36*0.45)*0.55+30),IF(C36="PF",(((AY36/0.95)*0.4+(AU36/0.95)*0.25+BK36*0.35)*0.65+35),(((T36/6.3)*0.1+(AY36/0.95)*0.35+(AU36/0.95)*0.2+BK36*0.35)*0.65+40)))</f>
        <v>94.321357967886229</v>
      </c>
      <c r="BB36" s="45">
        <f>(BL36*0.3+BJ36*0.3+BI36*0.1+BN36*0.1+(AH36/2.8)*0.25)*0.62+40</f>
        <v>63.863304343982165</v>
      </c>
      <c r="BC36" s="5">
        <f>((D36-39)/-0.2)*0.5+50</f>
        <v>92.5</v>
      </c>
      <c r="BD36" s="5">
        <f>((F36-69)/0.19)*0.45+55</f>
        <v>64.473684210526315</v>
      </c>
      <c r="BE36" s="5">
        <f>((F36-85)/-0.16)*0.45+55</f>
        <v>88.75</v>
      </c>
      <c r="BF36" s="5">
        <f>((G36-161)/1.34)*0.45+55</f>
        <v>63.059701492537314</v>
      </c>
      <c r="BG36" s="5">
        <f>((G36-295)/-1.34)*0.45+55</f>
        <v>91.940298507462686</v>
      </c>
      <c r="BH36" s="5">
        <f>(M36/29.81)*0.45+55</f>
        <v>89.538745387453872</v>
      </c>
      <c r="BI36" s="5">
        <f>((D36-39)/-0.2)</f>
        <v>85</v>
      </c>
      <c r="BJ36" s="5">
        <f>((F36-69)/0.19)</f>
        <v>21.05263157894737</v>
      </c>
      <c r="BK36" s="5">
        <f>((F36-85)/-0.16)</f>
        <v>75</v>
      </c>
      <c r="BL36" s="5">
        <f>((G36-161)/1.34)</f>
        <v>17.910447761194028</v>
      </c>
      <c r="BM36" s="5">
        <f>((G36-295)/-1.34)</f>
        <v>82.089552238805965</v>
      </c>
      <c r="BN36" s="5">
        <f>(M36/29.81)</f>
        <v>76.752767527675275</v>
      </c>
      <c r="BP36" s="51" t="s">
        <v>785</v>
      </c>
      <c r="BQ36" s="51" t="s">
        <v>781</v>
      </c>
      <c r="BS36">
        <v>87.593599999999995</v>
      </c>
    </row>
    <row r="37" spans="1:71" x14ac:dyDescent="0.25">
      <c r="A37" s="1">
        <v>393</v>
      </c>
      <c r="B37" s="1" t="s">
        <v>458</v>
      </c>
      <c r="C37" s="1" t="s">
        <v>50</v>
      </c>
      <c r="D37" s="1">
        <v>23</v>
      </c>
      <c r="E37" s="4">
        <f>(F37-5)</f>
        <v>74</v>
      </c>
      <c r="F37">
        <v>79</v>
      </c>
      <c r="G37">
        <v>195</v>
      </c>
      <c r="H37" t="s">
        <v>643</v>
      </c>
      <c r="I37" s="1" t="s">
        <v>587</v>
      </c>
      <c r="J37" s="1" t="s">
        <v>137</v>
      </c>
      <c r="K37" s="1">
        <v>82</v>
      </c>
      <c r="L37" s="1">
        <v>61</v>
      </c>
      <c r="M37" s="1">
        <v>2092</v>
      </c>
      <c r="N37" s="12">
        <v>309</v>
      </c>
      <c r="O37" s="12">
        <v>753</v>
      </c>
      <c r="P37" s="12">
        <v>0.41</v>
      </c>
      <c r="Q37" s="7">
        <v>145</v>
      </c>
      <c r="R37" s="7">
        <v>390</v>
      </c>
      <c r="S37" s="7">
        <v>0.372</v>
      </c>
      <c r="T37" s="1">
        <v>164</v>
      </c>
      <c r="U37" s="1">
        <v>363</v>
      </c>
      <c r="V37" s="1">
        <v>0.45200000000000001</v>
      </c>
      <c r="W37" s="1">
        <v>0.50700000000000001</v>
      </c>
      <c r="X37" s="16">
        <v>44</v>
      </c>
      <c r="Y37" s="16">
        <v>56</v>
      </c>
      <c r="Z37" s="16">
        <v>0.78600000000000003</v>
      </c>
      <c r="AA37" s="20">
        <v>32</v>
      </c>
      <c r="AB37" s="20">
        <v>194</v>
      </c>
      <c r="AC37" s="20">
        <v>226</v>
      </c>
      <c r="AD37" s="32">
        <v>86</v>
      </c>
      <c r="AE37" s="34">
        <v>53</v>
      </c>
      <c r="AF37" s="30">
        <v>25</v>
      </c>
      <c r="AG37" s="1">
        <v>69</v>
      </c>
      <c r="AH37" s="1">
        <v>136</v>
      </c>
      <c r="AI37" s="1">
        <v>807</v>
      </c>
      <c r="AJ37" s="1"/>
      <c r="AK37" s="4">
        <f>(AVERAGE(AM37:BB37)/0.87)*0.85+10</f>
        <v>83.310750264703458</v>
      </c>
      <c r="AL37" s="4">
        <f>AVERAGE(AM37:BB37)</f>
        <v>75.035709094461183</v>
      </c>
      <c r="AM37" s="14">
        <f>((P37*100)*0.5+(N37/6.59)*0.5)*0.66+45</f>
        <v>74.003444613050078</v>
      </c>
      <c r="AN37" s="10">
        <f>(BS37-MIN(BS$2:BS$493))/(MAX(BS$2:BS$493)-MIN(BS$2:BS$493))*61 +45</f>
        <v>80.992271625987087</v>
      </c>
      <c r="AO37" s="18">
        <f>IF(Y37&gt;50,((Z37*107)*0.9+(X37/5)*0.1)*0.7+30,((Z37*90)*0.5+(X37/5)*0.5)*0.7+40)</f>
        <v>83.600259999999992</v>
      </c>
      <c r="AP37" s="39">
        <f>((AZ37/0.96)*0.4+(AS37/0.96)*0.3+(T37/6.3)*0.4)*0.6+40</f>
        <v>77.564673881076942</v>
      </c>
      <c r="AQ37" s="37">
        <f>(AE37/1.5)*0.57+47</f>
        <v>67.14</v>
      </c>
      <c r="AR37" s="24">
        <f>((AF37/1.8)*0.8+(F37/0.8)*0.2)*0.73+40</f>
        <v>62.528611111111111</v>
      </c>
      <c r="AS37" s="22">
        <f>((AA37/3)*0.6+(AC37/9)*0.2+(AZ37/0.96)*0.2)*0.75+40</f>
        <v>60.992291748321435</v>
      </c>
      <c r="AT37" s="26">
        <f>((AB37/7)*0.65+(AC37/9)*0.2+(AZ37/0.96)*0.25)*0.6+47</f>
        <v>73.247529843559533</v>
      </c>
      <c r="AU37" s="43">
        <f>((AD37/5.5)*0.95+(AY37/0.95)*0.17)*0.67+40</f>
        <v>60.169834174940192</v>
      </c>
      <c r="AV37" s="37">
        <f>(((AG37-321)/-3.21)*0.1+(AU37/0.95)*0.57+(AS37/0.95)*0.2+(AI37/20)*0.2)*0.6+40</f>
        <v>78.917710160808738</v>
      </c>
      <c r="AW37" s="42">
        <f>((AQ37/0.95)*0.4+(AS37/0.95)*0.2+(AR37/0.95)*0.2+(AY37/0.95)*0.2)*0.71+30</f>
        <v>81.272422633419353</v>
      </c>
      <c r="AX37" s="45">
        <f>(BI37*0.3+BK37*0.2+BM37*0.2+AY37*0.1+BN37*0.2)*0.8+30</f>
        <v>85.186251419475084</v>
      </c>
      <c r="AY37" s="47">
        <f>(BI37*0.2+BK37*0.2+BM37*0.2+(AQ37/0.96)*0.45)*0.79+30</f>
        <v>85.218826026119402</v>
      </c>
      <c r="AZ37" s="28">
        <f>(BI37*0.2+BJ37*0.3+(AC37/11)*0.3+(AR37/0.96)*0.1+BM37*0.1+(AY37/0.96)*0.1)*0.65+40</f>
        <v>79.524000522590512</v>
      </c>
      <c r="BA37" s="49">
        <f>IF(C37="C",(((AY37/0.95)*0.35+(AU37/0.95)*0.2+BK37*0.45)*0.55+30),IF(C37="PF",(((AY37/0.95)*0.4+(AU37/0.95)*0.25+BK37*0.35)*0.65+35),(((T37/6.3)*0.1+(AY37/0.95)*0.35+(AU37/0.95)*0.2+BK37*0.35)*0.65+40)))</f>
        <v>78.864746506468123</v>
      </c>
      <c r="BB37" s="45">
        <f>(BL37*0.3+BJ37*0.3+BI37*0.1+BN37*0.1+(AH37/2.8)*0.25)*0.62+40</f>
        <v>71.348471244451687</v>
      </c>
      <c r="BC37" s="5">
        <f>((D37-39)/-0.2)*0.5+50</f>
        <v>90</v>
      </c>
      <c r="BD37" s="5">
        <f>((F37-69)/0.19)*0.45+55</f>
        <v>78.68421052631578</v>
      </c>
      <c r="BE37" s="5">
        <f>((F37-85)/-0.16)*0.45+55</f>
        <v>71.875</v>
      </c>
      <c r="BF37" s="5">
        <f>((G37-161)/1.34)*0.45+55</f>
        <v>66.417910447761187</v>
      </c>
      <c r="BG37" s="5">
        <f>((G37-295)/-1.34)*0.45+55</f>
        <v>88.582089552238813</v>
      </c>
      <c r="BH37" s="5">
        <f>(M37/29.81)*0.45+55</f>
        <v>86.580006709157999</v>
      </c>
      <c r="BI37" s="5">
        <f>((D37-39)/-0.2)</f>
        <v>80</v>
      </c>
      <c r="BJ37" s="5">
        <f>((F37-69)/0.19)</f>
        <v>52.631578947368418</v>
      </c>
      <c r="BK37" s="5">
        <f>((F37-85)/-0.16)</f>
        <v>37.5</v>
      </c>
      <c r="BL37" s="5">
        <f>((G37-161)/1.34)</f>
        <v>25.373134328358208</v>
      </c>
      <c r="BM37" s="5">
        <f>((G37-295)/-1.34)</f>
        <v>74.626865671641781</v>
      </c>
      <c r="BN37" s="5">
        <f>(M37/29.81)</f>
        <v>70.177792687017785</v>
      </c>
      <c r="BP37" s="51" t="s">
        <v>794</v>
      </c>
      <c r="BQ37" s="51" t="s">
        <v>781</v>
      </c>
      <c r="BS37">
        <v>87.082400000000007</v>
      </c>
    </row>
    <row r="38" spans="1:71" x14ac:dyDescent="0.25">
      <c r="A38" s="1">
        <v>107</v>
      </c>
      <c r="B38" s="1" t="s">
        <v>166</v>
      </c>
      <c r="C38" s="1" t="s">
        <v>30</v>
      </c>
      <c r="D38" s="1">
        <v>34</v>
      </c>
      <c r="E38" s="4">
        <f>(F38-5)</f>
        <v>72</v>
      </c>
      <c r="F38">
        <v>77</v>
      </c>
      <c r="G38">
        <v>200</v>
      </c>
      <c r="H38" t="s">
        <v>603</v>
      </c>
      <c r="I38" s="1" t="s">
        <v>587</v>
      </c>
      <c r="J38" s="1" t="s">
        <v>84</v>
      </c>
      <c r="K38" s="1">
        <v>64</v>
      </c>
      <c r="L38" s="1">
        <v>4</v>
      </c>
      <c r="M38" s="1">
        <v>1703</v>
      </c>
      <c r="N38" s="12">
        <v>332</v>
      </c>
      <c r="O38" s="12">
        <v>839</v>
      </c>
      <c r="P38" s="12">
        <v>0.39600000000000002</v>
      </c>
      <c r="Q38" s="7">
        <v>119</v>
      </c>
      <c r="R38" s="7">
        <v>364</v>
      </c>
      <c r="S38" s="7">
        <v>0.32700000000000001</v>
      </c>
      <c r="T38" s="1">
        <v>213</v>
      </c>
      <c r="U38" s="1">
        <v>475</v>
      </c>
      <c r="V38" s="1">
        <v>0.44800000000000001</v>
      </c>
      <c r="W38" s="1">
        <v>0.46700000000000003</v>
      </c>
      <c r="X38" s="16">
        <v>227</v>
      </c>
      <c r="Y38" s="16">
        <v>252</v>
      </c>
      <c r="Z38" s="16">
        <v>0.90100000000000002</v>
      </c>
      <c r="AA38" s="20">
        <v>18</v>
      </c>
      <c r="AB38" s="20">
        <v>106</v>
      </c>
      <c r="AC38" s="20">
        <v>124</v>
      </c>
      <c r="AD38" s="32">
        <v>158</v>
      </c>
      <c r="AE38" s="34">
        <v>59</v>
      </c>
      <c r="AF38" s="30">
        <v>14</v>
      </c>
      <c r="AG38" s="1">
        <v>92</v>
      </c>
      <c r="AH38" s="1">
        <v>108</v>
      </c>
      <c r="AI38" s="1">
        <v>1010</v>
      </c>
      <c r="AJ38" s="1"/>
      <c r="AK38" s="4">
        <f>(AVERAGE(AM38:BB38)/0.87)*0.85+10</f>
        <v>81.157044700936083</v>
      </c>
      <c r="AL38" s="4">
        <f>AVERAGE(AM38:BB38)</f>
        <v>72.831328105663985</v>
      </c>
      <c r="AM38" s="14">
        <f>((P38*100)*0.5+(N38/6.59)*0.5)*0.66+45</f>
        <v>74.693189681335355</v>
      </c>
      <c r="AN38" s="10">
        <f>(BS38-MIN(BS$2:BS$493))/(MAX(BS$2:BS$493)-MIN(BS$2:BS$493))*61 +45</f>
        <v>80.741161162957667</v>
      </c>
      <c r="AO38" s="18">
        <f>IF(Y38&gt;50,((Z38*107)*0.9+(X38/5)*0.1)*0.7+30,((Z38*90)*0.5+(X38/5)*0.5)*0.7+40)</f>
        <v>93.914410000000004</v>
      </c>
      <c r="AP38" s="39">
        <f>((AZ38/0.96)*0.4+(AS38/0.96)*0.3+(T38/6.3)*0.4)*0.6+40</f>
        <v>75.379254343437822</v>
      </c>
      <c r="AQ38" s="37">
        <f>(AE38/1.5)*0.57+47</f>
        <v>69.42</v>
      </c>
      <c r="AR38" s="24">
        <f>((AF38/1.8)*0.8+(F38/0.8)*0.2)*0.73+40</f>
        <v>58.594722222222217</v>
      </c>
      <c r="AS38" s="22">
        <f>((AA38/3)*0.6+(AC38/9)*0.2+(AZ38/0.96)*0.2)*0.75+40</f>
        <v>55.323991773884636</v>
      </c>
      <c r="AT38" s="26">
        <f>((AB38/7)*0.65+(AC38/9)*0.2+(AZ38/0.96)*0.25)*0.6+47</f>
        <v>65.116372726265581</v>
      </c>
      <c r="AU38" s="43">
        <f>((AD38/5.5)*0.95+(AY38/0.95)*0.17)*0.67+40</f>
        <v>67.72764906788278</v>
      </c>
      <c r="AV38" s="37">
        <f>(((AG38-321)/-3.21)*0.1+(AU38/0.95)*0.57+(AS38/0.95)*0.2+(AI38/20)*0.2)*0.6+40</f>
        <v>81.710621193967341</v>
      </c>
      <c r="AW38" s="42">
        <f>((AQ38/0.95)*0.4+(AS38/0.95)*0.2+(AR38/0.95)*0.2+(AY38/0.95)*0.2)*0.71+30</f>
        <v>79.553112252890188</v>
      </c>
      <c r="AX38" s="45">
        <f>(BI38*0.3+BK38*0.2+BM38*0.2+AY38*0.1+BN38*0.2)*0.8+30</f>
        <v>70.784527345188678</v>
      </c>
      <c r="AY38" s="47">
        <f>(BI38*0.2+BK38*0.2+BM38*0.2+(AQ38/0.96)*0.45)*0.79+30</f>
        <v>78.758586287313435</v>
      </c>
      <c r="AZ38" s="28">
        <f>(BI38*0.2+BJ38*0.3+(AC38/11)*0.3+(AR38/0.96)*0.1+BM38*0.1+(AY38/0.96)*0.1)*0.65+40</f>
        <v>67.566880686194992</v>
      </c>
      <c r="BA38" s="49">
        <f>IF(C38="C",(((AY38/0.95)*0.35+(AU38/0.95)*0.2+BK38*0.45)*0.55+30),IF(C38="PF",(((AY38/0.95)*0.4+(AU38/0.95)*0.25+BK38*0.35)*0.65+35),(((T38/6.3)*0.1+(AY38/0.95)*0.35+(AU38/0.95)*0.2+BK38*0.35)*0.65+40)))</f>
        <v>81.701221952028078</v>
      </c>
      <c r="BB38" s="45">
        <f>(BL38*0.3+BJ38*0.3+BI38*0.1+BN38*0.1+(AH38/2.8)*0.25)*0.62+40</f>
        <v>64.315548995054939</v>
      </c>
      <c r="BC38" s="5">
        <f>((D38-39)/-0.2)*0.5+50</f>
        <v>62.5</v>
      </c>
      <c r="BD38" s="5">
        <f>((F38-69)/0.19)*0.45+55</f>
        <v>73.94736842105263</v>
      </c>
      <c r="BE38" s="5">
        <f>((F38-85)/-0.16)*0.45+55</f>
        <v>77.5</v>
      </c>
      <c r="BF38" s="5">
        <f>((G38-161)/1.34)*0.45+55</f>
        <v>68.097014925373131</v>
      </c>
      <c r="BG38" s="5">
        <f>((G38-295)/-1.34)*0.45+55</f>
        <v>86.902985074626869</v>
      </c>
      <c r="BH38" s="5">
        <f>(M38/29.81)*0.45+55</f>
        <v>80.707816169070782</v>
      </c>
      <c r="BI38" s="5">
        <f>((D38-39)/-0.2)</f>
        <v>25</v>
      </c>
      <c r="BJ38" s="5">
        <f>((F38-69)/0.19)</f>
        <v>42.10526315789474</v>
      </c>
      <c r="BK38" s="5">
        <f>((F38-85)/-0.16)</f>
        <v>50</v>
      </c>
      <c r="BL38" s="5">
        <f>((G38-161)/1.34)</f>
        <v>29.104477611940297</v>
      </c>
      <c r="BM38" s="5">
        <f>((G38-295)/-1.34)</f>
        <v>70.895522388059703</v>
      </c>
      <c r="BN38" s="5">
        <f>(M38/29.81)</f>
        <v>57.128480375712847</v>
      </c>
      <c r="BP38" s="51" t="s">
        <v>788</v>
      </c>
      <c r="BQ38" s="51" t="s">
        <v>787</v>
      </c>
      <c r="BS38">
        <v>86.788800000000009</v>
      </c>
    </row>
    <row r="39" spans="1:71" x14ac:dyDescent="0.25">
      <c r="A39" s="1">
        <v>288</v>
      </c>
      <c r="B39" s="1" t="s">
        <v>350</v>
      </c>
      <c r="C39" s="1" t="s">
        <v>25</v>
      </c>
      <c r="D39" s="1">
        <v>26</v>
      </c>
      <c r="E39" s="4">
        <f>(F39-5)</f>
        <v>77</v>
      </c>
      <c r="F39">
        <v>82</v>
      </c>
      <c r="G39">
        <v>243</v>
      </c>
      <c r="H39" t="s">
        <v>782</v>
      </c>
      <c r="I39" s="1" t="s">
        <v>587</v>
      </c>
      <c r="J39" s="1" t="s">
        <v>53</v>
      </c>
      <c r="K39" s="1">
        <v>75</v>
      </c>
      <c r="L39" s="1">
        <v>75</v>
      </c>
      <c r="M39" s="1">
        <v>2532</v>
      </c>
      <c r="N39" s="12">
        <v>413</v>
      </c>
      <c r="O39" s="12">
        <v>952</v>
      </c>
      <c r="P39" s="12">
        <v>0.434</v>
      </c>
      <c r="Q39" s="7">
        <v>144</v>
      </c>
      <c r="R39" s="7">
        <v>392</v>
      </c>
      <c r="S39" s="7">
        <v>0.36699999999999999</v>
      </c>
      <c r="T39" s="1">
        <v>269</v>
      </c>
      <c r="U39" s="1">
        <v>560</v>
      </c>
      <c r="V39" s="1">
        <v>0.48</v>
      </c>
      <c r="W39" s="1">
        <v>0.50900000000000001</v>
      </c>
      <c r="X39" s="16">
        <v>258</v>
      </c>
      <c r="Y39" s="16">
        <v>321</v>
      </c>
      <c r="Z39" s="16">
        <v>0.80400000000000005</v>
      </c>
      <c r="AA39" s="20">
        <v>142</v>
      </c>
      <c r="AB39" s="20">
        <v>589</v>
      </c>
      <c r="AC39" s="20">
        <v>731</v>
      </c>
      <c r="AD39" s="32">
        <v>168</v>
      </c>
      <c r="AE39" s="34">
        <v>51</v>
      </c>
      <c r="AF39" s="30">
        <v>39</v>
      </c>
      <c r="AG39" s="1">
        <v>122</v>
      </c>
      <c r="AH39" s="1">
        <v>140</v>
      </c>
      <c r="AI39" s="1">
        <v>1228</v>
      </c>
      <c r="AJ39" s="1"/>
      <c r="AK39" s="4">
        <f>(AVERAGE(AM39:BB39)/0.87)*0.85+10</f>
        <v>88.143114169573266</v>
      </c>
      <c r="AL39" s="4">
        <f>AVERAGE(AM39:BB39)</f>
        <v>79.981775679445576</v>
      </c>
      <c r="AM39" s="14">
        <f>((P39*100)*0.5+(N39/6.59)*0.5)*0.66+45</f>
        <v>80.003335356600914</v>
      </c>
      <c r="AN39" s="10">
        <f>(BS39-MIN(BS$2:BS$493))/(MAX(BS$2:BS$493)-MIN(BS$2:BS$493))*61 +45</f>
        <v>80.641606469849251</v>
      </c>
      <c r="AO39" s="18">
        <f>IF(Y39&gt;50,((Z39*107)*0.9+(X39/5)*0.1)*0.7+30,((Z39*90)*0.5+(X39/5)*0.5)*0.7+40)</f>
        <v>87.809640000000002</v>
      </c>
      <c r="AP39" s="39">
        <f>((AZ39/0.96)*0.4+(AS39/0.96)*0.3+(T39/6.3)*0.4)*0.6+40</f>
        <v>88.087158975453804</v>
      </c>
      <c r="AQ39" s="37">
        <f>(AE39/1.5)*0.57+47</f>
        <v>66.38</v>
      </c>
      <c r="AR39" s="24">
        <f>((AF39/1.8)*0.8+(F39/0.8)*0.2)*0.73+40</f>
        <v>67.618333333333339</v>
      </c>
      <c r="AS39" s="22">
        <v>86</v>
      </c>
      <c r="AT39" s="26">
        <v>97</v>
      </c>
      <c r="AU39" s="43">
        <f>((AD39/5.5)*0.95+(AY39/0.95)*0.17)*0.67+40</f>
        <v>68.307820558313395</v>
      </c>
      <c r="AV39" s="37">
        <f>(((AG39-321)/-3.21)*0.1+(AU39/0.95)*0.57+(AS39/0.95)*0.2+(AI39/20)*0.2)*0.6+40</f>
        <v>86.541599463953958</v>
      </c>
      <c r="AW39" s="42">
        <f>((AQ39/0.95)*0.4+(AS39/0.95)*0.2+(AR39/0.95)*0.2+(AY39/0.95)*0.2)*0.71+30</f>
        <v>83.858884096949467</v>
      </c>
      <c r="AX39" s="45">
        <f>(BI39*0.3+BK39*0.2+BM39*0.2+AY39*0.1+BN39*0.2)*0.8+30</f>
        <v>74.314640632726167</v>
      </c>
      <c r="AY39" s="47">
        <f>(BI39*0.2+BK39*0.2+BM39*0.2+(AQ39/0.96)*0.45)*0.79+30</f>
        <v>73.945187033582087</v>
      </c>
      <c r="AZ39" s="28">
        <f>(BI39*0.2+BJ39*0.3+(AC39/11)*0.3+(AR39/0.96)*0.1+BM39*0.1+(AY39/0.96)*0.1)*0.65+40</f>
        <v>86.858159711338999</v>
      </c>
      <c r="BA39" s="49">
        <f>IF(C39="C",(((AY39/0.95)*0.35+(AU39/0.95)*0.2+BK39*0.45)*0.55+30),IF(C39="PF",(((AY39/0.95)*0.4+(AU39/0.95)*0.25+BK39*0.35)*0.65+35),(((T39/6.3)*0.1+(AY39/0.95)*0.35+(AU39/0.95)*0.2+BK39*0.35)*0.65+40)))</f>
        <v>71.187487599428707</v>
      </c>
      <c r="BB39" s="45">
        <f>(BL39*0.3+BJ39*0.3+BI39*0.1+BN39*0.1+(AH39/2.8)*0.25)*0.62+40</f>
        <v>81.154557639599091</v>
      </c>
      <c r="BC39" s="5">
        <f>((D39-39)/-0.2)*0.5+50</f>
        <v>82.5</v>
      </c>
      <c r="BD39" s="5">
        <f>((F39-69)/0.19)*0.45+55</f>
        <v>85.78947368421052</v>
      </c>
      <c r="BE39" s="5">
        <f>((F39-85)/-0.16)*0.45+55</f>
        <v>63.4375</v>
      </c>
      <c r="BF39" s="5">
        <f>((G39-161)/1.34)*0.45+55</f>
        <v>82.537313432835816</v>
      </c>
      <c r="BG39" s="5">
        <f>((G39-295)/-1.34)*0.45+55</f>
        <v>72.462686567164184</v>
      </c>
      <c r="BH39" s="5">
        <f>(M39/29.81)*0.45+55</f>
        <v>93.222073129822206</v>
      </c>
      <c r="BI39" s="5">
        <f>((D39-39)/-0.2)</f>
        <v>65</v>
      </c>
      <c r="BJ39" s="5">
        <f>((F39-69)/0.19)</f>
        <v>68.421052631578945</v>
      </c>
      <c r="BK39" s="5">
        <f>((F39-85)/-0.16)</f>
        <v>18.75</v>
      </c>
      <c r="BL39" s="5">
        <f>((G39-161)/1.34)</f>
        <v>61.194029850746269</v>
      </c>
      <c r="BM39" s="5">
        <f>((G39-295)/-1.34)</f>
        <v>38.805970149253731</v>
      </c>
      <c r="BN39" s="5">
        <f>(M39/29.81)</f>
        <v>84.937940288493792</v>
      </c>
      <c r="BP39" s="51" t="s">
        <v>796</v>
      </c>
      <c r="BQ39" s="51" t="s">
        <v>790</v>
      </c>
      <c r="BS39">
        <v>86.672399999999996</v>
      </c>
    </row>
    <row r="40" spans="1:71" x14ac:dyDescent="0.25">
      <c r="A40" s="1">
        <v>161</v>
      </c>
      <c r="B40" s="1" t="s">
        <v>222</v>
      </c>
      <c r="C40" s="1" t="s">
        <v>25</v>
      </c>
      <c r="D40" s="1">
        <v>31</v>
      </c>
      <c r="E40" s="4">
        <f>(F40-5)</f>
        <v>78</v>
      </c>
      <c r="F40">
        <v>83</v>
      </c>
      <c r="G40">
        <v>255</v>
      </c>
      <c r="H40" t="s">
        <v>597</v>
      </c>
      <c r="I40" s="1" t="s">
        <v>587</v>
      </c>
      <c r="J40" s="1" t="s">
        <v>182</v>
      </c>
      <c r="K40" s="1">
        <v>75</v>
      </c>
      <c r="L40" s="1">
        <v>51</v>
      </c>
      <c r="M40" s="1">
        <v>1870</v>
      </c>
      <c r="N40" s="12">
        <v>191</v>
      </c>
      <c r="O40" s="12">
        <v>487</v>
      </c>
      <c r="P40" s="12">
        <v>0.39200000000000002</v>
      </c>
      <c r="Q40" s="7">
        <v>136</v>
      </c>
      <c r="R40" s="7">
        <v>346</v>
      </c>
      <c r="S40" s="7">
        <v>0.39300000000000002</v>
      </c>
      <c r="T40" s="1">
        <v>55</v>
      </c>
      <c r="U40" s="1">
        <v>141</v>
      </c>
      <c r="V40" s="1">
        <v>0.39</v>
      </c>
      <c r="W40" s="1">
        <v>0.53200000000000003</v>
      </c>
      <c r="X40" s="16">
        <v>31</v>
      </c>
      <c r="Y40" s="16">
        <v>35</v>
      </c>
      <c r="Z40" s="16">
        <v>0.88600000000000001</v>
      </c>
      <c r="AA40" s="20">
        <v>27</v>
      </c>
      <c r="AB40" s="20">
        <v>266</v>
      </c>
      <c r="AC40" s="20">
        <v>293</v>
      </c>
      <c r="AD40" s="32">
        <v>94</v>
      </c>
      <c r="AE40" s="34">
        <v>47</v>
      </c>
      <c r="AF40" s="30">
        <v>39</v>
      </c>
      <c r="AG40" s="1">
        <v>78</v>
      </c>
      <c r="AH40" s="1">
        <v>191</v>
      </c>
      <c r="AI40" s="1">
        <v>549</v>
      </c>
      <c r="AJ40" s="1"/>
      <c r="AK40" s="4">
        <f>(AVERAGE(AM40:BB40)/0.87)*0.85+10</f>
        <v>79.033623824440895</v>
      </c>
      <c r="AL40" s="4">
        <f>AVERAGE(AM40:BB40)</f>
        <v>70.657944385015981</v>
      </c>
      <c r="AM40" s="14">
        <f>((P40*100)*0.5+(N40/6.59)*0.5)*0.66+45</f>
        <v>67.500491654021246</v>
      </c>
      <c r="AN40" s="10">
        <f>(BS40-MIN(BS$2:BS$493))/(MAX(BS$2:BS$493)-MIN(BS$2:BS$493))*61 +45</f>
        <v>80.613553257358234</v>
      </c>
      <c r="AO40" s="18">
        <f>IF(Y40&gt;50,((Z40*107)*0.9+(X40/5)*0.1)*0.7+30,((Z40*90)*0.5+(X40/5)*0.5)*0.7+40)</f>
        <v>70.078999999999994</v>
      </c>
      <c r="AP40" s="39">
        <f>((AZ40/0.96)*0.4+(AS40/0.96)*0.3+(T40/6.3)*0.4)*0.6+40</f>
        <v>72.449871403245766</v>
      </c>
      <c r="AQ40" s="37">
        <f>(AE40/1.5)*0.57+47</f>
        <v>64.86</v>
      </c>
      <c r="AR40" s="24">
        <f>((AF40/1.8)*0.8+(F40/0.8)*0.2)*0.73+40</f>
        <v>67.80083333333333</v>
      </c>
      <c r="AS40" s="22">
        <f>((AA40/3)*0.6+(AC40/9)*0.2+(AZ40/0.96)*0.2)*0.75+40</f>
        <v>60.782079239911056</v>
      </c>
      <c r="AT40" s="26">
        <f>((AB40/7)*0.65+(AC40/9)*0.2+(AZ40/0.96)*0.25)*0.6+47</f>
        <v>77.575412573244392</v>
      </c>
      <c r="AU40" s="43">
        <f>((AD40/5.5)*0.95+(AY40/0.95)*0.17)*0.67+40</f>
        <v>58.914894258074163</v>
      </c>
      <c r="AV40" s="37">
        <f>(((AG40-321)/-3.21)*0.1+(AU40/0.95)*0.57+(AS40/0.95)*0.2+(AI40/20)*0.2)*0.6+40</f>
        <v>76.723154332714444</v>
      </c>
      <c r="AW40" s="42">
        <f>((AQ40/0.95)*0.4+(AS40/0.95)*0.2+(AR40/0.95)*0.2+(AY40/0.95)*0.2)*0.71+30</f>
        <v>78.628692095983467</v>
      </c>
      <c r="AX40" s="45">
        <f>(BI40*0.3+BK40*0.2+BM40*0.2+AY40*0.1+BN40*0.2)*0.8+30</f>
        <v>61.77541070482458</v>
      </c>
      <c r="AY40" s="47">
        <f>(BI40*0.2+BK40*0.2+BM40*0.2+(AQ40/0.96)*0.45)*0.79+30</f>
        <v>67.029886660447758</v>
      </c>
      <c r="AZ40" s="28">
        <f>(BI40*0.2+BJ40*0.3+(AC40/11)*0.3+(AR40/0.96)*0.1+BM40*0.1+(AY40/0.96)*0.1)*0.65+40</f>
        <v>75.831973802097423</v>
      </c>
      <c r="BA40" s="49">
        <f>IF(C40="C",(((AY40/0.95)*0.35+(AU40/0.95)*0.2+BK40*0.45)*0.55+30),IF(C40="PF",(((AY40/0.95)*0.4+(AU40/0.95)*0.25+BK40*0.35)*0.65+35),(((T40/6.3)*0.1+(AY40/0.95)*0.35+(AU40/0.95)*0.2+BK40*0.35)*0.65+40)))</f>
        <v>66.266319314372083</v>
      </c>
      <c r="BB40" s="45">
        <f>(BL40*0.3+BJ40*0.3+BI40*0.1+BN40*0.1+(AH40/2.8)*0.25)*0.62+40</f>
        <v>83.695537530627803</v>
      </c>
      <c r="BC40" s="5">
        <f>((D40-39)/-0.2)*0.5+50</f>
        <v>70</v>
      </c>
      <c r="BD40" s="5">
        <f>((F40-69)/0.19)*0.45+55</f>
        <v>88.15789473684211</v>
      </c>
      <c r="BE40" s="5">
        <f>((F40-85)/-0.16)*0.45+55</f>
        <v>60.625</v>
      </c>
      <c r="BF40" s="5">
        <f>((G40-161)/1.34)*0.45+55</f>
        <v>86.567164179104481</v>
      </c>
      <c r="BG40" s="5">
        <f>((G40-295)/-1.34)*0.45+55</f>
        <v>68.432835820895519</v>
      </c>
      <c r="BH40" s="5">
        <f>(M40/29.81)*0.45+55</f>
        <v>83.228782287822881</v>
      </c>
      <c r="BI40" s="5">
        <f>((D40-39)/-0.2)</f>
        <v>40</v>
      </c>
      <c r="BJ40" s="5">
        <f>((F40-69)/0.19)</f>
        <v>73.684210526315795</v>
      </c>
      <c r="BK40" s="5">
        <f>((F40-85)/-0.16)</f>
        <v>12.5</v>
      </c>
      <c r="BL40" s="5">
        <f>((G40-161)/1.34)</f>
        <v>70.149253731343279</v>
      </c>
      <c r="BM40" s="5">
        <f>((G40-295)/-1.34)</f>
        <v>29.850746268656714</v>
      </c>
      <c r="BN40" s="5">
        <f>(M40/29.81)</f>
        <v>62.730627306273064</v>
      </c>
      <c r="BP40" s="51" t="s">
        <v>794</v>
      </c>
      <c r="BQ40" s="51" t="s">
        <v>787</v>
      </c>
      <c r="BS40">
        <v>86.639600000000002</v>
      </c>
    </row>
    <row r="41" spans="1:71" x14ac:dyDescent="0.25">
      <c r="A41" s="1">
        <v>276</v>
      </c>
      <c r="B41" s="1" t="s">
        <v>338</v>
      </c>
      <c r="C41" s="1" t="s">
        <v>30</v>
      </c>
      <c r="D41" s="1">
        <v>29</v>
      </c>
      <c r="E41" s="4">
        <f>(F41-5)</f>
        <v>72</v>
      </c>
      <c r="F41">
        <v>77</v>
      </c>
      <c r="G41">
        <v>200</v>
      </c>
      <c r="H41" t="s">
        <v>683</v>
      </c>
      <c r="I41" s="1" t="s">
        <v>587</v>
      </c>
      <c r="J41" s="1" t="s">
        <v>31</v>
      </c>
      <c r="K41" s="1">
        <v>77</v>
      </c>
      <c r="L41" s="1">
        <v>74</v>
      </c>
      <c r="M41" s="1">
        <v>2354</v>
      </c>
      <c r="N41" s="12">
        <v>288</v>
      </c>
      <c r="O41" s="12">
        <v>643</v>
      </c>
      <c r="P41" s="12">
        <v>0.44800000000000001</v>
      </c>
      <c r="Q41" s="7">
        <v>90</v>
      </c>
      <c r="R41" s="7">
        <v>224</v>
      </c>
      <c r="S41" s="7">
        <v>0.40200000000000002</v>
      </c>
      <c r="T41" s="1">
        <v>198</v>
      </c>
      <c r="U41" s="1">
        <v>419</v>
      </c>
      <c r="V41" s="1">
        <v>0.47299999999999998</v>
      </c>
      <c r="W41" s="1">
        <v>0.51800000000000002</v>
      </c>
      <c r="X41" s="16">
        <v>111</v>
      </c>
      <c r="Y41" s="16">
        <v>129</v>
      </c>
      <c r="Z41" s="16">
        <v>0.86</v>
      </c>
      <c r="AA41" s="20">
        <v>21</v>
      </c>
      <c r="AB41" s="20">
        <v>157</v>
      </c>
      <c r="AC41" s="20">
        <v>178</v>
      </c>
      <c r="AD41" s="32">
        <v>151</v>
      </c>
      <c r="AE41" s="34">
        <v>75</v>
      </c>
      <c r="AF41" s="30">
        <v>12</v>
      </c>
      <c r="AG41" s="1">
        <v>78</v>
      </c>
      <c r="AH41" s="1">
        <v>129</v>
      </c>
      <c r="AI41" s="1">
        <v>777</v>
      </c>
      <c r="AJ41" s="1"/>
      <c r="AK41" s="4">
        <f>(AVERAGE(AM41:BB41)/0.87)*0.85+10</f>
        <v>83.312763057030992</v>
      </c>
      <c r="AL41" s="4">
        <f>AVERAGE(AM41:BB41)</f>
        <v>75.037769246608192</v>
      </c>
      <c r="AM41" s="14">
        <f>((P41*100)*0.5+(N41/6.59)*0.5)*0.66+45</f>
        <v>74.205851289833078</v>
      </c>
      <c r="AN41" s="10">
        <f>(BS41-MIN(BS$2:BS$493))/(MAX(BS$2:BS$493)-MIN(BS$2:BS$493))*61 +45</f>
        <v>80.029567480258436</v>
      </c>
      <c r="AO41" s="18">
        <f>IF(Y41&gt;50,((Z41*107)*0.9+(X41/5)*0.1)*0.7+30,((Z41*90)*0.5+(X41/5)*0.5)*0.7+40)</f>
        <v>89.526600000000002</v>
      </c>
      <c r="AP41" s="39">
        <f>((AZ41/0.96)*0.4+(AS41/0.96)*0.3+(T41/6.3)*0.4)*0.6+40</f>
        <v>76.341032803824405</v>
      </c>
      <c r="AQ41" s="37">
        <f>(AE41/1.5)*0.57+47</f>
        <v>75.5</v>
      </c>
      <c r="AR41" s="24">
        <f>((AF41/1.8)*0.8+(F41/0.8)*0.2)*0.73+40</f>
        <v>57.945833333333333</v>
      </c>
      <c r="AS41" s="22">
        <f>((AA41/3)*0.6+(AC41/9)*0.2+(AZ41/0.96)*0.2)*0.75+40</f>
        <v>57.390121581893105</v>
      </c>
      <c r="AT41" s="26">
        <f>((AB41/7)*0.65+(AC41/9)*0.2+(AZ41/0.96)*0.25)*0.6+47</f>
        <v>69.393931105702634</v>
      </c>
      <c r="AU41" s="43">
        <f>((AD41/5.5)*0.95+(AY41/0.95)*0.17)*0.67+40</f>
        <v>67.661085369318187</v>
      </c>
      <c r="AV41" s="37">
        <f>(((AG41-321)/-3.21)*0.1+(AU41/0.95)*0.57+(AS41/0.95)*0.2+(AI41/20)*0.2)*0.6+40</f>
        <v>80.811325323328447</v>
      </c>
      <c r="AW41" s="42">
        <f>((AQ41/0.95)*0.4+(AS41/0.95)*0.2+(AR41/0.95)*0.2+(AY41/0.95)*0.2)*0.71+30</f>
        <v>82.509513527116496</v>
      </c>
      <c r="AX41" s="45">
        <f>(BI41*0.3+BK41*0.2+BM41*0.2+AY41*0.1+BN41*0.2)*0.8+30</f>
        <v>80.774776831938112</v>
      </c>
      <c r="AY41" s="47">
        <f>(BI41*0.2+BK41*0.2+BM41*0.2+(AQ41/0.96)*0.45)*0.79+30</f>
        <v>84.960086287313459</v>
      </c>
      <c r="AZ41" s="28">
        <f>(BI41*0.2+BJ41*0.3+(AC41/11)*0.3+(AR41/0.96)*0.1+BM41*0.1+(AY41/0.96)*0.1)*0.65+40</f>
        <v>72.150111457449199</v>
      </c>
      <c r="BA41" s="49">
        <f>IF(C41="C",(((AY41/0.95)*0.35+(AU41/0.95)*0.2+BK41*0.45)*0.55+30),IF(C41="PF",(((AY41/0.95)*0.4+(AU41/0.95)*0.25+BK41*0.35)*0.65+35),(((T41/6.3)*0.1+(AY41/0.95)*0.35+(AU41/0.95)*0.2+BK41*0.35)*0.65+40)))</f>
        <v>83.022447383252057</v>
      </c>
      <c r="BB41" s="45">
        <f>(BL41*0.3+BJ41*0.3+BI41*0.1+BN41*0.1+(AH41/2.8)*0.25)*0.62+40</f>
        <v>68.382024171170343</v>
      </c>
      <c r="BC41" s="5">
        <f>((D41-39)/-0.2)*0.5+50</f>
        <v>75</v>
      </c>
      <c r="BD41" s="5">
        <f>((F41-69)/0.19)*0.45+55</f>
        <v>73.94736842105263</v>
      </c>
      <c r="BE41" s="5">
        <f>((F41-85)/-0.16)*0.45+55</f>
        <v>77.5</v>
      </c>
      <c r="BF41" s="5">
        <f>((G41-161)/1.34)*0.45+55</f>
        <v>68.097014925373131</v>
      </c>
      <c r="BG41" s="5">
        <f>((G41-295)/-1.34)*0.45+55</f>
        <v>86.902985074626869</v>
      </c>
      <c r="BH41" s="5">
        <f>(M41/29.81)*0.45+55</f>
        <v>90.535055350553506</v>
      </c>
      <c r="BI41" s="5">
        <f>((D41-39)/-0.2)</f>
        <v>50</v>
      </c>
      <c r="BJ41" s="5">
        <f>((F41-69)/0.19)</f>
        <v>42.10526315789474</v>
      </c>
      <c r="BK41" s="5">
        <f>((F41-85)/-0.16)</f>
        <v>50</v>
      </c>
      <c r="BL41" s="5">
        <f>((G41-161)/1.34)</f>
        <v>29.104477611940297</v>
      </c>
      <c r="BM41" s="5">
        <f>((G41-295)/-1.34)</f>
        <v>70.895522388059703</v>
      </c>
      <c r="BN41" s="5">
        <f>(M41/29.81)</f>
        <v>78.966789667896677</v>
      </c>
      <c r="BP41" s="51" t="s">
        <v>785</v>
      </c>
      <c r="BQ41" s="51" t="s">
        <v>789</v>
      </c>
      <c r="BS41">
        <v>85.956800000000001</v>
      </c>
    </row>
    <row r="42" spans="1:71" x14ac:dyDescent="0.25">
      <c r="A42" s="1">
        <v>302</v>
      </c>
      <c r="B42" s="1" t="s">
        <v>364</v>
      </c>
      <c r="C42" s="1" t="s">
        <v>30</v>
      </c>
      <c r="D42" s="1">
        <v>27</v>
      </c>
      <c r="E42" s="4">
        <f>(F42-5)</f>
        <v>72</v>
      </c>
      <c r="F42">
        <v>77</v>
      </c>
      <c r="G42">
        <v>210</v>
      </c>
      <c r="H42" t="s">
        <v>667</v>
      </c>
      <c r="I42" s="1" t="s">
        <v>587</v>
      </c>
      <c r="J42" s="1" t="s">
        <v>62</v>
      </c>
      <c r="K42" s="1">
        <v>71</v>
      </c>
      <c r="L42" s="1">
        <v>15</v>
      </c>
      <c r="M42" s="1">
        <v>1697</v>
      </c>
      <c r="N42" s="12">
        <v>296</v>
      </c>
      <c r="O42" s="12">
        <v>701</v>
      </c>
      <c r="P42" s="12">
        <v>0.42199999999999999</v>
      </c>
      <c r="Q42" s="7">
        <v>99</v>
      </c>
      <c r="R42" s="7">
        <v>277</v>
      </c>
      <c r="S42" s="7">
        <v>0.35699999999999998</v>
      </c>
      <c r="T42" s="1">
        <v>197</v>
      </c>
      <c r="U42" s="1">
        <v>424</v>
      </c>
      <c r="V42" s="1">
        <v>0.46500000000000002</v>
      </c>
      <c r="W42" s="1">
        <v>0.49299999999999999</v>
      </c>
      <c r="X42" s="16">
        <v>115</v>
      </c>
      <c r="Y42" s="16">
        <v>139</v>
      </c>
      <c r="Z42" s="16">
        <v>0.82699999999999996</v>
      </c>
      <c r="AA42" s="20">
        <v>30</v>
      </c>
      <c r="AB42" s="20">
        <v>157</v>
      </c>
      <c r="AC42" s="20">
        <v>187</v>
      </c>
      <c r="AD42" s="32">
        <v>197</v>
      </c>
      <c r="AE42" s="34">
        <v>57</v>
      </c>
      <c r="AF42" s="30">
        <v>18</v>
      </c>
      <c r="AG42" s="1">
        <v>128</v>
      </c>
      <c r="AH42" s="1">
        <v>165</v>
      </c>
      <c r="AI42" s="1">
        <v>806</v>
      </c>
      <c r="AJ42" s="1"/>
      <c r="AK42" s="4">
        <f>(AVERAGE(AM42:BB42)/0.87)*0.85+10</f>
        <v>83.195572962486466</v>
      </c>
      <c r="AL42" s="4">
        <f>AVERAGE(AM42:BB42)</f>
        <v>74.91782173807438</v>
      </c>
      <c r="AM42" s="14">
        <f>((P42*100)*0.5+(N42/6.59)*0.5)*0.66+45</f>
        <v>73.748458270106227</v>
      </c>
      <c r="AN42" s="10">
        <f>(BS42-MIN(BS$2:BS$493))/(MAX(BS$2:BS$493)-MIN(BS$2:BS$493))*61 +45</f>
        <v>79.536925699928219</v>
      </c>
      <c r="AO42" s="18">
        <f>IF(Y42&gt;50,((Z42*107)*0.9+(X42/5)*0.1)*0.7+30,((Z42*90)*0.5+(X42/5)*0.5)*0.7+40)</f>
        <v>87.358069999999984</v>
      </c>
      <c r="AP42" s="39">
        <f>((AZ42/0.96)*0.4+(AS42/0.96)*0.3+(T42/6.3)*0.4)*0.6+40</f>
        <v>76.852848640982756</v>
      </c>
      <c r="AQ42" s="37">
        <f>(AE42/1.5)*0.57+47</f>
        <v>68.66</v>
      </c>
      <c r="AR42" s="24">
        <f>((AF42/1.8)*0.8+(F42/0.8)*0.2)*0.73+40</f>
        <v>59.892499999999998</v>
      </c>
      <c r="AS42" s="22">
        <f>((AA42/3)*0.6+(AC42/9)*0.2+(AZ42/0.96)*0.2)*0.75+40</f>
        <v>59.040421484132878</v>
      </c>
      <c r="AT42" s="26">
        <f>((AB42/7)*0.65+(AC42/9)*0.2+(AZ42/0.96)*0.25)*0.6+47</f>
        <v>69.664231007942391</v>
      </c>
      <c r="AU42" s="43">
        <f>((AD42/5.5)*0.95+(AY42/0.95)*0.17)*0.67+40</f>
        <v>72.72891930293062</v>
      </c>
      <c r="AV42" s="37">
        <f>(((AG42-321)/-3.21)*0.1+(AU42/0.95)*0.57+(AS42/0.95)*0.2+(AI42/20)*0.2)*0.6+40</f>
        <v>82.083625035196349</v>
      </c>
      <c r="AW42" s="42">
        <f>((AQ42/0.95)*0.4+(AS42/0.95)*0.2+(AR42/0.95)*0.2+(AY42/0.95)*0.2)*0.71+30</f>
        <v>80.683681202867874</v>
      </c>
      <c r="AX42" s="45">
        <f>(BI42*0.3+BK42*0.2+BM42*0.2+AY42*0.1+BN42*0.2)*0.8+30</f>
        <v>78.283850177830246</v>
      </c>
      <c r="AY42" s="47">
        <f>(BI42*0.2+BK42*0.2+BM42*0.2+(AQ42/0.96)*0.45)*0.79+30</f>
        <v>82.828044309701482</v>
      </c>
      <c r="AZ42" s="28">
        <f>(BI42*0.2+BJ42*0.3+(AC42/11)*0.3+(AR42/0.96)*0.1+BM42*0.1+(AY42/0.96)*0.1)*0.65+40</f>
        <v>73.112030831783727</v>
      </c>
      <c r="BA42" s="49">
        <f>IF(C42="C",(((AY42/0.95)*0.35+(AU42/0.95)*0.2+BK42*0.45)*0.55+30),IF(C42="PF",(((AY42/0.95)*0.4+(AU42/0.95)*0.25+BK42*0.35)*0.65+35),(((T42/6.3)*0.1+(AY42/0.95)*0.35+(AU42/0.95)*0.2+BK42*0.35)*0.65+40)))</f>
        <v>83.195055040263966</v>
      </c>
      <c r="BB42" s="45">
        <f>(BL42*0.3+BJ42*0.3+BI42*0.1+BN42*0.1+(AH42/2.8)*0.25)*0.62+40</f>
        <v>71.016486805523371</v>
      </c>
      <c r="BC42" s="5">
        <f>((D42-39)/-0.2)*0.5+50</f>
        <v>80</v>
      </c>
      <c r="BD42" s="5">
        <f>((F42-69)/0.19)*0.45+55</f>
        <v>73.94736842105263</v>
      </c>
      <c r="BE42" s="5">
        <f>((F42-85)/-0.16)*0.45+55</f>
        <v>77.5</v>
      </c>
      <c r="BF42" s="5">
        <f>((G42-161)/1.34)*0.45+55</f>
        <v>71.455223880597018</v>
      </c>
      <c r="BG42" s="5">
        <f>((G42-295)/-1.34)*0.45+55</f>
        <v>83.544776119402982</v>
      </c>
      <c r="BH42" s="5">
        <f>(M42/29.81)*0.45+55</f>
        <v>80.617242536061724</v>
      </c>
      <c r="BI42" s="5">
        <f>((D42-39)/-0.2)</f>
        <v>60</v>
      </c>
      <c r="BJ42" s="5">
        <f>((F42-69)/0.19)</f>
        <v>42.10526315789474</v>
      </c>
      <c r="BK42" s="5">
        <f>((F42-85)/-0.16)</f>
        <v>50</v>
      </c>
      <c r="BL42" s="5">
        <f>((G42-161)/1.34)</f>
        <v>36.567164179104473</v>
      </c>
      <c r="BM42" s="5">
        <f>((G42-295)/-1.34)</f>
        <v>63.432835820895519</v>
      </c>
      <c r="BN42" s="5">
        <f>(M42/29.81)</f>
        <v>56.927205635692722</v>
      </c>
      <c r="BP42" s="51" t="s">
        <v>796</v>
      </c>
      <c r="BQ42" s="51" t="s">
        <v>787</v>
      </c>
      <c r="BS42">
        <v>85.380799999999994</v>
      </c>
    </row>
    <row r="43" spans="1:71" x14ac:dyDescent="0.25">
      <c r="A43" s="1">
        <v>359</v>
      </c>
      <c r="B43" s="1" t="s">
        <v>422</v>
      </c>
      <c r="C43" s="1" t="s">
        <v>50</v>
      </c>
      <c r="D43" s="1">
        <v>26</v>
      </c>
      <c r="E43" s="4">
        <f>(F43-5)</f>
        <v>76</v>
      </c>
      <c r="F43">
        <v>81</v>
      </c>
      <c r="G43">
        <v>227</v>
      </c>
      <c r="H43" t="s">
        <v>602</v>
      </c>
      <c r="I43" s="1" t="s">
        <v>587</v>
      </c>
      <c r="J43" s="1" t="s">
        <v>51</v>
      </c>
      <c r="K43" s="1">
        <v>66</v>
      </c>
      <c r="L43" s="1">
        <v>66</v>
      </c>
      <c r="M43" s="1">
        <v>2186</v>
      </c>
      <c r="N43" s="12">
        <v>383</v>
      </c>
      <c r="O43" s="12">
        <v>829</v>
      </c>
      <c r="P43" s="12">
        <v>0.46200000000000002</v>
      </c>
      <c r="Q43" s="7">
        <v>132</v>
      </c>
      <c r="R43" s="7">
        <v>347</v>
      </c>
      <c r="S43" s="7">
        <v>0.38</v>
      </c>
      <c r="T43" s="1">
        <v>251</v>
      </c>
      <c r="U43" s="1">
        <v>482</v>
      </c>
      <c r="V43" s="1">
        <v>0.52100000000000002</v>
      </c>
      <c r="W43" s="1">
        <v>0.54200000000000004</v>
      </c>
      <c r="X43" s="16">
        <v>139</v>
      </c>
      <c r="Y43" s="16">
        <v>193</v>
      </c>
      <c r="Z43" s="16">
        <v>0.72</v>
      </c>
      <c r="AA43" s="20">
        <v>64</v>
      </c>
      <c r="AB43" s="20">
        <v>259</v>
      </c>
      <c r="AC43" s="20">
        <v>323</v>
      </c>
      <c r="AD43" s="32">
        <v>161</v>
      </c>
      <c r="AE43" s="34">
        <v>69</v>
      </c>
      <c r="AF43" s="30">
        <v>19</v>
      </c>
      <c r="AG43" s="1">
        <v>96</v>
      </c>
      <c r="AH43" s="1">
        <v>140</v>
      </c>
      <c r="AI43" s="1">
        <v>1037</v>
      </c>
      <c r="AJ43" s="1"/>
      <c r="AK43" s="4">
        <f>(AVERAGE(AM43:BB43)/0.87)*0.85+10</f>
        <v>84.736655626329039</v>
      </c>
      <c r="AL43" s="4">
        <f>AVERAGE(AM43:BB43)</f>
        <v>76.495165170477961</v>
      </c>
      <c r="AM43" s="14">
        <f>((P43*100)*0.5+(N43/6.59)*0.5)*0.66+45</f>
        <v>79.425059180576625</v>
      </c>
      <c r="AN43" s="10">
        <f>(BS43-MIN(BS$2:BS$493))/(MAX(BS$2:BS$493)-MIN(BS$2:BS$493))*61 +45</f>
        <v>79.505451363962663</v>
      </c>
      <c r="AO43" s="18">
        <f>IF(Y43&gt;50,((Z43*107)*0.9+(X43/5)*0.1)*0.7+30,((Z43*90)*0.5+(X43/5)*0.5)*0.7+40)</f>
        <v>80.481200000000001</v>
      </c>
      <c r="AP43" s="39">
        <f>((AZ43/0.96)*0.4+(AS43/0.96)*0.3+(T43/6.3)*0.4)*0.6+40</f>
        <v>82.016624720129826</v>
      </c>
      <c r="AQ43" s="37">
        <f>(AE43/1.5)*0.57+47</f>
        <v>73.22</v>
      </c>
      <c r="AR43" s="24">
        <f>((AF43/1.8)*0.8+(F43/0.8)*0.2)*0.73+40</f>
        <v>60.946944444444441</v>
      </c>
      <c r="AS43" s="22">
        <f>((AA43/3)*0.6+(AC43/9)*0.2+(AZ43/0.96)*0.2)*0.75+40</f>
        <v>67.372337505766936</v>
      </c>
      <c r="AT43" s="26">
        <f>((AB43/7)*0.65+(AC43/9)*0.2+(AZ43/0.96)*0.25)*0.6+47</f>
        <v>78.125670839100266</v>
      </c>
      <c r="AU43" s="43">
        <f>((AD43/5.5)*0.95+(AY43/0.95)*0.17)*0.67+40</f>
        <v>68.146001050538274</v>
      </c>
      <c r="AV43" s="37">
        <f>(((AG43-321)/-3.21)*0.1+(AU43/0.95)*0.57+(AS43/0.95)*0.2+(AI43/20)*0.2)*0.6+40</f>
        <v>83.470357855557751</v>
      </c>
      <c r="AW43" s="42">
        <f>((AQ43/0.95)*0.4+(AS43/0.95)*0.2+(AR43/0.95)*0.2+(AY43/0.95)*0.2)*0.71+30</f>
        <v>82.930346587381166</v>
      </c>
      <c r="AX43" s="45">
        <f>(BI43*0.3+BK43*0.2+BM43*0.2+AY43*0.1+BN43*0.2)*0.8+30</f>
        <v>75.800553832468836</v>
      </c>
      <c r="AY43" s="47">
        <f>(BI43*0.2+BK43*0.2+BM43*0.2+(AQ43/0.96)*0.45)*0.79+30</f>
        <v>79.352191697761199</v>
      </c>
      <c r="AZ43" s="28">
        <f>(BI43*0.2+BJ43*0.3+(AC43/11)*0.3+(AR43/0.96)*0.1+BM43*0.1+(AY43/0.96)*0.1)*0.65+40</f>
        <v>79.289626703575038</v>
      </c>
      <c r="BA43" s="49">
        <f>IF(C43="C",(((AY43/0.95)*0.35+(AU43/0.95)*0.2+BK43*0.45)*0.55+30),IF(C43="PF",(((AY43/0.95)*0.4+(AU43/0.95)*0.25+BK43*0.35)*0.65+35),(((T43/6.3)*0.1+(AY43/0.95)*0.35+(AU43/0.95)*0.2+BK43*0.35)*0.65+40)))</f>
        <v>76.605186484746383</v>
      </c>
      <c r="BB43" s="45">
        <f>(BL43*0.3+BJ43*0.3+BI43*0.1+BN43*0.1+(AH43/2.8)*0.25)*0.62+40</f>
        <v>77.235090461638038</v>
      </c>
      <c r="BC43" s="5">
        <f>((D43-39)/-0.2)*0.5+50</f>
        <v>82.5</v>
      </c>
      <c r="BD43" s="5">
        <f>((F43-69)/0.19)*0.45+55</f>
        <v>83.421052631578945</v>
      </c>
      <c r="BE43" s="5">
        <f>((F43-85)/-0.16)*0.45+55</f>
        <v>66.25</v>
      </c>
      <c r="BF43" s="5">
        <f>((G43-161)/1.34)*0.45+55</f>
        <v>77.164179104477611</v>
      </c>
      <c r="BG43" s="5">
        <f>((G43-295)/-1.34)*0.45+55</f>
        <v>77.835820895522389</v>
      </c>
      <c r="BH43" s="5">
        <f>(M43/29.81)*0.45+55</f>
        <v>87.998993626299892</v>
      </c>
      <c r="BI43" s="5">
        <f>((D43-39)/-0.2)</f>
        <v>65</v>
      </c>
      <c r="BJ43" s="5">
        <f>((F43-69)/0.19)</f>
        <v>63.157894736842103</v>
      </c>
      <c r="BK43" s="5">
        <f>((F43-85)/-0.16)</f>
        <v>25</v>
      </c>
      <c r="BL43" s="5">
        <f>((G43-161)/1.34)</f>
        <v>49.253731343283576</v>
      </c>
      <c r="BM43" s="5">
        <f>((G43-295)/-1.34)</f>
        <v>50.746268656716417</v>
      </c>
      <c r="BN43" s="5">
        <f>(M43/29.81)</f>
        <v>73.331096947333108</v>
      </c>
      <c r="BP43" s="51" t="s">
        <v>795</v>
      </c>
      <c r="BQ43" s="51" t="s">
        <v>790</v>
      </c>
      <c r="BS43">
        <v>85.343999999999994</v>
      </c>
    </row>
    <row r="44" spans="1:71" x14ac:dyDescent="0.25">
      <c r="A44" s="1">
        <v>33</v>
      </c>
      <c r="B44" s="1" t="s">
        <v>83</v>
      </c>
      <c r="C44" s="1" t="s">
        <v>50</v>
      </c>
      <c r="D44" s="1">
        <v>34</v>
      </c>
      <c r="E44" s="4">
        <f>(F44-5)</f>
        <v>74</v>
      </c>
      <c r="F44">
        <v>79</v>
      </c>
      <c r="G44">
        <v>226</v>
      </c>
      <c r="H44" t="s">
        <v>782</v>
      </c>
      <c r="I44" s="1" t="s">
        <v>587</v>
      </c>
      <c r="J44" s="1" t="s">
        <v>84</v>
      </c>
      <c r="K44" s="1">
        <v>76</v>
      </c>
      <c r="L44" s="1">
        <v>74</v>
      </c>
      <c r="M44" s="1">
        <v>2271</v>
      </c>
      <c r="N44" s="12">
        <v>277</v>
      </c>
      <c r="O44" s="12">
        <v>624</v>
      </c>
      <c r="P44" s="12">
        <v>0.44400000000000001</v>
      </c>
      <c r="Q44" s="7">
        <v>136</v>
      </c>
      <c r="R44" s="7">
        <v>376</v>
      </c>
      <c r="S44" s="7">
        <v>0.36199999999999999</v>
      </c>
      <c r="T44" s="1">
        <v>141</v>
      </c>
      <c r="U44" s="1">
        <v>248</v>
      </c>
      <c r="V44" s="1">
        <v>0.56899999999999995</v>
      </c>
      <c r="W44" s="1">
        <v>0.55300000000000005</v>
      </c>
      <c r="X44" s="16">
        <v>74</v>
      </c>
      <c r="Y44" s="16">
        <v>95</v>
      </c>
      <c r="Z44" s="16">
        <v>0.77900000000000003</v>
      </c>
      <c r="AA44" s="20">
        <v>51</v>
      </c>
      <c r="AB44" s="20">
        <v>251</v>
      </c>
      <c r="AC44" s="20">
        <v>302</v>
      </c>
      <c r="AD44" s="32">
        <v>114</v>
      </c>
      <c r="AE44" s="34">
        <v>67</v>
      </c>
      <c r="AF44" s="30">
        <v>50</v>
      </c>
      <c r="AG44" s="1">
        <v>87</v>
      </c>
      <c r="AH44" s="1">
        <v>240</v>
      </c>
      <c r="AI44" s="1">
        <v>764</v>
      </c>
      <c r="AJ44" s="1"/>
      <c r="AK44" s="4">
        <f>(AVERAGE(AM44:BB44)/0.87)*0.85+10</f>
        <v>82.648641360591313</v>
      </c>
      <c r="AL44" s="4">
        <f>AVERAGE(AM44:BB44)</f>
        <v>74.358021157311114</v>
      </c>
      <c r="AM44" s="14">
        <f>((P44*100)*0.5+(N44/6.59)*0.5)*0.66+45</f>
        <v>73.523016691957508</v>
      </c>
      <c r="AN44" s="10">
        <f>(BS44-MIN(BS$2:BS$493))/(MAX(BS$2:BS$493)-MIN(BS$2:BS$493))*61 +45</f>
        <v>79.30907887652549</v>
      </c>
      <c r="AO44" s="18">
        <f>IF(Y44&gt;50,((Z44*107)*0.9+(X44/5)*0.1)*0.7+30,((Z44*90)*0.5+(X44/5)*0.5)*0.7+40)</f>
        <v>83.548390000000012</v>
      </c>
      <c r="AP44" s="39">
        <f>((AZ44/0.96)*0.4+(AS44/0.96)*0.3+(T44/6.3)*0.4)*0.6+40</f>
        <v>75.376872512021805</v>
      </c>
      <c r="AQ44" s="37">
        <f>(AE44/1.5)*0.57+47</f>
        <v>72.459999999999994</v>
      </c>
      <c r="AR44" s="24">
        <f>((AF44/1.8)*0.8+(F44/0.8)*0.2)*0.73+40</f>
        <v>70.639722222222218</v>
      </c>
      <c r="AS44" s="22">
        <f>((AA44/3)*0.6+(AC44/9)*0.2+(AZ44/0.96)*0.2)*0.75+40</f>
        <v>63.943371901497379</v>
      </c>
      <c r="AT44" s="26">
        <f>((AB44/7)*0.65+(AC44/9)*0.2+(AZ44/0.96)*0.25)*0.6+47</f>
        <v>76.270990949116424</v>
      </c>
      <c r="AU44" s="43">
        <f>((AD44/5.5)*0.95+(AY44/0.95)*0.17)*0.67+40</f>
        <v>62.166270567882776</v>
      </c>
      <c r="AV44" s="37">
        <f>(((AG44-321)/-3.21)*0.1+(AU44/0.95)*0.57+(AS44/0.95)*0.2+(AI44/20)*0.2)*0.6+40</f>
        <v>79.41474668348576</v>
      </c>
      <c r="AW44" s="42">
        <f>((AQ44/0.95)*0.4+(AS44/0.95)*0.2+(AR44/0.95)*0.2+(AY44/0.95)*0.2)*0.71+30</f>
        <v>82.96551552129722</v>
      </c>
      <c r="AX44" s="45">
        <f>(BI44*0.3+BK44*0.2+BM44*0.2+AY44*0.1+BN44*0.2)*0.8+30</f>
        <v>68.415497397409979</v>
      </c>
      <c r="AY44" s="47">
        <f>(BI44*0.2+BK44*0.2+BM44*0.2+(AQ44/0.96)*0.45)*0.79+30</f>
        <v>74.843664645522381</v>
      </c>
      <c r="AZ44" s="28">
        <f>(BI44*0.2+BJ44*0.3+(AC44/11)*0.3+(AR44/0.96)*0.1+BM44*0.1+(AY44/0.96)*0.1)*0.65+40</f>
        <v>72.064246836249879</v>
      </c>
      <c r="BA44" s="49">
        <f>IF(C44="C",(((AY44/0.95)*0.35+(AU44/0.95)*0.2+BK44*0.45)*0.55+30),IF(C44="PF",(((AY44/0.95)*0.4+(AU44/0.95)*0.25+BK44*0.35)*0.65+35),(((T44/6.3)*0.1+(AY44/0.95)*0.35+(AU44/0.95)*0.2+BK44*0.35)*0.65+40)))</f>
        <v>76.416063358110435</v>
      </c>
      <c r="BB44" s="45">
        <f>(BL44*0.3+BJ44*0.3+BI44*0.1+BN44*0.1+(AH44/2.8)*0.25)*0.62+40</f>
        <v>78.370890353678632</v>
      </c>
      <c r="BC44" s="5">
        <f>((D44-39)/-0.2)*0.5+50</f>
        <v>62.5</v>
      </c>
      <c r="BD44" s="5">
        <f>((F44-69)/0.19)*0.45+55</f>
        <v>78.68421052631578</v>
      </c>
      <c r="BE44" s="5">
        <f>((F44-85)/-0.16)*0.45+55</f>
        <v>71.875</v>
      </c>
      <c r="BF44" s="5">
        <f>((G44-161)/1.34)*0.45+55</f>
        <v>76.828358208955223</v>
      </c>
      <c r="BG44" s="5">
        <f>((G44-295)/-1.34)*0.45+55</f>
        <v>78.171641791044777</v>
      </c>
      <c r="BH44" s="5">
        <f>(M44/29.81)*0.45+55</f>
        <v>89.282120093928228</v>
      </c>
      <c r="BI44" s="5">
        <f>((D44-39)/-0.2)</f>
        <v>25</v>
      </c>
      <c r="BJ44" s="5">
        <f>((F44-69)/0.19)</f>
        <v>52.631578947368418</v>
      </c>
      <c r="BK44" s="5">
        <f>((F44-85)/-0.16)</f>
        <v>37.5</v>
      </c>
      <c r="BL44" s="5">
        <f>((G44-161)/1.34)</f>
        <v>48.507462686567159</v>
      </c>
      <c r="BM44" s="5">
        <f>((G44-295)/-1.34)</f>
        <v>51.492537313432834</v>
      </c>
      <c r="BN44" s="5">
        <f>(M44/29.81)</f>
        <v>76.182489097618259</v>
      </c>
      <c r="BP44" s="51" t="s">
        <v>810</v>
      </c>
      <c r="BQ44" s="51" t="s">
        <v>789</v>
      </c>
      <c r="BS44">
        <v>85.114399999999989</v>
      </c>
    </row>
    <row r="45" spans="1:71" x14ac:dyDescent="0.25">
      <c r="A45" s="1">
        <v>199</v>
      </c>
      <c r="B45" s="1" t="s">
        <v>260</v>
      </c>
      <c r="C45" s="1" t="s">
        <v>73</v>
      </c>
      <c r="D45" s="1">
        <v>31</v>
      </c>
      <c r="E45" s="4">
        <f>(F45-5)</f>
        <v>70</v>
      </c>
      <c r="F45">
        <v>75</v>
      </c>
      <c r="G45">
        <v>192</v>
      </c>
      <c r="H45" t="s">
        <v>631</v>
      </c>
      <c r="I45" s="1" t="s">
        <v>587</v>
      </c>
      <c r="J45" s="1" t="s">
        <v>51</v>
      </c>
      <c r="K45" s="1">
        <v>76</v>
      </c>
      <c r="L45" s="1">
        <v>3</v>
      </c>
      <c r="M45" s="1">
        <v>1685</v>
      </c>
      <c r="N45" s="12">
        <v>219</v>
      </c>
      <c r="O45" s="12">
        <v>524</v>
      </c>
      <c r="P45" s="12">
        <v>0.41799999999999998</v>
      </c>
      <c r="Q45" s="7">
        <v>95</v>
      </c>
      <c r="R45" s="7">
        <v>266</v>
      </c>
      <c r="S45" s="7">
        <v>0.35699999999999998</v>
      </c>
      <c r="T45" s="1">
        <v>124</v>
      </c>
      <c r="U45" s="1">
        <v>258</v>
      </c>
      <c r="V45" s="1">
        <v>0.48099999999999998</v>
      </c>
      <c r="W45" s="1">
        <v>0.50900000000000001</v>
      </c>
      <c r="X45" s="16">
        <v>132</v>
      </c>
      <c r="Y45" s="16">
        <v>162</v>
      </c>
      <c r="Z45" s="16">
        <v>0.81499999999999995</v>
      </c>
      <c r="AA45" s="20">
        <v>13</v>
      </c>
      <c r="AB45" s="20">
        <v>122</v>
      </c>
      <c r="AC45" s="20">
        <v>135</v>
      </c>
      <c r="AD45" s="32">
        <v>237</v>
      </c>
      <c r="AE45" s="34">
        <v>78</v>
      </c>
      <c r="AF45" s="30">
        <v>14</v>
      </c>
      <c r="AG45" s="1">
        <v>85</v>
      </c>
      <c r="AH45" s="1">
        <v>147</v>
      </c>
      <c r="AI45" s="1">
        <v>665</v>
      </c>
      <c r="AJ45" s="1"/>
      <c r="AK45" s="4">
        <f>(AVERAGE(AM45:BB45)/0.87)*0.85+10</f>
        <v>82.814235486797671</v>
      </c>
      <c r="AL45" s="4">
        <f>AVERAGE(AM45:BB45)</f>
        <v>74.527511615898803</v>
      </c>
      <c r="AM45" s="14">
        <f>((P45*100)*0.5+(N45/6.59)*0.5)*0.66+45</f>
        <v>69.760616084977244</v>
      </c>
      <c r="AN45" s="10">
        <f>(BS45-MIN(BS$2:BS$493))/(MAX(BS$2:BS$493)-MIN(BS$2:BS$493))*61 +45</f>
        <v>79.298815506101946</v>
      </c>
      <c r="AO45" s="18">
        <f>IF(Y45&gt;50,((Z45*107)*0.9+(X45/5)*0.1)*0.7+30,((Z45*90)*0.5+(X45/5)*0.5)*0.7+40)</f>
        <v>86.787149999999997</v>
      </c>
      <c r="AP45" s="39">
        <f>((AZ45/0.96)*0.4+(AS45/0.96)*0.3+(T45/6.3)*0.4)*0.6+40</f>
        <v>72.160373873181101</v>
      </c>
      <c r="AQ45" s="37">
        <f>(AE45/1.5)*0.57+47</f>
        <v>76.64</v>
      </c>
      <c r="AR45" s="24">
        <f>((AF45/1.8)*0.8+(F45/0.8)*0.2)*0.73+40</f>
        <v>58.229722222222222</v>
      </c>
      <c r="AS45" s="22">
        <f>((AA45/3)*0.6+(AC45/9)*0.2+(AZ45/0.96)*0.2)*0.75+40</f>
        <v>54.912763272375713</v>
      </c>
      <c r="AT45" s="26">
        <f>((AB45/7)*0.65+(AC45/9)*0.2+(AZ45/0.96)*0.25)*0.6+47</f>
        <v>66.309906129518566</v>
      </c>
      <c r="AU45" s="43">
        <f>((AD45/5.5)*0.95+(AY45/0.95)*0.17)*0.67+40</f>
        <v>77.824698294258383</v>
      </c>
      <c r="AV45" s="37">
        <f>(((AG45-321)/-3.21)*0.1+(AU45/0.95)*0.57+(AS45/0.95)*0.2+(AI45/20)*0.2)*0.6+40</f>
        <v>83.354455384135719</v>
      </c>
      <c r="AW45" s="42">
        <f>((AQ45/0.95)*0.4+(AS45/0.95)*0.2+(AR45/0.95)*0.2+(AY45/0.95)*0.2)*0.71+30</f>
        <v>82.785586999145409</v>
      </c>
      <c r="AX45" s="45">
        <f>(BI45*0.3+BK45*0.2+BM45*0.2+AY45*0.1+BN45*0.2)*0.8+30</f>
        <v>77.880094537143208</v>
      </c>
      <c r="AY45" s="47">
        <f>(BI45*0.2+BK45*0.2+BM45*0.2+(AQ45/0.96)*0.45)*0.79+30</f>
        <v>86.72052611940299</v>
      </c>
      <c r="AZ45" s="28">
        <f>(BI45*0.2+BJ45*0.3+(AC45/11)*0.3+(AR45/0.96)*0.1+BM45*0.1+(AY45/0.96)*0.1)*0.65+40</f>
        <v>68.561684943204554</v>
      </c>
      <c r="BA45" s="49">
        <f>IF(C45="C",(((AY45/0.95)*0.35+(AU45/0.95)*0.2+BK45*0.45)*0.55+30),IF(C45="PF",(((AY45/0.95)*0.4+(AU45/0.95)*0.25+BK45*0.35)*0.65+35),(((T45/6.3)*0.1+(AY45/0.95)*0.35+(AU45/0.95)*0.2+BK45*0.35)*0.65+40)))</f>
        <v>86.915094521910106</v>
      </c>
      <c r="BB45" s="45">
        <f>(BL45*0.3+BJ45*0.3+BI45*0.1+BN45*0.1+(AH45/2.8)*0.25)*0.62+40</f>
        <v>64.29869796680363</v>
      </c>
      <c r="BC45" s="5">
        <f>((D45-39)/-0.2)*0.5+50</f>
        <v>70</v>
      </c>
      <c r="BD45" s="5">
        <f>((F45-69)/0.19)*0.45+55</f>
        <v>69.21052631578948</v>
      </c>
      <c r="BE45" s="5">
        <f>((F45-85)/-0.16)*0.45+55</f>
        <v>83.125</v>
      </c>
      <c r="BF45" s="5">
        <f>((G45-161)/1.34)*0.45+55</f>
        <v>65.410447761194035</v>
      </c>
      <c r="BG45" s="5">
        <f>((G45-295)/-1.34)*0.45+55</f>
        <v>89.589552238805965</v>
      </c>
      <c r="BH45" s="5">
        <f>(M45/29.81)*0.45+55</f>
        <v>80.436095270043609</v>
      </c>
      <c r="BI45" s="5">
        <f>((D45-39)/-0.2)</f>
        <v>40</v>
      </c>
      <c r="BJ45" s="5">
        <f>((F45-69)/0.19)</f>
        <v>31.578947368421051</v>
      </c>
      <c r="BK45" s="5">
        <f>((F45-85)/-0.16)</f>
        <v>62.5</v>
      </c>
      <c r="BL45" s="5">
        <f>((G45-161)/1.34)</f>
        <v>23.134328358208954</v>
      </c>
      <c r="BM45" s="5">
        <f>((G45-295)/-1.34)</f>
        <v>76.865671641791039</v>
      </c>
      <c r="BN45" s="5">
        <f>(M45/29.81)</f>
        <v>56.524656155652465</v>
      </c>
      <c r="BP45" s="51" t="s">
        <v>794</v>
      </c>
      <c r="BQ45" s="51" t="s">
        <v>789</v>
      </c>
      <c r="BS45">
        <v>85.102400000000003</v>
      </c>
    </row>
    <row r="46" spans="1:71" x14ac:dyDescent="0.25">
      <c r="A46" s="1">
        <v>82</v>
      </c>
      <c r="B46" s="1" t="s">
        <v>141</v>
      </c>
      <c r="C46" s="1" t="s">
        <v>73</v>
      </c>
      <c r="D46" s="1">
        <v>23</v>
      </c>
      <c r="E46" s="4">
        <f>(F46-5)</f>
        <v>67</v>
      </c>
      <c r="F46">
        <v>72</v>
      </c>
      <c r="G46">
        <v>201</v>
      </c>
      <c r="H46" t="s">
        <v>747</v>
      </c>
      <c r="I46" s="1" t="s">
        <v>587</v>
      </c>
      <c r="J46" s="1" t="s">
        <v>43</v>
      </c>
      <c r="K46" s="1">
        <v>47</v>
      </c>
      <c r="L46" s="1">
        <v>21</v>
      </c>
      <c r="M46" s="1">
        <v>938</v>
      </c>
      <c r="N46" s="12">
        <v>146</v>
      </c>
      <c r="O46" s="12">
        <v>378</v>
      </c>
      <c r="P46" s="12">
        <v>0.38600000000000001</v>
      </c>
      <c r="Q46" s="7">
        <v>91</v>
      </c>
      <c r="R46" s="7">
        <v>246</v>
      </c>
      <c r="S46" s="7">
        <v>0.37</v>
      </c>
      <c r="T46" s="1">
        <v>55</v>
      </c>
      <c r="U46" s="1">
        <v>132</v>
      </c>
      <c r="V46" s="1">
        <v>0.41699999999999998</v>
      </c>
      <c r="W46" s="1">
        <v>0.50700000000000001</v>
      </c>
      <c r="X46" s="16">
        <v>49</v>
      </c>
      <c r="Y46" s="16">
        <v>60</v>
      </c>
      <c r="Z46" s="16">
        <v>0.81699999999999995</v>
      </c>
      <c r="AA46" s="20">
        <v>18</v>
      </c>
      <c r="AB46" s="20">
        <v>69</v>
      </c>
      <c r="AC46" s="20">
        <v>87</v>
      </c>
      <c r="AD46" s="32">
        <v>98</v>
      </c>
      <c r="AE46" s="34">
        <v>29</v>
      </c>
      <c r="AF46" s="30">
        <v>3</v>
      </c>
      <c r="AG46" s="1">
        <v>62</v>
      </c>
      <c r="AH46" s="1">
        <v>83</v>
      </c>
      <c r="AI46" s="1">
        <v>432</v>
      </c>
      <c r="AJ46" s="1"/>
      <c r="AK46" s="4">
        <f>(AVERAGE(AM46:BB46)/0.87)*0.85+10</f>
        <v>79.394410852268578</v>
      </c>
      <c r="AL46" s="4">
        <f>AVERAGE(AM46:BB46)</f>
        <v>71.027220519380791</v>
      </c>
      <c r="AM46" s="14">
        <f>((P46*100)*0.5+(N46/6.59)*0.5)*0.66+45</f>
        <v>65.049077389984831</v>
      </c>
      <c r="AN46" s="10">
        <f>(BS46-MIN(BS$2:BS$493))/(MAX(BS$2:BS$493)-MIN(BS$2:BS$493))*61 +45</f>
        <v>79.286499461593678</v>
      </c>
      <c r="AO46" s="18">
        <f>IF(Y46&gt;50,((Z46*107)*0.9+(X46/5)*0.1)*0.7+30,((Z46*90)*0.5+(X46/5)*0.5)*0.7+40)</f>
        <v>85.759969999999996</v>
      </c>
      <c r="AP46" s="39">
        <f>((AZ46/0.96)*0.4+(AS46/0.96)*0.3+(T46/6.3)*0.4)*0.6+40</f>
        <v>69.702476091569551</v>
      </c>
      <c r="AQ46" s="37">
        <f>(AE46/1.5)*0.57+47</f>
        <v>58.019999999999996</v>
      </c>
      <c r="AR46" s="24">
        <f>((AF46/1.8)*0.8+(F46/0.8)*0.2)*0.73+40</f>
        <v>54.11333333333333</v>
      </c>
      <c r="AS46" s="22">
        <f>((AA46/3)*0.6+(AC46/9)*0.2+(AZ46/0.96)*0.2)*0.75+40</f>
        <v>54.96348978815746</v>
      </c>
      <c r="AT46" s="26">
        <f>((AB46/7)*0.65+(AC46/9)*0.2+(AZ46/0.96)*0.25)*0.6+47</f>
        <v>62.817775502443169</v>
      </c>
      <c r="AU46" s="43">
        <f>((AD46/5.5)*0.95+(AY46/0.95)*0.17)*0.67+40</f>
        <v>61.897598263456942</v>
      </c>
      <c r="AV46" s="37">
        <f>(((AG46-321)/-3.21)*0.1+(AU46/0.95)*0.57+(AS46/0.95)*0.2+(AI46/20)*0.2)*0.6+40</f>
        <v>76.659013474991497</v>
      </c>
      <c r="AW46" s="42">
        <f>((AQ46/0.95)*0.4+(AS46/0.95)*0.2+(AR46/0.95)*0.2+(AY46/0.95)*0.2)*0.71+30</f>
        <v>76.809692607861166</v>
      </c>
      <c r="AX46" s="45">
        <f>(BI46*0.3+BK46*0.2+BM46*0.2+AY46*0.1+BN46*0.2)*0.8+30</f>
        <v>85.50216182788256</v>
      </c>
      <c r="AY46" s="47">
        <f>(BI46*0.2+BK46*0.2+BM46*0.2+(AQ46/0.96)*0.45)*0.79+30</f>
        <v>88.046613339552238</v>
      </c>
      <c r="AZ46" s="28">
        <f>(BI46*0.2+BJ46*0.3+(AC46/11)*0.3+(AR46/0.96)*0.1+BM46*0.1+(AY46/0.96)*0.1)*0.65+40</f>
        <v>69.206334644207715</v>
      </c>
      <c r="BA46" s="49">
        <f>IF(C46="C",(((AY46/0.95)*0.35+(AU46/0.95)*0.2+BK46*0.45)*0.55+30),IF(C46="PF",(((AY46/0.95)*0.4+(AU46/0.95)*0.25+BK46*0.35)*0.65+35),(((T46/6.3)*0.1+(AY46/0.95)*0.35+(AU46/0.95)*0.2+BK46*0.35)*0.65+40)))</f>
        <v>88.606879853247193</v>
      </c>
      <c r="BB46" s="45">
        <f>(BL46*0.3+BJ46*0.3+BI46*0.1+BN46*0.1+(AH46/2.8)*0.25)*0.62+40</f>
        <v>59.994612731811252</v>
      </c>
      <c r="BC46" s="5">
        <f>((D46-39)/-0.2)*0.5+50</f>
        <v>90</v>
      </c>
      <c r="BD46" s="5">
        <f>((F46-69)/0.19)*0.45+55</f>
        <v>62.10526315789474</v>
      </c>
      <c r="BE46" s="5">
        <f>((F46-85)/-0.16)*0.45+55</f>
        <v>91.5625</v>
      </c>
      <c r="BF46" s="5">
        <f>((G46-161)/1.34)*0.45+55</f>
        <v>68.432835820895519</v>
      </c>
      <c r="BG46" s="5">
        <f>((G46-295)/-1.34)*0.45+55</f>
        <v>86.567164179104481</v>
      </c>
      <c r="BH46" s="5">
        <f>(M46/29.81)*0.45+55</f>
        <v>69.159677960415962</v>
      </c>
      <c r="BI46" s="5">
        <f>((D46-39)/-0.2)</f>
        <v>80</v>
      </c>
      <c r="BJ46" s="5">
        <f>((F46-69)/0.19)</f>
        <v>15.789473684210526</v>
      </c>
      <c r="BK46" s="5">
        <f>((F46-85)/-0.16)</f>
        <v>81.25</v>
      </c>
      <c r="BL46" s="5">
        <f>((G46-161)/1.34)</f>
        <v>29.850746268656714</v>
      </c>
      <c r="BM46" s="5">
        <f>((G46-295)/-1.34)</f>
        <v>70.149253731343279</v>
      </c>
      <c r="BN46" s="5">
        <f>(M46/29.81)</f>
        <v>31.465951023146598</v>
      </c>
      <c r="BP46" s="51" t="s">
        <v>793</v>
      </c>
      <c r="BQ46" s="51" t="s">
        <v>787</v>
      </c>
      <c r="BS46">
        <v>85.087999999999994</v>
      </c>
    </row>
    <row r="47" spans="1:71" x14ac:dyDescent="0.25">
      <c r="A47" s="1">
        <v>156</v>
      </c>
      <c r="B47" s="1" t="s">
        <v>217</v>
      </c>
      <c r="C47" s="1" t="s">
        <v>30</v>
      </c>
      <c r="D47" s="1">
        <v>31</v>
      </c>
      <c r="E47" s="4">
        <f>(F47-5)</f>
        <v>71</v>
      </c>
      <c r="F47">
        <v>76</v>
      </c>
      <c r="G47">
        <v>213</v>
      </c>
      <c r="H47" t="s">
        <v>655</v>
      </c>
      <c r="I47" s="1" t="s">
        <v>587</v>
      </c>
      <c r="J47" s="1" t="s">
        <v>38</v>
      </c>
      <c r="K47" s="1">
        <v>50</v>
      </c>
      <c r="L47" s="1">
        <v>21</v>
      </c>
      <c r="M47" s="1">
        <v>1087</v>
      </c>
      <c r="N47" s="12">
        <v>148</v>
      </c>
      <c r="O47" s="12">
        <v>402</v>
      </c>
      <c r="P47" s="12">
        <v>0.36799999999999999</v>
      </c>
      <c r="Q47" s="7">
        <v>94</v>
      </c>
      <c r="R47" s="7">
        <v>263</v>
      </c>
      <c r="S47" s="7">
        <v>0.35699999999999998</v>
      </c>
      <c r="T47" s="1">
        <v>54</v>
      </c>
      <c r="U47" s="1">
        <v>139</v>
      </c>
      <c r="V47" s="1">
        <v>0.38800000000000001</v>
      </c>
      <c r="W47" s="1">
        <v>0.48499999999999999</v>
      </c>
      <c r="X47" s="16">
        <v>45</v>
      </c>
      <c r="Y47" s="16">
        <v>55</v>
      </c>
      <c r="Z47" s="16">
        <v>0.81799999999999995</v>
      </c>
      <c r="AA47" s="20">
        <v>9</v>
      </c>
      <c r="AB47" s="20">
        <v>76</v>
      </c>
      <c r="AC47" s="20">
        <v>85</v>
      </c>
      <c r="AD47" s="32">
        <v>119</v>
      </c>
      <c r="AE47" s="34">
        <v>34</v>
      </c>
      <c r="AF47" s="30">
        <v>11</v>
      </c>
      <c r="AG47" s="1">
        <v>60</v>
      </c>
      <c r="AH47" s="1">
        <v>97</v>
      </c>
      <c r="AI47" s="1">
        <v>435</v>
      </c>
      <c r="AJ47" s="1"/>
      <c r="AK47" s="4">
        <f>(AVERAGE(AM47:BB47)/0.87)*0.85+10</f>
        <v>77.563260779809056</v>
      </c>
      <c r="AL47" s="4">
        <f>AVERAGE(AM47:BB47)</f>
        <v>69.152984562863381</v>
      </c>
      <c r="AM47" s="14">
        <f>((P47*100)*0.5+(N47/6.59)*0.5)*0.66+45</f>
        <v>64.555229135053111</v>
      </c>
      <c r="AN47" s="10">
        <f>(BS47-MIN(BS$2:BS$493))/(MAX(BS$2:BS$493)-MIN(BS$2:BS$493))*61 +45</f>
        <v>78.989545944005755</v>
      </c>
      <c r="AO47" s="18">
        <f>IF(Y47&gt;50,((Z47*107)*0.9+(X47/5)*0.1)*0.7+30,((Z47*90)*0.5+(X47/5)*0.5)*0.7+40)</f>
        <v>85.771379999999994</v>
      </c>
      <c r="AP47" s="39">
        <f>((AZ47/0.96)*0.4+(AS47/0.96)*0.3+(T47/6.3)*0.4)*0.6+40</f>
        <v>68.781994855013011</v>
      </c>
      <c r="AQ47" s="37">
        <f>(AE47/1.5)*0.57+47</f>
        <v>59.92</v>
      </c>
      <c r="AR47" s="24">
        <f>((AF47/1.8)*0.8+(F47/0.8)*0.2)*0.73+40</f>
        <v>57.43888888888889</v>
      </c>
      <c r="AS47" s="22">
        <f>((AA47/3)*0.6+(AC47/9)*0.2+(AZ47/0.96)*0.2)*0.75+40</f>
        <v>53.231618833307316</v>
      </c>
      <c r="AT47" s="26">
        <f>((AB47/7)*0.65+(AC47/9)*0.2+(AZ47/0.96)*0.25)*0.6+47</f>
        <v>62.832571214259694</v>
      </c>
      <c r="AU47" s="43">
        <f>((AD47/5.5)*0.95+(AY47/0.95)*0.17)*0.67+40</f>
        <v>63.011267125598089</v>
      </c>
      <c r="AV47" s="37">
        <f>(((AG47-321)/-3.21)*0.1+(AU47/0.95)*0.57+(AS47/0.95)*0.2+(AI47/20)*0.2)*0.6+40</f>
        <v>76.896554796003954</v>
      </c>
      <c r="AW47" s="42">
        <f>((AQ47/0.95)*0.4+(AS47/0.95)*0.2+(AR47/0.95)*0.2+(AY47/0.95)*0.2)*0.71+30</f>
        <v>75.974486421350747</v>
      </c>
      <c r="AX47" s="45">
        <f>(BI47*0.3+BK47*0.2+BM47*0.2+AY47*0.1+BN47*0.2)*0.8+30</f>
        <v>70.390551110816276</v>
      </c>
      <c r="AY47" s="47">
        <f>(BI47*0.2+BK47*0.2+BM47*0.2+(AQ47/0.96)*0.45)*0.79+30</f>
        <v>77.065281716417914</v>
      </c>
      <c r="AZ47" s="28">
        <f>(BI47*0.2+BJ47*0.3+(AC47/11)*0.3+(AR47/0.96)*0.1+BM47*0.1+(AY47/0.96)*0.1)*0.65+40</f>
        <v>66.975693866500137</v>
      </c>
      <c r="BA47" s="49">
        <f>IF(C47="C",(((AY47/0.95)*0.35+(AU47/0.95)*0.2+BK47*0.45)*0.55+30),IF(C47="PF",(((AY47/0.95)*0.4+(AU47/0.95)*0.25+BK47*0.35)*0.65+35),(((T47/6.3)*0.1+(AY47/0.95)*0.35+(AU47/0.95)*0.2+BK47*0.35)*0.65+40)))</f>
        <v>80.431719243261625</v>
      </c>
      <c r="BB47" s="45">
        <f>(BL47*0.3+BJ47*0.3+BI47*0.1+BN47*0.1+(AH47/2.8)*0.25)*0.62+40</f>
        <v>64.180969855337494</v>
      </c>
      <c r="BC47" s="5">
        <f>((D47-39)/-0.2)*0.5+50</f>
        <v>70</v>
      </c>
      <c r="BD47" s="5">
        <f>((F47-69)/0.19)*0.45+55</f>
        <v>71.578947368421055</v>
      </c>
      <c r="BE47" s="5">
        <f>((F47-85)/-0.16)*0.45+55</f>
        <v>80.3125</v>
      </c>
      <c r="BF47" s="5">
        <f>((G47-161)/1.34)*0.45+55</f>
        <v>72.462686567164184</v>
      </c>
      <c r="BG47" s="5">
        <f>((G47-295)/-1.34)*0.45+55</f>
        <v>82.537313432835816</v>
      </c>
      <c r="BH47" s="5">
        <f>(M47/29.81)*0.45+55</f>
        <v>71.408923180140889</v>
      </c>
      <c r="BI47" s="5">
        <f>((D47-39)/-0.2)</f>
        <v>40</v>
      </c>
      <c r="BJ47" s="5">
        <f>((F47-69)/0.19)</f>
        <v>36.842105263157897</v>
      </c>
      <c r="BK47" s="5">
        <f>((F47-85)/-0.16)</f>
        <v>56.25</v>
      </c>
      <c r="BL47" s="5">
        <f>((G47-161)/1.34)</f>
        <v>38.805970149253731</v>
      </c>
      <c r="BM47" s="5">
        <f>((G47-295)/-1.34)</f>
        <v>61.194029850746269</v>
      </c>
      <c r="BN47" s="5">
        <f>(M47/29.81)</f>
        <v>36.464273733646429</v>
      </c>
      <c r="BP47" s="51" t="s">
        <v>788</v>
      </c>
      <c r="BQ47" s="51" t="s">
        <v>789</v>
      </c>
      <c r="BS47">
        <v>84.740800000000007</v>
      </c>
    </row>
    <row r="48" spans="1:71" x14ac:dyDescent="0.25">
      <c r="A48" s="1">
        <v>141</v>
      </c>
      <c r="B48" s="1" t="s">
        <v>202</v>
      </c>
      <c r="C48" s="1" t="s">
        <v>30</v>
      </c>
      <c r="D48" s="1">
        <v>27</v>
      </c>
      <c r="E48" s="4">
        <f>(F48-5)</f>
        <v>71</v>
      </c>
      <c r="F48">
        <v>76</v>
      </c>
      <c r="G48">
        <v>200</v>
      </c>
      <c r="H48" t="s">
        <v>590</v>
      </c>
      <c r="I48" s="1" t="s">
        <v>587</v>
      </c>
      <c r="J48" s="1" t="s">
        <v>107</v>
      </c>
      <c r="K48" s="1">
        <v>65</v>
      </c>
      <c r="L48" s="1">
        <v>36</v>
      </c>
      <c r="M48" s="1">
        <v>1675</v>
      </c>
      <c r="N48" s="12">
        <v>254</v>
      </c>
      <c r="O48" s="12">
        <v>617</v>
      </c>
      <c r="P48" s="12">
        <v>0.41199999999999998</v>
      </c>
      <c r="Q48" s="7">
        <v>90</v>
      </c>
      <c r="R48" s="7">
        <v>243</v>
      </c>
      <c r="S48" s="7">
        <v>0.37</v>
      </c>
      <c r="T48" s="1">
        <v>164</v>
      </c>
      <c r="U48" s="1">
        <v>374</v>
      </c>
      <c r="V48" s="1">
        <v>0.439</v>
      </c>
      <c r="W48" s="1">
        <v>0.48499999999999999</v>
      </c>
      <c r="X48" s="16">
        <v>52</v>
      </c>
      <c r="Y48" s="16">
        <v>64</v>
      </c>
      <c r="Z48" s="16">
        <v>0.81299999999999994</v>
      </c>
      <c r="AA48" s="20">
        <v>31</v>
      </c>
      <c r="AB48" s="20">
        <v>179</v>
      </c>
      <c r="AC48" s="20">
        <v>210</v>
      </c>
      <c r="AD48" s="32">
        <v>105</v>
      </c>
      <c r="AE48" s="34">
        <v>33</v>
      </c>
      <c r="AF48" s="30">
        <v>2</v>
      </c>
      <c r="AG48" s="1">
        <v>50</v>
      </c>
      <c r="AH48" s="1">
        <v>77</v>
      </c>
      <c r="AI48" s="1">
        <v>650</v>
      </c>
      <c r="AJ48" s="1"/>
      <c r="AK48" s="4">
        <f>(AVERAGE(AM48:BB48)/0.87)*0.85+10</f>
        <v>80.492351191417782</v>
      </c>
      <c r="AL48" s="4">
        <f>AVERAGE(AM48:BB48)</f>
        <v>72.150994748862914</v>
      </c>
      <c r="AM48" s="14">
        <f>((P48*100)*0.5+(N48/6.59)*0.5)*0.66+45</f>
        <v>71.315271623672231</v>
      </c>
      <c r="AN48" s="10">
        <f>(BS48-MIN(BS$2:BS$493))/(MAX(BS$2:BS$493)-MIN(BS$2:BS$493))*61 +45</f>
        <v>78.978598348887303</v>
      </c>
      <c r="AO48" s="18">
        <f>IF(Y48&gt;50,((Z48*107)*0.9+(X48/5)*0.1)*0.7+30,((Z48*90)*0.5+(X48/5)*0.5)*0.7+40)</f>
        <v>85.532330000000002</v>
      </c>
      <c r="AP48" s="39">
        <f>((AZ48/0.96)*0.4+(AS48/0.96)*0.3+(T48/6.3)*0.4)*0.6+40</f>
        <v>75.53390269910031</v>
      </c>
      <c r="AQ48" s="37">
        <f>(AE48/1.5)*0.57+47</f>
        <v>59.54</v>
      </c>
      <c r="AR48" s="24">
        <f>((AF48/1.8)*0.8+(F48/0.8)*0.2)*0.73+40</f>
        <v>54.518888888888888</v>
      </c>
      <c r="AS48" s="22">
        <f>((AA48/3)*0.6+(AC48/9)*0.2+(AZ48/0.96)*0.2)*0.75+40</f>
        <v>59.483235609220287</v>
      </c>
      <c r="AT48" s="26">
        <f>((AB48/7)*0.65+(AC48/9)*0.2+(AZ48/0.96)*0.25)*0.6+47</f>
        <v>71.10609275207743</v>
      </c>
      <c r="AU48" s="43">
        <f>((AD48/5.5)*0.95+(AY48/0.95)*0.17)*0.67+40</f>
        <v>61.93686018570574</v>
      </c>
      <c r="AV48" s="37">
        <f>(((AG48-321)/-3.21)*0.1+(AU48/0.95)*0.57+(AS48/0.95)*0.2+(AI48/20)*0.2)*0.6+40</f>
        <v>78.776362094029551</v>
      </c>
      <c r="AW48" s="42">
        <f>((AQ48/0.95)*0.4+(AS48/0.95)*0.2+(AR48/0.95)*0.2+(AY48/0.95)*0.2)*0.71+30</f>
        <v>77.039297164768442</v>
      </c>
      <c r="AX48" s="45">
        <f>(BI48*0.3+BK48*0.2+BM48*0.2+AY48*0.1+BN48*0.2)*0.8+30</f>
        <v>80.26294720597366</v>
      </c>
      <c r="AY48" s="47">
        <f>(BI48*0.2+BK48*0.2+BM48*0.2+(AQ48/0.96)*0.45)*0.79+30</f>
        <v>81.617398787313434</v>
      </c>
      <c r="AZ48" s="28">
        <f>(BI48*0.2+BJ48*0.3+(AC48/11)*0.3+(AR48/0.96)*0.1+BM48*0.1+(AY48/0.96)*0.1)*0.65+40</f>
        <v>72.532707899009807</v>
      </c>
      <c r="BA48" s="49">
        <f>IF(C48="C",(((AY48/0.95)*0.35+(AU48/0.95)*0.2+BK48*0.45)*0.55+30),IF(C48="PF",(((AY48/0.95)*0.4+(AU48/0.95)*0.25+BK48*0.35)*0.65+35),(((T48/6.3)*0.1+(AY48/0.95)*0.35+(AU48/0.95)*0.2+BK48*0.35)*0.65+40)))</f>
        <v>82.509728016543022</v>
      </c>
      <c r="BB48" s="45">
        <f>(BL48*0.3+BJ48*0.3+BI48*0.1+BN48*0.1+(AH48/2.8)*0.25)*0.62+40</f>
        <v>63.732294706616642</v>
      </c>
      <c r="BC48" s="5">
        <f>((D48-39)/-0.2)*0.5+50</f>
        <v>80</v>
      </c>
      <c r="BD48" s="5">
        <f>((F48-69)/0.19)*0.45+55</f>
        <v>71.578947368421055</v>
      </c>
      <c r="BE48" s="5">
        <f>((F48-85)/-0.16)*0.45+55</f>
        <v>80.3125</v>
      </c>
      <c r="BF48" s="5">
        <f>((G48-161)/1.34)*0.45+55</f>
        <v>68.097014925373131</v>
      </c>
      <c r="BG48" s="5">
        <f>((G48-295)/-1.34)*0.45+55</f>
        <v>86.902985074626869</v>
      </c>
      <c r="BH48" s="5">
        <f>(M48/29.81)*0.45+55</f>
        <v>80.285139215028522</v>
      </c>
      <c r="BI48" s="5">
        <f>((D48-39)/-0.2)</f>
        <v>60</v>
      </c>
      <c r="BJ48" s="5">
        <f>((F48-69)/0.19)</f>
        <v>36.842105263157897</v>
      </c>
      <c r="BK48" s="5">
        <f>((F48-85)/-0.16)</f>
        <v>56.25</v>
      </c>
      <c r="BL48" s="5">
        <f>((G48-161)/1.34)</f>
        <v>29.104477611940297</v>
      </c>
      <c r="BM48" s="5">
        <f>((G48-295)/-1.34)</f>
        <v>70.895522388059703</v>
      </c>
      <c r="BN48" s="5">
        <f>(M48/29.81)</f>
        <v>56.189198255618919</v>
      </c>
      <c r="BP48" s="51" t="s">
        <v>799</v>
      </c>
      <c r="BQ48" s="51" t="s">
        <v>787</v>
      </c>
      <c r="BS48">
        <v>84.728000000000009</v>
      </c>
    </row>
    <row r="49" spans="1:71" x14ac:dyDescent="0.25">
      <c r="A49" s="1">
        <v>265</v>
      </c>
      <c r="B49" s="1" t="s">
        <v>326</v>
      </c>
      <c r="C49" s="1" t="s">
        <v>327</v>
      </c>
      <c r="D49" s="1">
        <v>23</v>
      </c>
      <c r="E49" s="4">
        <f>(F49-5)</f>
        <v>70</v>
      </c>
      <c r="F49">
        <v>75</v>
      </c>
      <c r="G49">
        <v>189</v>
      </c>
      <c r="H49" t="s">
        <v>593</v>
      </c>
      <c r="I49" s="1" t="s">
        <v>587</v>
      </c>
      <c r="J49" s="1" t="s">
        <v>86</v>
      </c>
      <c r="K49" s="1">
        <v>63</v>
      </c>
      <c r="L49" s="1">
        <v>61</v>
      </c>
      <c r="M49" s="1">
        <v>2035</v>
      </c>
      <c r="N49" s="12">
        <v>375</v>
      </c>
      <c r="O49" s="12">
        <v>888</v>
      </c>
      <c r="P49" s="12">
        <v>0.42199999999999999</v>
      </c>
      <c r="Q49" s="7">
        <v>125</v>
      </c>
      <c r="R49" s="7">
        <v>321</v>
      </c>
      <c r="S49" s="7">
        <v>0.38900000000000001</v>
      </c>
      <c r="T49" s="1">
        <v>250</v>
      </c>
      <c r="U49" s="1">
        <v>567</v>
      </c>
      <c r="V49" s="1">
        <v>0.441</v>
      </c>
      <c r="W49" s="1">
        <v>0.49299999999999999</v>
      </c>
      <c r="X49" s="16">
        <v>195</v>
      </c>
      <c r="Y49" s="16">
        <v>223</v>
      </c>
      <c r="Z49" s="16">
        <v>0.874</v>
      </c>
      <c r="AA49" s="20">
        <v>28</v>
      </c>
      <c r="AB49" s="20">
        <v>216</v>
      </c>
      <c r="AC49" s="20">
        <v>244</v>
      </c>
      <c r="AD49" s="32">
        <v>330</v>
      </c>
      <c r="AE49" s="34">
        <v>90</v>
      </c>
      <c r="AF49" s="30">
        <v>10</v>
      </c>
      <c r="AG49" s="1">
        <v>189</v>
      </c>
      <c r="AH49" s="1">
        <v>114</v>
      </c>
      <c r="AI49" s="1">
        <v>1070</v>
      </c>
      <c r="AJ49" s="1"/>
      <c r="AK49" s="4">
        <f>(AVERAGE(AM49:BB49)/0.87)*0.85+10</f>
        <v>88.281640462783741</v>
      </c>
      <c r="AL49" s="4">
        <f>AVERAGE(AM49:BB49)</f>
        <v>80.123561414849249</v>
      </c>
      <c r="AM49" s="14">
        <f>((P49*100)*0.5+(N49/6.59)*0.5)*0.66+45</f>
        <v>77.704452200303493</v>
      </c>
      <c r="AN49" s="10">
        <f>(BS49-MIN(BS$2:BS$493))/(MAX(BS$2:BS$493)-MIN(BS$2:BS$493))*61 +45</f>
        <v>78.902307295405606</v>
      </c>
      <c r="AO49" s="18">
        <f>IF(Y49&gt;50,((Z49*107)*0.9+(X49/5)*0.1)*0.7+30,((Z49*90)*0.5+(X49/5)*0.5)*0.7+40)</f>
        <v>91.646340000000009</v>
      </c>
      <c r="AP49" s="39">
        <f>((AZ49/0.96)*0.4+(AS49/0.96)*0.3+(T49/6.3)*0.4)*0.6+40</f>
        <v>79.868657521269768</v>
      </c>
      <c r="AQ49" s="37">
        <f>(AE49/1.5)*0.57+47</f>
        <v>81.199999999999989</v>
      </c>
      <c r="AR49" s="24">
        <f>((AF49/1.8)*0.8+(F49/0.8)*0.2)*0.73+40</f>
        <v>56.93194444444444</v>
      </c>
      <c r="AS49" s="22">
        <f>((AA49/3)*0.6+(AC49/9)*0.2+(AZ49/0.96)*0.2)*0.75+40</f>
        <v>60.179868343567506</v>
      </c>
      <c r="AT49" s="26">
        <f>((AB49/7)*0.65+(AC49/9)*0.2+(AZ49/0.96)*0.25)*0.6+47</f>
        <v>74.200820724519886</v>
      </c>
      <c r="AU49" s="43">
        <f>((AD49/5.5)*0.95+(AY49/0.95)*0.17)*0.67+40</f>
        <v>89.460105263157899</v>
      </c>
      <c r="AV49" s="37">
        <f>(((AG49-321)/-3.21)*0.1+(AU49/0.95)*0.57+(AS49/0.95)*0.2+(AI49/20)*0.2)*0.6+40</f>
        <v>88.694595194603124</v>
      </c>
      <c r="AW49" s="42">
        <f>((AQ49/0.95)*0.4+(AS49/0.95)*0.2+(AR49/0.95)*0.2+(AY49/0.95)*0.2)*0.71+30</f>
        <v>85.830186753576527</v>
      </c>
      <c r="AX49" s="45">
        <f>(BI49*0.3+BK49*0.2+BM49*0.2+AY49*0.1+BN49*0.2)*0.8+30</f>
        <v>90.2992256430027</v>
      </c>
      <c r="AY49" s="47">
        <v>94</v>
      </c>
      <c r="AZ49" s="28">
        <f>(BI49*0.2+BJ49*0.3+(AC49/11)*0.3+(AR49/0.96)*0.1+BM49*0.1+(AY49/0.96)*0.1)*0.65+40</f>
        <v>76.24449073216536</v>
      </c>
      <c r="BA49" s="49">
        <f>IF(C49="C",(((AY49/0.95)*0.35+(AU49/0.95)*0.2+BK49*0.45)*0.55+30),IF(C49="PF",(((AY49/0.95)*0.4+(AU49/0.95)*0.25+BK49*0.35)*0.65+35),(((T49/6.3)*0.1+(AY49/0.95)*0.35+(AU49/0.95)*0.2+BK49*0.35)*0.65+40)))</f>
        <v>91.550550536428801</v>
      </c>
      <c r="BB49" s="45">
        <f>(BL49*0.3+BJ49*0.3+BI49*0.1+BN49*0.1+(AH49/2.8)*0.25)*0.62+40</f>
        <v>65.263437985142957</v>
      </c>
      <c r="BC49" s="5">
        <f>((D49-39)/-0.2)*0.5+50</f>
        <v>90</v>
      </c>
      <c r="BD49" s="5">
        <f>((F49-69)/0.19)*0.45+55</f>
        <v>69.21052631578948</v>
      </c>
      <c r="BE49" s="5">
        <f>((F49-85)/-0.16)*0.45+55</f>
        <v>83.125</v>
      </c>
      <c r="BF49" s="5">
        <f>((G49-161)/1.34)*0.45+55</f>
        <v>64.402985074626869</v>
      </c>
      <c r="BG49" s="5">
        <f>((G49-295)/-1.34)*0.45+55</f>
        <v>90.597014925373145</v>
      </c>
      <c r="BH49" s="5">
        <f>(M49/29.81)*0.45+55</f>
        <v>85.719557195571952</v>
      </c>
      <c r="BI49" s="5">
        <f>((D49-39)/-0.2)</f>
        <v>80</v>
      </c>
      <c r="BJ49" s="5">
        <f>((F49-69)/0.19)</f>
        <v>31.578947368421051</v>
      </c>
      <c r="BK49" s="5">
        <f>((F49-85)/-0.16)</f>
        <v>62.5</v>
      </c>
      <c r="BL49" s="5">
        <f>((G49-161)/1.34)</f>
        <v>20.8955223880597</v>
      </c>
      <c r="BM49" s="5">
        <f>((G49-295)/-1.34)</f>
        <v>79.104477611940297</v>
      </c>
      <c r="BN49" s="5">
        <f>(M49/29.81)</f>
        <v>68.26568265682657</v>
      </c>
      <c r="BP49" s="51" t="s">
        <v>795</v>
      </c>
      <c r="BQ49" s="51" t="s">
        <v>787</v>
      </c>
      <c r="BS49">
        <v>84.638800000000003</v>
      </c>
    </row>
    <row r="50" spans="1:71" x14ac:dyDescent="0.25">
      <c r="A50" s="1">
        <v>90</v>
      </c>
      <c r="B50" s="1" t="s">
        <v>149</v>
      </c>
      <c r="C50" s="1" t="s">
        <v>50</v>
      </c>
      <c r="D50" s="1">
        <v>27</v>
      </c>
      <c r="E50" s="4">
        <f>(F50-5)</f>
        <v>75</v>
      </c>
      <c r="F50">
        <v>80</v>
      </c>
      <c r="G50">
        <v>225</v>
      </c>
      <c r="H50" t="s">
        <v>670</v>
      </c>
      <c r="I50" s="1" t="s">
        <v>587</v>
      </c>
      <c r="J50" s="1" t="s">
        <v>38</v>
      </c>
      <c r="K50" s="1">
        <v>78</v>
      </c>
      <c r="L50" s="1">
        <v>75</v>
      </c>
      <c r="M50" s="1">
        <v>2471</v>
      </c>
      <c r="N50" s="12">
        <v>418</v>
      </c>
      <c r="O50" s="12">
        <v>975</v>
      </c>
      <c r="P50" s="12">
        <v>0.42899999999999999</v>
      </c>
      <c r="Q50" s="7">
        <v>139</v>
      </c>
      <c r="R50" s="7">
        <v>406</v>
      </c>
      <c r="S50" s="7">
        <v>0.34200000000000003</v>
      </c>
      <c r="T50" s="1">
        <v>279</v>
      </c>
      <c r="U50" s="1">
        <v>569</v>
      </c>
      <c r="V50" s="1">
        <v>0.49</v>
      </c>
      <c r="W50" s="1">
        <v>0.5</v>
      </c>
      <c r="X50" s="16">
        <v>110</v>
      </c>
      <c r="Y50" s="16">
        <v>142</v>
      </c>
      <c r="Z50" s="16">
        <v>0.77500000000000002</v>
      </c>
      <c r="AA50" s="20">
        <v>96</v>
      </c>
      <c r="AB50" s="20">
        <v>379</v>
      </c>
      <c r="AC50" s="20">
        <v>475</v>
      </c>
      <c r="AD50" s="32">
        <v>134</v>
      </c>
      <c r="AE50" s="34">
        <v>58</v>
      </c>
      <c r="AF50" s="30">
        <v>29</v>
      </c>
      <c r="AG50" s="1">
        <v>110</v>
      </c>
      <c r="AH50" s="1">
        <v>231</v>
      </c>
      <c r="AI50" s="1">
        <v>1085</v>
      </c>
      <c r="AJ50" s="1"/>
      <c r="AK50" s="4">
        <f>(AVERAGE(AM50:BB50)/0.87)*0.85+10</f>
        <v>86.253566742234497</v>
      </c>
      <c r="AL50" s="4">
        <f>AVERAGE(AM50:BB50)</f>
        <v>78.047768312640017</v>
      </c>
      <c r="AM50" s="14">
        <f>((P50*100)*0.5+(N50/6.59)*0.5)*0.66+45</f>
        <v>80.088714719271621</v>
      </c>
      <c r="AN50" s="10">
        <f>(BS50-MIN(BS$2:BS$493))/(MAX(BS$2:BS$493)-MIN(BS$2:BS$493))*61 +45</f>
        <v>78.888280689160098</v>
      </c>
      <c r="AO50" s="18">
        <f>IF(Y50&gt;50,((Z50*107)*0.9+(X50/5)*0.1)*0.7+30,((Z50*90)*0.5+(X50/5)*0.5)*0.7+40)</f>
        <v>83.782749999999993</v>
      </c>
      <c r="AP50" s="39">
        <f>((AZ50/0.96)*0.4+(AS50/0.96)*0.3+(T50/6.3)*0.4)*0.6+40</f>
        <v>84.806601689769963</v>
      </c>
      <c r="AQ50" s="37">
        <f>(AE50/1.5)*0.57+47</f>
        <v>69.039999999999992</v>
      </c>
      <c r="AR50" s="24">
        <f>((AF50/1.8)*0.8+(F50/0.8)*0.2)*0.73+40</f>
        <v>64.00888888888889</v>
      </c>
      <c r="AS50" s="22">
        <f>((AA50/3)*0.6+(AC50/9)*0.2+(AZ50/0.96)*0.2)*0.75+40</f>
        <v>74.900529749854655</v>
      </c>
      <c r="AT50" s="26">
        <f>((AB50/7)*0.65+(AC50/9)*0.2+(AZ50/0.96)*0.25)*0.6+47</f>
        <v>87.032910702235597</v>
      </c>
      <c r="AU50" s="43">
        <f>((AD50/5.5)*0.95+(AY50/0.95)*0.17)*0.67+40</f>
        <v>64.887731769138753</v>
      </c>
      <c r="AV50" s="37">
        <f>(((AG50-321)/-3.21)*0.1+(AU50/0.95)*0.57+(AS50/0.95)*0.2+(AI50/20)*0.2)*0.6+40</f>
        <v>83.274628217884867</v>
      </c>
      <c r="AW50" s="42">
        <f>((AQ50/0.95)*0.4+(AS50/0.95)*0.2+(AR50/0.95)*0.2+(AY50/0.95)*0.2)*0.71+30</f>
        <v>83.097092155208259</v>
      </c>
      <c r="AX50" s="45">
        <f>(BI50*0.3+BK50*0.2+BM50*0.2+AY50*0.1+BN50*0.2)*0.8+30</f>
        <v>77.279880998412835</v>
      </c>
      <c r="AY50" s="47">
        <f>(BI50*0.2+BK50*0.2+BM50*0.2+(AQ50/0.96)*0.45)*0.79+30</f>
        <v>78.237606343283574</v>
      </c>
      <c r="AZ50" s="28">
        <f>(BI50*0.2+BJ50*0.3+(AC50/11)*0.3+(AR50/0.96)*0.1+BM50*0.1+(AY50/0.96)*0.1)*0.65+40</f>
        <v>80.536723732403118</v>
      </c>
      <c r="BA50" s="49">
        <f>IF(C50="C",(((AY50/0.95)*0.35+(AU50/0.95)*0.2+BK50*0.45)*0.55+30),IF(C50="PF",(((AY50/0.95)*0.4+(AU50/0.95)*0.25+BK50*0.35)*0.65+35),(((T50/6.3)*0.1+(AY50/0.95)*0.35+(AU50/0.95)*0.2+BK50*0.35)*0.65+40)))</f>
        <v>77.603168084450431</v>
      </c>
      <c r="BB50" s="45">
        <f>(BL50*0.3+BJ50*0.3+BI50*0.1+BN50*0.1+(AH50/2.8)*0.25)*0.62+40</f>
        <v>81.298785262277732</v>
      </c>
      <c r="BC50" s="5">
        <f>((D50-39)/-0.2)*0.5+50</f>
        <v>80</v>
      </c>
      <c r="BD50" s="5">
        <f>((F50-69)/0.19)*0.45+55</f>
        <v>81.05263157894737</v>
      </c>
      <c r="BE50" s="5">
        <f>((F50-85)/-0.16)*0.45+55</f>
        <v>69.0625</v>
      </c>
      <c r="BF50" s="5">
        <f>((G50-161)/1.34)*0.45+55</f>
        <v>76.492537313432834</v>
      </c>
      <c r="BG50" s="5">
        <f>((G50-295)/-1.34)*0.45+55</f>
        <v>78.507462686567166</v>
      </c>
      <c r="BH50" s="5">
        <f>(M50/29.81)*0.45+55</f>
        <v>92.30124119423013</v>
      </c>
      <c r="BI50" s="5">
        <f>((D50-39)/-0.2)</f>
        <v>60</v>
      </c>
      <c r="BJ50" s="5">
        <f>((F50-69)/0.19)</f>
        <v>57.89473684210526</v>
      </c>
      <c r="BK50" s="5">
        <f>((F50-85)/-0.16)</f>
        <v>31.25</v>
      </c>
      <c r="BL50" s="5">
        <f>((G50-161)/1.34)</f>
        <v>47.761194029850742</v>
      </c>
      <c r="BM50" s="5">
        <f>((G50-295)/-1.34)</f>
        <v>52.238805970149251</v>
      </c>
      <c r="BN50" s="5">
        <f>(M50/29.81)</f>
        <v>82.89164709828917</v>
      </c>
      <c r="BP50" s="51" t="s">
        <v>796</v>
      </c>
      <c r="BQ50" s="51" t="s">
        <v>781</v>
      </c>
      <c r="BS50">
        <v>84.622399999999999</v>
      </c>
    </row>
    <row r="51" spans="1:71" x14ac:dyDescent="0.25">
      <c r="A51" s="1">
        <v>76</v>
      </c>
      <c r="B51" s="1" t="s">
        <v>134</v>
      </c>
      <c r="C51" s="1" t="s">
        <v>73</v>
      </c>
      <c r="D51" s="1">
        <v>25</v>
      </c>
      <c r="E51" s="4">
        <f>(F51-5)</f>
        <v>70</v>
      </c>
      <c r="F51">
        <v>75</v>
      </c>
      <c r="G51">
        <v>190</v>
      </c>
      <c r="H51" t="s">
        <v>623</v>
      </c>
      <c r="I51" s="1" t="s">
        <v>587</v>
      </c>
      <c r="J51" s="1" t="s">
        <v>107</v>
      </c>
      <c r="K51" s="1">
        <v>6</v>
      </c>
      <c r="L51" s="1">
        <v>0</v>
      </c>
      <c r="M51" s="1">
        <v>123</v>
      </c>
      <c r="N51" s="12">
        <v>18</v>
      </c>
      <c r="O51" s="12">
        <v>40</v>
      </c>
      <c r="P51" s="12">
        <v>0.45</v>
      </c>
      <c r="Q51" s="7">
        <v>7</v>
      </c>
      <c r="R51" s="7">
        <v>11</v>
      </c>
      <c r="S51" s="7">
        <v>0.63600000000000001</v>
      </c>
      <c r="T51" s="1">
        <v>11</v>
      </c>
      <c r="U51" s="1">
        <v>29</v>
      </c>
      <c r="V51" s="1">
        <v>0.379</v>
      </c>
      <c r="W51" s="1">
        <v>0.53800000000000003</v>
      </c>
      <c r="X51" s="16">
        <v>9</v>
      </c>
      <c r="Y51" s="16">
        <v>10</v>
      </c>
      <c r="Z51" s="16">
        <v>0.9</v>
      </c>
      <c r="AA51" s="20">
        <v>2</v>
      </c>
      <c r="AB51" s="20">
        <v>10</v>
      </c>
      <c r="AC51" s="20">
        <v>12</v>
      </c>
      <c r="AD51" s="32">
        <v>14</v>
      </c>
      <c r="AE51" s="34">
        <v>3</v>
      </c>
      <c r="AF51" s="30">
        <v>0</v>
      </c>
      <c r="AG51" s="1">
        <v>12</v>
      </c>
      <c r="AH51" s="1">
        <v>3</v>
      </c>
      <c r="AI51" s="1">
        <v>52</v>
      </c>
      <c r="AJ51" s="1"/>
      <c r="AK51" s="4">
        <f>(AVERAGE(AM51:BB51)/0.87)*0.85+10</f>
        <v>73.824335425180806</v>
      </c>
      <c r="AL51" s="4">
        <f>AVERAGE(AM51:BB51)</f>
        <v>65.326084494008597</v>
      </c>
      <c r="AM51" s="14">
        <f>((P51*100)*0.5+(N51/6.59)*0.5)*0.66+45</f>
        <v>60.751365705614568</v>
      </c>
      <c r="AN51" s="10">
        <f>(BS51-MIN(BS$2:BS$493))/(MAX(BS$2:BS$493)-MIN(BS$2:BS$493))*61 +45</f>
        <v>78.769225592246954</v>
      </c>
      <c r="AO51" s="18">
        <f>IF(Y51&gt;50,((Z51*107)*0.9+(X51/5)*0.1)*0.7+30,((Z51*90)*0.5+(X51/5)*0.5)*0.7+40)</f>
        <v>68.97999999999999</v>
      </c>
      <c r="AP51" s="39">
        <f>((AZ51/0.96)*0.4+(AS51/0.96)*0.3+(T51/6.3)*0.4)*0.6+40</f>
        <v>67.47783924305665</v>
      </c>
      <c r="AQ51" s="37">
        <f>(AE51/1.5)*0.57+47</f>
        <v>48.14</v>
      </c>
      <c r="AR51" s="24">
        <f>((AF51/1.8)*0.8+(F51/0.8)*0.2)*0.73+40</f>
        <v>53.6875</v>
      </c>
      <c r="AS51" s="22">
        <f>((AA51/3)*0.6+(AC51/9)*0.2+(AZ51/0.96)*0.2)*0.75+40</f>
        <v>51.389533775669392</v>
      </c>
      <c r="AT51" s="26">
        <f>((AB51/7)*0.65+(AC51/9)*0.2+(AZ51/0.96)*0.25)*0.6+47</f>
        <v>58.606676632812245</v>
      </c>
      <c r="AU51" s="43">
        <f>((AD51/5.5)*0.95+(AY51/0.95)*0.17)*0.67+40</f>
        <v>51.348733400418659</v>
      </c>
      <c r="AV51" s="37">
        <f>(((AG51-321)/-3.21)*0.1+(AU51/0.95)*0.57+(AS51/0.95)*0.2+(AI51/20)*0.2)*0.6+40</f>
        <v>71.064554488288394</v>
      </c>
      <c r="AW51" s="42">
        <f>((AQ51/0.95)*0.4+(AS51/0.95)*0.2+(AR51/0.95)*0.2+(AY51/0.95)*0.2)*0.71+30</f>
        <v>72.22623724712048</v>
      </c>
      <c r="AX51" s="45">
        <f>(BI51*0.3+BK51*0.2+BM51*0.2+AY51*0.1+BN51*0.2)*0.8+30</f>
        <v>76.488889841295872</v>
      </c>
      <c r="AY51" s="47">
        <f>(BI51*0.2+BK51*0.2+BM51*0.2+(AQ51/0.96)*0.45)*0.79+30</f>
        <v>81.142440764925368</v>
      </c>
      <c r="AZ51" s="28">
        <f>(BI51*0.2+BJ51*0.3+(AC51/11)*0.3+(AR51/0.96)*0.1+BM51*0.1+(AY51/0.96)*0.1)*0.65+40</f>
        <v>69.693016164284089</v>
      </c>
      <c r="BA51" s="49">
        <f>IF(C51="C",(((AY51/0.95)*0.35+(AU51/0.95)*0.2+BK51*0.45)*0.55+30),IF(C51="PF",(((AY51/0.95)*0.4+(AU51/0.95)*0.25+BK51*0.35)*0.65+35),(((T51/6.3)*0.1+(AY51/0.95)*0.35+(AU51/0.95)*0.2+BK51*0.35)*0.65+40)))</f>
        <v>80.790390080413061</v>
      </c>
      <c r="BB51" s="45">
        <f>(BL51*0.3+BJ51*0.3+BI51*0.1+BN51*0.1+(AH51/2.8)*0.25)*0.62+40</f>
        <v>54.660948967991686</v>
      </c>
      <c r="BC51" s="5">
        <f>((D51-39)/-0.2)*0.5+50</f>
        <v>85</v>
      </c>
      <c r="BD51" s="5">
        <f>((F51-69)/0.19)*0.45+55</f>
        <v>69.21052631578948</v>
      </c>
      <c r="BE51" s="5">
        <f>((F51-85)/-0.16)*0.45+55</f>
        <v>83.125</v>
      </c>
      <c r="BF51" s="5">
        <f>((G51-161)/1.34)*0.45+55</f>
        <v>64.738805970149258</v>
      </c>
      <c r="BG51" s="5">
        <f>((G51-295)/-1.34)*0.45+55</f>
        <v>90.261194029850742</v>
      </c>
      <c r="BH51" s="5">
        <f>(M51/29.81)*0.45+55</f>
        <v>56.856759476685674</v>
      </c>
      <c r="BI51" s="5">
        <f>((D51-39)/-0.2)</f>
        <v>70</v>
      </c>
      <c r="BJ51" s="5">
        <f>((F51-69)/0.19)</f>
        <v>31.578947368421051</v>
      </c>
      <c r="BK51" s="5">
        <f>((F51-85)/-0.16)</f>
        <v>62.5</v>
      </c>
      <c r="BL51" s="5">
        <f>((G51-161)/1.34)</f>
        <v>21.641791044776117</v>
      </c>
      <c r="BM51" s="5">
        <f>((G51-295)/-1.34)</f>
        <v>78.358208955223873</v>
      </c>
      <c r="BN51" s="5">
        <f>(M51/29.81)</f>
        <v>4.126132170412613</v>
      </c>
      <c r="BP51" s="51" t="s">
        <v>804</v>
      </c>
      <c r="BQ51" s="51" t="s">
        <v>787</v>
      </c>
      <c r="BS51">
        <v>84.483199999999997</v>
      </c>
    </row>
    <row r="52" spans="1:71" x14ac:dyDescent="0.25">
      <c r="A52" s="1">
        <v>155</v>
      </c>
      <c r="B52" s="1" t="s">
        <v>216</v>
      </c>
      <c r="C52" s="1" t="s">
        <v>30</v>
      </c>
      <c r="D52" s="1">
        <v>22</v>
      </c>
      <c r="E52" s="4">
        <f>(F52-5)</f>
        <v>74</v>
      </c>
      <c r="F52">
        <v>79</v>
      </c>
      <c r="G52">
        <v>205</v>
      </c>
      <c r="H52" t="s">
        <v>586</v>
      </c>
      <c r="I52" s="1" t="s">
        <v>611</v>
      </c>
      <c r="J52" s="1" t="s">
        <v>182</v>
      </c>
      <c r="K52" s="1">
        <v>58</v>
      </c>
      <c r="L52" s="1">
        <v>32</v>
      </c>
      <c r="M52" s="1">
        <v>1661</v>
      </c>
      <c r="N52" s="12">
        <v>253</v>
      </c>
      <c r="O52" s="12">
        <v>575</v>
      </c>
      <c r="P52" s="12">
        <v>0.44</v>
      </c>
      <c r="Q52" s="7">
        <v>85</v>
      </c>
      <c r="R52" s="7">
        <v>225</v>
      </c>
      <c r="S52" s="7">
        <v>0.378</v>
      </c>
      <c r="T52" s="1">
        <v>168</v>
      </c>
      <c r="U52" s="1">
        <v>350</v>
      </c>
      <c r="V52" s="1">
        <v>0.48</v>
      </c>
      <c r="W52" s="1">
        <v>0.51400000000000001</v>
      </c>
      <c r="X52" s="16">
        <v>107</v>
      </c>
      <c r="Y52" s="16">
        <v>147</v>
      </c>
      <c r="Z52" s="16">
        <v>0.72799999999999998</v>
      </c>
      <c r="AA52" s="20">
        <v>28</v>
      </c>
      <c r="AB52" s="20">
        <v>125</v>
      </c>
      <c r="AC52" s="20">
        <v>153</v>
      </c>
      <c r="AD52" s="32">
        <v>120</v>
      </c>
      <c r="AE52" s="34">
        <v>40</v>
      </c>
      <c r="AF52" s="30">
        <v>2</v>
      </c>
      <c r="AG52" s="1">
        <v>82</v>
      </c>
      <c r="AH52" s="1">
        <v>116</v>
      </c>
      <c r="AI52" s="1">
        <v>698</v>
      </c>
      <c r="AJ52" s="1"/>
      <c r="AK52" s="4">
        <f>(AVERAGE(AM52:BB52)/0.87)*0.85+10</f>
        <v>81.258305961028128</v>
      </c>
      <c r="AL52" s="4">
        <f>AVERAGE(AM52:BB52)</f>
        <v>72.934971983640565</v>
      </c>
      <c r="AM52" s="14">
        <f>((P52*100)*0.5+(N52/6.59)*0.5)*0.66+45</f>
        <v>72.189195751138087</v>
      </c>
      <c r="AN52" s="10">
        <f>(BS52-MIN(BS$2:BS$493))/(MAX(BS$2:BS$493)-MIN(BS$2:BS$493))*61 +45</f>
        <v>78.693960875807605</v>
      </c>
      <c r="AO52" s="18">
        <f>IF(Y52&gt;50,((Z52*107)*0.9+(X52/5)*0.1)*0.7+30,((Z52*90)*0.5+(X52/5)*0.5)*0.7+40)</f>
        <v>80.572480000000013</v>
      </c>
      <c r="AP52" s="39">
        <f>((AZ52/0.96)*0.4+(AS52/0.96)*0.3+(T52/6.3)*0.4)*0.6+40</f>
        <v>76.877988922391552</v>
      </c>
      <c r="AQ52" s="37">
        <f>(AE52/1.5)*0.57+47</f>
        <v>62.2</v>
      </c>
      <c r="AR52" s="24">
        <f>((AF52/1.8)*0.8+(F52/0.8)*0.2)*0.73+40</f>
        <v>55.066388888888888</v>
      </c>
      <c r="AS52" s="22">
        <f>((AA52/3)*0.6+(AC52/9)*0.2+(AZ52/0.96)*0.2)*0.75+40</f>
        <v>58.896777019519753</v>
      </c>
      <c r="AT52" s="26">
        <f>((AB52/7)*0.65+(AC52/9)*0.2+(AZ52/0.96)*0.25)*0.6+47</f>
        <v>68.151062733805475</v>
      </c>
      <c r="AU52" s="43">
        <f>((AD52/5.5)*0.95+(AY52/0.95)*0.17)*0.67+40</f>
        <v>63.838581181220093</v>
      </c>
      <c r="AV52" s="37">
        <f>(((AG52-321)/-3.21)*0.1+(AU52/0.95)*0.57+(AS52/0.95)*0.2+(AI52/20)*0.2)*0.6+40</f>
        <v>79.076771831541578</v>
      </c>
      <c r="AW52" s="42">
        <f>((AQ52/0.95)*0.4+(AS52/0.95)*0.2+(AR52/0.95)*0.2+(AY52/0.95)*0.2)*0.71+30</f>
        <v>78.03539284882325</v>
      </c>
      <c r="AX52" s="45">
        <f>(BI52*0.3+BK52*0.2+BM52*0.2+AY52*0.1+BN52*0.2)*0.8+30</f>
        <v>82.701428031888526</v>
      </c>
      <c r="AY52" s="47">
        <f>(BI52*0.2+BK52*0.2+BM52*0.2+(AQ52/0.96)*0.45)*0.79+30</f>
        <v>83.000377798507458</v>
      </c>
      <c r="AZ52" s="28">
        <f>(BI52*0.2+BJ52*0.3+(AC52/11)*0.3+(AR52/0.96)*0.1+BM52*0.1+(AY52/0.96)*0.1)*0.65+40</f>
        <v>77.739372924926414</v>
      </c>
      <c r="BA52" s="49">
        <f>IF(C52="C",(((AY52/0.95)*0.35+(AU52/0.95)*0.2+BK52*0.45)*0.55+30),IF(C52="PF",(((AY52/0.95)*0.4+(AU52/0.95)*0.25+BK52*0.35)*0.65+35),(((T52/6.3)*0.1+(AY52/0.95)*0.35+(AU52/0.95)*0.2+BK52*0.35)*0.65+40)))</f>
        <v>78.876795441458654</v>
      </c>
      <c r="BB52" s="45">
        <f>(BL52*0.3+BJ52*0.3+BI52*0.1+BN52*0.1+(AH52/2.8)*0.25)*0.62+40</f>
        <v>71.042977488331729</v>
      </c>
      <c r="BC52" s="5">
        <f>((D52-39)/-0.2)*0.5+50</f>
        <v>92.5</v>
      </c>
      <c r="BD52" s="5">
        <f>((F52-69)/0.19)*0.45+55</f>
        <v>78.68421052631578</v>
      </c>
      <c r="BE52" s="5">
        <f>((F52-85)/-0.16)*0.45+55</f>
        <v>71.875</v>
      </c>
      <c r="BF52" s="5">
        <f>((G52-161)/1.34)*0.45+55</f>
        <v>69.776119402985074</v>
      </c>
      <c r="BG52" s="5">
        <f>((G52-295)/-1.34)*0.45+55</f>
        <v>85.223880597014926</v>
      </c>
      <c r="BH52" s="5">
        <f>(M52/29.81)*0.45+55</f>
        <v>80.073800738007378</v>
      </c>
      <c r="BI52" s="5">
        <f>((D52-39)/-0.2)</f>
        <v>85</v>
      </c>
      <c r="BJ52" s="5">
        <f>((F52-69)/0.19)</f>
        <v>52.631578947368418</v>
      </c>
      <c r="BK52" s="5">
        <f>((F52-85)/-0.16)</f>
        <v>37.5</v>
      </c>
      <c r="BL52" s="5">
        <f>((G52-161)/1.34)</f>
        <v>32.835820895522389</v>
      </c>
      <c r="BM52" s="5">
        <f>((G52-295)/-1.34)</f>
        <v>67.164179104477611</v>
      </c>
      <c r="BN52" s="5">
        <f>(M52/29.81)</f>
        <v>55.719557195571959</v>
      </c>
      <c r="BP52" s="51" t="s">
        <v>796</v>
      </c>
      <c r="BQ52" s="51" t="s">
        <v>790</v>
      </c>
      <c r="BS52">
        <v>84.395199999999988</v>
      </c>
    </row>
    <row r="53" spans="1:71" x14ac:dyDescent="0.25">
      <c r="A53" s="1">
        <v>475</v>
      </c>
      <c r="B53" s="1" t="s">
        <v>541</v>
      </c>
      <c r="C53" s="1" t="s">
        <v>73</v>
      </c>
      <c r="D53" s="1">
        <v>30</v>
      </c>
      <c r="E53" s="4">
        <f>(F53-5)</f>
        <v>70</v>
      </c>
      <c r="F53">
        <v>75</v>
      </c>
      <c r="G53">
        <v>200</v>
      </c>
      <c r="H53" t="s">
        <v>641</v>
      </c>
      <c r="I53" s="1" t="s">
        <v>587</v>
      </c>
      <c r="J53" s="1" t="s">
        <v>57</v>
      </c>
      <c r="K53" s="1">
        <v>68</v>
      </c>
      <c r="L53" s="1">
        <v>55</v>
      </c>
      <c r="M53" s="1">
        <v>2114</v>
      </c>
      <c r="N53" s="12">
        <v>298</v>
      </c>
      <c r="O53" s="12">
        <v>771</v>
      </c>
      <c r="P53" s="12">
        <v>0.38700000000000001</v>
      </c>
      <c r="Q53" s="7">
        <v>87</v>
      </c>
      <c r="R53" s="7">
        <v>237</v>
      </c>
      <c r="S53" s="7">
        <v>0.36699999999999999</v>
      </c>
      <c r="T53" s="1">
        <v>211</v>
      </c>
      <c r="U53" s="1">
        <v>534</v>
      </c>
      <c r="V53" s="1">
        <v>0.39500000000000002</v>
      </c>
      <c r="W53" s="1">
        <v>0.443</v>
      </c>
      <c r="X53" s="16">
        <v>201</v>
      </c>
      <c r="Y53" s="16">
        <v>241</v>
      </c>
      <c r="Z53" s="16">
        <v>0.83399999999999996</v>
      </c>
      <c r="AA53" s="20">
        <v>29</v>
      </c>
      <c r="AB53" s="20">
        <v>208</v>
      </c>
      <c r="AC53" s="20">
        <v>237</v>
      </c>
      <c r="AD53" s="32">
        <v>448</v>
      </c>
      <c r="AE53" s="34">
        <v>64</v>
      </c>
      <c r="AF53" s="30">
        <v>17</v>
      </c>
      <c r="AG53" s="1">
        <v>154</v>
      </c>
      <c r="AH53" s="1">
        <v>157</v>
      </c>
      <c r="AI53" s="1">
        <v>884</v>
      </c>
      <c r="AJ53" s="1"/>
      <c r="AK53" s="4">
        <f>(AVERAGE(AM53:BB53)/0.87)*0.85+10</f>
        <v>85.453784922825292</v>
      </c>
      <c r="AL53" s="4">
        <f>AVERAGE(AM53:BB53)</f>
        <v>77.229168097480013</v>
      </c>
      <c r="AM53" s="14">
        <f>((P53*100)*0.5+(N53/6.59)*0.5)*0.66+45</f>
        <v>72.693610015174499</v>
      </c>
      <c r="AN53" s="10">
        <f>(BS53-MIN(BS$2:BS$493))/(MAX(BS$2:BS$493)-MIN(BS$2:BS$493))*61 +45</f>
        <v>78.683013280689167</v>
      </c>
      <c r="AO53" s="18">
        <f>IF(Y53&gt;50,((Z53*107)*0.9+(X53/5)*0.1)*0.7+30,((Z53*90)*0.5+(X53/5)*0.5)*0.7+40)</f>
        <v>89.033940000000001</v>
      </c>
      <c r="AP53" s="39">
        <f>((AZ53/0.96)*0.4+(AS53/0.96)*0.3+(T53/6.3)*0.4)*0.6+40</f>
        <v>76.799840649640117</v>
      </c>
      <c r="AQ53" s="37">
        <f>(AE53/1.5)*0.57+47</f>
        <v>71.319999999999993</v>
      </c>
      <c r="AR53" s="24">
        <f>((AF53/1.8)*0.8+(F53/0.8)*0.2)*0.73+40</f>
        <v>59.203055555555558</v>
      </c>
      <c r="AS53" s="22">
        <f>((AA53/3)*0.6+(AC53/9)*0.2+(AZ53/0.96)*0.2)*0.75+40</f>
        <v>59.324053377088042</v>
      </c>
      <c r="AT53" s="26">
        <f>((AB53/7)*0.65+(AC53/9)*0.2+(AZ53/0.96)*0.25)*0.6+47</f>
        <v>72.772624805659476</v>
      </c>
      <c r="AU53" s="43">
        <f>((AD53/5.5)*0.9+(AY53/0.95)*0.15)*0.61+40</f>
        <v>92.86658963708669</v>
      </c>
      <c r="AV53" s="37">
        <f>(((AG53-321)/-3.21)*0.1+(AU53/0.95)*0.57+(AS53/0.95)*0.2+(AI53/20)*0.2)*0.6+40</f>
        <v>89.351032233559863</v>
      </c>
      <c r="AW53" s="42">
        <f>((AQ53/0.95)*0.4+(AS53/0.95)*0.2+(AR53/0.95)*0.2+(AY53/0.95)*0.2)*0.71+30</f>
        <v>81.682662140772521</v>
      </c>
      <c r="AX53" s="45">
        <f>(BI53*0.3+BK53*0.2+BM53*0.2+AY53*0.1+BN53*0.2)*0.8+30</f>
        <v>80.257585995809279</v>
      </c>
      <c r="AY53" s="47">
        <f>(BI53*0.2+BK53*0.2+BM53*0.2+(AQ53/0.96)*0.45)*0.79+30</f>
        <v>84.597180037313422</v>
      </c>
      <c r="AZ53" s="28">
        <f>(BI53*0.2+BJ53*0.3+(AC53/11)*0.3+(AR53/0.96)*0.1+BM53*0.1+(AY53/0.96)*0.1)*0.65+40</f>
        <v>70.553941613363463</v>
      </c>
      <c r="BA53" s="49">
        <f>IF(C53="C",(((AY53/0.95)*0.35+(AU53/0.95)*0.2+BK53*0.45)*0.55+30),IF(C53="PF",(((AY53/0.95)*0.4+(AU53/0.95)*0.25+BK53*0.35)*0.65+35),(((T53/6.3)*0.1+(AY53/0.95)*0.35+(AU53/0.95)*0.2+BK53*0.35)*0.65+40)))</f>
        <v>89.362592138889468</v>
      </c>
      <c r="BB53" s="45">
        <f>(BL53*0.3+BJ53*0.3+BI53*0.1+BN53*0.1+(AH53/2.8)*0.25)*0.62+40</f>
        <v>67.164968079078321</v>
      </c>
      <c r="BC53" s="5">
        <f>((D53-39)/-0.2)*0.5+50</f>
        <v>72.5</v>
      </c>
      <c r="BD53" s="5">
        <f>((F53-69)/0.19)*0.45+55</f>
        <v>69.21052631578948</v>
      </c>
      <c r="BE53" s="5">
        <f>((F53-85)/-0.16)*0.45+55</f>
        <v>83.125</v>
      </c>
      <c r="BF53" s="5">
        <f>((G53-161)/1.34)*0.45+55</f>
        <v>68.097014925373131</v>
      </c>
      <c r="BG53" s="5">
        <f>((G53-295)/-1.34)*0.45+55</f>
        <v>86.902985074626869</v>
      </c>
      <c r="BH53" s="5">
        <f>(M53/29.81)*0.45+55</f>
        <v>86.912110030191215</v>
      </c>
      <c r="BI53" s="5">
        <f>((D53-39)/-0.2)</f>
        <v>45</v>
      </c>
      <c r="BJ53" s="5">
        <f>((F53-69)/0.19)</f>
        <v>31.578947368421051</v>
      </c>
      <c r="BK53" s="5">
        <f>((F53-85)/-0.16)</f>
        <v>62.5</v>
      </c>
      <c r="BL53" s="5">
        <f>((G53-161)/1.34)</f>
        <v>29.104477611940297</v>
      </c>
      <c r="BM53" s="5">
        <f>((G53-295)/-1.34)</f>
        <v>70.895522388059703</v>
      </c>
      <c r="BN53" s="5">
        <f>(M53/29.81)</f>
        <v>70.915800067091581</v>
      </c>
      <c r="BP53" s="51" t="s">
        <v>791</v>
      </c>
      <c r="BQ53" s="51" t="s">
        <v>789</v>
      </c>
      <c r="BS53">
        <v>84.382400000000004</v>
      </c>
    </row>
    <row r="54" spans="1:71" x14ac:dyDescent="0.25">
      <c r="A54" s="1">
        <v>43</v>
      </c>
      <c r="B54" s="1" t="s">
        <v>97</v>
      </c>
      <c r="C54" s="1" t="s">
        <v>30</v>
      </c>
      <c r="D54" s="1">
        <v>28</v>
      </c>
      <c r="E54" s="4">
        <f>(F54-5)</f>
        <v>72</v>
      </c>
      <c r="F54">
        <v>77</v>
      </c>
      <c r="G54">
        <v>210</v>
      </c>
      <c r="H54" t="s">
        <v>586</v>
      </c>
      <c r="I54" s="1" t="s">
        <v>653</v>
      </c>
      <c r="J54" s="1" t="s">
        <v>59</v>
      </c>
      <c r="K54" s="1">
        <v>62</v>
      </c>
      <c r="L54" s="1">
        <v>9</v>
      </c>
      <c r="M54" s="1">
        <v>1388</v>
      </c>
      <c r="N54" s="12">
        <v>199</v>
      </c>
      <c r="O54" s="12">
        <v>470</v>
      </c>
      <c r="P54" s="12">
        <v>0.42299999999999999</v>
      </c>
      <c r="Q54" s="7">
        <v>86</v>
      </c>
      <c r="R54" s="7">
        <v>230</v>
      </c>
      <c r="S54" s="7">
        <v>0.374</v>
      </c>
      <c r="T54" s="1">
        <v>113</v>
      </c>
      <c r="U54" s="1">
        <v>240</v>
      </c>
      <c r="V54" s="1">
        <v>0.47099999999999997</v>
      </c>
      <c r="W54" s="1">
        <v>0.51500000000000001</v>
      </c>
      <c r="X54" s="16">
        <v>84</v>
      </c>
      <c r="Y54" s="16">
        <v>99</v>
      </c>
      <c r="Z54" s="16">
        <v>0.84799999999999998</v>
      </c>
      <c r="AA54" s="20">
        <v>26</v>
      </c>
      <c r="AB54" s="20">
        <v>131</v>
      </c>
      <c r="AC54" s="20">
        <v>157</v>
      </c>
      <c r="AD54" s="32">
        <v>94</v>
      </c>
      <c r="AE54" s="34">
        <v>31</v>
      </c>
      <c r="AF54" s="30">
        <v>3</v>
      </c>
      <c r="AG54" s="1">
        <v>61</v>
      </c>
      <c r="AH54" s="1">
        <v>85</v>
      </c>
      <c r="AI54" s="1">
        <v>568</v>
      </c>
      <c r="AJ54" s="1"/>
      <c r="AK54" s="4">
        <f>(AVERAGE(AM54:BB54)/0.87)*0.85+10</f>
        <v>79.091246754586038</v>
      </c>
      <c r="AL54" s="4">
        <f>AVERAGE(AM54:BB54)</f>
        <v>70.716923148811603</v>
      </c>
      <c r="AM54" s="14">
        <f>((P54*100)*0.5+(N54/6.59)*0.5)*0.66+45</f>
        <v>68.924098634294381</v>
      </c>
      <c r="AN54" s="10">
        <f>(BS54-MIN(BS$2:BS$493))/(MAX(BS$2:BS$493)-MIN(BS$2:BS$493))*61 +45</f>
        <v>78.672065685570715</v>
      </c>
      <c r="AO54" s="18">
        <f>IF(Y54&gt;50,((Z54*107)*0.9+(X54/5)*0.1)*0.7+30,((Z54*90)*0.5+(X54/5)*0.5)*0.7+40)</f>
        <v>88.339680000000001</v>
      </c>
      <c r="AP54" s="39">
        <f>((AZ54/0.96)*0.4+(AS54/0.96)*0.3+(T54/6.3)*0.4)*0.6+40</f>
        <v>72.940360406568757</v>
      </c>
      <c r="AQ54" s="37">
        <f>(AE54/1.5)*0.57+47</f>
        <v>58.78</v>
      </c>
      <c r="AR54" s="24">
        <f>((AF54/1.8)*0.8+(F54/0.8)*0.2)*0.73+40</f>
        <v>55.025833333333331</v>
      </c>
      <c r="AS54" s="22">
        <f>((AA54/3)*0.6+(AC54/9)*0.2+(AZ54/0.96)*0.2)*0.75+40</f>
        <v>57.657211283062111</v>
      </c>
      <c r="AT54" s="26">
        <f>((AB54/7)*0.65+(AC54/9)*0.2+(AZ54/0.96)*0.25)*0.6+47</f>
        <v>67.5324493783002</v>
      </c>
      <c r="AU54" s="43">
        <f>((AD54/5.5)*0.95+(AY54/0.95)*0.17)*0.67+40</f>
        <v>60.275635994916271</v>
      </c>
      <c r="AV54" s="37">
        <f>(((AG54-321)/-3.21)*0.1+(AU54/0.95)*0.57+(AS54/0.95)*0.2+(AI54/20)*0.2)*0.6+40</f>
        <v>77.25005820435301</v>
      </c>
      <c r="AW54" s="42">
        <f>((AQ54/0.95)*0.4+(AS54/0.95)*0.2+(AR54/0.95)*0.2+(AY54/0.95)*0.2)*0.71+30</f>
        <v>76.130927371058704</v>
      </c>
      <c r="AX54" s="45">
        <f>(BI54*0.3+BK54*0.2+BM54*0.2+AY54*0.1+BN54*0.2)*0.8+30</f>
        <v>75.069451320064388</v>
      </c>
      <c r="AY54" s="47">
        <f>(BI54*0.2+BK54*0.2+BM54*0.2+(AQ54/0.96)*0.45)*0.79+30</f>
        <v>78.379356809701491</v>
      </c>
      <c r="AZ54" s="28">
        <f>(BI54*0.2+BJ54*0.3+(AC54/11)*0.3+(AR54/0.96)*0.1+BM54*0.1+(AY54/0.96)*0.1)*0.65+40</f>
        <v>71.299485544930818</v>
      </c>
      <c r="BA54" s="49">
        <f>IF(C54="C",(((AY54/0.95)*0.35+(AU54/0.95)*0.2+BK54*0.45)*0.55+30),IF(C54="PF",(((AY54/0.95)*0.4+(AU54/0.95)*0.25+BK54*0.35)*0.65+35),(((T54/6.3)*0.1+(AY54/0.95)*0.35+(AU54/0.95)*0.2+BK54*0.35)*0.65+40)))</f>
        <v>79.558911282763759</v>
      </c>
      <c r="BB54" s="45">
        <f>(BL54*0.3+BJ54*0.3+BI54*0.1+BN54*0.1+(AH54/2.8)*0.25)*0.62+40</f>
        <v>65.635245132067681</v>
      </c>
      <c r="BC54" s="5">
        <f>((D54-39)/-0.2)*0.5+50</f>
        <v>77.5</v>
      </c>
      <c r="BD54" s="5">
        <f>((F54-69)/0.19)*0.45+55</f>
        <v>73.94736842105263</v>
      </c>
      <c r="BE54" s="5">
        <f>((F54-85)/-0.16)*0.45+55</f>
        <v>77.5</v>
      </c>
      <c r="BF54" s="5">
        <f>((G54-161)/1.34)*0.45+55</f>
        <v>71.455223880597018</v>
      </c>
      <c r="BG54" s="5">
        <f>((G54-295)/-1.34)*0.45+55</f>
        <v>83.544776119402982</v>
      </c>
      <c r="BH54" s="5">
        <f>(M54/29.81)*0.45+55</f>
        <v>75.95270043609527</v>
      </c>
      <c r="BI54" s="5">
        <f>((D54-39)/-0.2)</f>
        <v>55</v>
      </c>
      <c r="BJ54" s="5">
        <f>((F54-69)/0.19)</f>
        <v>42.10526315789474</v>
      </c>
      <c r="BK54" s="5">
        <f>((F54-85)/-0.16)</f>
        <v>50</v>
      </c>
      <c r="BL54" s="5">
        <f>((G54-161)/1.34)</f>
        <v>36.567164179104473</v>
      </c>
      <c r="BM54" s="5">
        <f>((G54-295)/-1.34)</f>
        <v>63.432835820895519</v>
      </c>
      <c r="BN54" s="5">
        <f>(M54/29.81)</f>
        <v>46.561556524656154</v>
      </c>
      <c r="BP54" s="51" t="s">
        <v>795</v>
      </c>
      <c r="BQ54" s="51" t="s">
        <v>790</v>
      </c>
      <c r="BS54">
        <v>84.369600000000005</v>
      </c>
    </row>
    <row r="55" spans="1:71" x14ac:dyDescent="0.25">
      <c r="A55" s="1">
        <v>84</v>
      </c>
      <c r="B55" s="1" t="s">
        <v>143</v>
      </c>
      <c r="C55" s="1" t="s">
        <v>50</v>
      </c>
      <c r="D55" s="1">
        <v>28</v>
      </c>
      <c r="E55" s="4">
        <f>(F55-5)</f>
        <v>75</v>
      </c>
      <c r="F55">
        <v>80</v>
      </c>
      <c r="G55">
        <v>212</v>
      </c>
      <c r="H55" t="s">
        <v>693</v>
      </c>
      <c r="I55" s="1" t="s">
        <v>587</v>
      </c>
      <c r="J55" s="1" t="s">
        <v>67</v>
      </c>
      <c r="K55" s="1">
        <v>70</v>
      </c>
      <c r="L55" s="1">
        <v>69</v>
      </c>
      <c r="M55" s="1">
        <v>2189</v>
      </c>
      <c r="N55" s="12">
        <v>318</v>
      </c>
      <c r="O55" s="12">
        <v>653</v>
      </c>
      <c r="P55" s="12">
        <v>0.48699999999999999</v>
      </c>
      <c r="Q55" s="7">
        <v>120</v>
      </c>
      <c r="R55" s="7">
        <v>304</v>
      </c>
      <c r="S55" s="7">
        <v>0.39500000000000002</v>
      </c>
      <c r="T55" s="1">
        <v>198</v>
      </c>
      <c r="U55" s="1">
        <v>349</v>
      </c>
      <c r="V55" s="1">
        <v>0.56699999999999995</v>
      </c>
      <c r="W55" s="1">
        <v>0.57899999999999996</v>
      </c>
      <c r="X55" s="16">
        <v>127</v>
      </c>
      <c r="Y55" s="16">
        <v>181</v>
      </c>
      <c r="Z55" s="16">
        <v>0.70199999999999996</v>
      </c>
      <c r="AA55" s="20">
        <v>99</v>
      </c>
      <c r="AB55" s="20">
        <v>273</v>
      </c>
      <c r="AC55" s="20">
        <v>372</v>
      </c>
      <c r="AD55" s="32">
        <v>118</v>
      </c>
      <c r="AE55" s="34">
        <v>94</v>
      </c>
      <c r="AF55" s="30">
        <v>17</v>
      </c>
      <c r="AG55" s="1">
        <v>75</v>
      </c>
      <c r="AH55" s="1">
        <v>154</v>
      </c>
      <c r="AI55" s="1">
        <v>883</v>
      </c>
      <c r="AJ55" s="1"/>
      <c r="AK55" s="4">
        <f>(AVERAGE(AM55:BB55)/0.87)*0.85+10</f>
        <v>85.480814274073836</v>
      </c>
      <c r="AL55" s="4">
        <f>AVERAGE(AM55:BB55)</f>
        <v>77.256833433463811</v>
      </c>
      <c r="AM55" s="14">
        <f>((P55*100)*0.5+(N55/6.59)*0.5)*0.66+45</f>
        <v>76.995127465857365</v>
      </c>
      <c r="AN55" s="10">
        <f>(BS55-MIN(BS$2:BS$493))/(MAX(BS$2:BS$493)-MIN(BS$2:BS$493))*61 +45</f>
        <v>78.453455895549183</v>
      </c>
      <c r="AO55" s="18">
        <f>IF(Y55&gt;50,((Z55*107)*0.9+(X55/5)*0.1)*0.7+30,((Z55*90)*0.5+(X55/5)*0.5)*0.7+40)</f>
        <v>79.099819999999994</v>
      </c>
      <c r="AP55" s="39">
        <f>((AZ55/0.96)*0.4+(AS55/0.96)*0.3+(T55/6.3)*0.4)*0.6+40</f>
        <v>81.00421868651793</v>
      </c>
      <c r="AQ55" s="37">
        <f>(AE55/1.5)*0.57+47</f>
        <v>82.72</v>
      </c>
      <c r="AR55" s="24">
        <f>((AF55/1.8)*0.8+(F55/0.8)*0.2)*0.73+40</f>
        <v>60.115555555555559</v>
      </c>
      <c r="AS55" s="22">
        <f>((AA55/3)*0.6+(AC55/9)*0.2+(AZ55/0.96)*0.2)*0.75+40</f>
        <v>73.365796667782263</v>
      </c>
      <c r="AT55" s="26">
        <f>((AB55/7)*0.65+(AC55/9)*0.2+(AZ55/0.96)*0.25)*0.6+47</f>
        <v>79.485796667782253</v>
      </c>
      <c r="AU55" s="43">
        <f>((AD55/5.5)*0.95+(AY55/0.95)*0.17)*0.67+40</f>
        <v>63.732529260765546</v>
      </c>
      <c r="AV55" s="37">
        <f>(((AG55-321)/-3.21)*0.1+(AU55/0.95)*0.57+(AS55/0.95)*0.2+(AI55/20)*0.2)*0.6+40</f>
        <v>82.107099901453807</v>
      </c>
      <c r="AW55" s="42">
        <f>((AQ55/0.95)*0.4+(AS55/0.95)*0.2+(AR55/0.95)*0.2+(AY55/0.95)*0.2)*0.71+30</f>
        <v>87.243588476870954</v>
      </c>
      <c r="AX55" s="45">
        <f>(BI55*0.3+BK55*0.2+BM55*0.2+AY55*0.1+BN55*0.2)*0.8+30</f>
        <v>76.583230625103269</v>
      </c>
      <c r="AY55" s="47">
        <f>(BI55*0.2+BK55*0.2+BM55*0.2+(AQ55/0.96)*0.45)*0.79+30</f>
        <v>84.046317164179101</v>
      </c>
      <c r="AZ55" s="28">
        <f>(BI55*0.2+BJ55*0.3+(AC55/11)*0.3+(AR55/0.96)*0.1+BM55*0.1+(AY55/0.96)*0.1)*0.65+40</f>
        <v>78.821098673806432</v>
      </c>
      <c r="BA55" s="49">
        <f>IF(C55="C",(((AY55/0.95)*0.35+(AU55/0.95)*0.2+BK55*0.45)*0.55+30),IF(C55="PF",(((AY55/0.95)*0.4+(AU55/0.95)*0.25+BK55*0.35)*0.65+35),(((T55/6.3)*0.1+(AY55/0.95)*0.35+(AU55/0.95)*0.2+BK55*0.35)*0.65+40)))</f>
        <v>78.000406836278472</v>
      </c>
      <c r="BB55" s="45">
        <f>(BL55*0.3+BJ55*0.3+BI55*0.1+BN55*0.1+(AH55/2.8)*0.25)*0.62+40</f>
        <v>74.33529305791879</v>
      </c>
      <c r="BC55" s="5">
        <f>((D55-39)/-0.2)*0.5+50</f>
        <v>77.5</v>
      </c>
      <c r="BD55" s="5">
        <f>((F55-69)/0.19)*0.45+55</f>
        <v>81.05263157894737</v>
      </c>
      <c r="BE55" s="5">
        <f>((F55-85)/-0.16)*0.45+55</f>
        <v>69.0625</v>
      </c>
      <c r="BF55" s="5">
        <f>((G55-161)/1.34)*0.45+55</f>
        <v>72.126865671641795</v>
      </c>
      <c r="BG55" s="5">
        <f>((G55-295)/-1.34)*0.45+55</f>
        <v>82.873134328358205</v>
      </c>
      <c r="BH55" s="5">
        <f>(M55/29.81)*0.45+55</f>
        <v>88.044280442804421</v>
      </c>
      <c r="BI55" s="5">
        <f>((D55-39)/-0.2)</f>
        <v>55</v>
      </c>
      <c r="BJ55" s="5">
        <f>((F55-69)/0.19)</f>
        <v>57.89473684210526</v>
      </c>
      <c r="BK55" s="5">
        <f>((F55-85)/-0.16)</f>
        <v>31.25</v>
      </c>
      <c r="BL55" s="5">
        <f>((G55-161)/1.34)</f>
        <v>38.059701492537314</v>
      </c>
      <c r="BM55" s="5">
        <f>((G55-295)/-1.34)</f>
        <v>61.940298507462686</v>
      </c>
      <c r="BN55" s="5">
        <f>(M55/29.81)</f>
        <v>73.431734317343171</v>
      </c>
      <c r="BP55" s="51" t="s">
        <v>786</v>
      </c>
      <c r="BQ55" s="51" t="s">
        <v>787</v>
      </c>
      <c r="BS55">
        <v>84.114000000000004</v>
      </c>
    </row>
    <row r="56" spans="1:71" x14ac:dyDescent="0.25">
      <c r="A56" s="1">
        <v>489</v>
      </c>
      <c r="B56" s="1" t="s">
        <v>555</v>
      </c>
      <c r="C56" s="1" t="s">
        <v>30</v>
      </c>
      <c r="D56" s="1">
        <v>29</v>
      </c>
      <c r="E56" s="4">
        <f>(F56-5)</f>
        <v>74</v>
      </c>
      <c r="F56">
        <v>79</v>
      </c>
      <c r="G56">
        <v>210</v>
      </c>
      <c r="H56" t="s">
        <v>667</v>
      </c>
      <c r="I56" s="1" t="s">
        <v>587</v>
      </c>
      <c r="J56" s="1" t="s">
        <v>107</v>
      </c>
      <c r="K56" s="1">
        <v>42</v>
      </c>
      <c r="L56" s="1">
        <v>0</v>
      </c>
      <c r="M56" s="1">
        <v>1000</v>
      </c>
      <c r="N56" s="12">
        <v>174</v>
      </c>
      <c r="O56" s="12">
        <v>476</v>
      </c>
      <c r="P56" s="12">
        <v>0.36599999999999999</v>
      </c>
      <c r="Q56" s="7">
        <v>83</v>
      </c>
      <c r="R56" s="7">
        <v>225</v>
      </c>
      <c r="S56" s="7">
        <v>0.36899999999999999</v>
      </c>
      <c r="T56" s="1">
        <v>91</v>
      </c>
      <c r="U56" s="1">
        <v>251</v>
      </c>
      <c r="V56" s="1">
        <v>0.36299999999999999</v>
      </c>
      <c r="W56" s="1">
        <v>0.45300000000000001</v>
      </c>
      <c r="X56" s="16">
        <v>132</v>
      </c>
      <c r="Y56" s="16">
        <v>148</v>
      </c>
      <c r="Z56" s="16">
        <v>0.89200000000000002</v>
      </c>
      <c r="AA56" s="20">
        <v>17</v>
      </c>
      <c r="AB56" s="20">
        <v>79</v>
      </c>
      <c r="AC56" s="20">
        <v>96</v>
      </c>
      <c r="AD56" s="32">
        <v>41</v>
      </c>
      <c r="AE56" s="34">
        <v>23</v>
      </c>
      <c r="AF56" s="30">
        <v>11</v>
      </c>
      <c r="AG56" s="1">
        <v>44</v>
      </c>
      <c r="AH56" s="1">
        <v>83</v>
      </c>
      <c r="AI56" s="1">
        <v>563</v>
      </c>
      <c r="AJ56" s="1"/>
      <c r="AK56" s="4">
        <f>(AVERAGE(AM56:BB56)/0.87)*0.85+10</f>
        <v>77.195084875958983</v>
      </c>
      <c r="AL56" s="4">
        <f>AVERAGE(AM56:BB56)</f>
        <v>68.776145696569785</v>
      </c>
      <c r="AM56" s="14">
        <f>((P56*100)*0.5+(N56/6.59)*0.5)*0.66+45</f>
        <v>65.791201820940813</v>
      </c>
      <c r="AN56" s="10">
        <f>(BS56-MIN(BS$2:BS$493))/(MAX(BS$2:BS$493)-MIN(BS$2:BS$493))*61 +45</f>
        <v>78.179423905240498</v>
      </c>
      <c r="AO56" s="18">
        <f>IF(Y56&gt;50,((Z56*107)*0.9+(X56/5)*0.1)*0.7+30,((Z56*90)*0.5+(X56/5)*0.5)*0.7+40)</f>
        <v>91.977720000000005</v>
      </c>
      <c r="AP56" s="39">
        <f>((AZ56/0.96)*0.4+(AS56/0.96)*0.3+(T56/6.3)*0.4)*0.6+40</f>
        <v>71.730653648691586</v>
      </c>
      <c r="AQ56" s="37">
        <f>(AE56/1.5)*0.57+47</f>
        <v>55.74</v>
      </c>
      <c r="AR56" s="24">
        <f>((AF56/1.8)*0.8+(F56/0.8)*0.2)*0.73+40</f>
        <v>57.986388888888889</v>
      </c>
      <c r="AS56" s="22">
        <f>((AA56/3)*0.6+(AC56/9)*0.2+(AZ56/0.96)*0.2)*0.75+40</f>
        <v>55.33090180812583</v>
      </c>
      <c r="AT56" s="26">
        <f>((AB56/7)*0.65+(AC56/9)*0.2+(AZ56/0.96)*0.25)*0.6+47</f>
        <v>63.862330379554393</v>
      </c>
      <c r="AU56" s="43">
        <f>((AD56/5.5)*0.95+(AY56/0.95)*0.17)*0.67+40</f>
        <v>53.675610093002398</v>
      </c>
      <c r="AV56" s="37">
        <f>(((AG56-321)/-3.21)*0.1+(AU56/0.95)*0.57+(AS56/0.95)*0.2+(AI56/20)*0.2)*0.6+40</f>
        <v>74.86795627112312</v>
      </c>
      <c r="AW56" s="42">
        <f>((AQ56/0.95)*0.4+(AS56/0.95)*0.2+(AR56/0.95)*0.2+(AY56/0.95)*0.2)*0.71+30</f>
        <v>74.735365732582835</v>
      </c>
      <c r="AX56" s="45">
        <f>(BI56*0.3+BK56*0.2+BM56*0.2+AY56*0.1+BN56*0.2)*0.8+30</f>
        <v>69.475668676656142</v>
      </c>
      <c r="AY56" s="47">
        <f>(BI56*0.2+BK56*0.2+BM56*0.2+(AQ56/0.96)*0.45)*0.79+30</f>
        <v>74.488606809701494</v>
      </c>
      <c r="AZ56" s="28">
        <f>(BI56*0.2+BJ56*0.3+(AC56/11)*0.3+(AR56/0.96)*0.1+BM56*0.1+(AY56/0.96)*0.1)*0.65+40</f>
        <v>71.557771572005294</v>
      </c>
      <c r="BA56" s="49">
        <f>IF(C56="C",(((AY56/0.95)*0.35+(AU56/0.95)*0.2+BK56*0.45)*0.55+30),IF(C56="PF",(((AY56/0.95)*0.4+(AU56/0.95)*0.25+BK56*0.35)*0.65+35),(((T56/6.3)*0.1+(AY56/0.95)*0.35+(AU56/0.95)*0.2+BK56*0.35)*0.65+40)))</f>
        <v>74.653283479728259</v>
      </c>
      <c r="BB56" s="45">
        <f>(BL56*0.3+BJ56*0.3+BI56*0.1+BN56*0.1+(AH56/2.8)*0.25)*0.62+40</f>
        <v>66.36544805887479</v>
      </c>
      <c r="BC56" s="5">
        <f>((D56-39)/-0.2)*0.5+50</f>
        <v>75</v>
      </c>
      <c r="BD56" s="5">
        <f>((F56-69)/0.19)*0.45+55</f>
        <v>78.68421052631578</v>
      </c>
      <c r="BE56" s="5">
        <f>((F56-85)/-0.16)*0.45+55</f>
        <v>71.875</v>
      </c>
      <c r="BF56" s="5">
        <f>((G56-161)/1.34)*0.45+55</f>
        <v>71.455223880597018</v>
      </c>
      <c r="BG56" s="5">
        <f>((G56-295)/-1.34)*0.45+55</f>
        <v>83.544776119402982</v>
      </c>
      <c r="BH56" s="5">
        <f>(M56/29.81)*0.45+55</f>
        <v>70.095605501509567</v>
      </c>
      <c r="BI56" s="5">
        <f>((D56-39)/-0.2)</f>
        <v>50</v>
      </c>
      <c r="BJ56" s="5">
        <f>((F56-69)/0.19)</f>
        <v>52.631578947368418</v>
      </c>
      <c r="BK56" s="5">
        <f>((F56-85)/-0.16)</f>
        <v>37.5</v>
      </c>
      <c r="BL56" s="5">
        <f>((G56-161)/1.34)</f>
        <v>36.567164179104473</v>
      </c>
      <c r="BM56" s="5">
        <f>((G56-295)/-1.34)</f>
        <v>63.432835820895519</v>
      </c>
      <c r="BN56" s="5">
        <f>(M56/29.81)</f>
        <v>33.545790003354583</v>
      </c>
      <c r="BP56" s="51" t="s">
        <v>795</v>
      </c>
      <c r="BQ56" s="51" t="s">
        <v>781</v>
      </c>
      <c r="BS56">
        <v>83.793599999999998</v>
      </c>
    </row>
    <row r="57" spans="1:71" x14ac:dyDescent="0.25">
      <c r="A57" s="1">
        <v>341</v>
      </c>
      <c r="B57" s="1" t="s">
        <v>403</v>
      </c>
      <c r="C57" s="1" t="s">
        <v>73</v>
      </c>
      <c r="D57" s="1">
        <v>32</v>
      </c>
      <c r="E57" s="4">
        <f>(F57-5)</f>
        <v>67</v>
      </c>
      <c r="F57">
        <v>72</v>
      </c>
      <c r="G57">
        <v>190</v>
      </c>
      <c r="H57" t="s">
        <v>634</v>
      </c>
      <c r="I57" s="1" t="s">
        <v>587</v>
      </c>
      <c r="J57" s="1" t="s">
        <v>38</v>
      </c>
      <c r="K57" s="1">
        <v>63</v>
      </c>
      <c r="L57" s="1">
        <v>29</v>
      </c>
      <c r="M57" s="1">
        <v>1407</v>
      </c>
      <c r="N57" s="12">
        <v>205</v>
      </c>
      <c r="O57" s="12">
        <v>504</v>
      </c>
      <c r="P57" s="12">
        <v>0.40699999999999997</v>
      </c>
      <c r="Q57" s="7">
        <v>89</v>
      </c>
      <c r="R57" s="7">
        <v>258</v>
      </c>
      <c r="S57" s="7">
        <v>0.34499999999999997</v>
      </c>
      <c r="T57" s="1">
        <v>116</v>
      </c>
      <c r="U57" s="1">
        <v>246</v>
      </c>
      <c r="V57" s="1">
        <v>0.47199999999999998</v>
      </c>
      <c r="W57" s="1">
        <v>0.495</v>
      </c>
      <c r="X57" s="16">
        <v>24</v>
      </c>
      <c r="Y57" s="16">
        <v>36</v>
      </c>
      <c r="Z57" s="16">
        <v>0.66700000000000004</v>
      </c>
      <c r="AA57" s="20">
        <v>33</v>
      </c>
      <c r="AB57" s="20">
        <v>113</v>
      </c>
      <c r="AC57" s="20">
        <v>146</v>
      </c>
      <c r="AD57" s="32">
        <v>253</v>
      </c>
      <c r="AE57" s="34">
        <v>47</v>
      </c>
      <c r="AF57" s="30">
        <v>6</v>
      </c>
      <c r="AG57" s="1">
        <v>109</v>
      </c>
      <c r="AH57" s="1">
        <v>136</v>
      </c>
      <c r="AI57" s="1">
        <v>523</v>
      </c>
      <c r="AJ57" s="1"/>
      <c r="AK57" s="4">
        <f>(AVERAGE(AM57:BB57)/0.87)*0.85+10</f>
        <v>79.811522453751195</v>
      </c>
      <c r="AL57" s="4">
        <f>AVERAGE(AM57:BB57)</f>
        <v>71.454146511486528</v>
      </c>
      <c r="AM57" s="14">
        <f>((P57*100)*0.5+(N57/6.59)*0.5)*0.66+45</f>
        <v>68.69655386949924</v>
      </c>
      <c r="AN57" s="10">
        <f>(BS57-MIN(BS$2:BS$493))/(MAX(BS$2:BS$493)-MIN(BS$2:BS$493))*61 +45</f>
        <v>78.116475233309416</v>
      </c>
      <c r="AO57" s="18">
        <f>IF(Y57&gt;50,((Z57*107)*0.9+(X57/5)*0.1)*0.7+30,((Z57*90)*0.5+(X57/5)*0.5)*0.7+40)</f>
        <v>62.6905</v>
      </c>
      <c r="AP57" s="39">
        <f>((AZ57/0.96)*0.4+(AS57/0.96)*0.3+(T57/6.3)*0.4)*0.6+40</f>
        <v>71.396174206648823</v>
      </c>
      <c r="AQ57" s="37">
        <f>(AE57/1.5)*0.57+47</f>
        <v>64.86</v>
      </c>
      <c r="AR57" s="24">
        <f>((AF57/1.8)*0.8+(F57/0.8)*0.2)*0.73+40</f>
        <v>55.086666666666666</v>
      </c>
      <c r="AS57" s="22">
        <f>((AA57/3)*0.6+(AC57/9)*0.2+(AZ57/0.96)*0.2)*0.75+40</f>
        <v>57.505152403320025</v>
      </c>
      <c r="AT57" s="26">
        <f>((AB57/7)*0.65+(AC57/9)*0.2+(AZ57/0.96)*0.25)*0.6+47</f>
        <v>65.36420002236764</v>
      </c>
      <c r="AU57" s="43">
        <f>((AD57/5.5)*0.95+(AY57/0.95)*0.17)*0.67+40</f>
        <v>79.442065095394739</v>
      </c>
      <c r="AV57" s="37">
        <f>(((AG57-321)/-3.21)*0.1+(AU57/0.95)*0.57+(AS57/0.95)*0.2+(AI57/20)*0.2)*0.6+40</f>
        <v>82.963568981401906</v>
      </c>
      <c r="AW57" s="42">
        <f>((AQ57/0.95)*0.4+(AS57/0.95)*0.2+(AR57/0.95)*0.2+(AY57/0.95)*0.2)*0.71+30</f>
        <v>78.889611206902643</v>
      </c>
      <c r="AX57" s="45">
        <f>(BI57*0.3+BK57*0.2+BM57*0.2+AY57*0.1+BN57*0.2)*0.8+30</f>
        <v>78.270466939585049</v>
      </c>
      <c r="AY57" s="47">
        <f>(BI57*0.2+BK57*0.2+BM57*0.2+(AQ57/0.96)*0.45)*0.79+30</f>
        <v>84.766565764925389</v>
      </c>
      <c r="AZ57" s="28">
        <f>(BI57*0.2+BJ57*0.3+(AC57/11)*0.3+(AR57/0.96)*0.1+BM57*0.1+(AY57/0.96)*0.1)*0.65+40</f>
        <v>64.779642047914805</v>
      </c>
      <c r="BA57" s="49">
        <f>IF(C57="C",(((AY57/0.95)*0.35+(AU57/0.95)*0.2+BK57*0.45)*0.55+30),IF(C57="PF",(((AY57/0.95)*0.4+(AU57/0.95)*0.25+BK57*0.35)*0.65+35),(((T57/6.3)*0.1+(AY57/0.95)*0.35+(AU57/0.95)*0.2+BK57*0.35)*0.65+40)))</f>
        <v>90.8515816325326</v>
      </c>
      <c r="BB57" s="45">
        <f>(BL57*0.3+BJ57*0.3+BI57*0.1+BN57*0.1+(AH57/2.8)*0.25)*0.62+40</f>
        <v>59.587120113315578</v>
      </c>
      <c r="BC57" s="5">
        <f>((D57-39)/-0.2)*0.5+50</f>
        <v>67.5</v>
      </c>
      <c r="BD57" s="5">
        <f>((F57-69)/0.19)*0.45+55</f>
        <v>62.10526315789474</v>
      </c>
      <c r="BE57" s="5">
        <f>((F57-85)/-0.16)*0.45+55</f>
        <v>91.5625</v>
      </c>
      <c r="BF57" s="5">
        <f>((G57-161)/1.34)*0.45+55</f>
        <v>64.738805970149258</v>
      </c>
      <c r="BG57" s="5">
        <f>((G57-295)/-1.34)*0.45+55</f>
        <v>90.261194029850742</v>
      </c>
      <c r="BH57" s="5">
        <f>(M57/29.81)*0.45+55</f>
        <v>76.239516940623957</v>
      </c>
      <c r="BI57" s="5">
        <f>((D57-39)/-0.2)</f>
        <v>35</v>
      </c>
      <c r="BJ57" s="5">
        <f>((F57-69)/0.19)</f>
        <v>15.789473684210526</v>
      </c>
      <c r="BK57" s="5">
        <f>((F57-85)/-0.16)</f>
        <v>81.25</v>
      </c>
      <c r="BL57" s="5">
        <f>((G57-161)/1.34)</f>
        <v>21.641791044776117</v>
      </c>
      <c r="BM57" s="5">
        <f>((G57-295)/-1.34)</f>
        <v>78.358208955223873</v>
      </c>
      <c r="BN57" s="5">
        <f>(M57/29.81)</f>
        <v>47.198926534719895</v>
      </c>
      <c r="BP57" s="51" t="s">
        <v>794</v>
      </c>
      <c r="BQ57" s="51" t="s">
        <v>781</v>
      </c>
      <c r="BS57">
        <v>83.72</v>
      </c>
    </row>
    <row r="58" spans="1:71" x14ac:dyDescent="0.25">
      <c r="A58" s="1">
        <v>299</v>
      </c>
      <c r="B58" s="1" t="s">
        <v>361</v>
      </c>
      <c r="C58" s="1" t="s">
        <v>30</v>
      </c>
      <c r="D58" s="1">
        <v>31</v>
      </c>
      <c r="E58" s="4">
        <f>(F58-5)</f>
        <v>74</v>
      </c>
      <c r="F58">
        <v>79</v>
      </c>
      <c r="G58">
        <v>204</v>
      </c>
      <c r="H58" t="s">
        <v>636</v>
      </c>
      <c r="I58" s="1" t="s">
        <v>587</v>
      </c>
      <c r="J58" s="1" t="s">
        <v>36</v>
      </c>
      <c r="K58" s="1">
        <v>39</v>
      </c>
      <c r="L58" s="1">
        <v>36</v>
      </c>
      <c r="M58" s="1">
        <v>1302</v>
      </c>
      <c r="N58" s="12">
        <v>267</v>
      </c>
      <c r="O58" s="12">
        <v>625</v>
      </c>
      <c r="P58" s="12">
        <v>0.42699999999999999</v>
      </c>
      <c r="Q58" s="7">
        <v>75</v>
      </c>
      <c r="R58" s="7">
        <v>191</v>
      </c>
      <c r="S58" s="7">
        <v>0.39300000000000002</v>
      </c>
      <c r="T58" s="1">
        <v>192</v>
      </c>
      <c r="U58" s="1">
        <v>434</v>
      </c>
      <c r="V58" s="1">
        <v>0.442</v>
      </c>
      <c r="W58" s="1">
        <v>0.48699999999999999</v>
      </c>
      <c r="X58" s="16">
        <v>170</v>
      </c>
      <c r="Y58" s="16">
        <v>193</v>
      </c>
      <c r="Z58" s="16">
        <v>0.88100000000000001</v>
      </c>
      <c r="AA58" s="20">
        <v>19</v>
      </c>
      <c r="AB58" s="20">
        <v>123</v>
      </c>
      <c r="AC58" s="20">
        <v>142</v>
      </c>
      <c r="AD58" s="32">
        <v>89</v>
      </c>
      <c r="AE58" s="34">
        <v>33</v>
      </c>
      <c r="AF58" s="30">
        <v>1</v>
      </c>
      <c r="AG58" s="1">
        <v>76</v>
      </c>
      <c r="AH58" s="1">
        <v>76</v>
      </c>
      <c r="AI58" s="1">
        <v>779</v>
      </c>
      <c r="AJ58" s="1"/>
      <c r="AK58" s="4">
        <f>(AVERAGE(AM58:BB58)/0.87)*0.85+10</f>
        <v>78.727629634325893</v>
      </c>
      <c r="AL58" s="4">
        <f>AVERAGE(AM58:BB58)</f>
        <v>70.34475033160416</v>
      </c>
      <c r="AM58" s="14">
        <f>((P58*100)*0.5+(N58/6.59)*0.5)*0.66+45</f>
        <v>72.461257966616088</v>
      </c>
      <c r="AN58" s="10">
        <f>(BS58-MIN(BS$2:BS$493))/(MAX(BS$2:BS$493)-MIN(BS$2:BS$493))*61 +45</f>
        <v>78.091843144292881</v>
      </c>
      <c r="AO58" s="18">
        <f>IF(Y58&gt;50,((Z58*107)*0.9+(X58/5)*0.1)*0.7+30,((Z58*90)*0.5+(X58/5)*0.5)*0.7+40)</f>
        <v>91.768209999999996</v>
      </c>
      <c r="AP58" s="39">
        <f>((AZ58/0.96)*0.4+(AS58/0.96)*0.3+(T58/6.3)*0.4)*0.6+40</f>
        <v>75.672984385028684</v>
      </c>
      <c r="AQ58" s="37">
        <f>(AE58/1.5)*0.57+47</f>
        <v>59.54</v>
      </c>
      <c r="AR58" s="24">
        <f>((AF58/1.8)*0.8+(F58/0.8)*0.2)*0.73+40</f>
        <v>54.741944444444442</v>
      </c>
      <c r="AS58" s="22">
        <f>((AA58/3)*0.6+(AC58/9)*0.2+(AZ58/0.96)*0.2)*0.75+40</f>
        <v>56.338665923026376</v>
      </c>
      <c r="AT58" s="26">
        <f>((AB58/7)*0.65+(AC58/9)*0.2+(AZ58/0.96)*0.25)*0.6+47</f>
        <v>66.868189732550192</v>
      </c>
      <c r="AU58" s="43">
        <f>((AD58/5.5)*0.95+(AY58/0.95)*0.17)*0.67+40</f>
        <v>59.294620927332538</v>
      </c>
      <c r="AV58" s="37">
        <f>(((AG58-321)/-3.21)*0.1+(AU58/0.95)*0.57+(AS58/0.95)*0.2+(AI58/20)*0.2)*0.6+40</f>
        <v>77.71596585013738</v>
      </c>
      <c r="AW58" s="42">
        <f>((AQ58/0.95)*0.4+(AS58/0.95)*0.2+(AR58/0.95)*0.2+(AY58/0.95)*0.2)*0.71+30</f>
        <v>75.616957016474743</v>
      </c>
      <c r="AX58" s="45">
        <f>(BI58*0.3+BK58*0.2+BM58*0.2+AY58*0.1+BN58*0.2)*0.8+30</f>
        <v>69.455791174991361</v>
      </c>
      <c r="AY58" s="47">
        <f>(BI58*0.2+BK58*0.2+BM58*0.2+(AQ58/0.96)*0.45)*0.79+30</f>
        <v>75.023256996268657</v>
      </c>
      <c r="AZ58" s="28">
        <f>(BI58*0.2+BJ58*0.3+(AC58/11)*0.3+(AR58/0.96)*0.1+BM58*0.1+(AY58/0.96)*0.1)*0.65+40</f>
        <v>71.180795240702139</v>
      </c>
      <c r="BA58" s="49">
        <f>IF(C58="C",(((AY58/0.95)*0.35+(AU58/0.95)*0.2+BK58*0.45)*0.55+30),IF(C58="PF",(((AY58/0.95)*0.4+(AU58/0.95)*0.25+BK58*0.35)*0.65+35),(((T58/6.3)*0.1+(AY58/0.95)*0.35+(AU58/0.95)*0.2+BK58*0.35)*0.65+40)))</f>
        <v>76.592298893799068</v>
      </c>
      <c r="BB58" s="45">
        <f>(BL58*0.3+BJ58*0.3+BI58*0.1+BN58*0.1+(AH58/2.8)*0.25)*0.62+40</f>
        <v>65.153223610002087</v>
      </c>
      <c r="BC58" s="5">
        <f>((D58-39)/-0.2)*0.5+50</f>
        <v>70</v>
      </c>
      <c r="BD58" s="5">
        <f>((F58-69)/0.19)*0.45+55</f>
        <v>78.68421052631578</v>
      </c>
      <c r="BE58" s="5">
        <f>((F58-85)/-0.16)*0.45+55</f>
        <v>71.875</v>
      </c>
      <c r="BF58" s="5">
        <f>((G58-161)/1.34)*0.45+55</f>
        <v>69.440298507462686</v>
      </c>
      <c r="BG58" s="5">
        <f>((G58-295)/-1.34)*0.45+55</f>
        <v>85.559701492537314</v>
      </c>
      <c r="BH58" s="5">
        <f>(M58/29.81)*0.45+55</f>
        <v>74.654478362965449</v>
      </c>
      <c r="BI58" s="5">
        <f>((D58-39)/-0.2)</f>
        <v>40</v>
      </c>
      <c r="BJ58" s="5">
        <f>((F58-69)/0.19)</f>
        <v>52.631578947368418</v>
      </c>
      <c r="BK58" s="5">
        <f>((F58-85)/-0.16)</f>
        <v>37.5</v>
      </c>
      <c r="BL58" s="5">
        <f>((G58-161)/1.34)</f>
        <v>32.089552238805972</v>
      </c>
      <c r="BM58" s="5">
        <f>((G58-295)/-1.34)</f>
        <v>67.910447761194021</v>
      </c>
      <c r="BN58" s="5">
        <f>(M58/29.81)</f>
        <v>43.676618584367667</v>
      </c>
      <c r="BP58" s="51" t="s">
        <v>794</v>
      </c>
      <c r="BQ58" s="51" t="s">
        <v>789</v>
      </c>
      <c r="BS58">
        <v>83.691199999999995</v>
      </c>
    </row>
    <row r="59" spans="1:71" x14ac:dyDescent="0.25">
      <c r="A59" s="1">
        <v>172</v>
      </c>
      <c r="B59" s="1" t="s">
        <v>233</v>
      </c>
      <c r="C59" s="1" t="s">
        <v>30</v>
      </c>
      <c r="D59" s="1">
        <v>37</v>
      </c>
      <c r="E59" s="4">
        <f>(F59-5)</f>
        <v>73</v>
      </c>
      <c r="F59">
        <v>78</v>
      </c>
      <c r="G59">
        <v>205</v>
      </c>
      <c r="H59" t="s">
        <v>586</v>
      </c>
      <c r="I59" s="1" t="s">
        <v>600</v>
      </c>
      <c r="J59" s="1" t="s">
        <v>59</v>
      </c>
      <c r="K59" s="1">
        <v>70</v>
      </c>
      <c r="L59" s="1">
        <v>0</v>
      </c>
      <c r="M59" s="1">
        <v>1587</v>
      </c>
      <c r="N59" s="12">
        <v>251</v>
      </c>
      <c r="O59" s="12">
        <v>589</v>
      </c>
      <c r="P59" s="12">
        <v>0.42599999999999999</v>
      </c>
      <c r="Q59" s="7">
        <v>89</v>
      </c>
      <c r="R59" s="7">
        <v>258</v>
      </c>
      <c r="S59" s="7">
        <v>0.34499999999999997</v>
      </c>
      <c r="T59" s="1">
        <v>162</v>
      </c>
      <c r="U59" s="1">
        <v>331</v>
      </c>
      <c r="V59" s="1">
        <v>0.48899999999999999</v>
      </c>
      <c r="W59" s="1">
        <v>0.502</v>
      </c>
      <c r="X59" s="16">
        <v>147</v>
      </c>
      <c r="Y59" s="16">
        <v>204</v>
      </c>
      <c r="Z59" s="16">
        <v>0.72099999999999997</v>
      </c>
      <c r="AA59" s="20">
        <v>28</v>
      </c>
      <c r="AB59" s="20">
        <v>183</v>
      </c>
      <c r="AC59" s="20">
        <v>211</v>
      </c>
      <c r="AD59" s="32">
        <v>293</v>
      </c>
      <c r="AE59" s="34">
        <v>67</v>
      </c>
      <c r="AF59" s="30">
        <v>20</v>
      </c>
      <c r="AG59" s="1">
        <v>154</v>
      </c>
      <c r="AH59" s="1">
        <v>138</v>
      </c>
      <c r="AI59" s="1">
        <v>738</v>
      </c>
      <c r="AJ59" s="1"/>
      <c r="AK59" s="4">
        <f>(AVERAGE(AM59:BB59)/0.87)*0.85+10</f>
        <v>81.528543057812684</v>
      </c>
      <c r="AL59" s="4">
        <f>AVERAGE(AM59:BB59)</f>
        <v>73.211567600349454</v>
      </c>
      <c r="AM59" s="14">
        <f>((P59*100)*0.5+(N59/6.59)*0.5)*0.66+45</f>
        <v>71.627044006069809</v>
      </c>
      <c r="AN59" s="10">
        <f>(BS59-MIN(BS$2:BS$493))/(MAX(BS$2:BS$493)-MIN(BS$2:BS$493))*61 +45</f>
        <v>78.048052763819101</v>
      </c>
      <c r="AO59" s="18">
        <f>IF(Y59&gt;50,((Z59*107)*0.9+(X59/5)*0.1)*0.7+30,((Z59*90)*0.5+(X59/5)*0.5)*0.7+40)</f>
        <v>80.660609999999991</v>
      </c>
      <c r="AP59" s="39">
        <f>((AZ59/0.96)*0.4+(AS59/0.96)*0.3+(T59/6.3)*0.4)*0.6+40</f>
        <v>74.081463340407851</v>
      </c>
      <c r="AQ59" s="37">
        <f>(AE59/1.5)*0.57+47</f>
        <v>72.459999999999994</v>
      </c>
      <c r="AR59" s="24">
        <f>((AF59/1.8)*0.8+(F59/0.8)*0.2)*0.73+40</f>
        <v>60.723888888888894</v>
      </c>
      <c r="AS59" s="22">
        <f>((AA59/3)*0.6+(AC59/9)*0.2+(AZ59/0.96)*0.2)*0.75+40</f>
        <v>58.325427376585154</v>
      </c>
      <c r="AT59" s="26">
        <f>((AB59/7)*0.65+(AC59/9)*0.2+(AZ59/0.96)*0.25)*0.6+47</f>
        <v>70.617808328966106</v>
      </c>
      <c r="AU59" s="43">
        <f>((AD59/5.5)*0.95+(AY59/0.95)*0.17)*0.67+40</f>
        <v>83.012571596590902</v>
      </c>
      <c r="AV59" s="37">
        <f>(((AG59-321)/-3.21)*0.1+(AU59/0.95)*0.57+(AS59/0.95)*0.2+(AI59/20)*0.2)*0.6+40</f>
        <v>84.801443507338917</v>
      </c>
      <c r="AW59" s="42">
        <f>((AQ59/0.95)*0.4+(AS59/0.95)*0.2+(AR59/0.95)*0.2+(AY59/0.95)*0.2)*0.71+30</f>
        <v>80.807091836405661</v>
      </c>
      <c r="AX59" s="45">
        <f>(BI59*0.3+BK59*0.2+BM59*0.2+AY59*0.1+BN59*0.2)*0.8+30</f>
        <v>64.739198378248815</v>
      </c>
      <c r="AY59" s="47">
        <f>(BI59*0.2+BK59*0.2+BM59*0.2+(AQ59/0.96)*0.45)*0.79+30</f>
        <v>75.937284048507465</v>
      </c>
      <c r="AZ59" s="28">
        <f>(BI59*0.2+BJ59*0.3+(AC59/11)*0.3+(AR59/0.96)*0.1+BM59*0.1+(AY59/0.96)*0.1)*0.65+40</f>
        <v>67.896068543478293</v>
      </c>
      <c r="BA59" s="49">
        <f>IF(C59="C",(((AY59/0.95)*0.35+(AU59/0.95)*0.2+BK59*0.45)*0.55+30),IF(C59="PF",(((AY59/0.95)*0.4+(AU59/0.95)*0.25+BK59*0.35)*0.65+35),(((T59/6.3)*0.1+(AY59/0.95)*0.35+(AU59/0.95)*0.2+BK59*0.35)*0.65+40)))</f>
        <v>81.169149812052012</v>
      </c>
      <c r="BB59" s="45">
        <f>(BL59*0.3+BJ59*0.3+BI59*0.1+BN59*0.1+(AH59/2.8)*0.25)*0.62+40</f>
        <v>66.477979178232417</v>
      </c>
      <c r="BC59" s="5">
        <f>((D59-39)/-0.2)*0.5+50</f>
        <v>55</v>
      </c>
      <c r="BD59" s="5">
        <f>((F59-69)/0.19)*0.45+55</f>
        <v>76.315789473684205</v>
      </c>
      <c r="BE59" s="5">
        <f>((F59-85)/-0.16)*0.45+55</f>
        <v>74.6875</v>
      </c>
      <c r="BF59" s="5">
        <f>((G59-161)/1.34)*0.45+55</f>
        <v>69.776119402985074</v>
      </c>
      <c r="BG59" s="5">
        <f>((G59-295)/-1.34)*0.45+55</f>
        <v>85.223880597014926</v>
      </c>
      <c r="BH59" s="5">
        <f>(M59/29.81)*0.45+55</f>
        <v>78.956725930895672</v>
      </c>
      <c r="BI59" s="5">
        <f>((D59-39)/-0.2)</f>
        <v>10</v>
      </c>
      <c r="BJ59" s="5">
        <f>((F59-69)/0.19)</f>
        <v>47.368421052631575</v>
      </c>
      <c r="BK59" s="5">
        <f>((F59-85)/-0.16)</f>
        <v>43.75</v>
      </c>
      <c r="BL59" s="5">
        <f>((G59-161)/1.34)</f>
        <v>32.835820895522389</v>
      </c>
      <c r="BM59" s="5">
        <f>((G59-295)/-1.34)</f>
        <v>67.164179104477611</v>
      </c>
      <c r="BN59" s="5">
        <f>(M59/29.81)</f>
        <v>53.237168735323721</v>
      </c>
      <c r="BP59" s="51" t="s">
        <v>781</v>
      </c>
      <c r="BQ59" s="51" t="s">
        <v>789</v>
      </c>
      <c r="BS59">
        <v>83.64</v>
      </c>
    </row>
    <row r="60" spans="1:71" x14ac:dyDescent="0.25">
      <c r="A60" s="1">
        <v>412</v>
      </c>
      <c r="B60" s="1" t="s">
        <v>477</v>
      </c>
      <c r="C60" s="1" t="s">
        <v>73</v>
      </c>
      <c r="D60" s="1">
        <v>20</v>
      </c>
      <c r="E60" s="4">
        <f>(F60-5)</f>
        <v>71</v>
      </c>
      <c r="F60">
        <v>76</v>
      </c>
      <c r="G60">
        <v>220</v>
      </c>
      <c r="H60" t="s">
        <v>635</v>
      </c>
      <c r="I60" s="1" t="s">
        <v>587</v>
      </c>
      <c r="J60" s="1" t="s">
        <v>89</v>
      </c>
      <c r="K60" s="1">
        <v>67</v>
      </c>
      <c r="L60" s="1">
        <v>38</v>
      </c>
      <c r="M60" s="1">
        <v>1808</v>
      </c>
      <c r="N60" s="12">
        <v>175</v>
      </c>
      <c r="O60" s="12">
        <v>477</v>
      </c>
      <c r="P60" s="12">
        <v>0.36699999999999999</v>
      </c>
      <c r="Q60" s="7">
        <v>91</v>
      </c>
      <c r="R60" s="7">
        <v>272</v>
      </c>
      <c r="S60" s="7">
        <v>0.33500000000000002</v>
      </c>
      <c r="T60" s="1">
        <v>84</v>
      </c>
      <c r="U60" s="1">
        <v>205</v>
      </c>
      <c r="V60" s="1">
        <v>0.41</v>
      </c>
      <c r="W60" s="1">
        <v>0.46200000000000002</v>
      </c>
      <c r="X60" s="16">
        <v>82</v>
      </c>
      <c r="Y60" s="16">
        <v>127</v>
      </c>
      <c r="Z60" s="16">
        <v>0.64600000000000002</v>
      </c>
      <c r="AA60" s="20">
        <v>61</v>
      </c>
      <c r="AB60" s="20">
        <v>161</v>
      </c>
      <c r="AC60" s="20">
        <v>222</v>
      </c>
      <c r="AD60" s="32">
        <v>208</v>
      </c>
      <c r="AE60" s="34">
        <v>99</v>
      </c>
      <c r="AF60" s="30">
        <v>18</v>
      </c>
      <c r="AG60" s="1">
        <v>90</v>
      </c>
      <c r="AH60" s="1">
        <v>176</v>
      </c>
      <c r="AI60" s="1">
        <v>523</v>
      </c>
      <c r="AJ60" s="1"/>
      <c r="AK60" s="4">
        <f>(AVERAGE(AM60:BB60)/0.87)*0.85+10</f>
        <v>85.621796996025907</v>
      </c>
      <c r="AL60" s="4">
        <f>AVERAGE(AM60:BB60)</f>
        <v>77.401133395932405</v>
      </c>
      <c r="AM60" s="14">
        <f>((P60*100)*0.5+(N60/6.59)*0.5)*0.66+45</f>
        <v>65.874277693474966</v>
      </c>
      <c r="AN60" s="10">
        <f>(BS60-MIN(BS$2:BS$493))/(MAX(BS$2:BS$493)-MIN(BS$2:BS$493))*61 +45</f>
        <v>77.993314788226854</v>
      </c>
      <c r="AO60" s="18">
        <f>IF(Y60&gt;50,((Z60*107)*0.9+(X60/5)*0.1)*0.7+30,((Z60*90)*0.5+(X60/5)*0.5)*0.7+40)</f>
        <v>74.694860000000006</v>
      </c>
      <c r="AP60" s="39">
        <f>((AZ60/0.96)*0.4+(AS60/0.96)*0.3+(T60/6.3)*0.4)*0.6+40</f>
        <v>74.740209771471214</v>
      </c>
      <c r="AQ60" s="37">
        <f>(AE60/1.5)*0.57+47</f>
        <v>84.62</v>
      </c>
      <c r="AR60" s="24">
        <f>((AF60/1.8)*0.8+(F60/0.8)*0.2)*0.73+40</f>
        <v>59.71</v>
      </c>
      <c r="AS60" s="22">
        <f>((AA60/3)*0.6+(AC60/9)*0.2+(AZ60/0.96)*0.2)*0.75+40</f>
        <v>64.951166305718161</v>
      </c>
      <c r="AT60" s="26">
        <f>((AB60/7)*0.65+(AC60/9)*0.2+(AZ60/0.96)*0.25)*0.6+47</f>
        <v>71.031166305718159</v>
      </c>
      <c r="AU60" s="43">
        <f>((AD60/5.5)*0.95+(AY60/0.95)*0.17)*0.67+40</f>
        <v>75.221483253588531</v>
      </c>
      <c r="AV60" s="37">
        <f>(((AG60-321)/-3.21)*0.1+(AU60/0.95)*0.57+(AS60/0.95)*0.2+(AI60/20)*0.2)*0.6+40</f>
        <v>82.73984882978101</v>
      </c>
      <c r="AW60" s="42">
        <f>((AQ60/0.95)*0.4+(AS60/0.95)*0.2+(AR60/0.95)*0.2+(AY60/0.95)*0.2)*0.71+30</f>
        <v>87.831542753065236</v>
      </c>
      <c r="AX60" s="45">
        <f>(BI60*0.3+BK60*0.2+BM60*0.2+AY60*0.1+BN60*0.2)*0.8+30</f>
        <v>87.899350012767428</v>
      </c>
      <c r="AY60" s="47">
        <v>93</v>
      </c>
      <c r="AZ60" s="28">
        <f>(BI60*0.2+BJ60*0.3+(AC60/11)*0.3+(AR60/0.96)*0.1+BM60*0.1+(AY60/0.96)*0.1)*0.65+40</f>
        <v>77.447464356596214</v>
      </c>
      <c r="BA60" s="49">
        <f>IF(C60="C",(((AY60/0.95)*0.35+(AU60/0.95)*0.2+BK60*0.45)*0.55+30),IF(C60="PF",(((AY60/0.95)*0.4+(AU60/0.95)*0.25+BK60*0.35)*0.65+35),(((T60/6.3)*0.1+(AY60/0.95)*0.35+(AU60/0.95)*0.2+BK60*0.35)*0.65+40)))</f>
        <v>86.228060427684056</v>
      </c>
      <c r="BB60" s="45">
        <f>(BL60*0.3+BJ60*0.3+BI60*0.1+BN60*0.1+(AH60/2.8)*0.25)*0.62+40</f>
        <v>74.435389836826516</v>
      </c>
      <c r="BC60" s="5">
        <f>((D60-39)/-0.2)*0.5+50</f>
        <v>97.5</v>
      </c>
      <c r="BD60" s="5">
        <f>((F60-69)/0.19)*0.45+55</f>
        <v>71.578947368421055</v>
      </c>
      <c r="BE60" s="5">
        <f>((F60-85)/-0.16)*0.45+55</f>
        <v>80.3125</v>
      </c>
      <c r="BF60" s="5">
        <f>((G60-161)/1.34)*0.45+55</f>
        <v>74.81343283582089</v>
      </c>
      <c r="BG60" s="5">
        <f>((G60-295)/-1.34)*0.45+55</f>
        <v>80.18656716417911</v>
      </c>
      <c r="BH60" s="5">
        <f>(M60/29.81)*0.45+55</f>
        <v>82.29285474672929</v>
      </c>
      <c r="BI60" s="5">
        <f>((D60-39)/-0.2)</f>
        <v>95</v>
      </c>
      <c r="BJ60" s="5">
        <f>((F60-69)/0.19)</f>
        <v>36.842105263157897</v>
      </c>
      <c r="BK60" s="5">
        <f>((F60-85)/-0.16)</f>
        <v>56.25</v>
      </c>
      <c r="BL60" s="5">
        <f>((G60-161)/1.34)</f>
        <v>44.029850746268657</v>
      </c>
      <c r="BM60" s="5">
        <f>((G60-295)/-1.34)</f>
        <v>55.970149253731343</v>
      </c>
      <c r="BN60" s="5">
        <f>(M60/29.81)</f>
        <v>60.650788326065083</v>
      </c>
      <c r="BP60" s="51" t="s">
        <v>795</v>
      </c>
      <c r="BQ60" s="51" t="s">
        <v>787</v>
      </c>
      <c r="BS60">
        <v>83.575999999999993</v>
      </c>
    </row>
    <row r="61" spans="1:71" x14ac:dyDescent="0.25">
      <c r="A61" s="1">
        <v>366</v>
      </c>
      <c r="B61" s="1" t="s">
        <v>429</v>
      </c>
      <c r="C61" s="1" t="s">
        <v>50</v>
      </c>
      <c r="D61" s="1">
        <v>37</v>
      </c>
      <c r="E61" s="4">
        <f>(F61-5)</f>
        <v>74</v>
      </c>
      <c r="F61">
        <v>79</v>
      </c>
      <c r="G61">
        <v>235</v>
      </c>
      <c r="H61" t="s">
        <v>592</v>
      </c>
      <c r="I61" s="1" t="s">
        <v>587</v>
      </c>
      <c r="J61" s="1" t="s">
        <v>95</v>
      </c>
      <c r="K61" s="1">
        <v>73</v>
      </c>
      <c r="L61" s="1">
        <v>73</v>
      </c>
      <c r="M61" s="1">
        <v>1914</v>
      </c>
      <c r="N61" s="12">
        <v>293</v>
      </c>
      <c r="O61" s="12">
        <v>656</v>
      </c>
      <c r="P61" s="12">
        <v>0.44700000000000001</v>
      </c>
      <c r="Q61" s="7">
        <v>118</v>
      </c>
      <c r="R61" s="7">
        <v>303</v>
      </c>
      <c r="S61" s="7">
        <v>0.38900000000000001</v>
      </c>
      <c r="T61" s="1">
        <v>175</v>
      </c>
      <c r="U61" s="1">
        <v>353</v>
      </c>
      <c r="V61" s="1">
        <v>0.496</v>
      </c>
      <c r="W61" s="1">
        <v>0.53700000000000003</v>
      </c>
      <c r="X61" s="16">
        <v>164</v>
      </c>
      <c r="Y61" s="16">
        <v>210</v>
      </c>
      <c r="Z61" s="16">
        <v>0.78100000000000003</v>
      </c>
      <c r="AA61" s="20">
        <v>45</v>
      </c>
      <c r="AB61" s="20">
        <v>249</v>
      </c>
      <c r="AC61" s="20">
        <v>294</v>
      </c>
      <c r="AD61" s="32">
        <v>144</v>
      </c>
      <c r="AE61" s="34">
        <v>46</v>
      </c>
      <c r="AF61" s="30">
        <v>24</v>
      </c>
      <c r="AG61" s="1">
        <v>92</v>
      </c>
      <c r="AH61" s="1">
        <v>160</v>
      </c>
      <c r="AI61" s="1">
        <v>868</v>
      </c>
      <c r="AJ61" s="1"/>
      <c r="AK61" s="4">
        <f>(AVERAGE(AM61:BB61)/0.87)*0.85+10</f>
        <v>80.129379131605361</v>
      </c>
      <c r="AL61" s="4">
        <f>AVERAGE(AM61:BB61)</f>
        <v>71.779482169996072</v>
      </c>
      <c r="AM61" s="14">
        <f>((P61*100)*0.5+(N61/6.59)*0.5)*0.66+45</f>
        <v>74.423230652503804</v>
      </c>
      <c r="AN61" s="10">
        <f>(BS61-MIN(BS$2:BS$493))/(MAX(BS$2:BS$493)-MIN(BS$2:BS$493))*61 +45</f>
        <v>77.920444858219668</v>
      </c>
      <c r="AO61" s="18">
        <f>IF(Y61&gt;50,((Z61*107)*0.9+(X61/5)*0.1)*0.7+30,((Z61*90)*0.5+(X61/5)*0.5)*0.7+40)</f>
        <v>84.943209999999993</v>
      </c>
      <c r="AP61" s="39">
        <f>((AZ61/0.96)*0.4+(AS61/0.96)*0.3+(T61/6.3)*0.4)*0.6+40</f>
        <v>75.491898664508611</v>
      </c>
      <c r="AQ61" s="37">
        <f>(AE61/1.5)*0.57+47</f>
        <v>64.48</v>
      </c>
      <c r="AR61" s="24">
        <f>((AF61/1.8)*0.8+(F61/0.8)*0.2)*0.73+40</f>
        <v>62.204166666666666</v>
      </c>
      <c r="AS61" s="22">
        <f>((AA61/3)*0.6+(AC61/9)*0.2+(AZ61/0.96)*0.2)*0.75+40</f>
        <v>62.358171747044445</v>
      </c>
      <c r="AT61" s="26">
        <f>((AB61/7)*0.65+(AC61/9)*0.2+(AZ61/0.96)*0.25)*0.6+47</f>
        <v>75.50102888990159</v>
      </c>
      <c r="AU61" s="43">
        <f>((AD61/5.5)*0.95+(AY61/0.95)*0.17)*0.67+40</f>
        <v>64.87240645693781</v>
      </c>
      <c r="AV61" s="37">
        <f>(((AG61-321)/-3.21)*0.1+(AU61/0.95)*0.57+(AS61/0.95)*0.2+(AI61/20)*0.2)*0.6+40</f>
        <v>80.719261850636826</v>
      </c>
      <c r="AW61" s="42">
        <f>((AQ61/0.95)*0.4+(AS61/0.95)*0.2+(AR61/0.95)*0.2+(AY61/0.95)*0.2)*0.71+30</f>
        <v>78.12749428386563</v>
      </c>
      <c r="AX61" s="45">
        <f>(BI61*0.3+BK61*0.2+BM61*0.2+AY61*0.1+BN61*0.2)*0.8+30</f>
        <v>61.313831984358657</v>
      </c>
      <c r="AY61" s="47">
        <f>(BI61*0.2+BK61*0.2+BM61*0.2+(AQ61/0.96)*0.45)*0.79+30</f>
        <v>68.457376865671648</v>
      </c>
      <c r="AZ61" s="28">
        <f>(BI61*0.2+BJ61*0.3+(AC61/11)*0.3+(AR61/0.96)*0.1+BM61*0.1+(AY61/0.96)*0.1)*0.65+40</f>
        <v>68.532299181084454</v>
      </c>
      <c r="BA61" s="49">
        <f>IF(C61="C",(((AY61/0.95)*0.35+(AU61/0.95)*0.2+BK61*0.45)*0.55+30),IF(C61="PF",(((AY61/0.95)*0.4+(AU61/0.95)*0.25+BK61*0.35)*0.65+35),(((T61/6.3)*0.1+(AY61/0.95)*0.35+(AU61/0.95)*0.2+BK61*0.35)*0.65+40)))</f>
        <v>75.607822478021035</v>
      </c>
      <c r="BB61" s="45">
        <f>(BL61*0.3+BJ61*0.3+BI61*0.1+BN61*0.1+(AH61/2.8)*0.25)*0.62+40</f>
        <v>73.519070140516234</v>
      </c>
      <c r="BC61" s="5">
        <f>((D61-39)/-0.2)*0.5+50</f>
        <v>55</v>
      </c>
      <c r="BD61" s="5">
        <f>((F61-69)/0.19)*0.45+55</f>
        <v>78.68421052631578</v>
      </c>
      <c r="BE61" s="5">
        <f>((F61-85)/-0.16)*0.45+55</f>
        <v>71.875</v>
      </c>
      <c r="BF61" s="5">
        <f>((G61-161)/1.34)*0.45+55</f>
        <v>79.850746268656707</v>
      </c>
      <c r="BG61" s="5">
        <f>((G61-295)/-1.34)*0.45+55</f>
        <v>75.149253731343279</v>
      </c>
      <c r="BH61" s="5">
        <f>(M61/29.81)*0.45+55</f>
        <v>83.892988929889299</v>
      </c>
      <c r="BI61" s="5">
        <f>((D61-39)/-0.2)</f>
        <v>10</v>
      </c>
      <c r="BJ61" s="5">
        <f>((F61-69)/0.19)</f>
        <v>52.631578947368418</v>
      </c>
      <c r="BK61" s="5">
        <f>((F61-85)/-0.16)</f>
        <v>37.5</v>
      </c>
      <c r="BL61" s="5">
        <f>((G61-161)/1.34)</f>
        <v>55.223880597014919</v>
      </c>
      <c r="BM61" s="5">
        <f>((G61-295)/-1.34)</f>
        <v>44.776119402985074</v>
      </c>
      <c r="BN61" s="5">
        <f>(M61/29.81)</f>
        <v>64.20664206642067</v>
      </c>
      <c r="BP61" s="51" t="s">
        <v>798</v>
      </c>
      <c r="BQ61" s="51" t="s">
        <v>781</v>
      </c>
      <c r="BS61">
        <v>83.490799999999993</v>
      </c>
    </row>
    <row r="62" spans="1:71" x14ac:dyDescent="0.25">
      <c r="A62" s="1">
        <v>465</v>
      </c>
      <c r="B62" s="1" t="s">
        <v>531</v>
      </c>
      <c r="C62" s="1" t="s">
        <v>73</v>
      </c>
      <c r="D62" s="1">
        <v>30</v>
      </c>
      <c r="E62" s="4">
        <f>(F62-5)</f>
        <v>69</v>
      </c>
      <c r="F62">
        <v>74</v>
      </c>
      <c r="G62">
        <v>175</v>
      </c>
      <c r="H62" t="s">
        <v>675</v>
      </c>
      <c r="I62" s="1" t="s">
        <v>587</v>
      </c>
      <c r="J62" s="1" t="s">
        <v>47</v>
      </c>
      <c r="K62" s="1">
        <v>57</v>
      </c>
      <c r="L62" s="1">
        <v>21</v>
      </c>
      <c r="M62" s="1">
        <v>1422</v>
      </c>
      <c r="N62" s="12">
        <v>181</v>
      </c>
      <c r="O62" s="12">
        <v>417</v>
      </c>
      <c r="P62" s="12">
        <v>0.434</v>
      </c>
      <c r="Q62" s="7">
        <v>70</v>
      </c>
      <c r="R62" s="7">
        <v>175</v>
      </c>
      <c r="S62" s="7">
        <v>0.4</v>
      </c>
      <c r="T62" s="1">
        <v>111</v>
      </c>
      <c r="U62" s="1">
        <v>242</v>
      </c>
      <c r="V62" s="1">
        <v>0.45900000000000002</v>
      </c>
      <c r="W62" s="1">
        <v>0.51800000000000002</v>
      </c>
      <c r="X62" s="16">
        <v>138</v>
      </c>
      <c r="Y62" s="16">
        <v>167</v>
      </c>
      <c r="Z62" s="16">
        <v>0.82599999999999996</v>
      </c>
      <c r="AA62" s="20">
        <v>18</v>
      </c>
      <c r="AB62" s="20">
        <v>145</v>
      </c>
      <c r="AC62" s="20">
        <v>163</v>
      </c>
      <c r="AD62" s="32">
        <v>208</v>
      </c>
      <c r="AE62" s="34">
        <v>57</v>
      </c>
      <c r="AF62" s="30">
        <v>9</v>
      </c>
      <c r="AG62" s="1">
        <v>100</v>
      </c>
      <c r="AH62" s="1">
        <v>107</v>
      </c>
      <c r="AI62" s="1">
        <v>570</v>
      </c>
      <c r="AJ62" s="1"/>
      <c r="AK62" s="4">
        <f>(AVERAGE(AM62:BB62)/0.87)*0.85+10</f>
        <v>81.8189997954956</v>
      </c>
      <c r="AL62" s="4">
        <f>AVERAGE(AM62:BB62)</f>
        <v>73.508858614213139</v>
      </c>
      <c r="AM62" s="14">
        <f>((P62*100)*0.5+(N62/6.59)*0.5)*0.66+45</f>
        <v>68.385732928679815</v>
      </c>
      <c r="AN62" s="10">
        <f>(BS62-MIN(BS$2:BS$493))/(MAX(BS$2:BS$493)-MIN(BS$2:BS$493))*61 +45</f>
        <v>77.808574120603026</v>
      </c>
      <c r="AO62" s="18">
        <f>IF(Y62&gt;50,((Z62*107)*0.9+(X62/5)*0.1)*0.7+30,((Z62*90)*0.5+(X62/5)*0.5)*0.7+40)</f>
        <v>87.612659999999991</v>
      </c>
      <c r="AP62" s="39">
        <f>((AZ62/0.96)*0.4+(AS62/0.96)*0.3+(T62/6.3)*0.4)*0.6+40</f>
        <v>72.138613839835983</v>
      </c>
      <c r="AQ62" s="37">
        <f>(AE62/1.5)*0.57+47</f>
        <v>68.66</v>
      </c>
      <c r="AR62" s="24">
        <f>((AF62/1.8)*0.8+(F62/0.8)*0.2)*0.73+40</f>
        <v>56.424999999999997</v>
      </c>
      <c r="AS62" s="22">
        <f>((AA62/3)*0.6+(AC62/9)*0.2+(AZ62/0.96)*0.2)*0.75+40</f>
        <v>56.26669039324824</v>
      </c>
      <c r="AT62" s="26">
        <f>((AB62/7)*0.65+(AC62/9)*0.2+(AZ62/0.96)*0.25)*0.6+47</f>
        <v>68.101928488486337</v>
      </c>
      <c r="AU62" s="43">
        <f>((AD62/5.5)*0.95+(AY62/0.95)*0.17)*0.67+40</f>
        <v>74.567746408193784</v>
      </c>
      <c r="AV62" s="37">
        <f>(((AG62-321)/-3.21)*0.1+(AU62/0.95)*0.57+(AS62/0.95)*0.2+(AI62/20)*0.2)*0.6+40</f>
        <v>81.502601246539598</v>
      </c>
      <c r="AW62" s="42">
        <f>((AQ62/0.95)*0.4+(AS62/0.95)*0.2+(AR62/0.95)*0.2+(AY62/0.95)*0.2)*0.71+30</f>
        <v>80.456202371781046</v>
      </c>
      <c r="AX62" s="45">
        <f>(BI62*0.3+BK62*0.2+BM62*0.2+AY62*0.1+BN62*0.2)*0.8+30</f>
        <v>80.764489149025934</v>
      </c>
      <c r="AY62" s="47">
        <f>(BI62*0.2+BK62*0.2+BM62*0.2+(AQ62/0.96)*0.45)*0.79+30</f>
        <v>87.547409981343279</v>
      </c>
      <c r="AZ62" s="28">
        <f>(BI62*0.2+BJ62*0.3+(AC62/11)*0.3+(AR62/0.96)*0.1+BM62*0.1+(AY62/0.96)*0.1)*0.65+40</f>
        <v>69.440151850122049</v>
      </c>
      <c r="BA62" s="49">
        <f>IF(C62="C",(((AY62/0.95)*0.35+(AU62/0.95)*0.2+BK62*0.45)*0.55+30),IF(C62="PF",(((AY62/0.95)*0.4+(AU62/0.95)*0.25+BK62*0.35)*0.65+35),(((T62/6.3)*0.1+(AY62/0.95)*0.35+(AU62/0.95)*0.2+BK62*0.35)*0.65+40)))</f>
        <v>87.955171309786294</v>
      </c>
      <c r="BB62" s="45">
        <f>(BL62*0.3+BJ62*0.3+BI62*0.1+BN62*0.1+(AH62/2.8)*0.25)*0.62+40</f>
        <v>58.508765739764854</v>
      </c>
      <c r="BC62" s="5">
        <f>((D62-39)/-0.2)*0.5+50</f>
        <v>72.5</v>
      </c>
      <c r="BD62" s="5">
        <f>((F62-69)/0.19)*0.45+55</f>
        <v>66.84210526315789</v>
      </c>
      <c r="BE62" s="5">
        <f>((F62-85)/-0.16)*0.45+55</f>
        <v>85.9375</v>
      </c>
      <c r="BF62" s="5">
        <f>((G62-161)/1.34)*0.45+55</f>
        <v>59.701492537313435</v>
      </c>
      <c r="BG62" s="5">
        <f>((G62-295)/-1.34)*0.45+55</f>
        <v>95.298507462686558</v>
      </c>
      <c r="BH62" s="5">
        <f>(M62/29.81)*0.45+55</f>
        <v>76.465951023146602</v>
      </c>
      <c r="BI62" s="5">
        <f>((D62-39)/-0.2)</f>
        <v>45</v>
      </c>
      <c r="BJ62" s="5">
        <f>((F62-69)/0.19)</f>
        <v>26.315789473684209</v>
      </c>
      <c r="BK62" s="5">
        <f>((F62-85)/-0.16)</f>
        <v>68.75</v>
      </c>
      <c r="BL62" s="5">
        <f>((G62-161)/1.34)</f>
        <v>10.44776119402985</v>
      </c>
      <c r="BM62" s="5">
        <f>((G62-295)/-1.34)</f>
        <v>89.552238805970148</v>
      </c>
      <c r="BN62" s="5">
        <f>(M62/29.81)</f>
        <v>47.702113384770215</v>
      </c>
      <c r="BP62" s="51" t="s">
        <v>794</v>
      </c>
      <c r="BQ62" s="51" t="s">
        <v>781</v>
      </c>
      <c r="BS62">
        <v>83.36</v>
      </c>
    </row>
    <row r="63" spans="1:71" x14ac:dyDescent="0.25">
      <c r="A63" s="1">
        <v>123</v>
      </c>
      <c r="B63" s="1" t="s">
        <v>183</v>
      </c>
      <c r="C63" s="1" t="s">
        <v>30</v>
      </c>
      <c r="D63" s="1">
        <v>24</v>
      </c>
      <c r="E63" s="4">
        <f>(F63-5)</f>
        <v>71</v>
      </c>
      <c r="F63">
        <v>76</v>
      </c>
      <c r="G63">
        <v>200</v>
      </c>
      <c r="H63" t="s">
        <v>698</v>
      </c>
      <c r="I63" s="1" t="s">
        <v>640</v>
      </c>
      <c r="J63" s="1" t="s">
        <v>53</v>
      </c>
      <c r="K63" s="1">
        <v>67</v>
      </c>
      <c r="L63" s="1">
        <v>13</v>
      </c>
      <c r="M63" s="1">
        <v>1380</v>
      </c>
      <c r="N63" s="12">
        <v>111</v>
      </c>
      <c r="O63" s="12">
        <v>307</v>
      </c>
      <c r="P63" s="12">
        <v>0.36199999999999999</v>
      </c>
      <c r="Q63" s="7">
        <v>68</v>
      </c>
      <c r="R63" s="7">
        <v>167</v>
      </c>
      <c r="S63" s="7">
        <v>0.40699999999999997</v>
      </c>
      <c r="T63" s="1">
        <v>43</v>
      </c>
      <c r="U63" s="1">
        <v>140</v>
      </c>
      <c r="V63" s="1">
        <v>0.307</v>
      </c>
      <c r="W63" s="1">
        <v>0.47199999999999998</v>
      </c>
      <c r="X63" s="16">
        <v>29</v>
      </c>
      <c r="Y63" s="16">
        <v>38</v>
      </c>
      <c r="Z63" s="16">
        <v>0.76300000000000001</v>
      </c>
      <c r="AA63" s="20">
        <v>37</v>
      </c>
      <c r="AB63" s="20">
        <v>89</v>
      </c>
      <c r="AC63" s="20">
        <v>126</v>
      </c>
      <c r="AD63" s="32">
        <v>204</v>
      </c>
      <c r="AE63" s="34">
        <v>24</v>
      </c>
      <c r="AF63" s="30">
        <v>2</v>
      </c>
      <c r="AG63" s="1">
        <v>61</v>
      </c>
      <c r="AH63" s="1">
        <v>152</v>
      </c>
      <c r="AI63" s="1">
        <v>319</v>
      </c>
      <c r="AJ63" s="1"/>
      <c r="AK63" s="4">
        <f>(AVERAGE(AM63:BB63)/0.87)*0.85+10</f>
        <v>79.118374675781411</v>
      </c>
      <c r="AL63" s="4">
        <f>AVERAGE(AM63:BB63)</f>
        <v>70.744689374035104</v>
      </c>
      <c r="AM63" s="14">
        <f>((P63*100)*0.5+(N63/6.59)*0.5)*0.66+45</f>
        <v>62.504421851289834</v>
      </c>
      <c r="AN63" s="10">
        <f>(BS63-MIN(BS$2:BS$493))/(MAX(BS$2:BS$493)-MIN(BS$2:BS$493))*61 +45</f>
        <v>77.785310480976307</v>
      </c>
      <c r="AO63" s="18">
        <f>IF(Y63&gt;50,((Z63*107)*0.9+(X63/5)*0.1)*0.7+30,((Z63*90)*0.5+(X63/5)*0.5)*0.7+40)</f>
        <v>66.064499999999995</v>
      </c>
      <c r="AP63" s="39">
        <f>((AZ63/0.96)*0.4+(AS63/0.96)*0.3+(T63/6.3)*0.4)*0.6+40</f>
        <v>70.980227935329964</v>
      </c>
      <c r="AQ63" s="37">
        <f>(AE63/1.5)*0.57+47</f>
        <v>56.12</v>
      </c>
      <c r="AR63" s="24">
        <f>((AF63/1.8)*0.8+(F63/0.8)*0.2)*0.73+40</f>
        <v>54.518888888888888</v>
      </c>
      <c r="AS63" s="22">
        <f>((AA63/3)*0.6+(AC63/9)*0.2+(AZ63/0.96)*0.2)*0.75+40</f>
        <v>59.066927383068382</v>
      </c>
      <c r="AT63" s="26">
        <f>((AB63/7)*0.65+(AC63/9)*0.2+(AZ63/0.96)*0.25)*0.6+47</f>
        <v>65.055498811639808</v>
      </c>
      <c r="AU63" s="43">
        <f>((AD63/5.5)*0.95+(AY63/0.95)*0.17)*0.67+40</f>
        <v>73.526167774521539</v>
      </c>
      <c r="AV63" s="37">
        <f>(((AG63-321)/-3.21)*0.1+(AU63/0.95)*0.57+(AS63/0.95)*0.2+(AI63/20)*0.2)*0.6+40</f>
        <v>80.704319047116968</v>
      </c>
      <c r="AW63" s="42">
        <f>((AQ63/0.95)*0.4+(AS63/0.95)*0.2+(AR63/0.95)*0.2+(AY63/0.95)*0.2)*0.71+30</f>
        <v>76.11961892201731</v>
      </c>
      <c r="AX63" s="45">
        <f>(BI63*0.3+BK63*0.2+BM63*0.2+AY63*0.1+BN63*0.2)*0.8+30</f>
        <v>82.367868417815316</v>
      </c>
      <c r="AY63" s="47">
        <f>(BI63*0.2+BK63*0.2+BM63*0.2+(AQ63/0.96)*0.45)*0.79+30</f>
        <v>82.720930037313451</v>
      </c>
      <c r="AZ63" s="28">
        <f>(BI63*0.2+BJ63*0.3+(AC63/11)*0.3+(AR63/0.96)*0.1+BM63*0.1+(AY63/0.96)*0.1)*0.65+40</f>
        <v>73.068335251637649</v>
      </c>
      <c r="BA63" s="49">
        <f>IF(C63="C",(((AY63/0.95)*0.35+(AU63/0.95)*0.2+BK63*0.45)*0.55+30),IF(C63="PF",(((AY63/0.95)*0.4+(AU63/0.95)*0.25+BK63*0.35)*0.65+35),(((T63/6.3)*0.1+(AY63/0.95)*0.35+(AU63/0.95)*0.2+BK63*0.35)*0.65+40)))</f>
        <v>83.111487261205127</v>
      </c>
      <c r="BB63" s="45">
        <f>(BL63*0.3+BJ63*0.3+BI63*0.1+BN63*0.1+(AH63/2.8)*0.25)*0.62+40</f>
        <v>68.200527921740999</v>
      </c>
      <c r="BC63" s="5">
        <f>((D63-39)/-0.2)*0.5+50</f>
        <v>87.5</v>
      </c>
      <c r="BD63" s="5">
        <f>((F63-69)/0.19)*0.45+55</f>
        <v>71.578947368421055</v>
      </c>
      <c r="BE63" s="5">
        <f>((F63-85)/-0.16)*0.45+55</f>
        <v>80.3125</v>
      </c>
      <c r="BF63" s="5">
        <f>((G63-161)/1.34)*0.45+55</f>
        <v>68.097014925373131</v>
      </c>
      <c r="BG63" s="5">
        <f>((G63-295)/-1.34)*0.45+55</f>
        <v>86.902985074626869</v>
      </c>
      <c r="BH63" s="5">
        <f>(M63/29.81)*0.45+55</f>
        <v>75.831935592083198</v>
      </c>
      <c r="BI63" s="5">
        <f>((D63-39)/-0.2)</f>
        <v>75</v>
      </c>
      <c r="BJ63" s="5">
        <f>((F63-69)/0.19)</f>
        <v>36.842105263157897</v>
      </c>
      <c r="BK63" s="5">
        <f>((F63-85)/-0.16)</f>
        <v>56.25</v>
      </c>
      <c r="BL63" s="5">
        <f>((G63-161)/1.34)</f>
        <v>29.104477611940297</v>
      </c>
      <c r="BM63" s="5">
        <f>((G63-295)/-1.34)</f>
        <v>70.895522388059703</v>
      </c>
      <c r="BN63" s="5">
        <f>(M63/29.81)</f>
        <v>46.293190204629319</v>
      </c>
      <c r="BP63" s="51" t="s">
        <v>795</v>
      </c>
      <c r="BQ63" s="51" t="s">
        <v>790</v>
      </c>
      <c r="BS63">
        <v>83.332799999999992</v>
      </c>
    </row>
    <row r="64" spans="1:71" x14ac:dyDescent="0.25">
      <c r="A64" s="1">
        <v>136</v>
      </c>
      <c r="B64" s="1" t="s">
        <v>197</v>
      </c>
      <c r="C64" s="1" t="s">
        <v>30</v>
      </c>
      <c r="D64" s="1">
        <v>29</v>
      </c>
      <c r="E64" s="4">
        <f>(F64-5)</f>
        <v>74</v>
      </c>
      <c r="F64">
        <v>79</v>
      </c>
      <c r="G64">
        <v>225</v>
      </c>
      <c r="H64" t="s">
        <v>669</v>
      </c>
      <c r="I64" s="1" t="s">
        <v>587</v>
      </c>
      <c r="J64" s="1" t="s">
        <v>62</v>
      </c>
      <c r="K64" s="1">
        <v>72</v>
      </c>
      <c r="L64" s="1">
        <v>22</v>
      </c>
      <c r="M64" s="1">
        <v>1717</v>
      </c>
      <c r="N64" s="12">
        <v>198</v>
      </c>
      <c r="O64" s="12">
        <v>423</v>
      </c>
      <c r="P64" s="12">
        <v>0.46800000000000003</v>
      </c>
      <c r="Q64" s="7">
        <v>74</v>
      </c>
      <c r="R64" s="7">
        <v>192</v>
      </c>
      <c r="S64" s="7">
        <v>0.38500000000000001</v>
      </c>
      <c r="T64" s="1">
        <v>124</v>
      </c>
      <c r="U64" s="1">
        <v>231</v>
      </c>
      <c r="V64" s="1">
        <v>0.53700000000000003</v>
      </c>
      <c r="W64" s="1">
        <v>0.55600000000000005</v>
      </c>
      <c r="X64" s="16">
        <v>48</v>
      </c>
      <c r="Y64" s="16">
        <v>67</v>
      </c>
      <c r="Z64" s="16">
        <v>0.71599999999999997</v>
      </c>
      <c r="AA64" s="20">
        <v>45</v>
      </c>
      <c r="AB64" s="20">
        <v>175</v>
      </c>
      <c r="AC64" s="20">
        <v>220</v>
      </c>
      <c r="AD64" s="32">
        <v>130</v>
      </c>
      <c r="AE64" s="34">
        <v>72</v>
      </c>
      <c r="AF64" s="30">
        <v>11</v>
      </c>
      <c r="AG64" s="1">
        <v>62</v>
      </c>
      <c r="AH64" s="1">
        <v>113</v>
      </c>
      <c r="AI64" s="1">
        <v>518</v>
      </c>
      <c r="AJ64" s="1"/>
      <c r="AK64" s="4">
        <f>(AVERAGE(AM64:BB64)/0.87)*0.85+10</f>
        <v>81.258726866159279</v>
      </c>
      <c r="AL64" s="4">
        <f>AVERAGE(AM64:BB64)</f>
        <v>72.93540279242184</v>
      </c>
      <c r="AM64" s="14">
        <f>((P64*100)*0.5+(N64/6.59)*0.5)*0.66+45</f>
        <v>70.359022761760244</v>
      </c>
      <c r="AN64" s="10">
        <f>(BS64-MIN(BS$2:BS$493))/(MAX(BS$2:BS$493)-MIN(BS$2:BS$493))*61 +45</f>
        <v>77.719624910265622</v>
      </c>
      <c r="AO64" s="18">
        <f>IF(Y64&gt;50,((Z64*107)*0.9+(X64/5)*0.1)*0.7+30,((Z64*90)*0.5+(X64/5)*0.5)*0.7+40)</f>
        <v>78.937559999999991</v>
      </c>
      <c r="AP64" s="39">
        <f>((AZ64/0.96)*0.4+(AS64/0.96)*0.3+(T64/6.3)*0.4)*0.6+40</f>
        <v>74.670469086681535</v>
      </c>
      <c r="AQ64" s="37">
        <f>(AE64/1.5)*0.57+47</f>
        <v>74.36</v>
      </c>
      <c r="AR64" s="24">
        <f>((AF64/1.8)*0.8+(F64/0.8)*0.2)*0.73+40</f>
        <v>57.986388888888889</v>
      </c>
      <c r="AS64" s="22">
        <f>((AA64/3)*0.6+(AC64/9)*0.2+(AZ64/0.96)*0.2)*0.75+40</f>
        <v>61.881581107434229</v>
      </c>
      <c r="AT64" s="26">
        <f>((AB64/7)*0.65+(AC64/9)*0.2+(AZ64/0.96)*0.25)*0.6+47</f>
        <v>71.148247774100895</v>
      </c>
      <c r="AU64" s="43">
        <f>((AD64/5.5)*0.95+(AY64/0.95)*0.17)*0.67+40</f>
        <v>64.58998517165071</v>
      </c>
      <c r="AV64" s="37">
        <f>(((AG64-321)/-3.21)*0.1+(AU64/0.95)*0.57+(AS64/0.95)*0.2+(AI64/20)*0.2)*0.6+40</f>
        <v>79.018136928586728</v>
      </c>
      <c r="AW64" s="42">
        <f>((AQ64/0.95)*0.4+(AS64/0.95)*0.2+(AR64/0.95)*0.2+(AY64/0.95)*0.2)*0.71+30</f>
        <v>82.047206016025427</v>
      </c>
      <c r="AX64" s="45">
        <f>(BI64*0.3+BK64*0.2+BM64*0.2+AY64*0.1+BN64*0.2)*0.8+30</f>
        <v>71.943121892408143</v>
      </c>
      <c r="AY64" s="47">
        <f>(BI64*0.2+BK64*0.2+BM64*0.2+(AQ64/0.96)*0.45)*0.79+30</f>
        <v>79.615168843283584</v>
      </c>
      <c r="AZ64" s="28">
        <f>(BI64*0.2+BJ64*0.3+(AC64/11)*0.3+(AR64/0.96)*0.1+BM64*0.1+(AY64/0.96)*0.1)*0.65+40</f>
        <v>73.375452420912382</v>
      </c>
      <c r="BA64" s="49">
        <f>IF(C64="C",(((AY64/0.95)*0.35+(AU64/0.95)*0.2+BK64*0.45)*0.55+30),IF(C64="PF",(((AY64/0.95)*0.4+(AU64/0.95)*0.25+BK64*0.35)*0.65+35),(((T64/6.3)*0.1+(AY64/0.95)*0.35+(AU64/0.95)*0.2+BK64*0.35)*0.65+40)))</f>
        <v>77.714982431114137</v>
      </c>
      <c r="BB64" s="45">
        <f>(BL64*0.3+BJ64*0.3+BI64*0.1+BN64*0.1+(AH64/2.8)*0.25)*0.62+40</f>
        <v>71.599496445637016</v>
      </c>
      <c r="BC64" s="5">
        <f>((D64-39)/-0.2)*0.5+50</f>
        <v>75</v>
      </c>
      <c r="BD64" s="5">
        <f>((F64-69)/0.19)*0.45+55</f>
        <v>78.68421052631578</v>
      </c>
      <c r="BE64" s="5">
        <f>((F64-85)/-0.16)*0.45+55</f>
        <v>71.875</v>
      </c>
      <c r="BF64" s="5">
        <f>((G64-161)/1.34)*0.45+55</f>
        <v>76.492537313432834</v>
      </c>
      <c r="BG64" s="5">
        <f>((G64-295)/-1.34)*0.45+55</f>
        <v>78.507462686567166</v>
      </c>
      <c r="BH64" s="5">
        <f>(M64/29.81)*0.45+55</f>
        <v>80.919154646091926</v>
      </c>
      <c r="BI64" s="5">
        <f>((D64-39)/-0.2)</f>
        <v>50</v>
      </c>
      <c r="BJ64" s="5">
        <f>((F64-69)/0.19)</f>
        <v>52.631578947368418</v>
      </c>
      <c r="BK64" s="5">
        <f>((F64-85)/-0.16)</f>
        <v>37.5</v>
      </c>
      <c r="BL64" s="5">
        <f>((G64-161)/1.34)</f>
        <v>47.761194029850742</v>
      </c>
      <c r="BM64" s="5">
        <f>((G64-295)/-1.34)</f>
        <v>52.238805970149251</v>
      </c>
      <c r="BN64" s="5">
        <f>(M64/29.81)</f>
        <v>57.598121435759815</v>
      </c>
      <c r="BP64" s="51" t="s">
        <v>798</v>
      </c>
      <c r="BQ64" s="51" t="s">
        <v>789</v>
      </c>
      <c r="BS64">
        <v>83.256</v>
      </c>
    </row>
    <row r="65" spans="1:71" x14ac:dyDescent="0.25">
      <c r="A65" s="1">
        <v>316</v>
      </c>
      <c r="B65" s="1" t="s">
        <v>378</v>
      </c>
      <c r="C65" s="1" t="s">
        <v>25</v>
      </c>
      <c r="D65" s="1">
        <v>23</v>
      </c>
      <c r="E65" s="4">
        <f>(F65-5)</f>
        <v>74</v>
      </c>
      <c r="F65">
        <v>79</v>
      </c>
      <c r="G65">
        <v>225</v>
      </c>
      <c r="H65" t="s">
        <v>687</v>
      </c>
      <c r="I65" s="1" t="s">
        <v>587</v>
      </c>
      <c r="J65" s="1" t="s">
        <v>62</v>
      </c>
      <c r="K65" s="1">
        <v>79</v>
      </c>
      <c r="L65" s="1">
        <v>58</v>
      </c>
      <c r="M65" s="1">
        <v>2378</v>
      </c>
      <c r="N65" s="12">
        <v>406</v>
      </c>
      <c r="O65" s="12">
        <v>869</v>
      </c>
      <c r="P65" s="12">
        <v>0.46700000000000003</v>
      </c>
      <c r="Q65" s="7">
        <v>109</v>
      </c>
      <c r="R65" s="7">
        <v>268</v>
      </c>
      <c r="S65" s="7">
        <v>0.40699999999999997</v>
      </c>
      <c r="T65" s="1">
        <v>297</v>
      </c>
      <c r="U65" s="1">
        <v>601</v>
      </c>
      <c r="V65" s="1">
        <v>0.49399999999999999</v>
      </c>
      <c r="W65" s="1">
        <v>0.53</v>
      </c>
      <c r="X65" s="16">
        <v>134</v>
      </c>
      <c r="Y65" s="16">
        <v>156</v>
      </c>
      <c r="Z65" s="16">
        <v>0.85899999999999999</v>
      </c>
      <c r="AA65" s="20">
        <v>48</v>
      </c>
      <c r="AB65" s="20">
        <v>299</v>
      </c>
      <c r="AC65" s="20">
        <v>347</v>
      </c>
      <c r="AD65" s="32">
        <v>182</v>
      </c>
      <c r="AE65" s="34">
        <v>122</v>
      </c>
      <c r="AF65" s="30">
        <v>11</v>
      </c>
      <c r="AG65" s="1">
        <v>113</v>
      </c>
      <c r="AH65" s="1">
        <v>183</v>
      </c>
      <c r="AI65" s="1">
        <v>1055</v>
      </c>
      <c r="AJ65" s="1"/>
      <c r="AK65" s="4">
        <f>(AVERAGE(AM65:BB65)/0.87)*0.85+10</f>
        <v>88.81636191136468</v>
      </c>
      <c r="AL65" s="4">
        <f>AVERAGE(AM65:BB65)</f>
        <v>80.670864544573263</v>
      </c>
      <c r="AM65" s="14">
        <f>((P65*100)*0.5+(N65/6.59)*0.5)*0.66+45</f>
        <v>80.741804248861911</v>
      </c>
      <c r="AN65" s="10">
        <f>(BS65-MIN(BS$2:BS$493))/(MAX(BS$2:BS$493)-MIN(BS$2:BS$493))*61 +45</f>
        <v>77.415487033381197</v>
      </c>
      <c r="AO65" s="18">
        <f>IF(Y65&gt;50,((Z65*107)*0.9+(X65/5)*0.1)*0.7+30,((Z65*90)*0.5+(X65/5)*0.5)*0.7+40)</f>
        <v>89.781190000000009</v>
      </c>
      <c r="AP65" s="39">
        <f>((AZ65/0.96)*0.4+(AS65/0.96)*0.3+(T65/6.3)*0.4)*0.6+40</f>
        <v>83.682943444195686</v>
      </c>
      <c r="AQ65" s="37">
        <f>(AE65/1.5)*0.57+47</f>
        <v>93.359999999999985</v>
      </c>
      <c r="AR65" s="24">
        <f>((AF65/1.8)*0.8+(F65/0.8)*0.2)*0.73+40</f>
        <v>57.986388888888889</v>
      </c>
      <c r="AS65" s="22">
        <f>((AA65/3)*0.6+(AC65/9)*0.2+(AZ65/0.96)*0.2)*0.75+40</f>
        <v>65.533981014401846</v>
      </c>
      <c r="AT65" s="26">
        <f>((AB65/7)*0.65+(AC65/9)*0.2+(AZ65/0.96)*0.25)*0.6+47</f>
        <v>80.835885776306611</v>
      </c>
      <c r="AU65" s="43">
        <f>((AD65/5.5)*0.95+(AY65/0.95)*0.17)*0.67+40</f>
        <v>72.019676281100487</v>
      </c>
      <c r="AV65" s="37">
        <f>(((AG65-321)/-3.21)*0.1+(AU65/0.95)*0.57+(AS65/0.95)*0.2+(AI65/20)*0.2)*0.6+40</f>
        <v>84.422910477673497</v>
      </c>
      <c r="AW65" s="42">
        <f>((AQ65/0.95)*0.4+(AS65/0.95)*0.2+(AR65/0.95)*0.2+(AY65/0.95)*0.2)*0.71+30</f>
        <v>90.033336449487962</v>
      </c>
      <c r="AX65" s="45">
        <f>(BI65*0.3+BK65*0.2+BM65*0.2+AY65*0.1+BN65*0.2)*0.8+30</f>
        <v>83.632999643162918</v>
      </c>
      <c r="AY65" s="47">
        <f>(BI65*0.2+BK65*0.2+BM65*0.2+(AQ65/0.96)*0.45)*0.79+30</f>
        <v>91.391106343283582</v>
      </c>
      <c r="AZ65" s="28">
        <f>(BI65*0.2+BJ65*0.3+(AC65/11)*0.3+(AR65/0.96)*0.1+BM65*0.1+(AY65/0.96)*0.1)*0.65+40</f>
        <v>80.324145158838519</v>
      </c>
      <c r="BA65" s="49">
        <f>IF(C65="C",(((AY65/0.95)*0.35+(AU65/0.95)*0.2+BK65*0.45)*0.55+30),IF(C65="PF",(((AY65/0.95)*0.4+(AU65/0.95)*0.25+BK65*0.35)*0.65+35),(((T65/6.3)*0.1+(AY65/0.95)*0.35+(AU65/0.95)*0.2+BK65*0.35)*0.65+40)))</f>
        <v>80.862707942034291</v>
      </c>
      <c r="BB65" s="45">
        <f>(BL65*0.3+BJ65*0.3+BI65*0.1+BN65*0.1+(AH65/2.8)*0.25)*0.62+40</f>
        <v>78.70927001155448</v>
      </c>
      <c r="BC65" s="5">
        <f>((D65-39)/-0.2)*0.5+50</f>
        <v>90</v>
      </c>
      <c r="BD65" s="5">
        <f>((F65-69)/0.19)*0.45+55</f>
        <v>78.68421052631578</v>
      </c>
      <c r="BE65" s="5">
        <f>((F65-85)/-0.16)*0.45+55</f>
        <v>71.875</v>
      </c>
      <c r="BF65" s="5">
        <f>((G65-161)/1.34)*0.45+55</f>
        <v>76.492537313432834</v>
      </c>
      <c r="BG65" s="5">
        <f>((G65-295)/-1.34)*0.45+55</f>
        <v>78.507462686567166</v>
      </c>
      <c r="BH65" s="5">
        <f>(M65/29.81)*0.45+55</f>
        <v>90.897349882589737</v>
      </c>
      <c r="BI65" s="5">
        <f>((D65-39)/-0.2)</f>
        <v>80</v>
      </c>
      <c r="BJ65" s="5">
        <f>((F65-69)/0.19)</f>
        <v>52.631578947368418</v>
      </c>
      <c r="BK65" s="5">
        <f>((F65-85)/-0.16)</f>
        <v>37.5</v>
      </c>
      <c r="BL65" s="5">
        <f>((G65-161)/1.34)</f>
        <v>47.761194029850742</v>
      </c>
      <c r="BM65" s="5">
        <f>((G65-295)/-1.34)</f>
        <v>52.238805970149251</v>
      </c>
      <c r="BN65" s="5">
        <f>(M65/29.81)</f>
        <v>79.771888627977191</v>
      </c>
      <c r="BP65" s="51" t="s">
        <v>788</v>
      </c>
      <c r="BQ65" s="51" t="s">
        <v>787</v>
      </c>
      <c r="BS65">
        <v>82.900399999999991</v>
      </c>
    </row>
    <row r="66" spans="1:71" x14ac:dyDescent="0.25">
      <c r="A66" s="1">
        <v>74</v>
      </c>
      <c r="B66" s="1" t="s">
        <v>132</v>
      </c>
      <c r="C66" s="1" t="s">
        <v>30</v>
      </c>
      <c r="D66" s="1">
        <v>25</v>
      </c>
      <c r="E66" s="4">
        <f>(F66-5)</f>
        <v>74</v>
      </c>
      <c r="F66">
        <v>79</v>
      </c>
      <c r="G66">
        <v>220</v>
      </c>
      <c r="H66" t="s">
        <v>623</v>
      </c>
      <c r="I66" s="1" t="s">
        <v>587</v>
      </c>
      <c r="J66" s="1" t="s">
        <v>77</v>
      </c>
      <c r="K66" s="1">
        <v>65</v>
      </c>
      <c r="L66" s="1">
        <v>65</v>
      </c>
      <c r="M66" s="1">
        <v>2513</v>
      </c>
      <c r="N66" s="12">
        <v>421</v>
      </c>
      <c r="O66" s="12">
        <v>912</v>
      </c>
      <c r="P66" s="12">
        <v>0.46200000000000002</v>
      </c>
      <c r="Q66" s="7">
        <v>73</v>
      </c>
      <c r="R66" s="7">
        <v>193</v>
      </c>
      <c r="S66" s="7">
        <v>0.378</v>
      </c>
      <c r="T66" s="1">
        <v>348</v>
      </c>
      <c r="U66" s="1">
        <v>719</v>
      </c>
      <c r="V66" s="1">
        <v>0.48399999999999999</v>
      </c>
      <c r="W66" s="1">
        <v>0.502</v>
      </c>
      <c r="X66" s="16">
        <v>386</v>
      </c>
      <c r="Y66" s="16">
        <v>463</v>
      </c>
      <c r="Z66" s="16">
        <v>0.83399999999999996</v>
      </c>
      <c r="AA66" s="20">
        <v>114</v>
      </c>
      <c r="AB66" s="20">
        <v>265</v>
      </c>
      <c r="AC66" s="20">
        <v>379</v>
      </c>
      <c r="AD66" s="32">
        <v>212</v>
      </c>
      <c r="AE66" s="34">
        <v>114</v>
      </c>
      <c r="AF66" s="30">
        <v>36</v>
      </c>
      <c r="AG66" s="1">
        <v>93</v>
      </c>
      <c r="AH66" s="1">
        <v>108</v>
      </c>
      <c r="AI66" s="1">
        <v>1301</v>
      </c>
      <c r="AJ66" s="1"/>
      <c r="AK66" s="4">
        <f>(AVERAGE(AM66:BB66)/0.87)*0.85+10</f>
        <v>90.261587520568042</v>
      </c>
      <c r="AL66" s="4">
        <f>AVERAGE(AM66:BB66)</f>
        <v>82.150095462228464</v>
      </c>
      <c r="AM66" s="14">
        <f>((P66*100)*0.5+(N66/6.59)*0.5)*0.66+45</f>
        <v>81.327942336874059</v>
      </c>
      <c r="AN66" s="10">
        <f>(BS66-MIN(BS$2:BS$493))/(MAX(BS$2:BS$493)-MIN(BS$2:BS$493))*61 +45</f>
        <v>77.380249461593678</v>
      </c>
      <c r="AO66" s="18">
        <f>IF(Y66&gt;50,((Z66*107)*0.9+(X66/5)*0.1)*0.7+30,((Z66*90)*0.5+(X66/5)*0.5)*0.7+40)</f>
        <v>91.623940000000005</v>
      </c>
      <c r="AP66" s="39">
        <f>((AZ66/0.96)*0.4+(AS66/0.96)*0.3+(T66/6.3)*0.4)*0.6+40</f>
        <v>87.55851022648875</v>
      </c>
      <c r="AQ66" s="37">
        <f>(AE66/1.5)*0.57+47</f>
        <v>90.32</v>
      </c>
      <c r="AR66" s="24">
        <f>((AF66/1.8)*0.8+(F66/0.8)*0.2)*0.73+40</f>
        <v>66.097499999999997</v>
      </c>
      <c r="AS66" s="22">
        <f>((AA66/3)*0.6+(AC66/9)*0.2+(AZ66/0.96)*0.2)*0.75+40</f>
        <v>75.954144915251788</v>
      </c>
      <c r="AT66" s="26">
        <f>((AB66/7)*0.65+(AC66/9)*0.2+(AZ66/0.96)*0.25)*0.6+47</f>
        <v>79.355097296204164</v>
      </c>
      <c r="AU66" s="43">
        <f>((AD66/5.5)*0.95+(AY66/0.95)*0.17)*0.67+40</f>
        <v>75.237773489234456</v>
      </c>
      <c r="AV66" s="37">
        <f>(((AG66-321)/-3.21)*0.1+(AU66/0.95)*0.57+(AS66/0.95)*0.2+(AI66/20)*0.2)*0.6+40</f>
        <v>88.747488477883707</v>
      </c>
      <c r="AW66" s="42">
        <f>((AQ66/0.95)*0.4+(AS66/0.95)*0.2+(AR66/0.95)*0.2+(AY66/0.95)*0.2)*0.71+30</f>
        <v>91.578158522760489</v>
      </c>
      <c r="AX66" s="45">
        <f>(BI66*0.3+BK66*0.2+BM66*0.2+AY66*0.1+BN66*0.2)*0.8+30</f>
        <v>82.385307811712977</v>
      </c>
      <c r="AY66" s="47">
        <f>(BI66*0.2+BK66*0.2+BM66*0.2+(AQ66/0.96)*0.45)*0.79+30</f>
        <v>89.274908582089552</v>
      </c>
      <c r="AZ66" s="28">
        <f>(BI66*0.2+BJ66*0.3+(AC66/11)*0.3+(AR66/0.96)*0.1+BM66*0.1+(AY66/0.96)*0.1)*0.65+40</f>
        <v>80.239860790944732</v>
      </c>
      <c r="BA66" s="49">
        <f>IF(C66="C",(((AY66/0.95)*0.35+(AU66/0.95)*0.2+BK66*0.45)*0.55+30),IF(C66="PF",(((AY66/0.95)*0.4+(AU66/0.95)*0.25+BK66*0.35)*0.65+35),(((T66/6.3)*0.1+(AY66/0.95)*0.35+(AU66/0.95)*0.2+BK66*0.35)*0.65+40)))</f>
        <v>83.796412775766555</v>
      </c>
      <c r="BB66" s="45">
        <f>(BL66*0.3+BJ66*0.3+BI66*0.1+BN66*0.1+(AH66/2.8)*0.25)*0.62+40</f>
        <v>73.52423270885059</v>
      </c>
      <c r="BC66" s="5">
        <f>((D66-39)/-0.2)*0.5+50</f>
        <v>85</v>
      </c>
      <c r="BD66" s="5">
        <f>((F66-69)/0.19)*0.45+55</f>
        <v>78.68421052631578</v>
      </c>
      <c r="BE66" s="5">
        <f>((F66-85)/-0.16)*0.45+55</f>
        <v>71.875</v>
      </c>
      <c r="BF66" s="5">
        <f>((G66-161)/1.34)*0.45+55</f>
        <v>74.81343283582089</v>
      </c>
      <c r="BG66" s="5">
        <f>((G66-295)/-1.34)*0.45+55</f>
        <v>80.18656716417911</v>
      </c>
      <c r="BH66" s="5">
        <f>(M66/29.81)*0.45+55</f>
        <v>92.935256625293533</v>
      </c>
      <c r="BI66" s="5">
        <f>((D66-39)/-0.2)</f>
        <v>70</v>
      </c>
      <c r="BJ66" s="5">
        <f>((F66-69)/0.19)</f>
        <v>52.631578947368418</v>
      </c>
      <c r="BK66" s="5">
        <f>((F66-85)/-0.16)</f>
        <v>37.5</v>
      </c>
      <c r="BL66" s="5">
        <f>((G66-161)/1.34)</f>
        <v>44.029850746268657</v>
      </c>
      <c r="BM66" s="5">
        <f>((G66-295)/-1.34)</f>
        <v>55.970149253731343</v>
      </c>
      <c r="BN66" s="5">
        <f>(M66/29.81)</f>
        <v>84.300570278430058</v>
      </c>
      <c r="BP66" s="51" t="s">
        <v>795</v>
      </c>
      <c r="BQ66" s="51" t="s">
        <v>787</v>
      </c>
      <c r="BS66">
        <v>82.859200000000001</v>
      </c>
    </row>
    <row r="67" spans="1:71" x14ac:dyDescent="0.25">
      <c r="A67" s="1">
        <v>351</v>
      </c>
      <c r="B67" s="1" t="s">
        <v>414</v>
      </c>
      <c r="C67" s="1" t="s">
        <v>73</v>
      </c>
      <c r="D67" s="1">
        <v>22</v>
      </c>
      <c r="E67" s="4">
        <f>(F67-5)</f>
        <v>71</v>
      </c>
      <c r="F67">
        <v>76</v>
      </c>
      <c r="G67">
        <v>210</v>
      </c>
      <c r="H67" t="s">
        <v>677</v>
      </c>
      <c r="I67" s="1" t="s">
        <v>587</v>
      </c>
      <c r="J67" s="1" t="s">
        <v>182</v>
      </c>
      <c r="K67" s="1">
        <v>72</v>
      </c>
      <c r="L67" s="1">
        <v>71</v>
      </c>
      <c r="M67" s="1">
        <v>2573</v>
      </c>
      <c r="N67" s="12">
        <v>473</v>
      </c>
      <c r="O67" s="12">
        <v>1086</v>
      </c>
      <c r="P67" s="12">
        <v>0.436</v>
      </c>
      <c r="Q67" s="7">
        <v>84</v>
      </c>
      <c r="R67" s="7">
        <v>248</v>
      </c>
      <c r="S67" s="7">
        <v>0.33900000000000002</v>
      </c>
      <c r="T67" s="1">
        <v>389</v>
      </c>
      <c r="U67" s="1">
        <v>838</v>
      </c>
      <c r="V67" s="1">
        <v>0.46400000000000002</v>
      </c>
      <c r="W67" s="1">
        <v>0.47399999999999998</v>
      </c>
      <c r="X67" s="16">
        <v>262</v>
      </c>
      <c r="Y67" s="16">
        <v>320</v>
      </c>
      <c r="Z67" s="16">
        <v>0.81899999999999995</v>
      </c>
      <c r="AA67" s="20">
        <v>51</v>
      </c>
      <c r="AB67" s="20">
        <v>251</v>
      </c>
      <c r="AC67" s="20">
        <v>302</v>
      </c>
      <c r="AD67" s="32">
        <v>295</v>
      </c>
      <c r="AE67" s="34">
        <v>120</v>
      </c>
      <c r="AF67" s="30">
        <v>19</v>
      </c>
      <c r="AG67" s="1">
        <v>204</v>
      </c>
      <c r="AH67" s="1">
        <v>187</v>
      </c>
      <c r="AI67" s="1">
        <v>1292</v>
      </c>
      <c r="AJ67" s="1"/>
      <c r="AK67" s="4">
        <f>(AVERAGE(AM67:BB67)/0.87)*0.85+10</f>
        <v>91.053610772609275</v>
      </c>
      <c r="AL67" s="4">
        <f>AVERAGE(AM67:BB67)</f>
        <v>82.960754555494205</v>
      </c>
      <c r="AM67" s="14">
        <f>((P67*100)*0.5+(N67/6.59)*0.5)*0.66+45</f>
        <v>83.073887708649465</v>
      </c>
      <c r="AN67" s="10">
        <f>(BS67-MIN(BS$2:BS$493))/(MAX(BS$2:BS$493)-MIN(BS$2:BS$493))*61 +45</f>
        <v>77.278984206748035</v>
      </c>
      <c r="AO67" s="18">
        <f>IF(Y67&gt;50,((Z67*107)*0.9+(X67/5)*0.1)*0.7+30,((Z67*90)*0.5+(X67/5)*0.5)*0.7+40)</f>
        <v>88.876789999999986</v>
      </c>
      <c r="AP67" s="39">
        <f>((AZ67/0.96)*0.4+(AS67/0.96)*0.3+(T67/6.3)*0.4)*0.6+40</f>
        <v>86.559362688140965</v>
      </c>
      <c r="AQ67" s="37">
        <f>(AE67/1.5)*0.57+47</f>
        <v>92.6</v>
      </c>
      <c r="AR67" s="24">
        <f>((AF67/1.8)*0.8+(F67/0.8)*0.2)*0.73+40</f>
        <v>60.034444444444446</v>
      </c>
      <c r="AS67" s="22">
        <f>((AA67/3)*0.6+(AC67/9)*0.2+(AZ67/0.96)*0.2)*0.75+40</f>
        <v>64.913929176182762</v>
      </c>
      <c r="AT67" s="26">
        <f>((AB67/7)*0.65+(AC67/9)*0.2+(AZ67/0.96)*0.25)*0.6+47</f>
        <v>77.2415482238018</v>
      </c>
      <c r="AU67" s="43">
        <f>((AD67/5.5)*0.95+(AY67/0.95)*0.17)*0.67+40</f>
        <v>85.649440191387555</v>
      </c>
      <c r="AV67" s="37">
        <f>(((AG67-321)/-3.21)*0.1+(AU67/0.95)*0.57+(AS67/0.95)*0.2+(AI67/20)*0.2)*0.6+40</f>
        <v>88.972368568478345</v>
      </c>
      <c r="AW67" s="42">
        <f>((AQ67/0.95)*0.4+(AS67/0.95)*0.2+(AR67/0.95)*0.2+(AY67/0.95)*0.2)*0.71+30</f>
        <v>90.708493741188491</v>
      </c>
      <c r="AX67" s="45">
        <f>(BI67*0.3+BK67*0.2+BM67*0.2+AY67*0.1+BN67*0.2)*0.8+30</f>
        <v>91.039384559924287</v>
      </c>
      <c r="AY67" s="47">
        <v>96</v>
      </c>
      <c r="AZ67" s="28">
        <f>(BI67*0.2+BJ67*0.3+(AC67/11)*0.3+(AR67/0.96)*0.1+BM67*0.1+(AY67/0.96)*0.1)*0.65+40</f>
        <v>78.275813394236295</v>
      </c>
      <c r="BA67" s="49">
        <f>IF(C67="C",(((AY67/0.95)*0.35+(AU67/0.95)*0.2+BK67*0.45)*0.55+30),IF(C67="PF",(((AY67/0.95)*0.4+(AU67/0.95)*0.25+BK67*0.35)*0.65+35),(((T67/6.3)*0.1+(AY67/0.95)*0.35+(AU67/0.95)*0.2+BK67*0.35)*0.65+40)))</f>
        <v>91.520290458103005</v>
      </c>
      <c r="BB67" s="45">
        <f>(BL67*0.3+BJ67*0.3+BI67*0.1+BN67*0.1+(AH67/2.8)*0.25)*0.62+40</f>
        <v>74.627335526621664</v>
      </c>
      <c r="BC67" s="5">
        <f>((D67-39)/-0.2)*0.5+50</f>
        <v>92.5</v>
      </c>
      <c r="BD67" s="5">
        <f>((F67-69)/0.19)*0.45+55</f>
        <v>71.578947368421055</v>
      </c>
      <c r="BE67" s="5">
        <f>((F67-85)/-0.16)*0.45+55</f>
        <v>80.3125</v>
      </c>
      <c r="BF67" s="5">
        <f>((G67-161)/1.34)*0.45+55</f>
        <v>71.455223880597018</v>
      </c>
      <c r="BG67" s="5">
        <f>((G67-295)/-1.34)*0.45+55</f>
        <v>83.544776119402982</v>
      </c>
      <c r="BH67" s="5">
        <f>(M67/29.81)*0.45+55</f>
        <v>93.84099295538411</v>
      </c>
      <c r="BI67" s="5">
        <f>((D67-39)/-0.2)</f>
        <v>85</v>
      </c>
      <c r="BJ67" s="5">
        <f>((F67-69)/0.19)</f>
        <v>36.842105263157897</v>
      </c>
      <c r="BK67" s="5">
        <f>((F67-85)/-0.16)</f>
        <v>56.25</v>
      </c>
      <c r="BL67" s="5">
        <f>((G67-161)/1.34)</f>
        <v>36.567164179104473</v>
      </c>
      <c r="BM67" s="5">
        <f>((G67-295)/-1.34)</f>
        <v>63.432835820895519</v>
      </c>
      <c r="BN67" s="5">
        <f>(M67/29.81)</f>
        <v>86.313317678631336</v>
      </c>
      <c r="BP67" s="51" t="s">
        <v>788</v>
      </c>
      <c r="BQ67" s="51" t="s">
        <v>787</v>
      </c>
      <c r="BS67">
        <v>82.740800000000007</v>
      </c>
    </row>
    <row r="68" spans="1:71" x14ac:dyDescent="0.25">
      <c r="A68" s="1">
        <v>52</v>
      </c>
      <c r="B68" s="1" t="s">
        <v>110</v>
      </c>
      <c r="C68" s="1" t="s">
        <v>73</v>
      </c>
      <c r="D68" s="1">
        <v>25</v>
      </c>
      <c r="E68" s="4">
        <f>(F68-5)</f>
        <v>68</v>
      </c>
      <c r="F68">
        <v>73</v>
      </c>
      <c r="G68">
        <v>195</v>
      </c>
      <c r="H68" t="s">
        <v>593</v>
      </c>
      <c r="I68" s="1" t="s">
        <v>587</v>
      </c>
      <c r="J68" s="1" t="s">
        <v>86</v>
      </c>
      <c r="K68" s="1">
        <v>81</v>
      </c>
      <c r="L68" s="1">
        <v>81</v>
      </c>
      <c r="M68" s="1">
        <v>2800</v>
      </c>
      <c r="N68" s="12">
        <v>468</v>
      </c>
      <c r="O68" s="12">
        <v>1046</v>
      </c>
      <c r="P68" s="12">
        <v>0.44700000000000001</v>
      </c>
      <c r="Q68" s="7">
        <v>88</v>
      </c>
      <c r="R68" s="7">
        <v>272</v>
      </c>
      <c r="S68" s="7">
        <v>0.32400000000000001</v>
      </c>
      <c r="T68" s="1">
        <v>380</v>
      </c>
      <c r="U68" s="1">
        <v>774</v>
      </c>
      <c r="V68" s="1">
        <v>0.49099999999999999</v>
      </c>
      <c r="W68" s="1">
        <v>0.48899999999999999</v>
      </c>
      <c r="X68" s="16">
        <v>353</v>
      </c>
      <c r="Y68" s="16">
        <v>441</v>
      </c>
      <c r="Z68" s="16">
        <v>0.8</v>
      </c>
      <c r="AA68" s="20">
        <v>72</v>
      </c>
      <c r="AB68" s="20">
        <v>351</v>
      </c>
      <c r="AC68" s="20">
        <v>423</v>
      </c>
      <c r="AD68" s="32">
        <v>493</v>
      </c>
      <c r="AE68" s="34">
        <v>127</v>
      </c>
      <c r="AF68" s="30">
        <v>45</v>
      </c>
      <c r="AG68" s="1">
        <v>274</v>
      </c>
      <c r="AH68" s="1">
        <v>189</v>
      </c>
      <c r="AI68" s="1">
        <v>1377</v>
      </c>
      <c r="AJ68" s="1"/>
      <c r="AK68" s="4">
        <f>(AVERAGE(AM68:BB68)/0.87)*0.85+10</f>
        <v>93.232339552310876</v>
      </c>
      <c r="AL68" s="4">
        <f>AVERAGE(AM68:BB68)</f>
        <v>85.190747541777014</v>
      </c>
      <c r="AM68" s="14">
        <f>((P68*100)*0.5+(N68/6.59)*0.5)*0.66+45</f>
        <v>83.186508345978751</v>
      </c>
      <c r="AN68" s="10">
        <f>(BS68-MIN(BS$2:BS$493))/(MAX(BS$2:BS$493)-MIN(BS$2:BS$493))*61 +45</f>
        <v>77.217403984206754</v>
      </c>
      <c r="AO68" s="18">
        <f>IF(Y68&gt;50,((Z68*107)*0.9+(X68/5)*0.1)*0.7+30,((Z68*90)*0.5+(X68/5)*0.5)*0.7+40)</f>
        <v>88.87</v>
      </c>
      <c r="AP68" s="39">
        <f>((AZ68/0.96)*0.4+(AS68/0.96)*0.3+(T68/6.3)*0.4)*0.6+40</f>
        <v>86.751077381254333</v>
      </c>
      <c r="AQ68" s="37">
        <v>94</v>
      </c>
      <c r="AR68" s="24">
        <f>((AF68/1.8)*0.8+(F68/0.8)*0.2)*0.73+40</f>
        <v>67.922499999999999</v>
      </c>
      <c r="AS68" s="22">
        <f>((AA68/3)*0.6+(AC68/9)*0.2+(AZ68/0.96)*0.2)*0.75+40</f>
        <v>69.83769896786788</v>
      </c>
      <c r="AT68" s="26">
        <f>((AB68/7)*0.65+(AC68/9)*0.2+(AZ68/0.96)*0.25)*0.6+47</f>
        <v>84.183413253582188</v>
      </c>
      <c r="AU68" s="43">
        <v>93</v>
      </c>
      <c r="AV68" s="37">
        <f>(((AG68-321)/-3.21)*0.1+(AU68/0.95)*0.57+(AS68/0.95)*0.2+(AI68/20)*0.2)*0.6+40</f>
        <v>91.442108753048927</v>
      </c>
      <c r="AW68" s="42">
        <f>((AQ68/0.95)*0.4+(AS68/0.95)*0.2+(AR68/0.95)*0.2+(AY68/0.95)*0.2)*0.71+30</f>
        <v>93.191524477302352</v>
      </c>
      <c r="AX68" s="45">
        <f>(BI68*0.3+BK68*0.2+BM68*0.2+AY68*0.1+BN68*0.2)*0.8+30</f>
        <v>93.528812428965537</v>
      </c>
      <c r="AY68" s="47">
        <v>97</v>
      </c>
      <c r="AZ68" s="28">
        <f>(BI68*0.2+BJ68*0.3+(AC68/11)*0.3+(AR68/0.96)*0.1+BM68*0.1+(AY68/0.96)*0.1)*0.65+40</f>
        <v>76.721273394354483</v>
      </c>
      <c r="BA68" s="49">
        <f>IF(C68="C",(((AY68/0.95)*0.35+(AU68/0.95)*0.2+BK68*0.45)*0.55+30),IF(C68="PF",(((AY68/0.95)*0.4+(AU68/0.95)*0.25+BK68*0.35)*0.65+35),(((T68/6.3)*0.1+(AY68/0.95)*0.35+(AU68/0.95)*0.2+BK68*0.35)*0.65+40)))</f>
        <v>96.938398078529659</v>
      </c>
      <c r="BB68" s="45">
        <f>(BL68*0.3+BJ68*0.3+BI68*0.1+BN68*0.1+(AH68/2.8)*0.25)*0.62+40</f>
        <v>69.26124160334119</v>
      </c>
      <c r="BC68" s="5">
        <f>((D68-39)/-0.2)*0.5+50</f>
        <v>85</v>
      </c>
      <c r="BD68" s="5">
        <f>((F68-69)/0.19)*0.45+55</f>
        <v>64.473684210526315</v>
      </c>
      <c r="BE68" s="5">
        <f>((F68-85)/-0.16)*0.45+55</f>
        <v>88.75</v>
      </c>
      <c r="BF68" s="5">
        <f>((G68-161)/1.34)*0.45+55</f>
        <v>66.417910447761187</v>
      </c>
      <c r="BG68" s="5">
        <f>((G68-295)/-1.34)*0.45+55</f>
        <v>88.582089552238813</v>
      </c>
      <c r="BH68" s="5">
        <f>(M68/29.81)*0.45+55</f>
        <v>97.267695404226771</v>
      </c>
      <c r="BI68" s="5">
        <f>((D68-39)/-0.2)</f>
        <v>70</v>
      </c>
      <c r="BJ68" s="5">
        <f>((F68-69)/0.19)</f>
        <v>21.05263157894737</v>
      </c>
      <c r="BK68" s="5">
        <f>((F68-85)/-0.16)</f>
        <v>75</v>
      </c>
      <c r="BL68" s="5">
        <f>((G68-161)/1.34)</f>
        <v>25.373134328358208</v>
      </c>
      <c r="BM68" s="5">
        <f>((G68-295)/-1.34)</f>
        <v>74.626865671641781</v>
      </c>
      <c r="BN68" s="5">
        <f>(M68/29.81)</f>
        <v>93.928212009392823</v>
      </c>
      <c r="BP68" s="51" t="s">
        <v>785</v>
      </c>
      <c r="BQ68" s="51" t="s">
        <v>787</v>
      </c>
      <c r="BS68">
        <v>82.668800000000005</v>
      </c>
    </row>
    <row r="69" spans="1:71" x14ac:dyDescent="0.25">
      <c r="A69" s="1">
        <v>206</v>
      </c>
      <c r="B69" s="1" t="s">
        <v>267</v>
      </c>
      <c r="C69" s="1" t="s">
        <v>50</v>
      </c>
      <c r="D69" s="1">
        <v>24</v>
      </c>
      <c r="E69" s="4">
        <f>(F69-5)</f>
        <v>75</v>
      </c>
      <c r="F69">
        <v>80</v>
      </c>
      <c r="G69">
        <v>225</v>
      </c>
      <c r="H69" t="s">
        <v>702</v>
      </c>
      <c r="I69" s="1" t="s">
        <v>637</v>
      </c>
      <c r="J69" s="1" t="s">
        <v>99</v>
      </c>
      <c r="K69" s="1">
        <v>76</v>
      </c>
      <c r="L69" s="1">
        <v>76</v>
      </c>
      <c r="M69" s="1">
        <v>2618</v>
      </c>
      <c r="N69" s="12">
        <v>484</v>
      </c>
      <c r="O69" s="12">
        <v>1087</v>
      </c>
      <c r="P69" s="12">
        <v>0.44500000000000001</v>
      </c>
      <c r="Q69" s="7">
        <v>120</v>
      </c>
      <c r="R69" s="7">
        <v>330</v>
      </c>
      <c r="S69" s="7">
        <v>0.36399999999999999</v>
      </c>
      <c r="T69" s="1">
        <v>364</v>
      </c>
      <c r="U69" s="1">
        <v>757</v>
      </c>
      <c r="V69" s="1">
        <v>0.48099999999999998</v>
      </c>
      <c r="W69" s="1">
        <v>0.5</v>
      </c>
      <c r="X69" s="16">
        <v>375</v>
      </c>
      <c r="Y69" s="16">
        <v>462</v>
      </c>
      <c r="Z69" s="16">
        <v>0.81200000000000006</v>
      </c>
      <c r="AA69" s="20">
        <v>54</v>
      </c>
      <c r="AB69" s="20">
        <v>319</v>
      </c>
      <c r="AC69" s="20">
        <v>373</v>
      </c>
      <c r="AD69" s="32">
        <v>313</v>
      </c>
      <c r="AE69" s="34">
        <v>108</v>
      </c>
      <c r="AF69" s="30">
        <v>30</v>
      </c>
      <c r="AG69" s="1">
        <v>206</v>
      </c>
      <c r="AH69" s="1">
        <v>131</v>
      </c>
      <c r="AI69" s="1">
        <v>1463</v>
      </c>
      <c r="AJ69" s="1"/>
      <c r="AK69" s="4">
        <f>(AVERAGE(AM69:BB69)/0.87)*0.85+10</f>
        <v>91.391451655413633</v>
      </c>
      <c r="AL69" s="4">
        <f>AVERAGE(AM69:BB69)</f>
        <v>83.306544635541016</v>
      </c>
      <c r="AM69" s="14">
        <f>((P69*100)*0.5+(N69/6.59)*0.5)*0.66+45</f>
        <v>83.921722306525041</v>
      </c>
      <c r="AN69" s="10">
        <f>(BS69-MIN(BS$2:BS$493))/(MAX(BS$2:BS$493)-MIN(BS$2:BS$493))*61 +45</f>
        <v>77.148981514716439</v>
      </c>
      <c r="AO69" s="18">
        <f>IF(Y69&gt;50,((Z69*107)*0.9+(X69/5)*0.1)*0.7+30,((Z69*90)*0.5+(X69/5)*0.5)*0.7+40)</f>
        <v>89.986919999999998</v>
      </c>
      <c r="AP69" s="39">
        <f>((AZ69/0.96)*0.4+(AS69/0.96)*0.3+(T69/6.3)*0.4)*0.6+40</f>
        <v>86.926341540801161</v>
      </c>
      <c r="AQ69" s="37">
        <f>(AE69/1.5)*0.57+47</f>
        <v>88.039999999999992</v>
      </c>
      <c r="AR69" s="24">
        <f>((AF69/1.8)*0.8+(F69/0.8)*0.2)*0.73+40</f>
        <v>64.333333333333343</v>
      </c>
      <c r="AS69" s="22">
        <f>((AA69/3)*0.6+(AC69/9)*0.2+(AZ69/0.96)*0.2)*0.75+40</f>
        <v>67.114037225623036</v>
      </c>
      <c r="AT69" s="26">
        <f>((AB69/7)*0.65+(AC69/9)*0.2+(AZ69/0.96)*0.25)*0.6+47</f>
        <v>82.543561035146837</v>
      </c>
      <c r="AU69" s="43">
        <f>((AD69/5.5)*0.95+(AY69/0.95)*0.17)*0.67+40</f>
        <v>87.732531100478468</v>
      </c>
      <c r="AV69" s="37">
        <f>(((AG69-321)/-3.21)*0.1+(AU69/0.95)*0.57+(AS69/0.95)*0.2+(AI69/20)*0.2)*0.6+40</f>
        <v>90.988806503373411</v>
      </c>
      <c r="AW69" s="42">
        <f>((AQ69/0.95)*0.4+(AS69/0.95)*0.2+(AR69/0.95)*0.2+(AY69/0.95)*0.2)*0.71+30</f>
        <v>90.316722757233478</v>
      </c>
      <c r="AX69" s="45">
        <f>(BI69*0.3+BK69*0.2+BM69*0.2+AY69*0.1+BN69*0.2)*0.8+30</f>
        <v>83.089869471829047</v>
      </c>
      <c r="AY69" s="47">
        <v>96</v>
      </c>
      <c r="AZ69" s="28">
        <f>(BI69*0.2+BJ69*0.3+(AC69/11)*0.3+(AR69/0.96)*0.1+BM69*0.1+(AY69/0.96)*0.1)*0.65+40</f>
        <v>81.903171577320734</v>
      </c>
      <c r="BA69" s="49">
        <f>IF(C69="C",(((AY69/0.95)*0.35+(AU69/0.95)*0.2+BK69*0.45)*0.55+30),IF(C69="PF",(((AY69/0.95)*0.4+(AU69/0.95)*0.25+BK69*0.35)*0.65+35),(((T69/6.3)*0.1+(AY69/0.95)*0.35+(AU69/0.95)*0.2+BK69*0.35)*0.65+40)))</f>
        <v>85.859908495621028</v>
      </c>
      <c r="BB69" s="45">
        <f>(BL69*0.3+BJ69*0.3+BI69*0.1+BN69*0.1+(AH69/2.8)*0.25)*0.62+40</f>
        <v>76.99880730665403</v>
      </c>
      <c r="BC69" s="5">
        <f>((D69-39)/-0.2)*0.5+50</f>
        <v>87.5</v>
      </c>
      <c r="BD69" s="5">
        <f>((F69-69)/0.19)*0.45+55</f>
        <v>81.05263157894737</v>
      </c>
      <c r="BE69" s="5">
        <f>((F69-85)/-0.16)*0.45+55</f>
        <v>69.0625</v>
      </c>
      <c r="BF69" s="5">
        <f>((G69-161)/1.34)*0.45+55</f>
        <v>76.492537313432834</v>
      </c>
      <c r="BG69" s="5">
        <f>((G69-295)/-1.34)*0.45+55</f>
        <v>78.507462686567166</v>
      </c>
      <c r="BH69" s="5">
        <f>(M69/29.81)*0.45+55</f>
        <v>94.520295202952028</v>
      </c>
      <c r="BI69" s="5">
        <f>((D69-39)/-0.2)</f>
        <v>75</v>
      </c>
      <c r="BJ69" s="5">
        <f>((F69-69)/0.19)</f>
        <v>57.89473684210526</v>
      </c>
      <c r="BK69" s="5">
        <f>((F69-85)/-0.16)</f>
        <v>31.25</v>
      </c>
      <c r="BL69" s="5">
        <f>((G69-161)/1.34)</f>
        <v>47.761194029850742</v>
      </c>
      <c r="BM69" s="5">
        <f>((G69-295)/-1.34)</f>
        <v>52.238805970149251</v>
      </c>
      <c r="BN69" s="5">
        <f>(M69/29.81)</f>
        <v>87.822878228782287</v>
      </c>
      <c r="BP69" s="51" t="s">
        <v>796</v>
      </c>
      <c r="BQ69" s="51" t="s">
        <v>790</v>
      </c>
      <c r="BS69">
        <v>82.588799999999992</v>
      </c>
    </row>
    <row r="70" spans="1:71" x14ac:dyDescent="0.25">
      <c r="A70" s="1">
        <v>138</v>
      </c>
      <c r="B70" s="1" t="s">
        <v>199</v>
      </c>
      <c r="C70" s="1" t="s">
        <v>50</v>
      </c>
      <c r="D70" s="1">
        <v>34</v>
      </c>
      <c r="E70" s="4">
        <f>(F70-5)</f>
        <v>76</v>
      </c>
      <c r="F70">
        <v>81</v>
      </c>
      <c r="G70">
        <v>230</v>
      </c>
      <c r="H70" t="s">
        <v>594</v>
      </c>
      <c r="I70" s="1" t="s">
        <v>587</v>
      </c>
      <c r="J70" s="1" t="s">
        <v>77</v>
      </c>
      <c r="K70" s="1">
        <v>63</v>
      </c>
      <c r="L70" s="1">
        <v>63</v>
      </c>
      <c r="M70" s="1">
        <v>1838</v>
      </c>
      <c r="N70" s="12">
        <v>209</v>
      </c>
      <c r="O70" s="12">
        <v>481</v>
      </c>
      <c r="P70" s="12">
        <v>0.435</v>
      </c>
      <c r="Q70" s="7">
        <v>107</v>
      </c>
      <c r="R70" s="7">
        <v>263</v>
      </c>
      <c r="S70" s="7">
        <v>0.40699999999999997</v>
      </c>
      <c r="T70" s="1">
        <v>102</v>
      </c>
      <c r="U70" s="1">
        <v>218</v>
      </c>
      <c r="V70" s="1">
        <v>0.46800000000000003</v>
      </c>
      <c r="W70" s="1">
        <v>0.54600000000000004</v>
      </c>
      <c r="X70" s="16">
        <v>70</v>
      </c>
      <c r="Y70" s="16">
        <v>87</v>
      </c>
      <c r="Z70" s="16">
        <v>0.80500000000000005</v>
      </c>
      <c r="AA70" s="20">
        <v>28</v>
      </c>
      <c r="AB70" s="20">
        <v>220</v>
      </c>
      <c r="AC70" s="20">
        <v>248</v>
      </c>
      <c r="AD70" s="32">
        <v>114</v>
      </c>
      <c r="AE70" s="34">
        <v>39</v>
      </c>
      <c r="AF70" s="30">
        <v>21</v>
      </c>
      <c r="AG70" s="1">
        <v>60</v>
      </c>
      <c r="AH70" s="1">
        <v>123</v>
      </c>
      <c r="AI70" s="1">
        <v>595</v>
      </c>
      <c r="AJ70" s="1"/>
      <c r="AK70" s="4">
        <f>(AVERAGE(AM70:BB70)/0.87)*0.85+10</f>
        <v>78.809095471256143</v>
      </c>
      <c r="AL70" s="4">
        <f>AVERAGE(AM70:BB70)</f>
        <v>70.428133011756287</v>
      </c>
      <c r="AM70" s="14">
        <f>((P70*100)*0.5+(N70/6.59)*0.5)*0.66+45</f>
        <v>69.820857359635809</v>
      </c>
      <c r="AN70" s="10">
        <f>(BS70-MIN(BS$2:BS$493))/(MAX(BS$2:BS$493)-MIN(BS$2:BS$493))*61 +45</f>
        <v>77.134954908470917</v>
      </c>
      <c r="AO70" s="18">
        <f>IF(Y70&gt;50,((Z70*107)*0.9+(X70/5)*0.1)*0.7+30,((Z70*90)*0.5+(X70/5)*0.5)*0.7+40)</f>
        <v>85.245050000000006</v>
      </c>
      <c r="AP70" s="39">
        <f>((AZ70/0.96)*0.4+(AS70/0.96)*0.3+(T70/6.3)*0.4)*0.6+40</f>
        <v>73.035466699416361</v>
      </c>
      <c r="AQ70" s="37">
        <f>(AE70/1.5)*0.57+47</f>
        <v>61.82</v>
      </c>
      <c r="AR70" s="24">
        <f>((AF70/1.8)*0.8+(F70/0.8)*0.2)*0.73+40</f>
        <v>61.595833333333331</v>
      </c>
      <c r="AS70" s="22">
        <f>((AA70/3)*0.6+(AC70/9)*0.2+(AZ70/0.96)*0.2)*0.75+40</f>
        <v>59.570957061278555</v>
      </c>
      <c r="AT70" s="26">
        <f>((AB70/7)*0.65+(AC70/9)*0.2+(AZ70/0.96)*0.25)*0.6+47</f>
        <v>73.801433251754744</v>
      </c>
      <c r="AU70" s="43">
        <f>((AD70/5.5)*0.95+(AY70/0.95)*0.17)*0.67+40</f>
        <v>61.40053084419857</v>
      </c>
      <c r="AV70" s="37">
        <f>(((AG70-321)/-3.21)*0.1+(AU70/0.95)*0.57+(AS70/0.95)*0.2+(AI70/20)*0.2)*0.6+40</f>
        <v>78.077448247707025</v>
      </c>
      <c r="AW70" s="42">
        <f>((AQ70/0.95)*0.4+(AS70/0.95)*0.2+(AR70/0.95)*0.2+(AY70/0.95)*0.2)*0.71+30</f>
        <v>76.824677611969179</v>
      </c>
      <c r="AX70" s="45">
        <f>(BI70*0.3+BK70*0.2+BM70*0.2+AY70*0.1+BN70*0.2)*0.8+30</f>
        <v>63.102891782395474</v>
      </c>
      <c r="AY70" s="47">
        <f>(BI70*0.2+BK70*0.2+BM70*0.2+(AQ70/0.96)*0.45)*0.79+30</f>
        <v>68.456897854477617</v>
      </c>
      <c r="AZ70" s="28">
        <f>(BI70*0.2+BJ70*0.3+(AC70/11)*0.3+(AR70/0.96)*0.1+BM70*0.1+(AY70/0.96)*0.1)*0.65+40</f>
        <v>71.920791858849412</v>
      </c>
      <c r="BA70" s="49">
        <f>IF(C70="C",(((AY70/0.95)*0.35+(AU70/0.95)*0.2+BK70*0.45)*0.55+30),IF(C70="PF",(((AY70/0.95)*0.4+(AU70/0.95)*0.25+BK70*0.35)*0.65+35),(((T70/6.3)*0.1+(AY70/0.95)*0.35+(AU70/0.95)*0.2+BK70*0.35)*0.65+40)))</f>
        <v>71.535684396211977</v>
      </c>
      <c r="BB70" s="45">
        <f>(BL70*0.3+BJ70*0.3+BI70*0.1+BN70*0.1+(AH70/2.8)*0.25)*0.62+40</f>
        <v>73.506652978401974</v>
      </c>
      <c r="BC70" s="5">
        <f>((D70-39)/-0.2)*0.5+50</f>
        <v>62.5</v>
      </c>
      <c r="BD70" s="5">
        <f>((F70-69)/0.19)*0.45+55</f>
        <v>83.421052631578945</v>
      </c>
      <c r="BE70" s="5">
        <f>((F70-85)/-0.16)*0.45+55</f>
        <v>66.25</v>
      </c>
      <c r="BF70" s="5">
        <f>((G70-161)/1.34)*0.45+55</f>
        <v>78.171641791044777</v>
      </c>
      <c r="BG70" s="5">
        <f>((G70-295)/-1.34)*0.45+55</f>
        <v>76.828358208955223</v>
      </c>
      <c r="BH70" s="5">
        <f>(M70/29.81)*0.45+55</f>
        <v>82.745722911774578</v>
      </c>
      <c r="BI70" s="5">
        <f>((D70-39)/-0.2)</f>
        <v>25</v>
      </c>
      <c r="BJ70" s="5">
        <f>((F70-69)/0.19)</f>
        <v>63.157894736842103</v>
      </c>
      <c r="BK70" s="5">
        <f>((F70-85)/-0.16)</f>
        <v>25</v>
      </c>
      <c r="BL70" s="5">
        <f>((G70-161)/1.34)</f>
        <v>51.492537313432834</v>
      </c>
      <c r="BM70" s="5">
        <f>((G70-295)/-1.34)</f>
        <v>48.507462686567159</v>
      </c>
      <c r="BN70" s="5">
        <f>(M70/29.81)</f>
        <v>61.657162026165722</v>
      </c>
      <c r="BP70" s="51" t="s">
        <v>793</v>
      </c>
      <c r="BQ70" s="51" t="s">
        <v>790</v>
      </c>
      <c r="BS70">
        <v>82.572399999999988</v>
      </c>
    </row>
    <row r="71" spans="1:71" x14ac:dyDescent="0.25">
      <c r="A71" s="1">
        <v>25</v>
      </c>
      <c r="B71" s="1" t="s">
        <v>72</v>
      </c>
      <c r="C71" s="1" t="s">
        <v>73</v>
      </c>
      <c r="D71" s="1">
        <v>27</v>
      </c>
      <c r="E71" s="4">
        <f>(F71-5)</f>
        <v>67</v>
      </c>
      <c r="F71">
        <v>72</v>
      </c>
      <c r="G71">
        <v>183</v>
      </c>
      <c r="H71" t="s">
        <v>654</v>
      </c>
      <c r="I71" s="1" t="s">
        <v>587</v>
      </c>
      <c r="J71" s="1" t="s">
        <v>34</v>
      </c>
      <c r="K71" s="1">
        <v>82</v>
      </c>
      <c r="L71" s="1">
        <v>14</v>
      </c>
      <c r="M71" s="1">
        <v>1964</v>
      </c>
      <c r="N71" s="12">
        <v>258</v>
      </c>
      <c r="O71" s="12">
        <v>647</v>
      </c>
      <c r="P71" s="12">
        <v>0.39900000000000002</v>
      </c>
      <c r="Q71" s="7">
        <v>83</v>
      </c>
      <c r="R71" s="7">
        <v>246</v>
      </c>
      <c r="S71" s="7">
        <v>0.33700000000000002</v>
      </c>
      <c r="T71" s="1">
        <v>175</v>
      </c>
      <c r="U71" s="1">
        <v>401</v>
      </c>
      <c r="V71" s="1">
        <v>0.436</v>
      </c>
      <c r="W71" s="1">
        <v>0.46300000000000002</v>
      </c>
      <c r="X71" s="16">
        <v>178</v>
      </c>
      <c r="Y71" s="16">
        <v>205</v>
      </c>
      <c r="Z71" s="16">
        <v>0.86799999999999999</v>
      </c>
      <c r="AA71" s="20">
        <v>20</v>
      </c>
      <c r="AB71" s="20">
        <v>141</v>
      </c>
      <c r="AC71" s="20">
        <v>161</v>
      </c>
      <c r="AD71" s="32">
        <v>353</v>
      </c>
      <c r="AE71" s="34">
        <v>49</v>
      </c>
      <c r="AF71" s="30">
        <v>3</v>
      </c>
      <c r="AG71" s="1">
        <v>145</v>
      </c>
      <c r="AH71" s="1">
        <v>93</v>
      </c>
      <c r="AI71" s="1">
        <v>777</v>
      </c>
      <c r="AJ71" s="1"/>
      <c r="AK71" s="4">
        <f>(AVERAGE(AM71:BB71)/0.87)*0.85+10</f>
        <v>84.337070635602174</v>
      </c>
      <c r="AL71" s="4">
        <f>AVERAGE(AM71:BB71)</f>
        <v>76.086178179969281</v>
      </c>
      <c r="AM71" s="14">
        <f>((P71*100)*0.5+(N71/6.59)*0.5)*0.66+45</f>
        <v>71.086575113808806</v>
      </c>
      <c r="AN71" s="10">
        <f>(BS71-MIN(BS$2:BS$493))/(MAX(BS$2:BS$493)-MIN(BS$2:BS$493))*61 +45</f>
        <v>77.08192749461594</v>
      </c>
      <c r="AO71" s="18">
        <f>IF(Y71&gt;50,((Z71*107)*0.9+(X71/5)*0.1)*0.7+30,((Z71*90)*0.5+(X71/5)*0.5)*0.7+40)</f>
        <v>91.003880000000009</v>
      </c>
      <c r="AP71" s="39">
        <f>((AZ71/0.96)*0.4+(AS71/0.96)*0.3+(T71/6.3)*0.4)*0.6+40</f>
        <v>74.479083075345414</v>
      </c>
      <c r="AQ71" s="37">
        <f>(AE71/1.5)*0.57+47</f>
        <v>65.62</v>
      </c>
      <c r="AR71" s="24">
        <f>((AF71/1.8)*0.8+(F71/0.8)*0.2)*0.73+40</f>
        <v>54.11333333333333</v>
      </c>
      <c r="AS71" s="22">
        <f>((AA71/3)*0.6+(AC71/9)*0.2+(AZ71/0.96)*0.2)*0.75+40</f>
        <v>56.450769086440324</v>
      </c>
      <c r="AT71" s="26">
        <f>((AB71/7)*0.65+(AC71/9)*0.2+(AZ71/0.96)*0.25)*0.6+47</f>
        <v>67.769816705487941</v>
      </c>
      <c r="AU71" s="43">
        <f>((AD71/5.5)*0.95+(AY71/0.95)*0.17)*0.67+40</f>
        <v>91.621077348385171</v>
      </c>
      <c r="AV71" s="37">
        <f>(((AG71-321)/-3.21)*0.1+(AU71/0.95)*0.57+(AS71/0.95)*0.2+(AI71/20)*0.2)*0.6+40</f>
        <v>88.065930935137231</v>
      </c>
      <c r="AW71" s="42">
        <f>((AQ71/0.95)*0.4+(AS71/0.95)*0.2+(AR71/0.95)*0.2+(AY71/0.95)*0.2)*0.71+30</f>
        <v>79.56958104452832</v>
      </c>
      <c r="AX71" s="45">
        <f>(BI71*0.3+BK71*0.2+BM71*0.2+AY71*0.1+BN71*0.2)*0.8+30</f>
        <v>88.500433490952645</v>
      </c>
      <c r="AY71" s="47">
        <f>(BI71*0.2+BK71*0.2+BM71*0.2+(AQ71/0.96)*0.45)*0.79+30</f>
        <v>89.823376399253732</v>
      </c>
      <c r="AZ71" s="28">
        <f>(BI71*0.2+BJ71*0.3+(AC71/11)*0.3+(AR71/0.96)*0.1+BM71*0.1+(AY71/0.96)*0.1)*0.65+40</f>
        <v>68.911588819884727</v>
      </c>
      <c r="BA71" s="49">
        <f>IF(C71="C",(((AY71/0.95)*0.35+(AU71/0.95)*0.2+BK71*0.45)*0.55+30),IF(C71="PF",(((AY71/0.95)*0.4+(AU71/0.95)*0.25+BK71*0.35)*0.65+35),(((T71/6.3)*0.1+(AY71/0.95)*0.35+(AU71/0.95)*0.2+BK71*0.35)*0.65+40)))</f>
        <v>94.337886540945334</v>
      </c>
      <c r="BB71" s="45">
        <f>(BL71*0.3+BJ71*0.3+BI71*0.1+BN71*0.1+(AH71/2.8)*0.25)*0.62+40</f>
        <v>58.943591491389512</v>
      </c>
      <c r="BC71" s="5">
        <f>((D71-39)/-0.2)*0.5+50</f>
        <v>80</v>
      </c>
      <c r="BD71" s="5">
        <f>((F71-69)/0.19)*0.45+55</f>
        <v>62.10526315789474</v>
      </c>
      <c r="BE71" s="5">
        <f>((F71-85)/-0.16)*0.45+55</f>
        <v>91.5625</v>
      </c>
      <c r="BF71" s="5">
        <f>((G71-161)/1.34)*0.45+55</f>
        <v>62.388059701492537</v>
      </c>
      <c r="BG71" s="5">
        <f>((G71-295)/-1.34)*0.45+55</f>
        <v>92.611940298507463</v>
      </c>
      <c r="BH71" s="5">
        <f>(M71/29.81)*0.45+55</f>
        <v>84.647769204964789</v>
      </c>
      <c r="BI71" s="5">
        <f>((D71-39)/-0.2)</f>
        <v>60</v>
      </c>
      <c r="BJ71" s="5">
        <f>((F71-69)/0.19)</f>
        <v>15.789473684210526</v>
      </c>
      <c r="BK71" s="5">
        <f>((F71-85)/-0.16)</f>
        <v>81.25</v>
      </c>
      <c r="BL71" s="5">
        <f>((G71-161)/1.34)</f>
        <v>16.417910447761194</v>
      </c>
      <c r="BM71" s="5">
        <f>((G71-295)/-1.34)</f>
        <v>83.582089552238799</v>
      </c>
      <c r="BN71" s="5">
        <f>(M71/29.81)</f>
        <v>65.883931566588402</v>
      </c>
      <c r="BP71" s="51" t="s">
        <v>794</v>
      </c>
      <c r="BQ71" s="51" t="s">
        <v>781</v>
      </c>
      <c r="BS71">
        <v>82.510400000000004</v>
      </c>
    </row>
    <row r="72" spans="1:71" x14ac:dyDescent="0.25">
      <c r="A72" s="1">
        <v>240</v>
      </c>
      <c r="B72" s="1" t="s">
        <v>301</v>
      </c>
      <c r="C72" s="1" t="s">
        <v>73</v>
      </c>
      <c r="D72" s="1">
        <v>25</v>
      </c>
      <c r="E72" s="4">
        <f>(F72-5)</f>
        <v>68</v>
      </c>
      <c r="F72">
        <v>73</v>
      </c>
      <c r="G72">
        <v>169</v>
      </c>
      <c r="H72" t="s">
        <v>586</v>
      </c>
      <c r="I72" s="1" t="s">
        <v>587</v>
      </c>
      <c r="J72" s="1" t="s">
        <v>65</v>
      </c>
      <c r="K72" s="1">
        <v>41</v>
      </c>
      <c r="L72" s="1">
        <v>41</v>
      </c>
      <c r="M72" s="1">
        <v>1173</v>
      </c>
      <c r="N72" s="12">
        <v>218</v>
      </c>
      <c r="O72" s="12">
        <v>543</v>
      </c>
      <c r="P72" s="12">
        <v>0.40100000000000002</v>
      </c>
      <c r="Q72" s="7">
        <v>76</v>
      </c>
      <c r="R72" s="7">
        <v>211</v>
      </c>
      <c r="S72" s="7">
        <v>0.36</v>
      </c>
      <c r="T72" s="1">
        <v>142</v>
      </c>
      <c r="U72" s="1">
        <v>332</v>
      </c>
      <c r="V72" s="1">
        <v>0.42799999999999999</v>
      </c>
      <c r="W72" s="1">
        <v>0.47099999999999997</v>
      </c>
      <c r="X72" s="16">
        <v>120</v>
      </c>
      <c r="Y72" s="16">
        <v>143</v>
      </c>
      <c r="Z72" s="16">
        <v>0.83899999999999997</v>
      </c>
      <c r="AA72" s="20">
        <v>21</v>
      </c>
      <c r="AB72" s="20">
        <v>83</v>
      </c>
      <c r="AC72" s="20">
        <v>104</v>
      </c>
      <c r="AD72" s="32">
        <v>272</v>
      </c>
      <c r="AE72" s="34">
        <v>44</v>
      </c>
      <c r="AF72" s="30">
        <v>4</v>
      </c>
      <c r="AG72" s="1">
        <v>90</v>
      </c>
      <c r="AH72" s="1">
        <v>64</v>
      </c>
      <c r="AI72" s="1">
        <v>632</v>
      </c>
      <c r="AJ72" s="1"/>
      <c r="AK72" s="4">
        <f>(AVERAGE(AM72:BB72)/0.87)*0.85+10</f>
        <v>82.664000555288013</v>
      </c>
      <c r="AL72" s="4">
        <f>AVERAGE(AM72:BB72)</f>
        <v>74.373741744824201</v>
      </c>
      <c r="AM72" s="14">
        <f>((P72*100)*0.5+(N72/6.59)*0.5)*0.66+45</f>
        <v>69.1495402124431</v>
      </c>
      <c r="AN72" s="10">
        <f>(BS72-MIN(BS$2:BS$493))/(MAX(BS$2:BS$493)-MIN(BS$2:BS$493))*61 +45</f>
        <v>77.069611450107686</v>
      </c>
      <c r="AO72" s="18">
        <f>IF(Y72&gt;50,((Z72*107)*0.9+(X72/5)*0.1)*0.7+30,((Z72*90)*0.5+(X72/5)*0.5)*0.7+40)</f>
        <v>88.236989999999992</v>
      </c>
      <c r="AP72" s="39">
        <f>((AZ72/0.96)*0.4+(AS72/0.96)*0.3+(T72/6.3)*0.4)*0.6+40</f>
        <v>73.66783054420668</v>
      </c>
      <c r="AQ72" s="37">
        <f>(AE72/1.5)*0.57+47</f>
        <v>63.72</v>
      </c>
      <c r="AR72" s="24">
        <f>((AF72/1.8)*0.8+(F72/0.8)*0.2)*0.73+40</f>
        <v>54.62027777777778</v>
      </c>
      <c r="AS72" s="22">
        <f>((AA72/3)*0.6+(AC72/9)*0.2+(AZ72/0.96)*0.2)*0.75+40</f>
        <v>55.984134303785282</v>
      </c>
      <c r="AT72" s="26">
        <f>((AB72/7)*0.65+(AC72/9)*0.2+(AZ72/0.96)*0.25)*0.6+47</f>
        <v>64.111753351404332</v>
      </c>
      <c r="AU72" s="43">
        <f>((AD72/5.5)*0.95+(AY72/0.95)*0.17)*0.67+40</f>
        <v>82.431764491028702</v>
      </c>
      <c r="AV72" s="37">
        <f>(((AG72-321)/-3.21)*0.1+(AU72/0.95)*0.57+(AS72/0.95)*0.2+(AI72/20)*0.2)*0.6+40</f>
        <v>84.856872348699525</v>
      </c>
      <c r="AW72" s="42">
        <f>((AQ72/0.95)*0.4+(AS72/0.95)*0.2+(AR72/0.95)*0.2+(AY72/0.95)*0.2)*0.71+30</f>
        <v>79.237743812552878</v>
      </c>
      <c r="AX72" s="45">
        <f>(BI72*0.3+BK72*0.2+BM72*0.2+AY72*0.1+BN72*0.2)*0.8+30</f>
        <v>87.449692300665419</v>
      </c>
      <c r="AY72" s="47">
        <f>(BI72*0.2+BK72*0.2+BM72*0.2+(AQ72/0.96)*0.45)*0.79+30</f>
        <v>91.363028917910441</v>
      </c>
      <c r="AZ72" s="28">
        <f>(BI72*0.2+BJ72*0.3+(AC72/11)*0.3+(AR72/0.96)*0.1+BM72*0.1+(AY72/0.96)*0.1)*0.65+40</f>
        <v>71.045126210892462</v>
      </c>
      <c r="BA72" s="49">
        <f>IF(C72="C",(((AY72/0.95)*0.35+(AU72/0.95)*0.2+BK72*0.45)*0.55+30),IF(C72="PF",(((AY72/0.95)*0.4+(AU72/0.95)*0.25+BK72*0.35)*0.65+35),(((T72/6.3)*0.1+(AY72/0.95)*0.35+(AU72/0.95)*0.2+BK72*0.35)*0.65+40)))</f>
        <v>91.686756694193434</v>
      </c>
      <c r="BB72" s="45">
        <f>(BL72*0.3+BJ72*0.3+BI72*0.1+BN72*0.1+(AH72/2.8)*0.25)*0.62+40</f>
        <v>55.348745501519346</v>
      </c>
      <c r="BC72" s="5">
        <f>((D72-39)/-0.2)*0.5+50</f>
        <v>85</v>
      </c>
      <c r="BD72" s="5">
        <f>((F72-69)/0.19)*0.45+55</f>
        <v>64.473684210526315</v>
      </c>
      <c r="BE72" s="5">
        <f>((F72-85)/-0.16)*0.45+55</f>
        <v>88.75</v>
      </c>
      <c r="BF72" s="5">
        <f>((G72-161)/1.34)*0.45+55</f>
        <v>57.686567164179102</v>
      </c>
      <c r="BG72" s="5">
        <f>((G72-295)/-1.34)*0.45+55</f>
        <v>97.31343283582089</v>
      </c>
      <c r="BH72" s="5">
        <f>(M72/29.81)*0.45+55</f>
        <v>72.70714525327071</v>
      </c>
      <c r="BI72" s="5">
        <f>((D72-39)/-0.2)</f>
        <v>70</v>
      </c>
      <c r="BJ72" s="5">
        <f>((F72-69)/0.19)</f>
        <v>21.05263157894737</v>
      </c>
      <c r="BK72" s="5">
        <f>((F72-85)/-0.16)</f>
        <v>75</v>
      </c>
      <c r="BL72" s="5">
        <f>((G72-161)/1.34)</f>
        <v>5.9701492537313428</v>
      </c>
      <c r="BM72" s="5">
        <f>((G72-295)/-1.34)</f>
        <v>94.02985074626865</v>
      </c>
      <c r="BN72" s="5">
        <f>(M72/29.81)</f>
        <v>39.349211673934924</v>
      </c>
      <c r="BP72" s="51" t="s">
        <v>797</v>
      </c>
      <c r="BQ72" s="51" t="s">
        <v>787</v>
      </c>
      <c r="BS72">
        <v>82.495999999999995</v>
      </c>
    </row>
    <row r="73" spans="1:71" x14ac:dyDescent="0.25">
      <c r="A73" s="1">
        <v>80</v>
      </c>
      <c r="B73" s="1" t="s">
        <v>139</v>
      </c>
      <c r="C73" s="1" t="s">
        <v>73</v>
      </c>
      <c r="D73" s="1">
        <v>33</v>
      </c>
      <c r="E73" s="4">
        <f>(F73-5)</f>
        <v>70</v>
      </c>
      <c r="F73">
        <v>75</v>
      </c>
      <c r="G73">
        <v>200</v>
      </c>
      <c r="H73" t="s">
        <v>586</v>
      </c>
      <c r="I73" s="1" t="s">
        <v>605</v>
      </c>
      <c r="J73" s="1" t="s">
        <v>28</v>
      </c>
      <c r="K73" s="1">
        <v>42</v>
      </c>
      <c r="L73" s="1">
        <v>42</v>
      </c>
      <c r="M73" s="1">
        <v>1270</v>
      </c>
      <c r="N73" s="12">
        <v>147</v>
      </c>
      <c r="O73" s="12">
        <v>354</v>
      </c>
      <c r="P73" s="12">
        <v>0.41499999999999998</v>
      </c>
      <c r="Q73" s="7">
        <v>59</v>
      </c>
      <c r="R73" s="7">
        <v>142</v>
      </c>
      <c r="S73" s="7">
        <v>0.41499999999999998</v>
      </c>
      <c r="T73" s="1">
        <v>88</v>
      </c>
      <c r="U73" s="1">
        <v>212</v>
      </c>
      <c r="V73" s="1">
        <v>0.41499999999999998</v>
      </c>
      <c r="W73" s="1">
        <v>0.499</v>
      </c>
      <c r="X73" s="16">
        <v>29</v>
      </c>
      <c r="Y73" s="16">
        <v>32</v>
      </c>
      <c r="Z73" s="16">
        <v>0.90600000000000003</v>
      </c>
      <c r="AA73" s="20">
        <v>19</v>
      </c>
      <c r="AB73" s="20">
        <v>105</v>
      </c>
      <c r="AC73" s="20">
        <v>124</v>
      </c>
      <c r="AD73" s="32">
        <v>198</v>
      </c>
      <c r="AE73" s="34">
        <v>31</v>
      </c>
      <c r="AF73" s="30">
        <v>0</v>
      </c>
      <c r="AG73" s="1">
        <v>75</v>
      </c>
      <c r="AH73" s="1">
        <v>76</v>
      </c>
      <c r="AI73" s="1">
        <v>382</v>
      </c>
      <c r="AJ73" s="1"/>
      <c r="AK73" s="4">
        <f>(AVERAGE(AM73:BB73)/0.87)*0.85+10</f>
        <v>77.304575235019357</v>
      </c>
      <c r="AL73" s="4">
        <f>AVERAGE(AM73:BB73)</f>
        <v>68.888212299372753</v>
      </c>
      <c r="AM73" s="14">
        <f>((P73*100)*0.5+(N73/6.59)*0.5)*0.66+45</f>
        <v>66.056153262518961</v>
      </c>
      <c r="AN73" s="10">
        <f>(BS73-MIN(BS$2:BS$493))/(MAX(BS$2:BS$493)-MIN(BS$2:BS$493))*61 +45</f>
        <v>77.00803122756642</v>
      </c>
      <c r="AO73" s="18">
        <f>IF(Y73&gt;50,((Z73*107)*0.9+(X73/5)*0.1)*0.7+30,((Z73*90)*0.5+(X73/5)*0.5)*0.7+40)</f>
        <v>70.569000000000003</v>
      </c>
      <c r="AP73" s="39">
        <f>((AZ73/0.96)*0.4+(AS73/0.96)*0.3+(T73/6.3)*0.4)*0.6+40</f>
        <v>70.138702363538982</v>
      </c>
      <c r="AQ73" s="37">
        <f>(AE73/1.5)*0.57+47</f>
        <v>58.78</v>
      </c>
      <c r="AR73" s="24">
        <f>((AF73/1.8)*0.8+(F73/0.8)*0.2)*0.73+40</f>
        <v>53.6875</v>
      </c>
      <c r="AS73" s="22">
        <f>((AA73/3)*0.6+(AC73/9)*0.2+(AZ73/0.96)*0.2)*0.75+40</f>
        <v>55.190482840741097</v>
      </c>
      <c r="AT73" s="26">
        <f>((AB73/7)*0.65+(AC73/9)*0.2+(AZ73/0.96)*0.25)*0.6+47</f>
        <v>64.777149507407756</v>
      </c>
      <c r="AU73" s="43">
        <f>((AD73/5.5)*0.95+(AY73/0.95)*0.17)*0.67+40</f>
        <v>72.215848674342112</v>
      </c>
      <c r="AV73" s="37">
        <f>(((AG73-321)/-3.21)*0.1+(AU73/0.95)*0.57+(AS73/0.95)*0.2+(AI73/20)*0.2)*0.6+40</f>
        <v>79.859265775346699</v>
      </c>
      <c r="AW73" s="42">
        <f>((AQ73/0.95)*0.4+(AS73/0.95)*0.2+(AR73/0.95)*0.2+(AY73/0.95)*0.2)*0.71+30</f>
        <v>75.443205332824988</v>
      </c>
      <c r="AX73" s="45">
        <f>(BI73*0.3+BK73*0.2+BM73*0.2+AY73*0.1+BN73*0.2)*0.8+30</f>
        <v>71.566465013756286</v>
      </c>
      <c r="AY73" s="47">
        <f>(BI73*0.2+BK73*0.2+BM73*0.2+(AQ73/0.96)*0.45)*0.79+30</f>
        <v>77.58346128731344</v>
      </c>
      <c r="AZ73" s="28">
        <f>(BI73*0.2+BJ73*0.3+(AC73/11)*0.3+(AR73/0.96)*0.1+BM73*0.1+(AY73/0.96)*0.1)*0.65+40</f>
        <v>65.752423514076327</v>
      </c>
      <c r="BA73" s="49">
        <f>IF(C73="C",(((AY73/0.95)*0.35+(AU73/0.95)*0.2+BK73*0.45)*0.55+30),IF(C73="PF",(((AY73/0.95)*0.4+(AU73/0.95)*0.25+BK73*0.35)*0.65+35),(((T73/6.3)*0.1+(AY73/0.95)*0.35+(AU73/0.95)*0.2+BK73*0.35)*0.65+40)))</f>
        <v>83.5880525821768</v>
      </c>
      <c r="BB73" s="45">
        <f>(BL73*0.3+BJ73*0.3+BI73*0.1+BN73*0.1+(AH73/2.8)*0.25)*0.62+40</f>
        <v>59.99565540835421</v>
      </c>
      <c r="BC73" s="5">
        <f>((D73-39)/-0.2)*0.5+50</f>
        <v>65</v>
      </c>
      <c r="BD73" s="5">
        <f>((F73-69)/0.19)*0.45+55</f>
        <v>69.21052631578948</v>
      </c>
      <c r="BE73" s="5">
        <f>((F73-85)/-0.16)*0.45+55</f>
        <v>83.125</v>
      </c>
      <c r="BF73" s="5">
        <f>((G73-161)/1.34)*0.45+55</f>
        <v>68.097014925373131</v>
      </c>
      <c r="BG73" s="5">
        <f>((G73-295)/-1.34)*0.45+55</f>
        <v>86.902985074626869</v>
      </c>
      <c r="BH73" s="5">
        <f>(M73/29.81)*0.45+55</f>
        <v>74.171418986917146</v>
      </c>
      <c r="BI73" s="5">
        <f>((D73-39)/-0.2)</f>
        <v>30</v>
      </c>
      <c r="BJ73" s="5">
        <f>((F73-69)/0.19)</f>
        <v>31.578947368421051</v>
      </c>
      <c r="BK73" s="5">
        <f>((F73-85)/-0.16)</f>
        <v>62.5</v>
      </c>
      <c r="BL73" s="5">
        <f>((G73-161)/1.34)</f>
        <v>29.104477611940297</v>
      </c>
      <c r="BM73" s="5">
        <f>((G73-295)/-1.34)</f>
        <v>70.895522388059703</v>
      </c>
      <c r="BN73" s="5">
        <f>(M73/29.81)</f>
        <v>42.603153304260317</v>
      </c>
      <c r="BP73" s="51" t="s">
        <v>796</v>
      </c>
      <c r="BQ73" s="51" t="s">
        <v>790</v>
      </c>
      <c r="BS73">
        <v>82.424000000000007</v>
      </c>
    </row>
    <row r="74" spans="1:71" x14ac:dyDescent="0.25">
      <c r="A74" s="1">
        <v>51</v>
      </c>
      <c r="B74" s="1" t="s">
        <v>109</v>
      </c>
      <c r="C74" s="1" t="s">
        <v>73</v>
      </c>
      <c r="D74" s="1">
        <v>34</v>
      </c>
      <c r="E74" s="4">
        <f>(F74-5)</f>
        <v>70</v>
      </c>
      <c r="F74">
        <v>75</v>
      </c>
      <c r="G74">
        <v>172</v>
      </c>
      <c r="H74" t="s">
        <v>627</v>
      </c>
      <c r="I74" s="1" t="s">
        <v>587</v>
      </c>
      <c r="J74" s="1" t="s">
        <v>39</v>
      </c>
      <c r="K74" s="1">
        <v>81</v>
      </c>
      <c r="L74" s="1">
        <v>0</v>
      </c>
      <c r="M74" s="1">
        <v>1529</v>
      </c>
      <c r="N74" s="12">
        <v>122</v>
      </c>
      <c r="O74" s="12">
        <v>327</v>
      </c>
      <c r="P74" s="12">
        <v>0.373</v>
      </c>
      <c r="Q74" s="7">
        <v>77</v>
      </c>
      <c r="R74" s="7">
        <v>219</v>
      </c>
      <c r="S74" s="7">
        <v>0.35199999999999998</v>
      </c>
      <c r="T74" s="1">
        <v>45</v>
      </c>
      <c r="U74" s="1">
        <v>108</v>
      </c>
      <c r="V74" s="1">
        <v>0.41699999999999998</v>
      </c>
      <c r="W74" s="1">
        <v>0.49099999999999999</v>
      </c>
      <c r="X74" s="16">
        <v>29</v>
      </c>
      <c r="Y74" s="16">
        <v>41</v>
      </c>
      <c r="Z74" s="16">
        <v>0.70699999999999996</v>
      </c>
      <c r="AA74" s="20">
        <v>16</v>
      </c>
      <c r="AB74" s="20">
        <v>121</v>
      </c>
      <c r="AC74" s="20">
        <v>137</v>
      </c>
      <c r="AD74" s="32">
        <v>288</v>
      </c>
      <c r="AE74" s="34">
        <v>41</v>
      </c>
      <c r="AF74" s="30">
        <v>5</v>
      </c>
      <c r="AG74" s="1">
        <v>104</v>
      </c>
      <c r="AH74" s="1">
        <v>118</v>
      </c>
      <c r="AI74" s="1">
        <v>350</v>
      </c>
      <c r="AJ74" s="1"/>
      <c r="AK74" s="4">
        <f>(AVERAGE(AM74:BB74)/0.87)*0.85+10</f>
        <v>78.653423147840087</v>
      </c>
      <c r="AL74" s="4">
        <f>AVERAGE(AM74:BB74)</f>
        <v>70.268797810142203</v>
      </c>
      <c r="AM74" s="14">
        <f>((P74*100)*0.5+(N74/6.59)*0.5)*0.66+45</f>
        <v>63.418256449165398</v>
      </c>
      <c r="AN74" s="10">
        <f>(BS74-MIN(BS$2:BS$493))/(MAX(BS$2:BS$493)-MIN(BS$2:BS$493))*61 +45</f>
        <v>76.897186826992112</v>
      </c>
      <c r="AO74" s="18">
        <f>IF(Y74&gt;50,((Z74*107)*0.9+(X74/5)*0.1)*0.7+30,((Z74*90)*0.5+(X74/5)*0.5)*0.7+40)</f>
        <v>64.3005</v>
      </c>
      <c r="AP74" s="39">
        <f>((AZ74/0.96)*0.4+(AS74/0.96)*0.3+(T74/6.3)*0.4)*0.6+40</f>
        <v>68.82380539179205</v>
      </c>
      <c r="AQ74" s="37">
        <f>(AE74/1.5)*0.57+47</f>
        <v>62.58</v>
      </c>
      <c r="AR74" s="24">
        <f>((AF74/1.8)*0.8+(F74/0.8)*0.2)*0.73+40</f>
        <v>55.30972222222222</v>
      </c>
      <c r="AS74" s="22">
        <f>((AA74/3)*0.6+(AC74/9)*0.2+(AZ74/0.96)*0.2)*0.75+40</f>
        <v>55.162435250819399</v>
      </c>
      <c r="AT74" s="26">
        <f>((AB74/7)*0.65+(AC74/9)*0.2+(AZ74/0.96)*0.25)*0.6+47</f>
        <v>66.047197155581301</v>
      </c>
      <c r="AU74" s="43">
        <f>((AD74/5.5)*0.95+(AY74/0.95)*0.17)*0.67+40</f>
        <v>83.101132331638752</v>
      </c>
      <c r="AV74" s="37">
        <f>(((AG74-321)/-3.21)*0.1+(AU74/0.95)*0.57+(AS74/0.95)*0.2+(AI74/20)*0.2)*0.6+40</f>
        <v>83.040368963743333</v>
      </c>
      <c r="AW74" s="42">
        <f>((AQ74/0.95)*0.4+(AS74/0.95)*0.2+(AR74/0.95)*0.2+(AY74/0.95)*0.2)*0.71+30</f>
        <v>77.403232030809406</v>
      </c>
      <c r="AX74" s="45">
        <f>(BI74*0.3+BK74*0.2+BM74*0.2+AY74*0.1+BN74*0.2)*0.8+30</f>
        <v>75.413380536569917</v>
      </c>
      <c r="AY74" s="47">
        <f>(BI74*0.2+BK74*0.2+BM74*0.2+(AQ74/0.96)*0.45)*0.79+30</f>
        <v>81.502141324626876</v>
      </c>
      <c r="AZ74" s="28">
        <f>(BI74*0.2+BJ74*0.3+(AC74/11)*0.3+(AR74/0.96)*0.1+BM74*0.1+(AY74/0.96)*0.1)*0.65+40</f>
        <v>67.066252271910798</v>
      </c>
      <c r="BA74" s="49">
        <f>IF(C74="C",(((AY74/0.95)*0.35+(AU74/0.95)*0.2+BK74*0.45)*0.55+30),IF(C74="PF",(((AY74/0.95)*0.4+(AU74/0.95)*0.25+BK74*0.35)*0.65+35),(((T74/6.3)*0.1+(AY74/0.95)*0.35+(AU74/0.95)*0.2+BK74*0.35)*0.65+40)))</f>
        <v>85.572387666354828</v>
      </c>
      <c r="BB74" s="45">
        <f>(BL74*0.3+BJ74*0.3+BI74*0.1+BN74*0.1+(AH74/2.8)*0.25)*0.62+40</f>
        <v>58.66276654004897</v>
      </c>
      <c r="BC74" s="5">
        <f>((D74-39)/-0.2)*0.5+50</f>
        <v>62.5</v>
      </c>
      <c r="BD74" s="5">
        <f>((F74-69)/0.19)*0.45+55</f>
        <v>69.21052631578948</v>
      </c>
      <c r="BE74" s="5">
        <f>((F74-85)/-0.16)*0.45+55</f>
        <v>83.125</v>
      </c>
      <c r="BF74" s="5">
        <f>((G74-161)/1.34)*0.45+55</f>
        <v>58.694029850746269</v>
      </c>
      <c r="BG74" s="5">
        <f>((G74-295)/-1.34)*0.45+55</f>
        <v>96.305970149253724</v>
      </c>
      <c r="BH74" s="5">
        <f>(M74/29.81)*0.45+55</f>
        <v>78.081180811808125</v>
      </c>
      <c r="BI74" s="5">
        <f>((D74-39)/-0.2)</f>
        <v>25</v>
      </c>
      <c r="BJ74" s="5">
        <f>((F74-69)/0.19)</f>
        <v>31.578947368421051</v>
      </c>
      <c r="BK74" s="5">
        <f>((F74-85)/-0.16)</f>
        <v>62.5</v>
      </c>
      <c r="BL74" s="5">
        <f>((G74-161)/1.34)</f>
        <v>8.2089552238805972</v>
      </c>
      <c r="BM74" s="5">
        <f>((G74-295)/-1.34)</f>
        <v>91.791044776119392</v>
      </c>
      <c r="BN74" s="5">
        <f>(M74/29.81)</f>
        <v>51.291512915129154</v>
      </c>
      <c r="BP74" s="51" t="s">
        <v>805</v>
      </c>
      <c r="BQ74" s="51" t="s">
        <v>790</v>
      </c>
      <c r="BS74">
        <v>82.294399999999996</v>
      </c>
    </row>
    <row r="75" spans="1:71" x14ac:dyDescent="0.25">
      <c r="A75" s="1">
        <v>235</v>
      </c>
      <c r="B75" s="1" t="s">
        <v>296</v>
      </c>
      <c r="C75" s="1" t="s">
        <v>50</v>
      </c>
      <c r="D75" s="1">
        <v>30</v>
      </c>
      <c r="E75" s="4">
        <f>(F75-5)</f>
        <v>75</v>
      </c>
      <c r="F75">
        <v>80</v>
      </c>
      <c r="G75">
        <v>250</v>
      </c>
      <c r="H75" t="s">
        <v>586</v>
      </c>
      <c r="I75" s="1" t="s">
        <v>614</v>
      </c>
      <c r="J75" s="1" t="s">
        <v>53</v>
      </c>
      <c r="K75" s="1">
        <v>69</v>
      </c>
      <c r="L75" s="1">
        <v>69</v>
      </c>
      <c r="M75" s="1">
        <v>2493</v>
      </c>
      <c r="N75" s="12">
        <v>624</v>
      </c>
      <c r="O75" s="12">
        <v>1279</v>
      </c>
      <c r="P75" s="12">
        <v>0.48799999999999999</v>
      </c>
      <c r="Q75" s="7">
        <v>120</v>
      </c>
      <c r="R75" s="7">
        <v>339</v>
      </c>
      <c r="S75" s="7">
        <v>0.35399999999999998</v>
      </c>
      <c r="T75" s="1">
        <v>504</v>
      </c>
      <c r="U75" s="1">
        <v>940</v>
      </c>
      <c r="V75" s="1">
        <v>0.53600000000000003</v>
      </c>
      <c r="W75" s="1">
        <v>0.53500000000000003</v>
      </c>
      <c r="X75" s="16">
        <v>375</v>
      </c>
      <c r="Y75" s="16">
        <v>528</v>
      </c>
      <c r="Z75" s="16">
        <v>0.71</v>
      </c>
      <c r="AA75" s="20">
        <v>51</v>
      </c>
      <c r="AB75" s="20">
        <v>365</v>
      </c>
      <c r="AC75" s="20">
        <v>416</v>
      </c>
      <c r="AD75" s="32">
        <v>511</v>
      </c>
      <c r="AE75" s="34">
        <v>109</v>
      </c>
      <c r="AF75" s="30">
        <v>49</v>
      </c>
      <c r="AG75" s="1">
        <v>272</v>
      </c>
      <c r="AH75" s="1">
        <v>135</v>
      </c>
      <c r="AI75" s="1">
        <v>1743</v>
      </c>
      <c r="AJ75" s="1"/>
      <c r="AK75" s="4">
        <f>(AVERAGE(AM75:BB75)/0.87)*0.85+10</f>
        <v>90.567786067866393</v>
      </c>
      <c r="AL75" s="4">
        <f>AVERAGE(AM75:BB75)</f>
        <v>82.463498681227961</v>
      </c>
      <c r="AM75" s="14">
        <f>((P75*100)*0.5+(N75/6.59)*0.5)*0.66+45</f>
        <v>92.351344461305018</v>
      </c>
      <c r="AN75" s="10">
        <f>(BS75-MIN(BS$2:BS$493))/(MAX(BS$2:BS$493)-MIN(BS$2:BS$493))*61 +45</f>
        <v>76.728183327351047</v>
      </c>
      <c r="AO75" s="18">
        <f>IF(Y75&gt;50,((Z75*107)*0.9+(X75/5)*0.1)*0.7+30,((Z75*90)*0.5+(X75/5)*0.5)*0.7+40)</f>
        <v>83.111099999999993</v>
      </c>
      <c r="AP75" s="39">
        <f>((AZ75/0.96)*0.4+(AS75/0.96)*0.3+(T75/6.3)*0.4)*0.6+40</f>
        <v>90.910445299909384</v>
      </c>
      <c r="AQ75" s="37">
        <f>(AE75/1.5)*0.57+47</f>
        <v>88.42</v>
      </c>
      <c r="AR75" s="24">
        <f>((AF75/1.8)*0.8+(F75/0.8)*0.2)*0.73+40</f>
        <v>70.49777777777777</v>
      </c>
      <c r="AS75" s="22">
        <f>((AA75/3)*0.6+(AC75/9)*0.2+(AZ75/0.96)*0.2)*0.75+40</f>
        <v>66.597918116499429</v>
      </c>
      <c r="AT75" s="26">
        <f>((AB75/7)*0.65+(AC75/9)*0.2+(AZ75/0.96)*0.25)*0.6+47</f>
        <v>84.896965735547042</v>
      </c>
      <c r="AU75" s="43">
        <v>93</v>
      </c>
      <c r="AV75" s="37">
        <f>(((AG75-321)/-3.21)*0.1+(AU75/0.95)*0.57+(AS75/0.95)*0.2+(AI75/20)*0.2)*0.6+40</f>
        <v>93.266256454656698</v>
      </c>
      <c r="AW75" s="42">
        <f>((AQ75/0.95)*0.4+(AS75/0.95)*0.2+(AR75/0.95)*0.2+(AY75/0.95)*0.2)*0.71+30</f>
        <v>88.897444227033048</v>
      </c>
      <c r="AX75" s="45">
        <f>(BI75*0.3+BK75*0.2+BM75*0.2+AY75*0.1+BN75*0.2)*0.8+30</f>
        <v>70.961599156836598</v>
      </c>
      <c r="AY75" s="47">
        <f>(BI75*0.2+BK75*0.2+BM75*0.2+(AQ75/0.96)*0.45)*0.79+30</f>
        <v>80.096501399253739</v>
      </c>
      <c r="AZ75" s="28">
        <f>(BI75*0.2+BJ75*0.3+(AC75/11)*0.3+(AR75/0.96)*0.1+BM75*0.1+(AY75/0.96)*0.1)*0.65+40</f>
        <v>76.893342612263012</v>
      </c>
      <c r="BA75" s="49">
        <f>IF(C75="C",(((AY75/0.95)*0.35+(AU75/0.95)*0.2+BK75*0.45)*0.55+30),IF(C75="PF",(((AY75/0.95)*0.4+(AU75/0.95)*0.25+BK75*0.35)*0.65+35),(((T75/6.3)*0.1+(AY75/0.95)*0.35+(AU75/0.95)*0.2+BK75*0.35)*0.65+40)))</f>
        <v>84.216695071926551</v>
      </c>
      <c r="BB75" s="45">
        <f>(BL75*0.3+BJ75*0.3+BI75*0.1+BN75*0.1+(AH75/2.8)*0.25)*0.62+40</f>
        <v>78.570405259287952</v>
      </c>
      <c r="BC75" s="5">
        <f>((D75-39)/-0.2)*0.5+50</f>
        <v>72.5</v>
      </c>
      <c r="BD75" s="5">
        <f>((F75-69)/0.19)*0.45+55</f>
        <v>81.05263157894737</v>
      </c>
      <c r="BE75" s="5">
        <f>((F75-85)/-0.16)*0.45+55</f>
        <v>69.0625</v>
      </c>
      <c r="BF75" s="5">
        <f>((G75-161)/1.34)*0.45+55</f>
        <v>84.888059701492537</v>
      </c>
      <c r="BG75" s="5">
        <f>((G75-295)/-1.34)*0.45+55</f>
        <v>70.111940298507463</v>
      </c>
      <c r="BH75" s="5">
        <f>(M75/29.81)*0.45+55</f>
        <v>92.633344515263332</v>
      </c>
      <c r="BI75" s="5">
        <f>((D75-39)/-0.2)</f>
        <v>45</v>
      </c>
      <c r="BJ75" s="5">
        <f>((F75-69)/0.19)</f>
        <v>57.89473684210526</v>
      </c>
      <c r="BK75" s="5">
        <f>((F75-85)/-0.16)</f>
        <v>31.25</v>
      </c>
      <c r="BL75" s="5">
        <f>((G75-161)/1.34)</f>
        <v>66.417910447761187</v>
      </c>
      <c r="BM75" s="5">
        <f>((G75-295)/-1.34)</f>
        <v>33.582089552238806</v>
      </c>
      <c r="BN75" s="5">
        <f>(M75/29.81)</f>
        <v>83.629654478362966</v>
      </c>
      <c r="BP75" s="51" t="s">
        <v>794</v>
      </c>
      <c r="BQ75" s="51" t="s">
        <v>781</v>
      </c>
      <c r="BS75">
        <v>82.096800000000002</v>
      </c>
    </row>
    <row r="76" spans="1:71" x14ac:dyDescent="0.25">
      <c r="A76" s="1">
        <v>228</v>
      </c>
      <c r="B76" s="1" t="s">
        <v>289</v>
      </c>
      <c r="C76" s="1" t="s">
        <v>30</v>
      </c>
      <c r="D76" s="1">
        <v>31</v>
      </c>
      <c r="E76" s="4">
        <f>(F76-5)</f>
        <v>73</v>
      </c>
      <c r="F76">
        <v>78</v>
      </c>
      <c r="G76">
        <v>215</v>
      </c>
      <c r="H76" t="s">
        <v>597</v>
      </c>
      <c r="I76" s="1" t="s">
        <v>587</v>
      </c>
      <c r="J76" s="1" t="s">
        <v>79</v>
      </c>
      <c r="K76" s="1">
        <v>77</v>
      </c>
      <c r="L76" s="1">
        <v>0</v>
      </c>
      <c r="M76" s="1">
        <v>2069</v>
      </c>
      <c r="N76" s="12">
        <v>231</v>
      </c>
      <c r="O76" s="12">
        <v>496</v>
      </c>
      <c r="P76" s="12">
        <v>0.46600000000000003</v>
      </c>
      <c r="Q76" s="7">
        <v>74</v>
      </c>
      <c r="R76" s="7">
        <v>212</v>
      </c>
      <c r="S76" s="7">
        <v>0.34899999999999998</v>
      </c>
      <c r="T76" s="1">
        <v>157</v>
      </c>
      <c r="U76" s="1">
        <v>284</v>
      </c>
      <c r="V76" s="1">
        <v>0.55300000000000005</v>
      </c>
      <c r="W76" s="1">
        <v>0.54</v>
      </c>
      <c r="X76" s="16">
        <v>68</v>
      </c>
      <c r="Y76" s="16">
        <v>114</v>
      </c>
      <c r="Z76" s="16">
        <v>0.59599999999999997</v>
      </c>
      <c r="AA76" s="20">
        <v>44</v>
      </c>
      <c r="AB76" s="20">
        <v>213</v>
      </c>
      <c r="AC76" s="20">
        <v>257</v>
      </c>
      <c r="AD76" s="32">
        <v>228</v>
      </c>
      <c r="AE76" s="34">
        <v>89</v>
      </c>
      <c r="AF76" s="30">
        <v>25</v>
      </c>
      <c r="AG76" s="1">
        <v>88</v>
      </c>
      <c r="AH76" s="1">
        <v>100</v>
      </c>
      <c r="AI76" s="1">
        <v>604</v>
      </c>
      <c r="AJ76" s="1"/>
      <c r="AK76" s="4">
        <f>(AVERAGE(AM76:BB76)/0.87)*0.85+10</f>
        <v>83.201151902835818</v>
      </c>
      <c r="AL76" s="4">
        <f>AVERAGE(AM76:BB76)</f>
        <v>74.923531947608424</v>
      </c>
      <c r="AM76" s="14">
        <f>((P76*100)*0.5+(N76/6.59)*0.5)*0.66+45</f>
        <v>71.945526555386948</v>
      </c>
      <c r="AN76" s="10">
        <f>(BS76-MIN(BS$2:BS$493))/(MAX(BS$2:BS$493)-MIN(BS$2:BS$493))*61 +45</f>
        <v>76.537284637473078</v>
      </c>
      <c r="AO76" s="18">
        <f>IF(Y76&gt;50,((Z76*107)*0.9+(X76/5)*0.1)*0.7+30,((Z76*90)*0.5+(X76/5)*0.5)*0.7+40)</f>
        <v>71.128359999999986</v>
      </c>
      <c r="AP76" s="39">
        <f>((AZ76/0.96)*0.4+(AS76/0.96)*0.3+(T76/6.3)*0.4)*0.6+40</f>
        <v>75.822829621952195</v>
      </c>
      <c r="AQ76" s="37">
        <f>(AE76/1.5)*0.57+47</f>
        <v>80.819999999999993</v>
      </c>
      <c r="AR76" s="24">
        <f>((AF76/1.8)*0.8+(F76/0.8)*0.2)*0.73+40</f>
        <v>62.346111111111114</v>
      </c>
      <c r="AS76" s="22">
        <f>((AA76/3)*0.6+(AC76/9)*0.2+(AZ76/0.96)*0.2)*0.75+40</f>
        <v>62.240677244382184</v>
      </c>
      <c r="AT76" s="26">
        <f>((AB76/7)*0.65+(AC76/9)*0.2+(AZ76/0.96)*0.25)*0.6+47</f>
        <v>73.651153434858372</v>
      </c>
      <c r="AU76" s="43">
        <f>((AD76/5.5)*0.95+(AY76/0.95)*0.17)*0.67+40</f>
        <v>76.288403125897133</v>
      </c>
      <c r="AV76" s="37">
        <f>(((AG76-321)/-3.21)*0.1+(AU76/0.95)*0.57+(AS76/0.95)*0.2+(AI76/20)*0.2)*0.6+40</f>
        <v>83.304945595739767</v>
      </c>
      <c r="AW76" s="42">
        <f>((AQ76/0.95)*0.4+(AS76/0.95)*0.2+(AR76/0.95)*0.2+(AY76/0.95)*0.2)*0.71+30</f>
        <v>85.129000863733907</v>
      </c>
      <c r="AX76" s="45">
        <f>(BI76*0.3+BK76*0.2+BM76*0.2+AY76*0.1+BN76*0.2)*0.8+30</f>
        <v>73.864756494352292</v>
      </c>
      <c r="AY76" s="47">
        <f>(BI76*0.2+BK76*0.2+BM76*0.2+(AQ76/0.96)*0.45)*0.79+30</f>
        <v>82.593992070895524</v>
      </c>
      <c r="AZ76" s="28">
        <f>(BI76*0.2+BJ76*0.3+(AC76/11)*0.3+(AR76/0.96)*0.1+BM76*0.1+(AY76/0.96)*0.1)*0.65+40</f>
        <v>72.687001030712651</v>
      </c>
      <c r="BA76" s="49">
        <f>IF(C76="C",(((AY76/0.95)*0.35+(AU76/0.95)*0.2+BK76*0.45)*0.55+30),IF(C76="PF",(((AY76/0.95)*0.4+(AU76/0.95)*0.25+BK76*0.35)*0.65+35),(((T76/6.3)*0.1+(AY76/0.95)*0.35+(AU76/0.95)*0.2+BK76*0.35)*0.65+40)))</f>
        <v>81.791519535625866</v>
      </c>
      <c r="BB76" s="45">
        <f>(BL76*0.3+BJ76*0.3+BI76*0.1+BN76*0.1+(AH76/2.8)*0.25)*0.62+40</f>
        <v>68.624949839613777</v>
      </c>
      <c r="BC76" s="5">
        <f>((D76-39)/-0.2)*0.5+50</f>
        <v>70</v>
      </c>
      <c r="BD76" s="5">
        <f>((F76-69)/0.19)*0.45+55</f>
        <v>76.315789473684205</v>
      </c>
      <c r="BE76" s="5">
        <f>((F76-85)/-0.16)*0.45+55</f>
        <v>74.6875</v>
      </c>
      <c r="BF76" s="5">
        <f>((G76-161)/1.34)*0.45+55</f>
        <v>73.134328358208961</v>
      </c>
      <c r="BG76" s="5">
        <f>((G76-295)/-1.34)*0.45+55</f>
        <v>81.865671641791039</v>
      </c>
      <c r="BH76" s="5">
        <f>(M76/29.81)*0.45+55</f>
        <v>86.232807782623283</v>
      </c>
      <c r="BI76" s="5">
        <f>((D76-39)/-0.2)</f>
        <v>40</v>
      </c>
      <c r="BJ76" s="5">
        <f>((F76-69)/0.19)</f>
        <v>47.368421052631575</v>
      </c>
      <c r="BK76" s="5">
        <f>((F76-85)/-0.16)</f>
        <v>43.75</v>
      </c>
      <c r="BL76" s="5">
        <f>((G76-161)/1.34)</f>
        <v>40.298507462686565</v>
      </c>
      <c r="BM76" s="5">
        <f>((G76-295)/-1.34)</f>
        <v>59.701492537313428</v>
      </c>
      <c r="BN76" s="5">
        <f>(M76/29.81)</f>
        <v>69.40623951694063</v>
      </c>
      <c r="BP76" s="51" t="s">
        <v>800</v>
      </c>
      <c r="BQ76" s="51" t="s">
        <v>781</v>
      </c>
      <c r="BS76">
        <v>81.873599999999996</v>
      </c>
    </row>
    <row r="77" spans="1:71" x14ac:dyDescent="0.25">
      <c r="A77" s="1">
        <v>314</v>
      </c>
      <c r="B77" s="1" t="s">
        <v>376</v>
      </c>
      <c r="C77" s="1" t="s">
        <v>30</v>
      </c>
      <c r="D77" s="1">
        <v>27</v>
      </c>
      <c r="E77" s="4">
        <f>(F77-5)</f>
        <v>71</v>
      </c>
      <c r="F77">
        <v>76</v>
      </c>
      <c r="G77">
        <v>210</v>
      </c>
      <c r="H77" t="s">
        <v>593</v>
      </c>
      <c r="I77" s="1" t="s">
        <v>587</v>
      </c>
      <c r="J77" s="1" t="s">
        <v>65</v>
      </c>
      <c r="K77" s="1">
        <v>60</v>
      </c>
      <c r="L77" s="1">
        <v>0</v>
      </c>
      <c r="M77" s="1">
        <v>1462</v>
      </c>
      <c r="N77" s="12">
        <v>222</v>
      </c>
      <c r="O77" s="12">
        <v>534</v>
      </c>
      <c r="P77" s="12">
        <v>0.41599999999999998</v>
      </c>
      <c r="Q77" s="7">
        <v>74</v>
      </c>
      <c r="R77" s="7">
        <v>212</v>
      </c>
      <c r="S77" s="7">
        <v>0.34899999999999998</v>
      </c>
      <c r="T77" s="1">
        <v>148</v>
      </c>
      <c r="U77" s="1">
        <v>322</v>
      </c>
      <c r="V77" s="1">
        <v>0.46</v>
      </c>
      <c r="W77" s="1">
        <v>0.48499999999999999</v>
      </c>
      <c r="X77" s="16">
        <v>145</v>
      </c>
      <c r="Y77" s="16">
        <v>160</v>
      </c>
      <c r="Z77" s="16">
        <v>0.90600000000000003</v>
      </c>
      <c r="AA77" s="20">
        <v>12</v>
      </c>
      <c r="AB77" s="20">
        <v>92</v>
      </c>
      <c r="AC77" s="20">
        <v>104</v>
      </c>
      <c r="AD77" s="32">
        <v>79</v>
      </c>
      <c r="AE77" s="34">
        <v>59</v>
      </c>
      <c r="AF77" s="30">
        <v>6</v>
      </c>
      <c r="AG77" s="1">
        <v>57</v>
      </c>
      <c r="AH77" s="1">
        <v>76</v>
      </c>
      <c r="AI77" s="1">
        <v>663</v>
      </c>
      <c r="AJ77" s="1"/>
      <c r="AK77" s="4">
        <f>(AVERAGE(AM77:BB77)/0.87)*0.85+10</f>
        <v>80.420921567129412</v>
      </c>
      <c r="AL77" s="4">
        <f>AVERAGE(AM77:BB77)</f>
        <v>72.077884427532453</v>
      </c>
      <c r="AM77" s="14">
        <f>((P77*100)*0.5+(N77/6.59)*0.5)*0.66+45</f>
        <v>69.844843702579666</v>
      </c>
      <c r="AN77" s="10">
        <f>(BS77-MIN(BS$2:BS$493))/(MAX(BS$2:BS$493)-MIN(BS$2:BS$493))*61 +45</f>
        <v>76.537284637473078</v>
      </c>
      <c r="AO77" s="18">
        <f>IF(Y77&gt;50,((Z77*107)*0.9+(X77/5)*0.1)*0.7+30,((Z77*90)*0.5+(X77/5)*0.5)*0.7+40)</f>
        <v>93.103460000000013</v>
      </c>
      <c r="AP77" s="39">
        <f>((AZ77/0.96)*0.4+(AS77/0.96)*0.3+(T77/6.3)*0.4)*0.6+40</f>
        <v>73.469882478161736</v>
      </c>
      <c r="AQ77" s="37">
        <f>(AE77/1.5)*0.57+47</f>
        <v>69.42</v>
      </c>
      <c r="AR77" s="24">
        <f>((AF77/1.8)*0.8+(F77/0.8)*0.2)*0.73+40</f>
        <v>55.816666666666663</v>
      </c>
      <c r="AS77" s="22">
        <f>((AA77/3)*0.6+(AC77/9)*0.2+(AZ77/0.96)*0.2)*0.75+40</f>
        <v>54.537130390713202</v>
      </c>
      <c r="AT77" s="26">
        <f>((AB77/7)*0.65+(AC77/9)*0.2+(AZ77/0.96)*0.25)*0.6+47</f>
        <v>64.516178009760807</v>
      </c>
      <c r="AU77" s="43">
        <f>((AD77/5.5)*0.95+(AY77/0.95)*0.17)*0.67+40</f>
        <v>59.22524004874402</v>
      </c>
      <c r="AV77" s="37">
        <f>(((AG77-321)/-3.21)*0.1+(AU77/0.95)*0.57+(AS77/0.95)*0.2+(AI77/20)*0.2)*0.6+40</f>
        <v>77.122566537732382</v>
      </c>
      <c r="AW77" s="42">
        <f>((AQ77/0.95)*0.4+(AS77/0.95)*0.2+(AR77/0.95)*0.2+(AY77/0.95)*0.2)*0.71+30</f>
        <v>79.818200630658481</v>
      </c>
      <c r="AX77" s="45">
        <f>(BI77*0.3+BK77*0.2+BM77*0.2+AY77*0.1+BN77*0.2)*0.8+30</f>
        <v>78.124043473704106</v>
      </c>
      <c r="AY77" s="47">
        <f>(BI77*0.2+BK77*0.2+BM77*0.2+(AQ77/0.96)*0.45)*0.79+30</f>
        <v>84.096981809701489</v>
      </c>
      <c r="AZ77" s="28">
        <f>(BI77*0.2+BJ77*0.3+(AC77/11)*0.3+(AR77/0.96)*0.1+BM77*0.1+(AY77/0.96)*0.1)*0.65+40</f>
        <v>70.424301167231121</v>
      </c>
      <c r="BA77" s="49">
        <f>IF(C77="C",(((AY77/0.95)*0.35+(AU77/0.95)*0.2+BK77*0.45)*0.55+30),IF(C77="PF",(((AY77/0.95)*0.4+(AU77/0.95)*0.25+BK77*0.35)*0.65+35),(((T77/6.3)*0.1+(AY77/0.95)*0.35+(AU77/0.95)*0.2+BK77*0.35)*0.65+40)))</f>
        <v>82.56737972492499</v>
      </c>
      <c r="BB77" s="45">
        <f>(BL77*0.3+BJ77*0.3+BI77*0.1+BN77*0.1+(AH77/2.8)*0.25)*0.62+40</f>
        <v>64.621991562467727</v>
      </c>
      <c r="BC77" s="5">
        <f>((D77-39)/-0.2)*0.5+50</f>
        <v>80</v>
      </c>
      <c r="BD77" s="5">
        <f>((F77-69)/0.19)*0.45+55</f>
        <v>71.578947368421055</v>
      </c>
      <c r="BE77" s="5">
        <f>((F77-85)/-0.16)*0.45+55</f>
        <v>80.3125</v>
      </c>
      <c r="BF77" s="5">
        <f>((G77-161)/1.34)*0.45+55</f>
        <v>71.455223880597018</v>
      </c>
      <c r="BG77" s="5">
        <f>((G77-295)/-1.34)*0.45+55</f>
        <v>83.544776119402982</v>
      </c>
      <c r="BH77" s="5">
        <f>(M77/29.81)*0.45+55</f>
        <v>77.069775243206976</v>
      </c>
      <c r="BI77" s="5">
        <f>((D77-39)/-0.2)</f>
        <v>60</v>
      </c>
      <c r="BJ77" s="5">
        <f>((F77-69)/0.19)</f>
        <v>36.842105263157897</v>
      </c>
      <c r="BK77" s="5">
        <f>((F77-85)/-0.16)</f>
        <v>56.25</v>
      </c>
      <c r="BL77" s="5">
        <f>((G77-161)/1.34)</f>
        <v>36.567164179104473</v>
      </c>
      <c r="BM77" s="5">
        <f>((G77-295)/-1.34)</f>
        <v>63.432835820895519</v>
      </c>
      <c r="BN77" s="5">
        <f>(M77/29.81)</f>
        <v>49.0439449849044</v>
      </c>
      <c r="BP77" s="51" t="s">
        <v>788</v>
      </c>
      <c r="BQ77" s="51" t="s">
        <v>787</v>
      </c>
      <c r="BS77">
        <v>81.873599999999996</v>
      </c>
    </row>
    <row r="78" spans="1:71" x14ac:dyDescent="0.25">
      <c r="A78" s="1">
        <v>17</v>
      </c>
      <c r="B78" s="1" t="s">
        <v>60</v>
      </c>
      <c r="C78" s="1" t="s">
        <v>25</v>
      </c>
      <c r="D78" s="1">
        <v>26</v>
      </c>
      <c r="E78" s="4">
        <f>(F78-5)</f>
        <v>77</v>
      </c>
      <c r="F78">
        <v>82</v>
      </c>
      <c r="G78">
        <v>240</v>
      </c>
      <c r="H78" t="s">
        <v>682</v>
      </c>
      <c r="I78" s="1" t="s">
        <v>587</v>
      </c>
      <c r="J78" s="1" t="s">
        <v>41</v>
      </c>
      <c r="K78" s="1">
        <v>61</v>
      </c>
      <c r="L78" s="1">
        <v>5</v>
      </c>
      <c r="M78" s="1">
        <v>1675</v>
      </c>
      <c r="N78" s="12">
        <v>291</v>
      </c>
      <c r="O78" s="12">
        <v>729</v>
      </c>
      <c r="P78" s="12">
        <v>0.39900000000000002</v>
      </c>
      <c r="Q78" s="7">
        <v>122</v>
      </c>
      <c r="R78" s="7">
        <v>359</v>
      </c>
      <c r="S78" s="7">
        <v>0.34</v>
      </c>
      <c r="T78" s="1">
        <v>169</v>
      </c>
      <c r="U78" s="1">
        <v>370</v>
      </c>
      <c r="V78" s="1">
        <v>0.45700000000000002</v>
      </c>
      <c r="W78" s="1">
        <v>0.48299999999999998</v>
      </c>
      <c r="X78" s="16">
        <v>129</v>
      </c>
      <c r="Y78" s="16">
        <v>151</v>
      </c>
      <c r="Z78" s="16">
        <v>0.85399999999999998</v>
      </c>
      <c r="AA78" s="20">
        <v>108</v>
      </c>
      <c r="AB78" s="20">
        <v>187</v>
      </c>
      <c r="AC78" s="20">
        <v>295</v>
      </c>
      <c r="AD78" s="32">
        <v>55</v>
      </c>
      <c r="AE78" s="34">
        <v>33</v>
      </c>
      <c r="AF78" s="30">
        <v>20</v>
      </c>
      <c r="AG78" s="1">
        <v>62</v>
      </c>
      <c r="AH78" s="1">
        <v>113</v>
      </c>
      <c r="AI78" s="1">
        <v>833</v>
      </c>
      <c r="AJ78" s="1"/>
      <c r="AK78" s="4">
        <f>(AVERAGE(AM78:BB78)/0.87)*0.85+10</f>
        <v>81.149307571946167</v>
      </c>
      <c r="AL78" s="4">
        <f>AVERAGE(AM78:BB78)</f>
        <v>72.8234089265802</v>
      </c>
      <c r="AM78" s="14">
        <f>((P78*100)*0.5+(N78/6.59)*0.5)*0.66+45</f>
        <v>72.739078907435513</v>
      </c>
      <c r="AN78" s="10">
        <f>(BS78-MIN(BS$2:BS$493))/(MAX(BS$2:BS$493)-MIN(BS$2:BS$493))*61 +45</f>
        <v>76.41959798994975</v>
      </c>
      <c r="AO78" s="18">
        <f>IF(Y78&gt;50,((Z78*107)*0.9+(X78/5)*0.1)*0.7+30,((Z78*90)*0.5+(X78/5)*0.5)*0.7+40)</f>
        <v>89.374139999999997</v>
      </c>
      <c r="AP78" s="39">
        <f>((AZ78/0.96)*0.4+(AS78/0.96)*0.3+(T78/6.3)*0.4)*0.6+40</f>
        <v>79.880831334831214</v>
      </c>
      <c r="AQ78" s="37">
        <f>(AE78/1.5)*0.57+47</f>
        <v>59.54</v>
      </c>
      <c r="AR78" s="24">
        <f>((AF78/1.8)*0.8+(F78/0.8)*0.2)*0.73+40</f>
        <v>61.453888888888883</v>
      </c>
      <c r="AS78" s="22">
        <f>((AA78/3)*0.6+(AC78/9)*0.2+(AZ78/0.96)*0.2)*0.75+40</f>
        <v>73.415050497008465</v>
      </c>
      <c r="AT78" s="26">
        <f>((AB78/7)*0.65+(AC78/9)*0.2+(AZ78/0.96)*0.25)*0.6+47</f>
        <v>73.650288592246554</v>
      </c>
      <c r="AU78" s="43">
        <f>((AD78/5.5)*0.95+(AY78/0.95)*0.17)*0.67+40</f>
        <v>54.969363391447374</v>
      </c>
      <c r="AV78" s="37">
        <f>(((AG78-321)/-3.21)*0.1+(AU78/0.95)*0.57+(AS78/0.95)*0.2+(AI78/20)*0.2)*0.6+40</f>
        <v>78.901572379028181</v>
      </c>
      <c r="AW78" s="42">
        <f>((AQ78/0.95)*0.4+(AS78/0.95)*0.2+(AR78/0.95)*0.2+(AY78/0.95)*0.2)*0.71+30</f>
        <v>78.685809134012999</v>
      </c>
      <c r="AX78" s="45">
        <f>(BI78*0.3+BK78*0.2+BM78*0.2+AY78*0.1+BN78*0.2)*0.8+30</f>
        <v>69.89871437015276</v>
      </c>
      <c r="AY78" s="47">
        <f>(BI78*0.2+BK78*0.2+BM78*0.2+(AQ78/0.96)*0.45)*0.79+30</f>
        <v>71.765980876865683</v>
      </c>
      <c r="AZ78" s="28">
        <f>(BI78*0.2+BJ78*0.3+(AC78/11)*0.3+(AR78/0.96)*0.1+BM78*0.1+(AY78/0.96)*0.1)*0.65+40</f>
        <v>78.709656514187515</v>
      </c>
      <c r="BA78" s="49">
        <f>IF(C78="C",(((AY78/0.95)*0.35+(AU78/0.95)*0.2+BK78*0.45)*0.55+30),IF(C78="PF",(((AY78/0.95)*0.4+(AU78/0.95)*0.25+BK78*0.35)*0.65+35),(((T78/6.3)*0.1+(AY78/0.95)*0.35+(AU78/0.95)*0.2+BK78*0.35)*0.65+40)))</f>
        <v>68.309495083258184</v>
      </c>
      <c r="BB78" s="45">
        <f>(BL78*0.3+BJ78*0.3+BI78*0.1+BN78*0.1+(AH78/2.8)*0.25)*0.62+40</f>
        <v>77.461074865970232</v>
      </c>
      <c r="BC78" s="5">
        <f>((D78-39)/-0.2)*0.5+50</f>
        <v>82.5</v>
      </c>
      <c r="BD78" s="5">
        <f>((F78-69)/0.19)*0.45+55</f>
        <v>85.78947368421052</v>
      </c>
      <c r="BE78" s="5">
        <f>((F78-85)/-0.16)*0.45+55</f>
        <v>63.4375</v>
      </c>
      <c r="BF78" s="5">
        <f>((G78-161)/1.34)*0.45+55</f>
        <v>81.52985074626865</v>
      </c>
      <c r="BG78" s="5">
        <f>((G78-295)/-1.34)*0.45+55</f>
        <v>73.470149253731336</v>
      </c>
      <c r="BH78" s="5">
        <f>(M78/29.81)*0.45+55</f>
        <v>80.285139215028522</v>
      </c>
      <c r="BI78" s="5">
        <f>((D78-39)/-0.2)</f>
        <v>65</v>
      </c>
      <c r="BJ78" s="5">
        <f>((F78-69)/0.19)</f>
        <v>68.421052631578945</v>
      </c>
      <c r="BK78" s="5">
        <f>((F78-85)/-0.16)</f>
        <v>18.75</v>
      </c>
      <c r="BL78" s="5">
        <f>((G78-161)/1.34)</f>
        <v>58.955223880597011</v>
      </c>
      <c r="BM78" s="5">
        <f>((G78-295)/-1.34)</f>
        <v>41.044776119402982</v>
      </c>
      <c r="BN78" s="5">
        <f>(M78/29.81)</f>
        <v>56.189198255618919</v>
      </c>
      <c r="BP78" s="51" t="s">
        <v>800</v>
      </c>
      <c r="BQ78" s="51" t="s">
        <v>789</v>
      </c>
      <c r="BS78">
        <v>81.73599999999999</v>
      </c>
    </row>
    <row r="79" spans="1:71" x14ac:dyDescent="0.25">
      <c r="A79" s="1">
        <v>15</v>
      </c>
      <c r="B79" s="1" t="s">
        <v>56</v>
      </c>
      <c r="C79" s="1" t="s">
        <v>30</v>
      </c>
      <c r="D79" s="1">
        <v>32</v>
      </c>
      <c r="E79" s="4">
        <f>(F79-5)</f>
        <v>73</v>
      </c>
      <c r="F79">
        <v>78</v>
      </c>
      <c r="G79">
        <v>220</v>
      </c>
      <c r="H79" t="s">
        <v>606</v>
      </c>
      <c r="I79" s="1" t="s">
        <v>587</v>
      </c>
      <c r="J79" s="1" t="s">
        <v>57</v>
      </c>
      <c r="K79" s="1">
        <v>74</v>
      </c>
      <c r="L79" s="1">
        <v>19</v>
      </c>
      <c r="M79" s="1">
        <v>1744</v>
      </c>
      <c r="N79" s="12">
        <v>195</v>
      </c>
      <c r="O79" s="12">
        <v>440</v>
      </c>
      <c r="P79" s="12">
        <v>0.443</v>
      </c>
      <c r="Q79" s="7">
        <v>73</v>
      </c>
      <c r="R79" s="7">
        <v>210</v>
      </c>
      <c r="S79" s="7">
        <v>0.34799999999999998</v>
      </c>
      <c r="T79" s="1">
        <v>122</v>
      </c>
      <c r="U79" s="1">
        <v>230</v>
      </c>
      <c r="V79" s="1">
        <v>0.53</v>
      </c>
      <c r="W79" s="1">
        <v>0.52600000000000002</v>
      </c>
      <c r="X79" s="16">
        <v>82</v>
      </c>
      <c r="Y79" s="16">
        <v>101</v>
      </c>
      <c r="Z79" s="16">
        <v>0.81200000000000006</v>
      </c>
      <c r="AA79" s="20">
        <v>31</v>
      </c>
      <c r="AB79" s="20">
        <v>173</v>
      </c>
      <c r="AC79" s="20">
        <v>204</v>
      </c>
      <c r="AD79" s="32">
        <v>83</v>
      </c>
      <c r="AE79" s="34">
        <v>56</v>
      </c>
      <c r="AF79" s="30">
        <v>5</v>
      </c>
      <c r="AG79" s="1">
        <v>60</v>
      </c>
      <c r="AH79" s="1">
        <v>148</v>
      </c>
      <c r="AI79" s="1">
        <v>545</v>
      </c>
      <c r="AJ79" s="1"/>
      <c r="AK79" s="4">
        <f>(AVERAGE(AM79:BB79)/0.87)*0.85+10</f>
        <v>79.482134304683697</v>
      </c>
      <c r="AL79" s="4">
        <f>AVERAGE(AM79:BB79)</f>
        <v>71.117008053029195</v>
      </c>
      <c r="AM79" s="14">
        <f>((P79*100)*0.5+(N79/6.59)*0.5)*0.66+45</f>
        <v>69.383795144157816</v>
      </c>
      <c r="AN79" s="10">
        <f>(BS79-MIN(BS$2:BS$493))/(MAX(BS$2:BS$493)-MIN(BS$2:BS$493))*61 +45</f>
        <v>76.394965900933244</v>
      </c>
      <c r="AO79" s="18">
        <f>IF(Y79&gt;50,((Z79*107)*0.9+(X79/5)*0.1)*0.7+30,((Z79*90)*0.5+(X79/5)*0.5)*0.7+40)</f>
        <v>85.884919999999994</v>
      </c>
      <c r="AP79" s="39">
        <f>((AZ79/0.96)*0.4+(AS79/0.96)*0.3+(T79/6.3)*0.4)*0.6+40</f>
        <v>73.20993727077375</v>
      </c>
      <c r="AQ79" s="37">
        <f>(AE79/1.5)*0.57+47</f>
        <v>68.28</v>
      </c>
      <c r="AR79" s="24">
        <f>((AF79/1.8)*0.8+(F79/0.8)*0.2)*0.73+40</f>
        <v>55.857222222222219</v>
      </c>
      <c r="AS79" s="22">
        <f>((AA79/3)*0.6+(AC79/9)*0.2+(AZ79/0.96)*0.2)*0.75+40</f>
        <v>58.98870949547117</v>
      </c>
      <c r="AT79" s="26">
        <f>((AB79/7)*0.65+(AC79/9)*0.2+(AZ79/0.96)*0.25)*0.6+47</f>
        <v>70.297280924042596</v>
      </c>
      <c r="AU79" s="43">
        <f>((AD79/5.5)*0.95+(AY79/0.95)*0.17)*0.67+40</f>
        <v>58.785790090311011</v>
      </c>
      <c r="AV79" s="37">
        <f>(((AG79-321)/-3.21)*0.1+(AU79/0.95)*0.57+(AS79/0.95)*0.2+(AI79/20)*0.2)*0.6+40</f>
        <v>76.762594515363418</v>
      </c>
      <c r="AW79" s="42">
        <f>((AQ79/0.95)*0.4+(AS79/0.95)*0.2+(AR79/0.95)*0.2+(AY79/0.95)*0.2)*0.71+30</f>
        <v>79.023878629020203</v>
      </c>
      <c r="AX79" s="45">
        <f>(BI79*0.3+BK79*0.2+BM79*0.2+AY79*0.1+BN79*0.2)*0.8+30</f>
        <v>69.841498809700255</v>
      </c>
      <c r="AY79" s="47">
        <f>(BI79*0.2+BK79*0.2+BM79*0.2+(AQ79/0.96)*0.45)*0.79+30</f>
        <v>76.570721082089563</v>
      </c>
      <c r="AZ79" s="28">
        <f>(BI79*0.2+BJ79*0.3+(AC79/11)*0.3+(AR79/0.96)*0.1+BM79*0.1+(AY79/0.96)*0.1)*0.65+40</f>
        <v>70.007740771015449</v>
      </c>
      <c r="BA79" s="49">
        <f>IF(C79="C",(((AY79/0.95)*0.35+(AU79/0.95)*0.2+BK79*0.45)*0.55+30),IF(C79="PF",(((AY79/0.95)*0.4+(AU79/0.95)*0.25+BK79*0.35)*0.65+35),(((T79/6.3)*0.1+(AY79/0.95)*0.35+(AU79/0.95)*0.2+BK79*0.35)*0.65+40)))</f>
        <v>77.592899114431006</v>
      </c>
      <c r="BB79" s="45">
        <f>(BL79*0.3+BJ79*0.3+BI79*0.1+BN79*0.1+(AH79/2.8)*0.25)*0.62+40</f>
        <v>70.990174878935306</v>
      </c>
      <c r="BC79" s="5">
        <f>((D79-39)/-0.2)*0.5+50</f>
        <v>67.5</v>
      </c>
      <c r="BD79" s="5">
        <f>((F79-69)/0.19)*0.45+55</f>
        <v>76.315789473684205</v>
      </c>
      <c r="BE79" s="5">
        <f>((F79-85)/-0.16)*0.45+55</f>
        <v>74.6875</v>
      </c>
      <c r="BF79" s="5">
        <f>((G79-161)/1.34)*0.45+55</f>
        <v>74.81343283582089</v>
      </c>
      <c r="BG79" s="5">
        <f>((G79-295)/-1.34)*0.45+55</f>
        <v>80.18656716417911</v>
      </c>
      <c r="BH79" s="5">
        <f>(M79/29.81)*0.45+55</f>
        <v>81.326735994632685</v>
      </c>
      <c r="BI79" s="5">
        <f>((D79-39)/-0.2)</f>
        <v>35</v>
      </c>
      <c r="BJ79" s="5">
        <f>((F79-69)/0.19)</f>
        <v>47.368421052631575</v>
      </c>
      <c r="BK79" s="5">
        <f>((F79-85)/-0.16)</f>
        <v>43.75</v>
      </c>
      <c r="BL79" s="5">
        <f>((G79-161)/1.34)</f>
        <v>44.029850746268657</v>
      </c>
      <c r="BM79" s="5">
        <f>((G79-295)/-1.34)</f>
        <v>55.970149253731343</v>
      </c>
      <c r="BN79" s="5">
        <f>(M79/29.81)</f>
        <v>58.503857765850391</v>
      </c>
      <c r="BP79" s="51" t="s">
        <v>785</v>
      </c>
      <c r="BQ79" s="51" t="s">
        <v>781</v>
      </c>
      <c r="BS79">
        <v>81.7072</v>
      </c>
    </row>
    <row r="80" spans="1:71" x14ac:dyDescent="0.25">
      <c r="A80" s="1">
        <v>148</v>
      </c>
      <c r="B80" s="1" t="s">
        <v>209</v>
      </c>
      <c r="C80" s="1" t="s">
        <v>73</v>
      </c>
      <c r="D80" s="1">
        <v>19</v>
      </c>
      <c r="E80" s="4">
        <f>(F80-5)</f>
        <v>73</v>
      </c>
      <c r="F80">
        <v>78</v>
      </c>
      <c r="G80">
        <v>190</v>
      </c>
      <c r="H80" t="s">
        <v>586</v>
      </c>
      <c r="I80" s="1" t="s">
        <v>640</v>
      </c>
      <c r="J80" s="1" t="s">
        <v>99</v>
      </c>
      <c r="K80" s="1">
        <v>82</v>
      </c>
      <c r="L80" s="1">
        <v>41</v>
      </c>
      <c r="M80" s="1">
        <v>1817</v>
      </c>
      <c r="N80" s="12">
        <v>145</v>
      </c>
      <c r="O80" s="12">
        <v>416</v>
      </c>
      <c r="P80" s="12">
        <v>0.34899999999999998</v>
      </c>
      <c r="Q80" s="7">
        <v>83</v>
      </c>
      <c r="R80" s="7">
        <v>264</v>
      </c>
      <c r="S80" s="7">
        <v>0.314</v>
      </c>
      <c r="T80" s="1">
        <v>62</v>
      </c>
      <c r="U80" s="1">
        <v>152</v>
      </c>
      <c r="V80" s="1">
        <v>0.40799999999999997</v>
      </c>
      <c r="W80" s="1">
        <v>0.44800000000000001</v>
      </c>
      <c r="X80" s="16">
        <v>20</v>
      </c>
      <c r="Y80" s="16">
        <v>32</v>
      </c>
      <c r="Z80" s="16">
        <v>0.625</v>
      </c>
      <c r="AA80" s="20">
        <v>27</v>
      </c>
      <c r="AB80" s="20">
        <v>104</v>
      </c>
      <c r="AC80" s="20">
        <v>131</v>
      </c>
      <c r="AD80" s="32">
        <v>198</v>
      </c>
      <c r="AE80" s="34">
        <v>41</v>
      </c>
      <c r="AF80" s="30">
        <v>14</v>
      </c>
      <c r="AG80" s="1">
        <v>118</v>
      </c>
      <c r="AH80" s="1">
        <v>147</v>
      </c>
      <c r="AI80" s="1">
        <v>393</v>
      </c>
      <c r="AJ80" s="1"/>
      <c r="AK80" s="4">
        <f>(AVERAGE(AM80:BB80)/0.87)*0.85+10</f>
        <v>81.15793179863303</v>
      </c>
      <c r="AL80" s="4">
        <f>AVERAGE(AM80:BB80)</f>
        <v>72.832236076247924</v>
      </c>
      <c r="AM80" s="14">
        <f>((P80*100)*0.5+(N80/6.59)*0.5)*0.66+45</f>
        <v>63.778001517450683</v>
      </c>
      <c r="AN80" s="10">
        <f>(BS80-MIN(BS$2:BS$493))/(MAX(BS$2:BS$493)-MIN(BS$2:BS$493))*61 +45</f>
        <v>76.232120423546306</v>
      </c>
      <c r="AO80" s="18">
        <f>IF(Y80&gt;50,((Z80*107)*0.9+(X80/5)*0.1)*0.7+30,((Z80*90)*0.5+(X80/5)*0.5)*0.7+40)</f>
        <v>61.087499999999999</v>
      </c>
      <c r="AP80" s="39">
        <f>((AZ80/0.96)*0.4+(AS80/0.96)*0.3+(T80/6.3)*0.4)*0.6+40</f>
        <v>73.265069748096209</v>
      </c>
      <c r="AQ80" s="37">
        <f>(AE80/1.5)*0.57+47</f>
        <v>62.58</v>
      </c>
      <c r="AR80" s="24">
        <f>((AF80/1.8)*0.8+(F80/0.8)*0.2)*0.73+40</f>
        <v>58.777222222222221</v>
      </c>
      <c r="AS80" s="22">
        <f>((AA80/3)*0.6+(AC80/9)*0.2+(AZ80/0.96)*0.2)*0.75+40</f>
        <v>58.67216689204183</v>
      </c>
      <c r="AT80" s="26">
        <f>((AB80/7)*0.65+(AC80/9)*0.2+(AZ80/0.96)*0.25)*0.6+47</f>
        <v>66.979785939660871</v>
      </c>
      <c r="AU80" s="43">
        <f>((AD80/5.5)*0.95+(AY80/0.95)*0.17)*0.67+40</f>
        <v>73.496779101973686</v>
      </c>
      <c r="AV80" s="37">
        <f>(((AG80-321)/-3.21)*0.1+(AU80/0.95)*0.57+(AS80/0.95)*0.2+(AI80/20)*0.2)*0.6+40</f>
        <v>80.022454081175027</v>
      </c>
      <c r="AW80" s="42">
        <f>((AQ80/0.95)*0.4+(AS80/0.95)*0.2+(AR80/0.95)*0.2+(AY80/0.95)*0.2)*0.71+30</f>
        <v>79.457350755626209</v>
      </c>
      <c r="AX80" s="45">
        <f>(BI80*0.3+BK80*0.2+BM80*0.2+AY80*0.1+BN80*0.2)*0.8+30</f>
        <v>90.351125763805101</v>
      </c>
      <c r="AY80" s="47">
        <f>(BI80*0.2+BK80*0.2+BM80*0.2+(AQ80/0.96)*0.45)*0.79+30</f>
        <v>88.267253264925372</v>
      </c>
      <c r="AZ80" s="28">
        <f>(BI80*0.2+BJ80*0.3+(AC80/11)*0.3+(AR80/0.96)*0.1+BM80*0.1+(AY80/0.96)*0.1)*0.65+40</f>
        <v>79.608534775734384</v>
      </c>
      <c r="BA80" s="49">
        <f>IF(C80="C",(((AY80/0.95)*0.35+(AU80/0.95)*0.2+BK80*0.45)*0.55+30),IF(C80="PF",(((AY80/0.95)*0.4+(AU80/0.95)*0.25+BK80*0.35)*0.65+35),(((T80/6.3)*0.1+(AY80/0.95)*0.35+(AU80/0.95)*0.2+BK80*0.35)*0.65+40)))</f>
        <v>81.787945856553179</v>
      </c>
      <c r="BB80" s="45">
        <f>(BL80*0.3+BJ80*0.3+BI80*0.1+BN80*0.1+(AH80/2.8)*0.25)*0.62+40</f>
        <v>70.952466877155729</v>
      </c>
      <c r="BC80" s="5">
        <f>((D80-39)/-0.2)*0.5+50</f>
        <v>100</v>
      </c>
      <c r="BD80" s="5">
        <f>((F80-69)/0.19)*0.45+55</f>
        <v>76.315789473684205</v>
      </c>
      <c r="BE80" s="5">
        <f>((F80-85)/-0.16)*0.45+55</f>
        <v>74.6875</v>
      </c>
      <c r="BF80" s="5">
        <f>((G80-161)/1.34)*0.45+55</f>
        <v>64.738805970149258</v>
      </c>
      <c r="BG80" s="5">
        <f>((G80-295)/-1.34)*0.45+55</f>
        <v>90.261194029850742</v>
      </c>
      <c r="BH80" s="5">
        <f>(M80/29.81)*0.45+55</f>
        <v>82.428715196242877</v>
      </c>
      <c r="BI80" s="5">
        <f>((D80-39)/-0.2)</f>
        <v>100</v>
      </c>
      <c r="BJ80" s="5">
        <f>((F80-69)/0.19)</f>
        <v>47.368421052631575</v>
      </c>
      <c r="BK80" s="5">
        <f>((F80-85)/-0.16)</f>
        <v>43.75</v>
      </c>
      <c r="BL80" s="5">
        <f>((G80-161)/1.34)</f>
        <v>21.641791044776117</v>
      </c>
      <c r="BM80" s="5">
        <f>((G80-295)/-1.34)</f>
        <v>78.358208955223873</v>
      </c>
      <c r="BN80" s="5">
        <f>(M80/29.81)</f>
        <v>60.95270043609527</v>
      </c>
      <c r="BP80" s="51" t="s">
        <v>788</v>
      </c>
      <c r="BQ80" s="51" t="s">
        <v>789</v>
      </c>
      <c r="BS80">
        <v>81.516799999999989</v>
      </c>
    </row>
    <row r="81" spans="1:71" x14ac:dyDescent="0.25">
      <c r="A81" s="1">
        <v>214</v>
      </c>
      <c r="B81" s="1" t="s">
        <v>275</v>
      </c>
      <c r="C81" s="1" t="s">
        <v>73</v>
      </c>
      <c r="D81" s="1">
        <v>28</v>
      </c>
      <c r="E81" s="4">
        <f>(F81-5)</f>
        <v>70</v>
      </c>
      <c r="F81">
        <v>75</v>
      </c>
      <c r="G81">
        <v>188</v>
      </c>
      <c r="H81" t="s">
        <v>685</v>
      </c>
      <c r="I81" s="1" t="s">
        <v>587</v>
      </c>
      <c r="J81" s="1" t="s">
        <v>47</v>
      </c>
      <c r="K81" s="1">
        <v>43</v>
      </c>
      <c r="L81" s="1">
        <v>36</v>
      </c>
      <c r="M81" s="1">
        <v>1267</v>
      </c>
      <c r="N81" s="12">
        <v>255</v>
      </c>
      <c r="O81" s="12">
        <v>535</v>
      </c>
      <c r="P81" s="12">
        <v>0.47699999999999998</v>
      </c>
      <c r="Q81" s="7">
        <v>69</v>
      </c>
      <c r="R81" s="7">
        <v>193</v>
      </c>
      <c r="S81" s="7">
        <v>0.35799999999999998</v>
      </c>
      <c r="T81" s="1">
        <v>186</v>
      </c>
      <c r="U81" s="1">
        <v>342</v>
      </c>
      <c r="V81" s="1">
        <v>0.54400000000000004</v>
      </c>
      <c r="W81" s="1">
        <v>0.54100000000000004</v>
      </c>
      <c r="X81" s="16">
        <v>113</v>
      </c>
      <c r="Y81" s="16">
        <v>143</v>
      </c>
      <c r="Z81" s="16">
        <v>0.79</v>
      </c>
      <c r="AA81" s="20">
        <v>25</v>
      </c>
      <c r="AB81" s="20">
        <v>154</v>
      </c>
      <c r="AC81" s="20">
        <v>179</v>
      </c>
      <c r="AD81" s="32">
        <v>220</v>
      </c>
      <c r="AE81" s="34">
        <v>44</v>
      </c>
      <c r="AF81" s="30">
        <v>14</v>
      </c>
      <c r="AG81" s="1">
        <v>69</v>
      </c>
      <c r="AH81" s="1">
        <v>111</v>
      </c>
      <c r="AI81" s="1">
        <v>692</v>
      </c>
      <c r="AJ81" s="1"/>
      <c r="AK81" s="4">
        <f>(AVERAGE(AM81:BB81)/0.87)*0.85+10</f>
        <v>82.151986396485682</v>
      </c>
      <c r="AL81" s="4">
        <f>AVERAGE(AM81:BB81)</f>
        <v>73.849680194050052</v>
      </c>
      <c r="AM81" s="14">
        <f>((P81*100)*0.5+(N81/6.59)*0.5)*0.66+45</f>
        <v>73.510347496206379</v>
      </c>
      <c r="AN81" s="10">
        <f>(BS81-MIN(BS$2:BS$493))/(MAX(BS$2:BS$493)-MIN(BS$2:BS$493))*61 +45</f>
        <v>76.133592067480265</v>
      </c>
      <c r="AO81" s="18">
        <f>IF(Y81&gt;50,((Z81*107)*0.9+(X81/5)*0.1)*0.7+30,((Z81*90)*0.5+(X81/5)*0.5)*0.7+40)</f>
        <v>84.835900000000009</v>
      </c>
      <c r="AP81" s="39">
        <f>((AZ81/0.96)*0.4+(AS81/0.96)*0.3+(T81/6.3)*0.4)*0.6+40</f>
        <v>75.777211357652007</v>
      </c>
      <c r="AQ81" s="37">
        <f>(AE81/1.5)*0.57+47</f>
        <v>63.72</v>
      </c>
      <c r="AR81" s="24">
        <f>((AF81/1.8)*0.8+(F81/0.8)*0.2)*0.73+40</f>
        <v>58.229722222222222</v>
      </c>
      <c r="AS81" s="22">
        <f>((AA81/3)*0.6+(AC81/9)*0.2+(AZ81/0.96)*0.2)*0.75+40</f>
        <v>57.88242260434744</v>
      </c>
      <c r="AT81" s="26">
        <f>((AB81/7)*0.65+(AC81/9)*0.2+(AZ81/0.96)*0.25)*0.6+47</f>
        <v>69.115755937680774</v>
      </c>
      <c r="AU81" s="43">
        <f>((AD81/5.5)*0.95+(AY81/0.95)*0.17)*0.67+40</f>
        <v>75.624403677631591</v>
      </c>
      <c r="AV81" s="37">
        <f>(((AG81-321)/-3.21)*0.1+(AU81/0.95)*0.57+(AS81/0.95)*0.2+(AI81/20)*0.2)*0.6+40</f>
        <v>83.398529605696723</v>
      </c>
      <c r="AW81" s="42">
        <f>((AQ81/0.95)*0.4+(AS81/0.95)*0.2+(AR81/0.95)*0.2+(AY81/0.95)*0.2)*0.71+30</f>
        <v>79.076676088059457</v>
      </c>
      <c r="AX81" s="45">
        <f>(BI81*0.3+BK81*0.2+BM81*0.2+AY81*0.1+BN81*0.2)*0.8+30</f>
        <v>79.55874038530095</v>
      </c>
      <c r="AY81" s="47">
        <f>(BI81*0.2+BK81*0.2+BM81*0.2+(AQ81/0.96)*0.45)*0.79+30</f>
        <v>84.777730410447759</v>
      </c>
      <c r="AZ81" s="28">
        <f>(BI81*0.2+BJ81*0.3+(AC81/11)*0.3+(AR81/0.96)*0.1+BM81*0.1+(AY81/0.96)*0.1)*0.65+40</f>
        <v>71.354171334490303</v>
      </c>
      <c r="BA81" s="49">
        <f>IF(C81="C",(((AY81/0.95)*0.35+(AU81/0.95)*0.2+BK81*0.45)*0.55+30),IF(C81="PF",(((AY81/0.95)*0.4+(AU81/0.95)*0.25+BK81*0.35)*0.65+35),(((T81/6.3)*0.1+(AY81/0.95)*0.35+(AU81/0.95)*0.2+BK81*0.35)*0.65+40)))</f>
        <v>86.788435667962318</v>
      </c>
      <c r="BB81" s="45">
        <f>(BL81*0.3+BJ81*0.3+BI81*0.1+BN81*0.1+(AH81/2.8)*0.25)*0.62+40</f>
        <v>61.811244249622547</v>
      </c>
      <c r="BC81" s="5">
        <f>((D81-39)/-0.2)*0.5+50</f>
        <v>77.5</v>
      </c>
      <c r="BD81" s="5">
        <f>((F81-69)/0.19)*0.45+55</f>
        <v>69.21052631578948</v>
      </c>
      <c r="BE81" s="5">
        <f>((F81-85)/-0.16)*0.45+55</f>
        <v>83.125</v>
      </c>
      <c r="BF81" s="5">
        <f>((G81-161)/1.34)*0.45+55</f>
        <v>64.067164179104481</v>
      </c>
      <c r="BG81" s="5">
        <f>((G81-295)/-1.34)*0.45+55</f>
        <v>90.932835820895519</v>
      </c>
      <c r="BH81" s="5">
        <f>(M81/29.81)*0.45+55</f>
        <v>74.126132170412617</v>
      </c>
      <c r="BI81" s="5">
        <f>((D81-39)/-0.2)</f>
        <v>55</v>
      </c>
      <c r="BJ81" s="5">
        <f>((F81-69)/0.19)</f>
        <v>31.578947368421051</v>
      </c>
      <c r="BK81" s="5">
        <f>((F81-85)/-0.16)</f>
        <v>62.5</v>
      </c>
      <c r="BL81" s="5">
        <f>((G81-161)/1.34)</f>
        <v>20.149253731343283</v>
      </c>
      <c r="BM81" s="5">
        <f>((G81-295)/-1.34)</f>
        <v>79.850746268656707</v>
      </c>
      <c r="BN81" s="5">
        <f>(M81/29.81)</f>
        <v>42.502515934250255</v>
      </c>
      <c r="BP81" s="51" t="s">
        <v>809</v>
      </c>
      <c r="BQ81" s="51" t="s">
        <v>781</v>
      </c>
      <c r="BS81">
        <v>81.401600000000002</v>
      </c>
    </row>
    <row r="82" spans="1:71" x14ac:dyDescent="0.25">
      <c r="A82" s="1">
        <v>461</v>
      </c>
      <c r="B82" s="1" t="s">
        <v>527</v>
      </c>
      <c r="C82" s="1" t="s">
        <v>73</v>
      </c>
      <c r="D82" s="1">
        <v>24</v>
      </c>
      <c r="E82" s="4">
        <f>(F82-5)</f>
        <v>68</v>
      </c>
      <c r="F82">
        <v>73</v>
      </c>
      <c r="G82">
        <v>184</v>
      </c>
      <c r="H82" t="s">
        <v>615</v>
      </c>
      <c r="I82" s="1" t="s">
        <v>587</v>
      </c>
      <c r="J82" s="1" t="s">
        <v>105</v>
      </c>
      <c r="K82" s="1">
        <v>62</v>
      </c>
      <c r="L82" s="1">
        <v>58</v>
      </c>
      <c r="M82" s="1">
        <v>2119</v>
      </c>
      <c r="N82" s="12">
        <v>378</v>
      </c>
      <c r="O82" s="12">
        <v>981</v>
      </c>
      <c r="P82" s="12">
        <v>0.38500000000000001</v>
      </c>
      <c r="Q82" s="7">
        <v>85</v>
      </c>
      <c r="R82" s="7">
        <v>280</v>
      </c>
      <c r="S82" s="7">
        <v>0.30399999999999999</v>
      </c>
      <c r="T82" s="1">
        <v>293</v>
      </c>
      <c r="U82" s="1">
        <v>701</v>
      </c>
      <c r="V82" s="1">
        <v>0.41799999999999998</v>
      </c>
      <c r="W82" s="1">
        <v>0.42899999999999999</v>
      </c>
      <c r="X82" s="16">
        <v>234</v>
      </c>
      <c r="Y82" s="16">
        <v>283</v>
      </c>
      <c r="Z82" s="16">
        <v>0.82699999999999996</v>
      </c>
      <c r="AA82" s="20">
        <v>35</v>
      </c>
      <c r="AB82" s="20">
        <v>185</v>
      </c>
      <c r="AC82" s="20">
        <v>220</v>
      </c>
      <c r="AD82" s="32">
        <v>318</v>
      </c>
      <c r="AE82" s="34">
        <v>89</v>
      </c>
      <c r="AF82" s="30">
        <v>31</v>
      </c>
      <c r="AG82" s="1">
        <v>100</v>
      </c>
      <c r="AH82" s="1">
        <v>92</v>
      </c>
      <c r="AI82" s="1">
        <v>1075</v>
      </c>
      <c r="AJ82" s="1"/>
      <c r="AK82" s="4">
        <f>(AVERAGE(AM82:BB82)/0.87)*0.85+10</f>
        <v>88.356979974680527</v>
      </c>
      <c r="AL82" s="4">
        <f>AVERAGE(AM82:BB82)</f>
        <v>80.200673621143608</v>
      </c>
      <c r="AM82" s="14">
        <f>((P82*100)*0.5+(N82/6.59)*0.5)*0.66+45</f>
        <v>76.633679817905914</v>
      </c>
      <c r="AN82" s="10">
        <f>(BS82-MIN(BS$2:BS$493))/(MAX(BS$2:BS$493)-MIN(BS$2:BS$493))*61 +45</f>
        <v>76.108959978463758</v>
      </c>
      <c r="AO82" s="18">
        <f>IF(Y82&gt;50,((Z82*107)*0.9+(X82/5)*0.1)*0.7+30,((Z82*90)*0.5+(X82/5)*0.5)*0.7+40)</f>
        <v>89.024069999999995</v>
      </c>
      <c r="AP82" s="39">
        <f>((AZ82/0.96)*0.4+(AS82/0.96)*0.3+(T82/6.3)*0.4)*0.6+40</f>
        <v>80.982467109876694</v>
      </c>
      <c r="AQ82" s="37">
        <f>(AE82/1.5)*0.57+47</f>
        <v>80.819999999999993</v>
      </c>
      <c r="AR82" s="24">
        <f>((AF82/1.8)*0.8+(F82/0.8)*0.2)*0.73+40</f>
        <v>63.380277777777778</v>
      </c>
      <c r="AS82" s="22">
        <f>((AA82/3)*0.6+(AC82/9)*0.2+(AZ82/0.96)*0.2)*0.75+40</f>
        <v>60.468379868329279</v>
      </c>
      <c r="AT82" s="26">
        <f>((AB82/7)*0.65+(AC82/9)*0.2+(AZ82/0.96)*0.25)*0.6+47</f>
        <v>71.792189392138809</v>
      </c>
      <c r="AU82" s="43">
        <f>((AD82/5.5)*0.95+(AY82/0.95)*0.17)*0.67+40</f>
        <v>88.311167464114845</v>
      </c>
      <c r="AV82" s="37">
        <f>(((AG82-321)/-3.21)*0.1+(AU82/0.95)*0.57+(AS82/0.95)*0.2+(AI82/20)*0.2)*0.6+40</f>
        <v>90.010972549839323</v>
      </c>
      <c r="AW82" s="42">
        <f>((AQ82/0.95)*0.4+(AS82/0.95)*0.2+(AR82/0.95)*0.2+(AY82/0.95)*0.2)*0.71+30</f>
        <v>87.022515142891791</v>
      </c>
      <c r="AX82" s="45">
        <f>(BI82*0.3+BK82*0.2+BM82*0.2+AY82*0.1+BN82*0.2)*0.8+30</f>
        <v>92.307095986020926</v>
      </c>
      <c r="AY82" s="47">
        <v>96</v>
      </c>
      <c r="AZ82" s="28">
        <f>(BI82*0.2+BJ82*0.3+(AC82/11)*0.3+(AR82/0.96)*0.1+BM82*0.1+(AY82/0.96)*0.1)*0.65+40</f>
        <v>73.930964490640733</v>
      </c>
      <c r="BA82" s="49">
        <f>IF(C82="C",(((AY82/0.95)*0.35+(AU82/0.95)*0.2+BK82*0.45)*0.55+30),IF(C82="PF",(((AY82/0.95)*0.4+(AU82/0.95)*0.25+BK82*0.35)*0.65+35),(((T82/6.3)*0.1+(AY82/0.95)*0.35+(AU82/0.95)*0.2+BK82*0.35)*0.65+40)))</f>
        <v>95.159675631263156</v>
      </c>
      <c r="BB82" s="45">
        <f>(BL82*0.3+BJ82*0.3+BI82*0.1+BN82*0.1+(AH82/2.8)*0.25)*0.62+40</f>
        <v>61.258362729034914</v>
      </c>
      <c r="BC82" s="5">
        <f>((D82-39)/-0.2)*0.5+50</f>
        <v>87.5</v>
      </c>
      <c r="BD82" s="5">
        <f>((F82-69)/0.19)*0.45+55</f>
        <v>64.473684210526315</v>
      </c>
      <c r="BE82" s="5">
        <f>((F82-85)/-0.16)*0.45+55</f>
        <v>88.75</v>
      </c>
      <c r="BF82" s="5">
        <f>((G82-161)/1.34)*0.45+55</f>
        <v>62.723880597014926</v>
      </c>
      <c r="BG82" s="5">
        <f>((G82-295)/-1.34)*0.45+55</f>
        <v>92.276119402985074</v>
      </c>
      <c r="BH82" s="5">
        <f>(M82/29.81)*0.45+55</f>
        <v>86.987588057698758</v>
      </c>
      <c r="BI82" s="5">
        <f>((D82-39)/-0.2)</f>
        <v>75</v>
      </c>
      <c r="BJ82" s="5">
        <f>((F82-69)/0.19)</f>
        <v>21.05263157894737</v>
      </c>
      <c r="BK82" s="5">
        <f>((F82-85)/-0.16)</f>
        <v>75</v>
      </c>
      <c r="BL82" s="5">
        <f>((G82-161)/1.34)</f>
        <v>17.164179104477611</v>
      </c>
      <c r="BM82" s="5">
        <f>((G82-295)/-1.34)</f>
        <v>82.835820895522389</v>
      </c>
      <c r="BN82" s="5">
        <f>(M82/29.81)</f>
        <v>71.083529017108361</v>
      </c>
      <c r="BP82" s="51" t="s">
        <v>791</v>
      </c>
      <c r="BQ82" s="51" t="s">
        <v>787</v>
      </c>
      <c r="BS82">
        <v>81.372799999999998</v>
      </c>
    </row>
    <row r="83" spans="1:71" x14ac:dyDescent="0.25">
      <c r="A83" s="1">
        <v>284</v>
      </c>
      <c r="B83" s="1" t="s">
        <v>346</v>
      </c>
      <c r="C83" s="1" t="s">
        <v>73</v>
      </c>
      <c r="D83" s="1">
        <v>26</v>
      </c>
      <c r="E83" s="4">
        <f>(F83-5)</f>
        <v>70</v>
      </c>
      <c r="F83">
        <v>75</v>
      </c>
      <c r="G83">
        <v>200</v>
      </c>
      <c r="H83" t="s">
        <v>712</v>
      </c>
      <c r="I83" s="1" t="s">
        <v>710</v>
      </c>
      <c r="J83" s="1" t="s">
        <v>107</v>
      </c>
      <c r="K83" s="1">
        <v>74</v>
      </c>
      <c r="L83" s="1">
        <v>30</v>
      </c>
      <c r="M83" s="1">
        <v>1907</v>
      </c>
      <c r="N83" s="12">
        <v>277</v>
      </c>
      <c r="O83" s="12">
        <v>654</v>
      </c>
      <c r="P83" s="12">
        <v>0.42399999999999999</v>
      </c>
      <c r="Q83" s="7">
        <v>65</v>
      </c>
      <c r="R83" s="7">
        <v>176</v>
      </c>
      <c r="S83" s="7">
        <v>0.36899999999999999</v>
      </c>
      <c r="T83" s="1">
        <v>212</v>
      </c>
      <c r="U83" s="1">
        <v>478</v>
      </c>
      <c r="V83" s="1">
        <v>0.44400000000000001</v>
      </c>
      <c r="W83" s="1">
        <v>0.47299999999999998</v>
      </c>
      <c r="X83" s="16">
        <v>213</v>
      </c>
      <c r="Y83" s="16">
        <v>268</v>
      </c>
      <c r="Z83" s="16">
        <v>0.79500000000000004</v>
      </c>
      <c r="AA83" s="20">
        <v>26</v>
      </c>
      <c r="AB83" s="20">
        <v>170</v>
      </c>
      <c r="AC83" s="20">
        <v>196</v>
      </c>
      <c r="AD83" s="32">
        <v>339</v>
      </c>
      <c r="AE83" s="34">
        <v>82</v>
      </c>
      <c r="AF83" s="30">
        <v>32</v>
      </c>
      <c r="AG83" s="1">
        <v>166</v>
      </c>
      <c r="AH83" s="1">
        <v>189</v>
      </c>
      <c r="AI83" s="1">
        <v>832</v>
      </c>
      <c r="AJ83" s="1"/>
      <c r="AK83" s="4">
        <f>(AVERAGE(AM83:BB83)/0.87)*0.85+10</f>
        <v>86.638393418898019</v>
      </c>
      <c r="AL83" s="4">
        <f>AVERAGE(AM83:BB83)</f>
        <v>78.441649734636798</v>
      </c>
      <c r="AM83" s="14">
        <f>((P83*100)*0.5+(N83/6.59)*0.5)*0.66+45</f>
        <v>72.863016691957512</v>
      </c>
      <c r="AN83" s="10">
        <f>(BS83-MIN(BS$2:BS$493))/(MAX(BS$2:BS$493)-MIN(BS$2:BS$493))*61 +45</f>
        <v>76.047379755922464</v>
      </c>
      <c r="AO83" s="18">
        <f>IF(Y83&gt;50,((Z83*107)*0.9+(X83/5)*0.1)*0.7+30,((Z83*90)*0.5+(X83/5)*0.5)*0.7+40)</f>
        <v>86.572949999999992</v>
      </c>
      <c r="AP83" s="39">
        <f>((AZ83/0.96)*0.4+(AS83/0.96)*0.3+(T83/6.3)*0.4)*0.6+40</f>
        <v>77.348299495989679</v>
      </c>
      <c r="AQ83" s="37">
        <f>(AE83/1.5)*0.57+47</f>
        <v>78.16</v>
      </c>
      <c r="AR83" s="24">
        <f>((AF83/1.8)*0.8+(F83/0.8)*0.2)*0.73+40</f>
        <v>64.069722222222225</v>
      </c>
      <c r="AS83" s="22">
        <f>((AA83/3)*0.6+(AC83/9)*0.2+(AZ83/0.96)*0.2)*0.75+40</f>
        <v>58.595119265155731</v>
      </c>
      <c r="AT83" s="26">
        <f>((AB83/7)*0.65+(AC83/9)*0.2+(AZ83/0.96)*0.25)*0.6+47</f>
        <v>70.513214503250964</v>
      </c>
      <c r="AU83" s="43">
        <f>((AD83/5.5)*0.95+(AY83/0.95)*0.17)*0.67+40</f>
        <v>90.0568553361244</v>
      </c>
      <c r="AV83" s="37">
        <f>(((AG83-321)/-3.21)*0.1+(AU83/0.95)*0.57+(AS83/0.95)*0.2+(AI83/20)*0.2)*0.6+40</f>
        <v>87.711152931969849</v>
      </c>
      <c r="AW83" s="42">
        <f>((AQ83/0.95)*0.4+(AS83/0.95)*0.2+(AR83/0.95)*0.2+(AY83/0.95)*0.2)*0.71+30</f>
        <v>85.196888612111763</v>
      </c>
      <c r="AX83" s="45">
        <f>(BI83*0.3+BK83*0.2+BM83*0.2+AY83*0.1+BN83*0.2)*0.8+30</f>
        <v>84.401984430898182</v>
      </c>
      <c r="AY83" s="47">
        <f>(BI83*0.2+BK83*0.2+BM83*0.2+(AQ83/0.96)*0.45)*0.79+30</f>
        <v>90.290117537313449</v>
      </c>
      <c r="AZ83" s="28">
        <f>(BI83*0.2+BJ83*0.3+(AC83/11)*0.3+(AR83/0.96)*0.1+BM83*0.1+(AY83/0.96)*0.1)*0.65+40</f>
        <v>73.142096630330002</v>
      </c>
      <c r="BA83" s="49">
        <f>IF(C83="C",(((AY83/0.95)*0.35+(AU83/0.95)*0.2+BK83*0.45)*0.55+30),IF(C83="PF",(((AY83/0.95)*0.4+(AU83/0.95)*0.25+BK83*0.35)*0.65+35),(((T83/6.3)*0.1+(AY83/0.95)*0.35+(AU83/0.95)*0.2+BK83*0.35)*0.65+40)))</f>
        <v>90.351728359338409</v>
      </c>
      <c r="BB83" s="45">
        <f>(BL83*0.3+BJ83*0.3+BI83*0.1+BN83*0.1+(AH83/2.8)*0.25)*0.62+40</f>
        <v>69.745869981603846</v>
      </c>
      <c r="BC83" s="5">
        <f>((D83-39)/-0.2)*0.5+50</f>
        <v>82.5</v>
      </c>
      <c r="BD83" s="5">
        <f>((F83-69)/0.19)*0.45+55</f>
        <v>69.21052631578948</v>
      </c>
      <c r="BE83" s="5">
        <f>((F83-85)/-0.16)*0.45+55</f>
        <v>83.125</v>
      </c>
      <c r="BF83" s="5">
        <f>((G83-161)/1.34)*0.45+55</f>
        <v>68.097014925373131</v>
      </c>
      <c r="BG83" s="5">
        <f>((G83-295)/-1.34)*0.45+55</f>
        <v>86.902985074626869</v>
      </c>
      <c r="BH83" s="5">
        <f>(M83/29.81)*0.45+55</f>
        <v>83.787319691378741</v>
      </c>
      <c r="BI83" s="5">
        <f>((D83-39)/-0.2)</f>
        <v>65</v>
      </c>
      <c r="BJ83" s="5">
        <f>((F83-69)/0.19)</f>
        <v>31.578947368421051</v>
      </c>
      <c r="BK83" s="5">
        <f>((F83-85)/-0.16)</f>
        <v>62.5</v>
      </c>
      <c r="BL83" s="5">
        <f>((G83-161)/1.34)</f>
        <v>29.104477611940297</v>
      </c>
      <c r="BM83" s="5">
        <f>((G83-295)/-1.34)</f>
        <v>70.895522388059703</v>
      </c>
      <c r="BN83" s="5">
        <f>(M83/29.81)</f>
        <v>63.971821536397186</v>
      </c>
      <c r="BP83" s="51" t="s">
        <v>793</v>
      </c>
      <c r="BQ83" s="51" t="s">
        <v>790</v>
      </c>
      <c r="BS83">
        <v>81.300799999999995</v>
      </c>
    </row>
    <row r="84" spans="1:71" x14ac:dyDescent="0.25">
      <c r="A84" s="1">
        <v>470</v>
      </c>
      <c r="B84" s="1" t="s">
        <v>536</v>
      </c>
      <c r="C84" s="1" t="s">
        <v>73</v>
      </c>
      <c r="D84" s="1">
        <v>26</v>
      </c>
      <c r="E84" s="4">
        <f>(F84-5)</f>
        <v>70</v>
      </c>
      <c r="F84">
        <v>75</v>
      </c>
      <c r="G84">
        <v>200</v>
      </c>
      <c r="H84" t="s">
        <v>782</v>
      </c>
      <c r="I84" s="1" t="s">
        <v>587</v>
      </c>
      <c r="J84" s="1" t="s">
        <v>34</v>
      </c>
      <c r="K84" s="1">
        <v>67</v>
      </c>
      <c r="L84" s="1">
        <v>67</v>
      </c>
      <c r="M84" s="1">
        <v>2302</v>
      </c>
      <c r="N84" s="12">
        <v>627</v>
      </c>
      <c r="O84" s="12">
        <v>1471</v>
      </c>
      <c r="P84" s="12">
        <v>0.42599999999999999</v>
      </c>
      <c r="Q84" s="7">
        <v>86</v>
      </c>
      <c r="R84" s="7">
        <v>288</v>
      </c>
      <c r="S84" s="7">
        <v>0.29899999999999999</v>
      </c>
      <c r="T84" s="1">
        <v>541</v>
      </c>
      <c r="U84" s="1">
        <v>1183</v>
      </c>
      <c r="V84" s="1">
        <v>0.45700000000000002</v>
      </c>
      <c r="W84" s="1">
        <v>0.45500000000000002</v>
      </c>
      <c r="X84" s="16">
        <v>546</v>
      </c>
      <c r="Y84" s="16">
        <v>654</v>
      </c>
      <c r="Z84" s="16">
        <v>0.83499999999999996</v>
      </c>
      <c r="AA84" s="20">
        <v>124</v>
      </c>
      <c r="AB84" s="20">
        <v>364</v>
      </c>
      <c r="AC84" s="20">
        <v>488</v>
      </c>
      <c r="AD84" s="32">
        <v>574</v>
      </c>
      <c r="AE84" s="34">
        <v>140</v>
      </c>
      <c r="AF84" s="30">
        <v>14</v>
      </c>
      <c r="AG84" s="1">
        <v>293</v>
      </c>
      <c r="AH84" s="1">
        <v>184</v>
      </c>
      <c r="AI84" s="1">
        <v>1886</v>
      </c>
      <c r="AJ84" s="1"/>
      <c r="AK84" s="4">
        <f>(AVERAGE(AM84:BB84)/0.87)*0.85+10</f>
        <v>94.446375804746452</v>
      </c>
      <c r="AL84" s="4">
        <f>AVERAGE(AM84:BB84)</f>
        <v>86.433349353093433</v>
      </c>
      <c r="AM84" s="14">
        <f>((P84*100)*0.5+(N84/6.59)*0.5)*0.66+45</f>
        <v>90.455572078907437</v>
      </c>
      <c r="AN84" s="10">
        <f>(BS84-MIN(BS$2:BS$493))/(MAX(BS$2:BS$493)-MIN(BS$2:BS$493))*61 +45</f>
        <v>76.047379755922464</v>
      </c>
      <c r="AO84" s="18">
        <f>IF(Y84&gt;50,((Z84*107)*0.9+(X84/5)*0.1)*0.7+30,((Z84*90)*0.5+(X84/5)*0.5)*0.7+40)</f>
        <v>93.931349999999995</v>
      </c>
      <c r="AP84" s="39">
        <v>94</v>
      </c>
      <c r="AQ84" s="37">
        <v>94</v>
      </c>
      <c r="AR84" s="24">
        <f>((AF84/1.8)*0.8+(F84/0.8)*0.2)*0.73+40</f>
        <v>58.229722222222222</v>
      </c>
      <c r="AS84" s="22">
        <f>((AA84/3)*0.6+(AC84/9)*0.2+(AZ84/0.96)*0.2)*0.75+40</f>
        <v>78.958636753922619</v>
      </c>
      <c r="AT84" s="26">
        <f>((AB84/7)*0.65+(AC84/9)*0.2+(AZ84/0.96)*0.25)*0.6+47</f>
        <v>86.011970087255946</v>
      </c>
      <c r="AU84" s="43">
        <v>96</v>
      </c>
      <c r="AV84" s="37">
        <f>(((AG84-321)/-3.21)*0.1+(AU84/0.95)*0.57+(AS84/0.95)*0.2+(AI84/20)*0.2)*0.6+40</f>
        <v>96.373087023318902</v>
      </c>
      <c r="AW84" s="42">
        <f>((AQ84/0.95)*0.4+(AS84/0.95)*0.2+(AR84/0.95)*0.2+(AY84/0.95)*0.2)*0.71+30</f>
        <v>92.807102078539543</v>
      </c>
      <c r="AX84" s="45">
        <f>(BI84*0.3+BK84*0.2+BM84*0.2+AY84*0.1+BN84*0.2)*0.8+30</f>
        <v>86.898868956125114</v>
      </c>
      <c r="AY84" s="47">
        <v>95</v>
      </c>
      <c r="AZ84" s="28">
        <f>(BI84*0.2+BJ84*0.3+(AC84/11)*0.3+(AR84/0.96)*0.1+BM84*0.1+(AY84/0.96)*0.1)*0.65+40</f>
        <v>78.241941891771376</v>
      </c>
      <c r="BA84" s="49">
        <f>IF(C84="C",(((AY84/0.95)*0.35+(AU84/0.95)*0.2+BK84*0.45)*0.55+30),IF(C84="PF",(((AY84/0.95)*0.4+(AU84/0.95)*0.25+BK84*0.35)*0.65+35),(((T84/6.3)*0.1+(AY84/0.95)*0.35+(AU84/0.95)*0.2+BK84*0.35)*0.65+40)))</f>
        <v>95.687338137009192</v>
      </c>
      <c r="BB84" s="45">
        <f>(BL84*0.3+BJ84*0.3+BI84*0.1+BN84*0.1+(AH84/2.8)*0.25)*0.62+40</f>
        <v>70.290620664500281</v>
      </c>
      <c r="BC84" s="5">
        <f>((D84-39)/-0.2)*0.5+50</f>
        <v>82.5</v>
      </c>
      <c r="BD84" s="5">
        <f>((F84-69)/0.19)*0.45+55</f>
        <v>69.21052631578948</v>
      </c>
      <c r="BE84" s="5">
        <f>((F84-85)/-0.16)*0.45+55</f>
        <v>83.125</v>
      </c>
      <c r="BF84" s="5">
        <f>((G84-161)/1.34)*0.45+55</f>
        <v>68.097014925373131</v>
      </c>
      <c r="BG84" s="5">
        <f>((G84-295)/-1.34)*0.45+55</f>
        <v>86.902985074626869</v>
      </c>
      <c r="BH84" s="5">
        <f>(M84/29.81)*0.45+55</f>
        <v>89.750083864475016</v>
      </c>
      <c r="BI84" s="5">
        <f>((D84-39)/-0.2)</f>
        <v>65</v>
      </c>
      <c r="BJ84" s="5">
        <f>((F84-69)/0.19)</f>
        <v>31.578947368421051</v>
      </c>
      <c r="BK84" s="5">
        <f>((F84-85)/-0.16)</f>
        <v>62.5</v>
      </c>
      <c r="BL84" s="5">
        <f>((G84-161)/1.34)</f>
        <v>29.104477611940297</v>
      </c>
      <c r="BM84" s="5">
        <f>((G84-295)/-1.34)</f>
        <v>70.895522388059703</v>
      </c>
      <c r="BN84" s="5">
        <f>(M84/29.81)</f>
        <v>77.222408587722242</v>
      </c>
      <c r="BP84" s="51" t="s">
        <v>788</v>
      </c>
      <c r="BQ84" s="51" t="s">
        <v>781</v>
      </c>
      <c r="BS84">
        <v>81.300799999999995</v>
      </c>
    </row>
    <row r="85" spans="1:71" x14ac:dyDescent="0.25">
      <c r="A85" s="1">
        <v>306</v>
      </c>
      <c r="B85" s="1" t="s">
        <v>368</v>
      </c>
      <c r="C85" s="1" t="s">
        <v>30</v>
      </c>
      <c r="D85" s="1">
        <v>23</v>
      </c>
      <c r="E85" s="4">
        <f>(F85-5)</f>
        <v>71</v>
      </c>
      <c r="F85">
        <v>76</v>
      </c>
      <c r="G85">
        <v>200</v>
      </c>
      <c r="H85" t="s">
        <v>744</v>
      </c>
      <c r="I85" s="1" t="s">
        <v>640</v>
      </c>
      <c r="J85" s="1" t="s">
        <v>39</v>
      </c>
      <c r="K85" s="1">
        <v>62</v>
      </c>
      <c r="L85" s="1">
        <v>3</v>
      </c>
      <c r="M85" s="1">
        <v>973</v>
      </c>
      <c r="N85" s="12">
        <v>159</v>
      </c>
      <c r="O85" s="12">
        <v>365</v>
      </c>
      <c r="P85" s="12">
        <v>0.436</v>
      </c>
      <c r="Q85" s="7">
        <v>55</v>
      </c>
      <c r="R85" s="7">
        <v>139</v>
      </c>
      <c r="S85" s="7">
        <v>0.39600000000000002</v>
      </c>
      <c r="T85" s="1">
        <v>104</v>
      </c>
      <c r="U85" s="1">
        <v>226</v>
      </c>
      <c r="V85" s="1">
        <v>0.46</v>
      </c>
      <c r="W85" s="1">
        <v>0.51100000000000001</v>
      </c>
      <c r="X85" s="16">
        <v>51</v>
      </c>
      <c r="Y85" s="16">
        <v>73</v>
      </c>
      <c r="Z85" s="16">
        <v>0.69899999999999995</v>
      </c>
      <c r="AA85" s="20">
        <v>14</v>
      </c>
      <c r="AB85" s="20">
        <v>77</v>
      </c>
      <c r="AC85" s="20">
        <v>91</v>
      </c>
      <c r="AD85" s="32">
        <v>64</v>
      </c>
      <c r="AE85" s="34">
        <v>43</v>
      </c>
      <c r="AF85" s="30">
        <v>8</v>
      </c>
      <c r="AG85" s="1">
        <v>48</v>
      </c>
      <c r="AH85" s="1">
        <v>81</v>
      </c>
      <c r="AI85" s="1">
        <v>424</v>
      </c>
      <c r="AJ85" s="1"/>
      <c r="AK85" s="4">
        <f>(AVERAGE(AM85:BB85)/0.87)*0.85+10</f>
        <v>79.111604165738768</v>
      </c>
      <c r="AL85" s="4">
        <f>AVERAGE(AM85:BB85)</f>
        <v>70.737759557873801</v>
      </c>
      <c r="AM85" s="14">
        <f>((P85*100)*0.5+(N85/6.59)*0.5)*0.66+45</f>
        <v>67.350063732928675</v>
      </c>
      <c r="AN85" s="10">
        <f>(BS85-MIN(BS$2:BS$493))/(MAX(BS$2:BS$493)-MIN(BS$2:BS$493))*61 +45</f>
        <v>76.000852476669067</v>
      </c>
      <c r="AO85" s="18">
        <f>IF(Y85&gt;50,((Z85*107)*0.9+(X85/5)*0.1)*0.7+30,((Z85*90)*0.5+(X85/5)*0.5)*0.7+40)</f>
        <v>77.833589999999987</v>
      </c>
      <c r="AP85" s="39">
        <f>((AZ85/0.96)*0.4+(AS85/0.96)*0.3+(T85/6.3)*0.4)*0.6+40</f>
        <v>72.658352546034052</v>
      </c>
      <c r="AQ85" s="37">
        <f>(AE85/1.5)*0.57+47</f>
        <v>63.34</v>
      </c>
      <c r="AR85" s="24">
        <f>((AF85/1.8)*0.8+(F85/0.8)*0.2)*0.73+40</f>
        <v>56.465555555555554</v>
      </c>
      <c r="AS85" s="22">
        <f>((AA85/3)*0.6+(AC85/9)*0.2+(AZ85/0.96)*0.2)*0.75+40</f>
        <v>55.095448643801944</v>
      </c>
      <c r="AT85" s="26">
        <f>((AB85/7)*0.65+(AC85/9)*0.2+(AZ85/0.96)*0.25)*0.6+47</f>
        <v>63.9821153104686</v>
      </c>
      <c r="AU85" s="43">
        <f>((AD85/5.5)*0.95+(AY85/0.95)*0.17)*0.67+40</f>
        <v>57.739623747308613</v>
      </c>
      <c r="AV85" s="37">
        <f>(((AG85-321)/-3.21)*0.1+(AU85/0.95)*0.57+(AS85/0.95)*0.2+(AI85/20)*0.2)*0.6+40</f>
        <v>75.392493379197532</v>
      </c>
      <c r="AW85" s="42">
        <f>((AQ85/0.95)*0.4+(AS85/0.95)*0.2+(AR85/0.95)*0.2+(AY85/0.95)*0.2)*0.71+30</f>
        <v>78.493088262218194</v>
      </c>
      <c r="AX85" s="45">
        <f>(BI85*0.3+BK85*0.2+BM85*0.2+AY85*0.1+BN85*0.2)*0.8+30</f>
        <v>81.660459072796868</v>
      </c>
      <c r="AY85" s="47">
        <f>(BI85*0.2+BK85*0.2+BM85*0.2+(AQ85/0.96)*0.45)*0.79+30</f>
        <v>86.184586287313437</v>
      </c>
      <c r="AZ85" s="28">
        <f>(BI85*0.2+BJ85*0.3+(AC85/11)*0.3+(AR85/0.96)*0.1+BM85*0.1+(AY85/0.96)*0.1)*0.65+40</f>
        <v>73.464204653665746</v>
      </c>
      <c r="BA85" s="49">
        <f>IF(C85="C",(((AY85/0.95)*0.35+(AU85/0.95)*0.2+BK85*0.45)*0.55+30),IF(C85="PF",(((AY85/0.95)*0.4+(AU85/0.95)*0.25+BK85*0.35)*0.65+35),(((T85/6.3)*0.1+(AY85/0.95)*0.35+(AU85/0.95)*0.2+BK85*0.35)*0.65+40)))</f>
        <v>82.410042944083159</v>
      </c>
      <c r="BB85" s="45">
        <f>(BL85*0.3+BJ85*0.3+BI85*0.1+BN85*0.1+(AH85/2.8)*0.25)*0.62+40</f>
        <v>63.733676313939199</v>
      </c>
      <c r="BC85" s="5">
        <f>((D85-39)/-0.2)*0.5+50</f>
        <v>90</v>
      </c>
      <c r="BD85" s="5">
        <f>((F85-69)/0.19)*0.45+55</f>
        <v>71.578947368421055</v>
      </c>
      <c r="BE85" s="5">
        <f>((F85-85)/-0.16)*0.45+55</f>
        <v>80.3125</v>
      </c>
      <c r="BF85" s="5">
        <f>((G85-161)/1.34)*0.45+55</f>
        <v>68.097014925373131</v>
      </c>
      <c r="BG85" s="5">
        <f>((G85-295)/-1.34)*0.45+55</f>
        <v>86.902985074626869</v>
      </c>
      <c r="BH85" s="5">
        <f>(M85/29.81)*0.45+55</f>
        <v>69.688024152968808</v>
      </c>
      <c r="BI85" s="5">
        <f>((D85-39)/-0.2)</f>
        <v>80</v>
      </c>
      <c r="BJ85" s="5">
        <f>((F85-69)/0.19)</f>
        <v>36.842105263157897</v>
      </c>
      <c r="BK85" s="5">
        <f>((F85-85)/-0.16)</f>
        <v>56.25</v>
      </c>
      <c r="BL85" s="5">
        <f>((G85-161)/1.34)</f>
        <v>29.104477611940297</v>
      </c>
      <c r="BM85" s="5">
        <f>((G85-295)/-1.34)</f>
        <v>70.895522388059703</v>
      </c>
      <c r="BN85" s="5">
        <f>(M85/29.81)</f>
        <v>32.640053673264006</v>
      </c>
      <c r="BP85" s="51" t="s">
        <v>803</v>
      </c>
      <c r="BQ85" s="51" t="s">
        <v>781</v>
      </c>
      <c r="BS85">
        <v>81.246400000000008</v>
      </c>
    </row>
    <row r="86" spans="1:71" x14ac:dyDescent="0.25">
      <c r="A86" s="1">
        <v>431</v>
      </c>
      <c r="B86" s="1" t="s">
        <v>496</v>
      </c>
      <c r="C86" s="1" t="s">
        <v>73</v>
      </c>
      <c r="D86" s="1">
        <v>26</v>
      </c>
      <c r="E86" s="4">
        <f>(F86-5)</f>
        <v>69</v>
      </c>
      <c r="F86">
        <v>74</v>
      </c>
      <c r="G86">
        <v>181</v>
      </c>
      <c r="H86" t="s">
        <v>588</v>
      </c>
      <c r="I86" s="1" t="s">
        <v>587</v>
      </c>
      <c r="J86" s="1" t="s">
        <v>67</v>
      </c>
      <c r="K86" s="1">
        <v>73</v>
      </c>
      <c r="L86" s="1">
        <v>72</v>
      </c>
      <c r="M86" s="1">
        <v>2228</v>
      </c>
      <c r="N86" s="12">
        <v>408</v>
      </c>
      <c r="O86" s="12">
        <v>887</v>
      </c>
      <c r="P86" s="12">
        <v>0.46</v>
      </c>
      <c r="Q86" s="7">
        <v>71</v>
      </c>
      <c r="R86" s="7">
        <v>207</v>
      </c>
      <c r="S86" s="7">
        <v>0.34300000000000003</v>
      </c>
      <c r="T86" s="1">
        <v>337</v>
      </c>
      <c r="U86" s="1">
        <v>680</v>
      </c>
      <c r="V86" s="1">
        <v>0.496</v>
      </c>
      <c r="W86" s="1">
        <v>0.5</v>
      </c>
      <c r="X86" s="16">
        <v>275</v>
      </c>
      <c r="Y86" s="16">
        <v>319</v>
      </c>
      <c r="Z86" s="16">
        <v>0.86199999999999999</v>
      </c>
      <c r="AA86" s="20">
        <v>30</v>
      </c>
      <c r="AB86" s="20">
        <v>154</v>
      </c>
      <c r="AC86" s="20">
        <v>184</v>
      </c>
      <c r="AD86" s="32">
        <v>513</v>
      </c>
      <c r="AE86" s="34">
        <v>125</v>
      </c>
      <c r="AF86" s="30">
        <v>31</v>
      </c>
      <c r="AG86" s="1">
        <v>205</v>
      </c>
      <c r="AH86" s="1">
        <v>139</v>
      </c>
      <c r="AI86" s="1">
        <v>1162</v>
      </c>
      <c r="AJ86" s="1"/>
      <c r="AK86" s="4">
        <f>(AVERAGE(AM86:BB86)/0.87)*0.85+10</f>
        <v>89.988711964952145</v>
      </c>
      <c r="AL86" s="4">
        <f>AVERAGE(AM86:BB86)</f>
        <v>81.870799305303962</v>
      </c>
      <c r="AM86" s="14">
        <f>((P86*100)*0.5+(N86/6.59)*0.5)*0.66+45</f>
        <v>80.61095599393019</v>
      </c>
      <c r="AN86" s="10">
        <f>(BS86-MIN(BS$2:BS$493))/(MAX(BS$2:BS$493)-MIN(BS$2:BS$493))*61 +45</f>
        <v>75.825690954773876</v>
      </c>
      <c r="AO86" s="18">
        <f>IF(Y86&gt;50,((Z86*107)*0.9+(X86/5)*0.1)*0.7+30,((Z86*90)*0.5+(X86/5)*0.5)*0.7+40)</f>
        <v>91.957419999999985</v>
      </c>
      <c r="AP86" s="39">
        <f>((AZ86/0.96)*0.4+(AS86/0.96)*0.3+(T86/6.3)*0.4)*0.6+40</f>
        <v>82.213857135448237</v>
      </c>
      <c r="AQ86" s="37">
        <v>94</v>
      </c>
      <c r="AR86" s="24">
        <f>((AF86/1.8)*0.8+(F86/0.8)*0.2)*0.73+40</f>
        <v>63.562777777777782</v>
      </c>
      <c r="AS86" s="22">
        <f>((AA86/3)*0.6+(AC86/9)*0.2+(AZ86/0.96)*0.2)*0.75+40</f>
        <v>59.011148847004009</v>
      </c>
      <c r="AT86" s="26">
        <f>((AB86/7)*0.65+(AC86/9)*0.2+(AZ86/0.96)*0.25)*0.6+47</f>
        <v>69.477815513670677</v>
      </c>
      <c r="AU86" s="43">
        <v>93</v>
      </c>
      <c r="AV86" s="37">
        <f>(((AG86-321)/-3.21)*0.1+(AU86/0.95)*0.57+(AS86/0.95)*0.2+(AI86/20)*0.2)*0.6+40</f>
        <v>90.074264153423826</v>
      </c>
      <c r="AW86" s="42">
        <f>((AQ86/0.95)*0.4+(AS86/0.95)*0.2+(AR86/0.95)*0.2+(AY86/0.95)*0.2)*0.71+30</f>
        <v>90.921576400756862</v>
      </c>
      <c r="AX86" s="45">
        <f>(BI86*0.3+BK86*0.2+BM86*0.2+AY86*0.1+BN86*0.2)*0.8+30</f>
        <v>89.9303435189033</v>
      </c>
      <c r="AY86" s="47">
        <v>97</v>
      </c>
      <c r="AZ86" s="28">
        <f>(BI86*0.2+BJ86*0.3+(AC86/11)*0.3+(AR86/0.96)*0.1+BM86*0.1+(AY86/0.96)*0.1)*0.65+40</f>
        <v>73.244685954158967</v>
      </c>
      <c r="BA86" s="49">
        <f>IF(C86="C",(((AY86/0.95)*0.35+(AU86/0.95)*0.2+BK86*0.45)*0.55+30),IF(C86="PF",(((AY86/0.95)*0.4+(AU86/0.95)*0.25+BK86*0.35)*0.65+35),(((T86/6.3)*0.1+(AY86/0.95)*0.35+(AU86/0.95)*0.2+BK86*0.35)*0.65+40)))</f>
        <v>95.072872284878869</v>
      </c>
      <c r="BB86" s="45">
        <f>(BL86*0.3+BJ86*0.3+BI86*0.1+BN86*0.1+(AH86/2.8)*0.25)*0.62+40</f>
        <v>64.029380350136591</v>
      </c>
      <c r="BC86" s="5">
        <f>((D86-39)/-0.2)*0.5+50</f>
        <v>82.5</v>
      </c>
      <c r="BD86" s="5">
        <f>((F86-69)/0.19)*0.45+55</f>
        <v>66.84210526315789</v>
      </c>
      <c r="BE86" s="5">
        <f>((F86-85)/-0.16)*0.45+55</f>
        <v>85.9375</v>
      </c>
      <c r="BF86" s="5">
        <f>((G86-161)/1.34)*0.45+55</f>
        <v>61.71641791044776</v>
      </c>
      <c r="BG86" s="5">
        <f>((G86-295)/-1.34)*0.45+55</f>
        <v>93.283582089552226</v>
      </c>
      <c r="BH86" s="5">
        <f>(M86/29.81)*0.45+55</f>
        <v>88.633009057363296</v>
      </c>
      <c r="BI86" s="5">
        <f>((D86-39)/-0.2)</f>
        <v>65</v>
      </c>
      <c r="BJ86" s="5">
        <f>((F86-69)/0.19)</f>
        <v>26.315789473684209</v>
      </c>
      <c r="BK86" s="5">
        <f>((F86-85)/-0.16)</f>
        <v>68.75</v>
      </c>
      <c r="BL86" s="5">
        <f>((G86-161)/1.34)</f>
        <v>14.925373134328357</v>
      </c>
      <c r="BM86" s="5">
        <f>((G86-295)/-1.34)</f>
        <v>85.074626865671632</v>
      </c>
      <c r="BN86" s="5">
        <f>(M86/29.81)</f>
        <v>74.740020127474011</v>
      </c>
      <c r="BP86" s="51" t="s">
        <v>795</v>
      </c>
      <c r="BQ86" s="51" t="s">
        <v>781</v>
      </c>
      <c r="BS86">
        <v>81.041600000000003</v>
      </c>
    </row>
    <row r="87" spans="1:71" x14ac:dyDescent="0.25">
      <c r="A87" s="1">
        <v>331</v>
      </c>
      <c r="B87" s="1" t="s">
        <v>393</v>
      </c>
      <c r="C87" s="1" t="s">
        <v>25</v>
      </c>
      <c r="D87" s="1">
        <v>25</v>
      </c>
      <c r="E87" s="4">
        <f>(F87-5)</f>
        <v>76</v>
      </c>
      <c r="F87">
        <v>81</v>
      </c>
      <c r="G87">
        <v>235</v>
      </c>
      <c r="H87" t="s">
        <v>592</v>
      </c>
      <c r="I87" s="1" t="s">
        <v>587</v>
      </c>
      <c r="J87" s="1" t="s">
        <v>86</v>
      </c>
      <c r="K87" s="1">
        <v>81</v>
      </c>
      <c r="L87" s="1">
        <v>35</v>
      </c>
      <c r="M87" s="1">
        <v>2045</v>
      </c>
      <c r="N87" s="12">
        <v>331</v>
      </c>
      <c r="O87" s="12">
        <v>763</v>
      </c>
      <c r="P87" s="12">
        <v>0.434</v>
      </c>
      <c r="Q87" s="7">
        <v>112</v>
      </c>
      <c r="R87" s="7">
        <v>313</v>
      </c>
      <c r="S87" s="7">
        <v>0.35799999999999998</v>
      </c>
      <c r="T87" s="1">
        <v>219</v>
      </c>
      <c r="U87" s="1">
        <v>450</v>
      </c>
      <c r="V87" s="1">
        <v>0.48699999999999999</v>
      </c>
      <c r="W87" s="1">
        <v>0.50700000000000001</v>
      </c>
      <c r="X87" s="16">
        <v>71</v>
      </c>
      <c r="Y87" s="16">
        <v>113</v>
      </c>
      <c r="Z87" s="16">
        <v>0.628</v>
      </c>
      <c r="AA87" s="20">
        <v>73</v>
      </c>
      <c r="AB87" s="20">
        <v>312</v>
      </c>
      <c r="AC87" s="20">
        <v>385</v>
      </c>
      <c r="AD87" s="32">
        <v>133</v>
      </c>
      <c r="AE87" s="34">
        <v>63</v>
      </c>
      <c r="AF87" s="30">
        <v>16</v>
      </c>
      <c r="AG87" s="1">
        <v>73</v>
      </c>
      <c r="AH87" s="1">
        <v>188</v>
      </c>
      <c r="AI87" s="1">
        <v>845</v>
      </c>
      <c r="AJ87" s="1"/>
      <c r="AK87" s="4">
        <f>(AVERAGE(AM87:BB87)/0.87)*0.85+10</f>
        <v>83.693969201233173</v>
      </c>
      <c r="AL87" s="4">
        <f>AVERAGE(AM87:BB87)</f>
        <v>75.427944947144539</v>
      </c>
      <c r="AM87" s="14">
        <f>((P87*100)*0.5+(N87/6.59)*0.5)*0.66+45</f>
        <v>75.897113808801208</v>
      </c>
      <c r="AN87" s="10">
        <f>(BS87-MIN(BS$2:BS$493))/(MAX(BS$2:BS$493)-MIN(BS$2:BS$493))*61 +45</f>
        <v>75.774374102656125</v>
      </c>
      <c r="AO87" s="18">
        <f>IF(Y87&gt;50,((Z87*107)*0.9+(X87/5)*0.1)*0.7+30,((Z87*90)*0.5+(X87/5)*0.5)*0.7+40)</f>
        <v>73.327479999999994</v>
      </c>
      <c r="AP87" s="39">
        <f>((AZ87/0.96)*0.4+(AS87/0.96)*0.3+(T87/6.3)*0.4)*0.6+40</f>
        <v>81.587312158176019</v>
      </c>
      <c r="AQ87" s="37">
        <f>(AE87/1.5)*0.57+47</f>
        <v>70.94</v>
      </c>
      <c r="AR87" s="24">
        <f>((AF87/1.8)*0.8+(F87/0.8)*0.2)*0.73+40</f>
        <v>59.973611111111111</v>
      </c>
      <c r="AS87" s="22">
        <f>((AA87/3)*0.6+(AC87/9)*0.2+(AZ87/0.96)*0.2)*0.75+40</f>
        <v>69.947480661250637</v>
      </c>
      <c r="AT87" s="26">
        <f>((AB87/7)*0.65+(AC87/9)*0.2+(AZ87/0.96)*0.25)*0.6+47</f>
        <v>82.097004470774465</v>
      </c>
      <c r="AU87" s="43">
        <f>((AD87/5.5)*0.95+(AY87/0.95)*0.17)*0.67+40</f>
        <v>64.7860308944378</v>
      </c>
      <c r="AV87" s="37">
        <f>(((AG87-321)/-3.21)*0.1+(AU87/0.95)*0.57+(AS87/0.95)*0.2+(AI87/20)*0.2)*0.6+40</f>
        <v>81.863956382110331</v>
      </c>
      <c r="AW87" s="42">
        <f>((AQ87/0.95)*0.4+(AS87/0.95)*0.2+(AR87/0.95)*0.2+(AY87/0.95)*0.2)*0.71+30</f>
        <v>82.339060641158667</v>
      </c>
      <c r="AX87" s="45">
        <f>(BI87*0.3+BK87*0.2+BM87*0.2+AY87*0.1+BN87*0.2)*0.8+30</f>
        <v>75.208729242828966</v>
      </c>
      <c r="AY87" s="47">
        <f>(BI87*0.2+BK87*0.2+BM87*0.2+(AQ87/0.96)*0.45)*0.79+30</f>
        <v>78.354595615671641</v>
      </c>
      <c r="AZ87" s="28">
        <f>(BI87*0.2+BJ87*0.3+(AC87/11)*0.3+(AR87/0.96)*0.1+BM87*0.1+(AY87/0.96)*0.1)*0.65+40</f>
        <v>80.517209565337481</v>
      </c>
      <c r="BA87" s="49">
        <f>IF(C87="C",(((AY87/0.95)*0.35+(AU87/0.95)*0.2+BK87*0.45)*0.55+30),IF(C87="PF",(((AY87/0.95)*0.4+(AU87/0.95)*0.25+BK87*0.35)*0.65+35),(((T87/6.3)*0.1+(AY87/0.95)*0.35+(AU87/0.95)*0.2+BK87*0.35)*0.65+40)))</f>
        <v>73.21373671623239</v>
      </c>
      <c r="BB87" s="45">
        <f>(BL87*0.3+BJ87*0.3+BI87*0.1+BN87*0.1+(AH87/2.8)*0.25)*0.62+40</f>
        <v>81.019423783765589</v>
      </c>
      <c r="BC87" s="5">
        <f>((D87-39)/-0.2)*0.5+50</f>
        <v>85</v>
      </c>
      <c r="BD87" s="5">
        <f>((F87-69)/0.19)*0.45+55</f>
        <v>83.421052631578945</v>
      </c>
      <c r="BE87" s="5">
        <f>((F87-85)/-0.16)*0.45+55</f>
        <v>66.25</v>
      </c>
      <c r="BF87" s="5">
        <f>((G87-161)/1.34)*0.45+55</f>
        <v>79.850746268656707</v>
      </c>
      <c r="BG87" s="5">
        <f>((G87-295)/-1.34)*0.45+55</f>
        <v>75.149253731343279</v>
      </c>
      <c r="BH87" s="5">
        <f>(M87/29.81)*0.45+55</f>
        <v>85.870513250587052</v>
      </c>
      <c r="BI87" s="5">
        <f>((D87-39)/-0.2)</f>
        <v>70</v>
      </c>
      <c r="BJ87" s="5">
        <f>((F87-69)/0.19)</f>
        <v>63.157894736842103</v>
      </c>
      <c r="BK87" s="5">
        <f>((F87-85)/-0.16)</f>
        <v>25</v>
      </c>
      <c r="BL87" s="5">
        <f>((G87-161)/1.34)</f>
        <v>55.223880597014919</v>
      </c>
      <c r="BM87" s="5">
        <f>((G87-295)/-1.34)</f>
        <v>44.776119402985074</v>
      </c>
      <c r="BN87" s="5">
        <f>(M87/29.81)</f>
        <v>68.601140556860116</v>
      </c>
      <c r="BP87" s="51" t="s">
        <v>791</v>
      </c>
      <c r="BQ87" s="51" t="s">
        <v>787</v>
      </c>
      <c r="BS87">
        <v>80.981599999999986</v>
      </c>
    </row>
    <row r="88" spans="1:71" x14ac:dyDescent="0.25">
      <c r="A88" s="1">
        <v>221</v>
      </c>
      <c r="B88" s="1" t="s">
        <v>282</v>
      </c>
      <c r="C88" s="1" t="s">
        <v>30</v>
      </c>
      <c r="D88" s="1">
        <v>22</v>
      </c>
      <c r="E88" s="4">
        <f>(F88-5)</f>
        <v>75</v>
      </c>
      <c r="F88">
        <v>80</v>
      </c>
      <c r="G88">
        <v>215</v>
      </c>
      <c r="H88" t="s">
        <v>594</v>
      </c>
      <c r="I88" s="1" t="s">
        <v>587</v>
      </c>
      <c r="J88" s="1" t="s">
        <v>99</v>
      </c>
      <c r="K88" s="1">
        <v>50</v>
      </c>
      <c r="L88" s="1">
        <v>21</v>
      </c>
      <c r="M88" s="1">
        <v>1064</v>
      </c>
      <c r="N88" s="12">
        <v>155</v>
      </c>
      <c r="O88" s="12">
        <v>374</v>
      </c>
      <c r="P88" s="12">
        <v>0.41399999999999998</v>
      </c>
      <c r="Q88" s="7">
        <v>62</v>
      </c>
      <c r="R88" s="7">
        <v>170</v>
      </c>
      <c r="S88" s="7">
        <v>0.36499999999999999</v>
      </c>
      <c r="T88" s="1">
        <v>93</v>
      </c>
      <c r="U88" s="1">
        <v>204</v>
      </c>
      <c r="V88" s="1">
        <v>0.45600000000000002</v>
      </c>
      <c r="W88" s="1">
        <v>0.497</v>
      </c>
      <c r="X88" s="16">
        <v>61</v>
      </c>
      <c r="Y88" s="16">
        <v>80</v>
      </c>
      <c r="Z88" s="16">
        <v>0.76300000000000001</v>
      </c>
      <c r="AA88" s="20">
        <v>9</v>
      </c>
      <c r="AB88" s="20">
        <v>108</v>
      </c>
      <c r="AC88" s="20">
        <v>117</v>
      </c>
      <c r="AD88" s="32">
        <v>83</v>
      </c>
      <c r="AE88" s="34">
        <v>30</v>
      </c>
      <c r="AF88" s="30">
        <v>12</v>
      </c>
      <c r="AG88" s="1">
        <v>45</v>
      </c>
      <c r="AH88" s="1">
        <v>119</v>
      </c>
      <c r="AI88" s="1">
        <v>433</v>
      </c>
      <c r="AJ88" s="1"/>
      <c r="AK88" s="4">
        <f>(AVERAGE(AM88:BB88)/0.87)*0.85+10</f>
        <v>78.998929798811062</v>
      </c>
      <c r="AL88" s="4">
        <f>AVERAGE(AM88:BB88)</f>
        <v>70.622434029371334</v>
      </c>
      <c r="AM88" s="14">
        <f>((P88*100)*0.5+(N88/6.59)*0.5)*0.66+45</f>
        <v>66.423760242792113</v>
      </c>
      <c r="AN88" s="10">
        <f>(BS88-MIN(BS$2:BS$493))/(MAX(BS$2:BS$493)-MIN(BS$2:BS$493))*61 +45</f>
        <v>75.749057788944725</v>
      </c>
      <c r="AO88" s="18">
        <f>IF(Y88&gt;50,((Z88*107)*0.9+(X88/5)*0.1)*0.7+30,((Z88*90)*0.5+(X88/5)*0.5)*0.7+40)</f>
        <v>82.28783</v>
      </c>
      <c r="AP88" s="39">
        <f>((AZ88/0.96)*0.4+(AS88/0.96)*0.3+(T88/6.3)*0.4)*0.6+40</f>
        <v>73.344118849635976</v>
      </c>
      <c r="AQ88" s="37">
        <f>(AE88/1.5)*0.57+47</f>
        <v>58.4</v>
      </c>
      <c r="AR88" s="24">
        <f>((AF88/1.8)*0.8+(F88/0.8)*0.2)*0.73+40</f>
        <v>58.493333333333332</v>
      </c>
      <c r="AS88" s="22">
        <f>((AA88/3)*0.6+(AC88/9)*0.2+(AZ88/0.96)*0.2)*0.75+40</f>
        <v>55.430076479316838</v>
      </c>
      <c r="AT88" s="26">
        <f>((AB88/7)*0.65+(AC88/9)*0.2+(AZ88/0.96)*0.25)*0.6+47</f>
        <v>66.707219336459687</v>
      </c>
      <c r="AU88" s="43">
        <f>((AD88/5.5)*0.95+(AY88/0.95)*0.17)*0.67+40</f>
        <v>59.128193241626796</v>
      </c>
      <c r="AV88" s="37">
        <f>(((AG88-321)/-3.21)*0.1+(AU88/0.95)*0.57+(AS88/0.95)*0.2+(AI88/20)*0.2)*0.6+40</f>
        <v>76.044721942730149</v>
      </c>
      <c r="AW88" s="42">
        <f>((AQ88/0.95)*0.4+(AS88/0.95)*0.2+(AR88/0.95)*0.2+(AY88/0.95)*0.2)*0.71+30</f>
        <v>76.359262505224734</v>
      </c>
      <c r="AX88" s="45">
        <f>(BI88*0.3+BK88*0.2+BM88*0.2+AY88*0.1+BN88*0.2)*0.8+30</f>
        <v>77.017200961812875</v>
      </c>
      <c r="AY88" s="47">
        <f>(BI88*0.2+BK88*0.2+BM88*0.2+(AQ88/0.96)*0.45)*0.79+30</f>
        <v>79.426585820895525</v>
      </c>
      <c r="AZ88" s="28">
        <f>(BI88*0.2+BJ88*0.3+(AC88/11)*0.3+(AR88/0.96)*0.1+BM88*0.1+(AY88/0.96)*0.1)*0.65+40</f>
        <v>77.632489467627721</v>
      </c>
      <c r="BA88" s="49">
        <f>IF(C88="C",(((AY88/0.95)*0.35+(AU88/0.95)*0.2+BK88*0.45)*0.55+30),IF(C88="PF",(((AY88/0.95)*0.4+(AU88/0.95)*0.25+BK88*0.35)*0.65+35),(((T88/6.3)*0.1+(AY88/0.95)*0.35+(AU88/0.95)*0.2+BK88*0.35)*0.65+40)))</f>
        <v>75.180702383908255</v>
      </c>
      <c r="BB88" s="45">
        <f>(BL88*0.3+BJ88*0.3+BI88*0.1+BN88*0.1+(AH88/2.8)*0.25)*0.62+40</f>
        <v>72.334392115632568</v>
      </c>
      <c r="BC88" s="5">
        <f>((D88-39)/-0.2)*0.5+50</f>
        <v>92.5</v>
      </c>
      <c r="BD88" s="5">
        <f>((F88-69)/0.19)*0.45+55</f>
        <v>81.05263157894737</v>
      </c>
      <c r="BE88" s="5">
        <f>((F88-85)/-0.16)*0.45+55</f>
        <v>69.0625</v>
      </c>
      <c r="BF88" s="5">
        <f>((G88-161)/1.34)*0.45+55</f>
        <v>73.134328358208961</v>
      </c>
      <c r="BG88" s="5">
        <f>((G88-295)/-1.34)*0.45+55</f>
        <v>81.865671641791039</v>
      </c>
      <c r="BH88" s="5">
        <f>(M88/29.81)*0.45+55</f>
        <v>71.061724253606172</v>
      </c>
      <c r="BI88" s="5">
        <f>((D88-39)/-0.2)</f>
        <v>85</v>
      </c>
      <c r="BJ88" s="5">
        <f>((F88-69)/0.19)</f>
        <v>57.89473684210526</v>
      </c>
      <c r="BK88" s="5">
        <f>((F88-85)/-0.16)</f>
        <v>31.25</v>
      </c>
      <c r="BL88" s="5">
        <f>((G88-161)/1.34)</f>
        <v>40.298507462686565</v>
      </c>
      <c r="BM88" s="5">
        <f>((G88-295)/-1.34)</f>
        <v>59.701492537313428</v>
      </c>
      <c r="BN88" s="5">
        <f>(M88/29.81)</f>
        <v>35.692720563569274</v>
      </c>
      <c r="BP88" s="51" t="s">
        <v>788</v>
      </c>
      <c r="BQ88" s="51" t="s">
        <v>787</v>
      </c>
      <c r="BS88">
        <v>80.951999999999998</v>
      </c>
    </row>
    <row r="89" spans="1:71" x14ac:dyDescent="0.25">
      <c r="A89" s="1">
        <v>274</v>
      </c>
      <c r="B89" s="1" t="s">
        <v>336</v>
      </c>
      <c r="C89" s="1" t="s">
        <v>73</v>
      </c>
      <c r="D89" s="1">
        <v>27</v>
      </c>
      <c r="E89" s="4">
        <f>(F89-5)</f>
        <v>66</v>
      </c>
      <c r="F89">
        <v>71</v>
      </c>
      <c r="G89">
        <v>195</v>
      </c>
      <c r="H89" t="s">
        <v>590</v>
      </c>
      <c r="I89" s="1" t="s">
        <v>587</v>
      </c>
      <c r="J89" s="1" t="s">
        <v>38</v>
      </c>
      <c r="K89" s="1">
        <v>75</v>
      </c>
      <c r="L89" s="1">
        <v>75</v>
      </c>
      <c r="M89" s="1">
        <v>2665</v>
      </c>
      <c r="N89" s="12">
        <v>404</v>
      </c>
      <c r="O89" s="12">
        <v>926</v>
      </c>
      <c r="P89" s="12">
        <v>0.436</v>
      </c>
      <c r="Q89" s="7">
        <v>70</v>
      </c>
      <c r="R89" s="7">
        <v>205</v>
      </c>
      <c r="S89" s="7">
        <v>0.34100000000000003</v>
      </c>
      <c r="T89" s="1">
        <v>334</v>
      </c>
      <c r="U89" s="1">
        <v>721</v>
      </c>
      <c r="V89" s="1">
        <v>0.46300000000000002</v>
      </c>
      <c r="W89" s="1">
        <v>0.47399999999999998</v>
      </c>
      <c r="X89" s="16">
        <v>265</v>
      </c>
      <c r="Y89" s="16">
        <v>363</v>
      </c>
      <c r="Z89" s="16">
        <v>0.73</v>
      </c>
      <c r="AA89" s="20">
        <v>42</v>
      </c>
      <c r="AB89" s="20">
        <v>192</v>
      </c>
      <c r="AC89" s="20">
        <v>234</v>
      </c>
      <c r="AD89" s="32">
        <v>720</v>
      </c>
      <c r="AE89" s="34">
        <v>92</v>
      </c>
      <c r="AF89" s="30">
        <v>9</v>
      </c>
      <c r="AG89" s="1">
        <v>185</v>
      </c>
      <c r="AH89" s="1">
        <v>128</v>
      </c>
      <c r="AI89" s="1">
        <v>1143</v>
      </c>
      <c r="AJ89" s="1"/>
      <c r="AK89" s="4">
        <f>(AVERAGE(AM89:BB89)/0.87)*0.85+10</f>
        <v>88.256386881832213</v>
      </c>
      <c r="AL89" s="4">
        <f>AVERAGE(AM89:BB89)</f>
        <v>80.097713631992974</v>
      </c>
      <c r="AM89" s="14">
        <f>((P89*100)*0.5+(N89/6.59)*0.5)*0.66+45</f>
        <v>79.618652503793626</v>
      </c>
      <c r="AN89" s="10">
        <f>(BS89-MIN(BS$2:BS$493))/(MAX(BS$2:BS$493)-MIN(BS$2:BS$493))*61 +45</f>
        <v>75.62863424264178</v>
      </c>
      <c r="AO89" s="18">
        <f>IF(Y89&gt;50,((Z89*107)*0.9+(X89/5)*0.1)*0.7+30,((Z89*90)*0.5+(X89/5)*0.5)*0.7+40)</f>
        <v>82.919299999999993</v>
      </c>
      <c r="AP89" s="39">
        <f>((AZ89/0.96)*0.4+(AS89/0.96)*0.3+(T89/6.3)*0.4)*0.6+40</f>
        <v>81.426569276045626</v>
      </c>
      <c r="AQ89" s="37">
        <f>(AE89/1.5)*0.57+47</f>
        <v>81.960000000000008</v>
      </c>
      <c r="AR89" s="24">
        <f>((AF89/1.8)*0.8+(F89/0.8)*0.2)*0.73+40</f>
        <v>55.877499999999998</v>
      </c>
      <c r="AS89" s="22">
        <f>((AA89/3)*0.6+(AC89/9)*0.2+(AZ89/0.96)*0.2)*0.75+40</f>
        <v>60.991753707544675</v>
      </c>
      <c r="AT89" s="26">
        <f>((AB89/7)*0.65+(AC89/9)*0.2+(AZ89/0.96)*0.25)*0.6+47</f>
        <v>71.608896564687527</v>
      </c>
      <c r="AU89" s="43">
        <v>97</v>
      </c>
      <c r="AV89" s="37">
        <f>(((AG89-321)/-3.21)*0.1+(AU89/0.95)*0.57+(AS89/0.95)*0.2+(AI89/20)*0.2)*0.6+40</f>
        <v>92.024277595719369</v>
      </c>
      <c r="AW89" s="42">
        <f>((AQ89/0.95)*0.4+(AS89/0.95)*0.2+(AR89/0.95)*0.2+(AY89/0.95)*0.2)*0.71+30</f>
        <v>86.170604238390894</v>
      </c>
      <c r="AX89" s="45">
        <f>(BI89*0.3+BK89*0.2+BM89*0.2+AY89*0.1+BN89*0.2)*0.8+30</f>
        <v>92.244223364893088</v>
      </c>
      <c r="AY89" s="47">
        <v>95</v>
      </c>
      <c r="AZ89" s="28">
        <f>(BI89*0.2+BJ89*0.3+(AC89/11)*0.3+(AR89/0.96)*0.1+BM89*0.1+(AY89/0.96)*0.1)*0.65+40</f>
        <v>69.06722372828591</v>
      </c>
      <c r="BA89" s="49">
        <v>97</v>
      </c>
      <c r="BB89" s="45">
        <f>(BL89*0.3+BJ89*0.3+BI89*0.1+BN89*0.1+(AH89/2.8)*0.25)*0.62+40</f>
        <v>63.025782889885292</v>
      </c>
      <c r="BC89" s="5">
        <f>((D89-39)/-0.2)*0.5+50</f>
        <v>80</v>
      </c>
      <c r="BD89" s="5">
        <f>((F89-69)/0.19)*0.45+55</f>
        <v>59.736842105263158</v>
      </c>
      <c r="BE89" s="5">
        <f>((F89-85)/-0.16)*0.45+55</f>
        <v>94.375</v>
      </c>
      <c r="BF89" s="5">
        <f>((G89-161)/1.34)*0.45+55</f>
        <v>66.417910447761187</v>
      </c>
      <c r="BG89" s="5">
        <f>((G89-295)/-1.34)*0.45+55</f>
        <v>88.582089552238813</v>
      </c>
      <c r="BH89" s="5">
        <f>(M89/29.81)*0.45+55</f>
        <v>95.229788661522974</v>
      </c>
      <c r="BI89" s="5">
        <f>((D89-39)/-0.2)</f>
        <v>60</v>
      </c>
      <c r="BJ89" s="5">
        <f>((F89-69)/0.19)</f>
        <v>10.526315789473685</v>
      </c>
      <c r="BK89" s="5">
        <f>((F89-85)/-0.16)</f>
        <v>87.5</v>
      </c>
      <c r="BL89" s="5">
        <f>((G89-161)/1.34)</f>
        <v>25.373134328358208</v>
      </c>
      <c r="BM89" s="5">
        <f>((G89-295)/-1.34)</f>
        <v>74.626865671641781</v>
      </c>
      <c r="BN89" s="5">
        <f>(M89/29.81)</f>
        <v>89.399530358939955</v>
      </c>
      <c r="BP89" s="51" t="s">
        <v>798</v>
      </c>
      <c r="BQ89" s="51" t="s">
        <v>781</v>
      </c>
      <c r="BS89">
        <v>80.811199999999999</v>
      </c>
    </row>
    <row r="90" spans="1:71" x14ac:dyDescent="0.25">
      <c r="A90" s="1">
        <v>428</v>
      </c>
      <c r="B90" s="1" t="s">
        <v>493</v>
      </c>
      <c r="C90" s="1" t="s">
        <v>73</v>
      </c>
      <c r="D90" s="1">
        <v>28</v>
      </c>
      <c r="E90" s="4">
        <f>(F90-5)</f>
        <v>72</v>
      </c>
      <c r="F90">
        <v>77</v>
      </c>
      <c r="G90">
        <v>205</v>
      </c>
      <c r="H90" t="s">
        <v>666</v>
      </c>
      <c r="I90" s="1" t="s">
        <v>587</v>
      </c>
      <c r="J90" s="1" t="s">
        <v>47</v>
      </c>
      <c r="K90" s="1">
        <v>71</v>
      </c>
      <c r="L90" s="1">
        <v>36</v>
      </c>
      <c r="M90" s="1">
        <v>1874</v>
      </c>
      <c r="N90" s="12">
        <v>332</v>
      </c>
      <c r="O90" s="12">
        <v>754</v>
      </c>
      <c r="P90" s="12">
        <v>0.44</v>
      </c>
      <c r="Q90" s="7">
        <v>55</v>
      </c>
      <c r="R90" s="7">
        <v>141</v>
      </c>
      <c r="S90" s="7">
        <v>0.39</v>
      </c>
      <c r="T90" s="1">
        <v>277</v>
      </c>
      <c r="U90" s="1">
        <v>613</v>
      </c>
      <c r="V90" s="1">
        <v>0.45200000000000001</v>
      </c>
      <c r="W90" s="1">
        <v>0.47699999999999998</v>
      </c>
      <c r="X90" s="16">
        <v>177</v>
      </c>
      <c r="Y90" s="16">
        <v>216</v>
      </c>
      <c r="Z90" s="16">
        <v>0.81899999999999995</v>
      </c>
      <c r="AA90" s="20">
        <v>36</v>
      </c>
      <c r="AB90" s="20">
        <v>212</v>
      </c>
      <c r="AC90" s="20">
        <v>248</v>
      </c>
      <c r="AD90" s="32">
        <v>219</v>
      </c>
      <c r="AE90" s="34">
        <v>56</v>
      </c>
      <c r="AF90" s="30">
        <v>10</v>
      </c>
      <c r="AG90" s="1">
        <v>118</v>
      </c>
      <c r="AH90" s="1">
        <v>131</v>
      </c>
      <c r="AI90" s="1">
        <v>896</v>
      </c>
      <c r="AJ90" s="1"/>
      <c r="AK90" s="4">
        <f>(AVERAGE(AM90:BB90)/0.87)*0.85+10</f>
        <v>83.710917025438903</v>
      </c>
      <c r="AL90" s="4">
        <f>AVERAGE(AM90:BB90)</f>
        <v>75.445291543684519</v>
      </c>
      <c r="AM90" s="14">
        <f>((P90*100)*0.5+(N90/6.59)*0.5)*0.66+45</f>
        <v>76.145189681335353</v>
      </c>
      <c r="AN90" s="10">
        <f>(BS90-MIN(BS$2:BS$493))/(MAX(BS$2:BS$493)-MIN(BS$2:BS$493))*61 +45</f>
        <v>75.59168610911702</v>
      </c>
      <c r="AO90" s="18">
        <f>IF(Y90&gt;50,((Z90*107)*0.9+(X90/5)*0.1)*0.7+30,((Z90*90)*0.5+(X90/5)*0.5)*0.7+40)</f>
        <v>87.686790000000002</v>
      </c>
      <c r="AP90" s="39">
        <f>((AZ90/0.96)*0.4+(AS90/0.96)*0.3+(T90/6.3)*0.4)*0.6+40</f>
        <v>80.39252557185705</v>
      </c>
      <c r="AQ90" s="37">
        <f>(AE90/1.5)*0.57+47</f>
        <v>68.28</v>
      </c>
      <c r="AR90" s="24">
        <f>((AF90/1.8)*0.8+(F90/0.8)*0.2)*0.73+40</f>
        <v>57.296944444444442</v>
      </c>
      <c r="AS90" s="22">
        <f>((AA90/3)*0.6+(AC90/9)*0.2+(AZ90/0.96)*0.2)*0.75+40</f>
        <v>61.031316337236049</v>
      </c>
      <c r="AT90" s="26">
        <f>((AB90/7)*0.65+(AC90/9)*0.2+(AZ90/0.96)*0.25)*0.6+47</f>
        <v>73.616078241997954</v>
      </c>
      <c r="AU90" s="43">
        <f>((AD90/5.5)*0.95+(AY90/0.95)*0.17)*0.67+40</f>
        <v>75.234015233851679</v>
      </c>
      <c r="AV90" s="37">
        <f>(((AG90-321)/-3.21)*0.1+(AU90/0.95)*0.57+(AS90/0.95)*0.2+(AI90/20)*0.2)*0.6+40</f>
        <v>83.963856913307225</v>
      </c>
      <c r="AW90" s="42">
        <f>((AQ90/0.95)*0.4+(AS90/0.95)*0.2+(AR90/0.95)*0.2+(AY90/0.95)*0.2)*0.71+30</f>
        <v>80.428704924617563</v>
      </c>
      <c r="AX90" s="45">
        <f>(BI90*0.3+BK90*0.2+BM90*0.2+AY90*0.1+BN90*0.2)*0.8+30</f>
        <v>78.603588555202862</v>
      </c>
      <c r="AY90" s="47">
        <f>(BI90*0.2+BK90*0.2+BM90*0.2+(AQ90/0.96)*0.45)*0.79+30</f>
        <v>82.486877798507464</v>
      </c>
      <c r="AZ90" s="28">
        <f>(BI90*0.2+BJ90*0.3+(AC90/11)*0.3+(AR90/0.96)*0.1+BM90*0.1+(AY90/0.96)*0.1)*0.65+40</f>
        <v>73.587091224977357</v>
      </c>
      <c r="BA90" s="49">
        <f>IF(C90="C",(((AY90/0.95)*0.35+(AU90/0.95)*0.2+BK90*0.45)*0.55+30),IF(C90="PF",(((AY90/0.95)*0.4+(AU90/0.95)*0.25+BK90*0.35)*0.65+35),(((T90/6.3)*0.1+(AY90/0.95)*0.35+(AU90/0.95)*0.2+BK90*0.35)*0.65+40)))</f>
        <v>84.281554065369306</v>
      </c>
      <c r="BB90" s="45">
        <f>(BL90*0.3+BJ90*0.3+BI90*0.1+BN90*0.1+(AH90/2.8)*0.25)*0.62+40</f>
        <v>68.498445597131067</v>
      </c>
      <c r="BC90" s="5">
        <f>((D90-39)/-0.2)*0.5+50</f>
        <v>77.5</v>
      </c>
      <c r="BD90" s="5">
        <f>((F90-69)/0.19)*0.45+55</f>
        <v>73.94736842105263</v>
      </c>
      <c r="BE90" s="5">
        <f>((F90-85)/-0.16)*0.45+55</f>
        <v>77.5</v>
      </c>
      <c r="BF90" s="5">
        <f>((G90-161)/1.34)*0.45+55</f>
        <v>69.776119402985074</v>
      </c>
      <c r="BG90" s="5">
        <f>((G90-295)/-1.34)*0.45+55</f>
        <v>85.223880597014926</v>
      </c>
      <c r="BH90" s="5">
        <f>(M90/29.81)*0.45+55</f>
        <v>83.289164709828924</v>
      </c>
      <c r="BI90" s="5">
        <f>((D90-39)/-0.2)</f>
        <v>55</v>
      </c>
      <c r="BJ90" s="5">
        <f>((F90-69)/0.19)</f>
        <v>42.10526315789474</v>
      </c>
      <c r="BK90" s="5">
        <f>((F90-85)/-0.16)</f>
        <v>50</v>
      </c>
      <c r="BL90" s="5">
        <f>((G90-161)/1.34)</f>
        <v>32.835820895522389</v>
      </c>
      <c r="BM90" s="5">
        <f>((G90-295)/-1.34)</f>
        <v>67.164179104477611</v>
      </c>
      <c r="BN90" s="5">
        <f>(M90/29.81)</f>
        <v>62.864810466286485</v>
      </c>
      <c r="BP90" s="51" t="s">
        <v>794</v>
      </c>
      <c r="BQ90" s="51" t="s">
        <v>781</v>
      </c>
      <c r="BS90">
        <v>80.768000000000001</v>
      </c>
    </row>
    <row r="91" spans="1:71" x14ac:dyDescent="0.25">
      <c r="A91" s="1">
        <v>98</v>
      </c>
      <c r="B91" s="1" t="s">
        <v>157</v>
      </c>
      <c r="C91" s="1" t="s">
        <v>73</v>
      </c>
      <c r="D91" s="1">
        <v>27</v>
      </c>
      <c r="E91" s="4">
        <f>(F91-5)</f>
        <v>67</v>
      </c>
      <c r="F91">
        <v>72</v>
      </c>
      <c r="G91">
        <v>175</v>
      </c>
      <c r="H91" t="s">
        <v>782</v>
      </c>
      <c r="I91" s="1" t="s">
        <v>587</v>
      </c>
      <c r="J91" s="1" t="s">
        <v>103</v>
      </c>
      <c r="K91" s="1">
        <v>45</v>
      </c>
      <c r="L91" s="1">
        <v>45</v>
      </c>
      <c r="M91" s="1">
        <v>1565</v>
      </c>
      <c r="N91" s="12">
        <v>260</v>
      </c>
      <c r="O91" s="12">
        <v>550</v>
      </c>
      <c r="P91" s="12">
        <v>0.47299999999999998</v>
      </c>
      <c r="Q91" s="7">
        <v>60</v>
      </c>
      <c r="R91" s="7">
        <v>161</v>
      </c>
      <c r="S91" s="7">
        <v>0.373</v>
      </c>
      <c r="T91" s="1">
        <v>200</v>
      </c>
      <c r="U91" s="1">
        <v>389</v>
      </c>
      <c r="V91" s="1">
        <v>0.51400000000000001</v>
      </c>
      <c r="W91" s="1">
        <v>0.52700000000000002</v>
      </c>
      <c r="X91" s="16">
        <v>145</v>
      </c>
      <c r="Y91" s="16">
        <v>184</v>
      </c>
      <c r="Z91" s="16">
        <v>0.78800000000000003</v>
      </c>
      <c r="AA91" s="20">
        <v>19</v>
      </c>
      <c r="AB91" s="20">
        <v>124</v>
      </c>
      <c r="AC91" s="20">
        <v>143</v>
      </c>
      <c r="AD91" s="32">
        <v>252</v>
      </c>
      <c r="AE91" s="34">
        <v>67</v>
      </c>
      <c r="AF91" s="30">
        <v>14</v>
      </c>
      <c r="AG91" s="1">
        <v>112</v>
      </c>
      <c r="AH91" s="1">
        <v>95</v>
      </c>
      <c r="AI91" s="1">
        <v>725</v>
      </c>
      <c r="AJ91" s="1"/>
      <c r="AK91" s="4">
        <f>(AVERAGE(AM91:BB91)/0.87)*0.85+10</f>
        <v>83.967797849746972</v>
      </c>
      <c r="AL91" s="4">
        <f>AVERAGE(AM91:BB91)</f>
        <v>75.708216622682187</v>
      </c>
      <c r="AM91" s="14">
        <f>((P91*100)*0.5+(N91/6.59)*0.5)*0.66+45</f>
        <v>73.628726858877087</v>
      </c>
      <c r="AN91" s="10">
        <f>(BS91-MIN(BS$2:BS$493))/(MAX(BS$2:BS$493)-MIN(BS$2:BS$493))*61 +45</f>
        <v>75.579370064608753</v>
      </c>
      <c r="AO91" s="18">
        <f>IF(Y91&gt;50,((Z91*107)*0.9+(X91/5)*0.1)*0.7+30,((Z91*90)*0.5+(X91/5)*0.5)*0.7+40)</f>
        <v>85.149079999999998</v>
      </c>
      <c r="AP91" s="39">
        <f>((AZ91/0.96)*0.4+(AS91/0.96)*0.3+(T91/6.3)*0.4)*0.6+40</f>
        <v>75.499579939593914</v>
      </c>
      <c r="AQ91" s="37">
        <f>(AE91/1.5)*0.57+47</f>
        <v>72.459999999999994</v>
      </c>
      <c r="AR91" s="24">
        <f>((AF91/1.8)*0.8+(F91/0.8)*0.2)*0.73+40</f>
        <v>57.682222222222222</v>
      </c>
      <c r="AS91" s="22">
        <f>((AA91/3)*0.6+(AC91/9)*0.2+(AZ91/0.96)*0.2)*0.75+40</f>
        <v>56.086078687485113</v>
      </c>
      <c r="AT91" s="26">
        <f>((AB91/7)*0.65+(AC91/9)*0.2+(AZ91/0.96)*0.25)*0.6+47</f>
        <v>66.66798344938988</v>
      </c>
      <c r="AU91" s="43">
        <f>((AD91/5.5)*0.95+(AY91/0.95)*0.17)*0.67+40</f>
        <v>80.349403414772723</v>
      </c>
      <c r="AV91" s="37">
        <f>(((AG91-321)/-3.21)*0.1+(AU91/0.95)*0.57+(AS91/0.95)*0.2+(AI91/20)*0.2)*0.6+40</f>
        <v>84.266884593285795</v>
      </c>
      <c r="AW91" s="42">
        <f>((AQ91/0.95)*0.4+(AS91/0.95)*0.2+(AR91/0.95)*0.2+(AY91/0.95)*0.2)*0.71+30</f>
        <v>82.612927970030711</v>
      </c>
      <c r="AX91" s="45">
        <f>(BI91*0.3+BK91*0.2+BM91*0.2+AY91*0.1+BN91*0.2)*0.8+30</f>
        <v>87.592191824302688</v>
      </c>
      <c r="AY91" s="47">
        <f>(BI91*0.2+BK91*0.2+BM91*0.2+(AQ91/0.96)*0.45)*0.79+30</f>
        <v>93.299597481343284</v>
      </c>
      <c r="AZ91" s="28">
        <f>(BI91*0.2+BJ91*0.3+(AC91/11)*0.3+(AR91/0.96)*0.1+BM91*0.1+(AY91/0.96)*0.1)*0.65+40</f>
        <v>69.457570266571366</v>
      </c>
      <c r="BA91" s="49">
        <f>IF(C91="C",(((AY91/0.95)*0.35+(AU91/0.95)*0.2+BK91*0.45)*0.55+30),IF(C91="PF",(((AY91/0.95)*0.4+(AU91/0.95)*0.25+BK91*0.35)*0.65+35),(((T91/6.3)*0.1+(AY91/0.95)*0.35+(AU91/0.95)*0.2+BK91*0.35)*0.65+40)))</f>
        <v>93.885846927624755</v>
      </c>
      <c r="BB91" s="45">
        <f>(BL91*0.3+BJ91*0.3+BI91*0.1+BN91*0.1+(AH91/2.8)*0.25)*0.62+40</f>
        <v>57.114002262806778</v>
      </c>
      <c r="BC91" s="5">
        <f>((D91-39)/-0.2)*0.5+50</f>
        <v>80</v>
      </c>
      <c r="BD91" s="5">
        <f>((F91-69)/0.19)*0.45+55</f>
        <v>62.10526315789474</v>
      </c>
      <c r="BE91" s="5">
        <f>((F91-85)/-0.16)*0.45+55</f>
        <v>91.5625</v>
      </c>
      <c r="BF91" s="5">
        <f>((G91-161)/1.34)*0.45+55</f>
        <v>59.701492537313435</v>
      </c>
      <c r="BG91" s="5">
        <f>((G91-295)/-1.34)*0.45+55</f>
        <v>95.298507462686558</v>
      </c>
      <c r="BH91" s="5">
        <f>(M91/29.81)*0.45+55</f>
        <v>78.624622609862456</v>
      </c>
      <c r="BI91" s="5">
        <f>((D91-39)/-0.2)</f>
        <v>60</v>
      </c>
      <c r="BJ91" s="5">
        <f>((F91-69)/0.19)</f>
        <v>15.789473684210526</v>
      </c>
      <c r="BK91" s="5">
        <f>((F91-85)/-0.16)</f>
        <v>81.25</v>
      </c>
      <c r="BL91" s="5">
        <f>((G91-161)/1.34)</f>
        <v>10.44776119402985</v>
      </c>
      <c r="BM91" s="5">
        <f>((G91-295)/-1.34)</f>
        <v>89.552238805970148</v>
      </c>
      <c r="BN91" s="5">
        <f>(M91/29.81)</f>
        <v>52.499161355249917</v>
      </c>
      <c r="BP91" s="51" t="s">
        <v>788</v>
      </c>
      <c r="BQ91" s="51" t="s">
        <v>787</v>
      </c>
      <c r="BS91">
        <v>80.753599999999992</v>
      </c>
    </row>
    <row r="92" spans="1:71" x14ac:dyDescent="0.25">
      <c r="A92" s="1">
        <v>347</v>
      </c>
      <c r="B92" s="1" t="s">
        <v>410</v>
      </c>
      <c r="C92" s="1" t="s">
        <v>25</v>
      </c>
      <c r="D92" s="1">
        <v>36</v>
      </c>
      <c r="E92" s="4">
        <f>(F92-5)</f>
        <v>79</v>
      </c>
      <c r="F92">
        <v>84</v>
      </c>
      <c r="G92">
        <v>245</v>
      </c>
      <c r="H92" t="s">
        <v>586</v>
      </c>
      <c r="I92" s="1" t="s">
        <v>591</v>
      </c>
      <c r="J92" s="1" t="s">
        <v>51</v>
      </c>
      <c r="K92" s="1">
        <v>77</v>
      </c>
      <c r="L92" s="1">
        <v>77</v>
      </c>
      <c r="M92" s="1">
        <v>2282</v>
      </c>
      <c r="N92" s="12">
        <v>487</v>
      </c>
      <c r="O92" s="12">
        <v>1062</v>
      </c>
      <c r="P92" s="12">
        <v>0.45900000000000002</v>
      </c>
      <c r="Q92" s="7">
        <v>104</v>
      </c>
      <c r="R92" s="7">
        <v>274</v>
      </c>
      <c r="S92" s="7">
        <v>0.38</v>
      </c>
      <c r="T92" s="1">
        <v>383</v>
      </c>
      <c r="U92" s="1">
        <v>788</v>
      </c>
      <c r="V92" s="1">
        <v>0.48599999999999999</v>
      </c>
      <c r="W92" s="1">
        <v>0.50800000000000001</v>
      </c>
      <c r="X92" s="16">
        <v>255</v>
      </c>
      <c r="Y92" s="16">
        <v>289</v>
      </c>
      <c r="Z92" s="16">
        <v>0.88200000000000001</v>
      </c>
      <c r="AA92" s="20">
        <v>44</v>
      </c>
      <c r="AB92" s="20">
        <v>413</v>
      </c>
      <c r="AC92" s="20">
        <v>457</v>
      </c>
      <c r="AD92" s="32">
        <v>143</v>
      </c>
      <c r="AE92" s="34">
        <v>39</v>
      </c>
      <c r="AF92" s="30">
        <v>33</v>
      </c>
      <c r="AG92" s="1">
        <v>82</v>
      </c>
      <c r="AH92" s="1">
        <v>160</v>
      </c>
      <c r="AI92" s="1">
        <v>1333</v>
      </c>
      <c r="AJ92" s="1"/>
      <c r="AK92" s="4">
        <f>(AVERAGE(AM92:BB92)/0.87)*0.85+10</f>
        <v>82.574300570829664</v>
      </c>
      <c r="AL92" s="4">
        <f>AVERAGE(AM92:BB92)</f>
        <v>74.281931172496243</v>
      </c>
      <c r="AM92" s="14">
        <f>((P92*100)*0.5+(N92/6.59)*0.5)*0.66+45</f>
        <v>84.533949924127455</v>
      </c>
      <c r="AN92" s="10">
        <f>(BS92-MIN(BS$2:BS$493))/(MAX(BS$2:BS$493)-MIN(BS$2:BS$493))*61 +45</f>
        <v>75.578001615218966</v>
      </c>
      <c r="AO92" s="18">
        <f>IF(Y92&gt;50,((Z92*107)*0.9+(X92/5)*0.1)*0.7+30,((Z92*90)*0.5+(X92/5)*0.5)*0.7+40)</f>
        <v>93.025619999999989</v>
      </c>
      <c r="AP92" s="39">
        <f>((AZ92/0.96)*0.4+(AS92/0.96)*0.3+(T92/6.3)*0.4)*0.6+40</f>
        <v>86.136414052841388</v>
      </c>
      <c r="AQ92" s="37">
        <f>(AE92/1.5)*0.57+47</f>
        <v>61.82</v>
      </c>
      <c r="AR92" s="24">
        <f>((AF92/1.8)*0.8+(F92/0.8)*0.2)*0.73+40</f>
        <v>66.036666666666662</v>
      </c>
      <c r="AS92" s="22">
        <f>((AA92/3)*0.6+(AC92/9)*0.2+(AZ92/0.96)*0.2)*0.75+40</f>
        <v>66.177680855402443</v>
      </c>
      <c r="AT92" s="26">
        <f>((AB92/7)*0.65+(AC92/9)*0.2+(AZ92/0.96)*0.25)*0.6+47</f>
        <v>88.064347522069113</v>
      </c>
      <c r="AU92" s="43">
        <f>((AD92/5.5)*0.95+(AY92/0.95)*0.17)*0.67+40</f>
        <v>63.999947279605266</v>
      </c>
      <c r="AV92" s="37">
        <f>(((AG92-321)/-3.21)*0.1+(AU92/0.95)*0.57+(AS92/0.95)*0.2+(AI92/20)*0.2)*0.6+40</f>
        <v>83.864556743071745</v>
      </c>
      <c r="AW92" s="42">
        <f>((AQ92/0.95)*0.4+(AS92/0.95)*0.2+(AR92/0.95)*0.2+(AY92/0.95)*0.2)*0.71+30</f>
        <v>77.532644831303458</v>
      </c>
      <c r="AX92" s="45">
        <f>(BI92*0.3+BK92*0.2+BM92*0.2+AY92*0.1+BN92*0.2)*0.8+30</f>
        <v>57.790047390800943</v>
      </c>
      <c r="AY92" s="47">
        <f>(BI92*0.2+BK92*0.2+BM92*0.2+(AQ92/0.96)*0.45)*0.79+30</f>
        <v>62.145741138059705</v>
      </c>
      <c r="AZ92" s="28">
        <f>(BI92*0.2+BJ92*0.3+(AC92/11)*0.3+(AR92/0.96)*0.1+BM92*0.1+(AY92/0.96)*0.1)*0.65+40</f>
        <v>76.550490807908943</v>
      </c>
      <c r="BA92" s="49">
        <f>IF(C92="C",(((AY92/0.95)*0.35+(AU92/0.95)*0.2+BK92*0.45)*0.55+30),IF(C92="PF",(((AY92/0.95)*0.4+(AU92/0.95)*0.25+BK92*0.35)*0.65+35),(((T92/6.3)*0.1+(AY92/0.95)*0.35+(AU92/0.95)*0.2+BK92*0.35)*0.65+40)))</f>
        <v>64.377542504033045</v>
      </c>
      <c r="BB92" s="45">
        <f>(BL92*0.3+BJ92*0.3+BI92*0.1+BN92*0.1+(AH92/2.8)*0.25)*0.62+40</f>
        <v>80.877247428830572</v>
      </c>
      <c r="BC92" s="5">
        <f>((D92-39)/-0.2)*0.5+50</f>
        <v>57.5</v>
      </c>
      <c r="BD92" s="5">
        <f>((F92-69)/0.19)*0.45+55</f>
        <v>90.526315789473685</v>
      </c>
      <c r="BE92" s="5">
        <f>((F92-85)/-0.16)*0.45+55</f>
        <v>57.8125</v>
      </c>
      <c r="BF92" s="5">
        <f>((G92-161)/1.34)*0.45+55</f>
        <v>83.208955223880594</v>
      </c>
      <c r="BG92" s="5">
        <f>((G92-295)/-1.34)*0.45+55</f>
        <v>71.791044776119406</v>
      </c>
      <c r="BH92" s="5">
        <f>(M92/29.81)*0.45+55</f>
        <v>89.448171754444814</v>
      </c>
      <c r="BI92" s="5">
        <f>((D92-39)/-0.2)</f>
        <v>15</v>
      </c>
      <c r="BJ92" s="5">
        <f>((F92-69)/0.19)</f>
        <v>78.94736842105263</v>
      </c>
      <c r="BK92" s="5">
        <f>((F92-85)/-0.16)</f>
        <v>6.25</v>
      </c>
      <c r="BL92" s="5">
        <f>((G92-161)/1.34)</f>
        <v>62.686567164179102</v>
      </c>
      <c r="BM92" s="5">
        <f>((G92-295)/-1.34)</f>
        <v>37.31343283582089</v>
      </c>
      <c r="BN92" s="5">
        <f>(M92/29.81)</f>
        <v>76.55149278765515</v>
      </c>
      <c r="BP92" s="51" t="s">
        <v>805</v>
      </c>
      <c r="BQ92" s="51" t="s">
        <v>790</v>
      </c>
      <c r="BS92">
        <v>80.75200000000001</v>
      </c>
    </row>
    <row r="93" spans="1:71" x14ac:dyDescent="0.25">
      <c r="A93" s="1">
        <v>407</v>
      </c>
      <c r="B93" s="1" t="s">
        <v>472</v>
      </c>
      <c r="C93" s="1" t="s">
        <v>30</v>
      </c>
      <c r="D93" s="1">
        <v>24</v>
      </c>
      <c r="E93" s="4">
        <f>(F93-5)</f>
        <v>72</v>
      </c>
      <c r="F93">
        <v>77</v>
      </c>
      <c r="G93">
        <v>220</v>
      </c>
      <c r="H93" t="s">
        <v>622</v>
      </c>
      <c r="I93" s="1" t="s">
        <v>611</v>
      </c>
      <c r="J93" s="1" t="s">
        <v>53</v>
      </c>
      <c r="K93" s="1">
        <v>62</v>
      </c>
      <c r="L93" s="1">
        <v>25</v>
      </c>
      <c r="M93" s="1">
        <v>1545</v>
      </c>
      <c r="N93" s="12">
        <v>193</v>
      </c>
      <c r="O93" s="12">
        <v>471</v>
      </c>
      <c r="P93" s="12">
        <v>0.41</v>
      </c>
      <c r="Q93" s="7">
        <v>67</v>
      </c>
      <c r="R93" s="7">
        <v>196</v>
      </c>
      <c r="S93" s="7">
        <v>0.34200000000000003</v>
      </c>
      <c r="T93" s="1">
        <v>126</v>
      </c>
      <c r="U93" s="1">
        <v>275</v>
      </c>
      <c r="V93" s="1">
        <v>0.45800000000000002</v>
      </c>
      <c r="W93" s="1">
        <v>0.48099999999999998</v>
      </c>
      <c r="X93" s="16">
        <v>43</v>
      </c>
      <c r="Y93" s="16">
        <v>64</v>
      </c>
      <c r="Z93" s="16">
        <v>0.67200000000000004</v>
      </c>
      <c r="AA93" s="20">
        <v>55</v>
      </c>
      <c r="AB93" s="20">
        <v>169</v>
      </c>
      <c r="AC93" s="20">
        <v>224</v>
      </c>
      <c r="AD93" s="32">
        <v>135</v>
      </c>
      <c r="AE93" s="34">
        <v>81</v>
      </c>
      <c r="AF93" s="30">
        <v>16</v>
      </c>
      <c r="AG93" s="1">
        <v>91</v>
      </c>
      <c r="AH93" s="1">
        <v>138</v>
      </c>
      <c r="AI93" s="1">
        <v>496</v>
      </c>
      <c r="AJ93" s="1"/>
      <c r="AK93" s="4">
        <f>(AVERAGE(AM93:BB93)/0.87)*0.85+10</f>
        <v>82.940876158747628</v>
      </c>
      <c r="AL93" s="4">
        <f>AVERAGE(AM93:BB93)</f>
        <v>74.657132068365229</v>
      </c>
      <c r="AM93" s="14">
        <f>((P93*100)*0.5+(N93/6.59)*0.5)*0.66+45</f>
        <v>68.194643399089529</v>
      </c>
      <c r="AN93" s="10">
        <f>(BS93-MIN(BS$2:BS$493))/(MAX(BS$2:BS$493)-MIN(BS$2:BS$493))*61 +45</f>
        <v>75.541053481694192</v>
      </c>
      <c r="AO93" s="18">
        <f>IF(Y93&gt;50,((Z93*107)*0.9+(X93/5)*0.1)*0.7+30,((Z93*90)*0.5+(X93/5)*0.5)*0.7+40)</f>
        <v>75.901520000000005</v>
      </c>
      <c r="AP93" s="39">
        <f>((AZ93/0.96)*0.4+(AS93/0.96)*0.3+(T93/6.3)*0.4)*0.6+40</f>
        <v>75.633295162393239</v>
      </c>
      <c r="AQ93" s="37">
        <f>(AE93/1.5)*0.57+47</f>
        <v>77.78</v>
      </c>
      <c r="AR93" s="24">
        <f>((AF93/1.8)*0.8+(F93/0.8)*0.2)*0.73+40</f>
        <v>59.243611111111107</v>
      </c>
      <c r="AS93" s="22">
        <f>((AA93/3)*0.6+(AC93/9)*0.2+(AZ93/0.96)*0.2)*0.75+40</f>
        <v>63.779932025581303</v>
      </c>
      <c r="AT93" s="26">
        <f>((AB93/7)*0.65+(AC93/9)*0.2+(AZ93/0.96)*0.25)*0.6+47</f>
        <v>71.19897964462892</v>
      </c>
      <c r="AU93" s="43">
        <f>((AD93/5.5)*0.95+(AY93/0.95)*0.17)*0.67+40</f>
        <v>66.101524999102878</v>
      </c>
      <c r="AV93" s="37">
        <f>(((AG93-321)/-3.21)*0.1+(AU93/0.95)*0.57+(AS93/0.95)*0.2+(AI93/20)*0.2)*0.6+40</f>
        <v>79.128026886626998</v>
      </c>
      <c r="AW93" s="42">
        <f>((AQ93/0.95)*0.4+(AS93/0.95)*0.2+(AR93/0.95)*0.2+(AY93/0.95)*0.2)*0.71+30</f>
        <v>84.704339033228464</v>
      </c>
      <c r="AX93" s="45">
        <f>(BI93*0.3+BK93*0.2+BM93*0.2+AY93*0.1+BN93*0.2)*0.8+30</f>
        <v>80.239438355993428</v>
      </c>
      <c r="AY93" s="47">
        <f>(BI93*0.2+BK93*0.2+BM93*0.2+(AQ93/0.96)*0.45)*0.79+30</f>
        <v>87.396189832089561</v>
      </c>
      <c r="AZ93" s="28">
        <f>(BI93*0.2+BJ93*0.3+(AC93/11)*0.3+(AR93/0.96)*0.1+BM93*0.1+(AY93/0.96)*0.1)*0.65+40</f>
        <v>75.498231630386982</v>
      </c>
      <c r="BA93" s="49">
        <f>IF(C93="C",(((AY93/0.95)*0.35+(AU93/0.95)*0.2+BK93*0.45)*0.55+30),IF(C93="PF",(((AY93/0.95)*0.4+(AU93/0.95)*0.25+BK93*0.35)*0.65+35),(((T93/6.3)*0.1+(AY93/0.95)*0.35+(AU93/0.95)*0.2+BK93*0.35)*0.65+40)))</f>
        <v>82.649559407035525</v>
      </c>
      <c r="BB93" s="45">
        <f>(BL93*0.3+BJ93*0.3+BI93*0.1+BN93*0.1+(AH93/2.8)*0.25)*0.62+40</f>
        <v>71.523768124881443</v>
      </c>
      <c r="BC93" s="5">
        <f>((D93-39)/-0.2)*0.5+50</f>
        <v>87.5</v>
      </c>
      <c r="BD93" s="5">
        <f>((F93-69)/0.19)*0.45+55</f>
        <v>73.94736842105263</v>
      </c>
      <c r="BE93" s="5">
        <f>((F93-85)/-0.16)*0.45+55</f>
        <v>77.5</v>
      </c>
      <c r="BF93" s="5">
        <f>((G93-161)/1.34)*0.45+55</f>
        <v>74.81343283582089</v>
      </c>
      <c r="BG93" s="5">
        <f>((G93-295)/-1.34)*0.45+55</f>
        <v>80.18656716417911</v>
      </c>
      <c r="BH93" s="5">
        <f>(M93/29.81)*0.45+55</f>
        <v>78.322710499832269</v>
      </c>
      <c r="BI93" s="5">
        <f>((D93-39)/-0.2)</f>
        <v>75</v>
      </c>
      <c r="BJ93" s="5">
        <f>((F93-69)/0.19)</f>
        <v>42.10526315789474</v>
      </c>
      <c r="BK93" s="5">
        <f>((F93-85)/-0.16)</f>
        <v>50</v>
      </c>
      <c r="BL93" s="5">
        <f>((G93-161)/1.34)</f>
        <v>44.029850746268657</v>
      </c>
      <c r="BM93" s="5">
        <f>((G93-295)/-1.34)</f>
        <v>55.970149253731343</v>
      </c>
      <c r="BN93" s="5">
        <f>(M93/29.81)</f>
        <v>51.828245555182825</v>
      </c>
      <c r="BP93" s="51" t="s">
        <v>796</v>
      </c>
      <c r="BQ93" s="51" t="s">
        <v>787</v>
      </c>
      <c r="BS93">
        <v>80.708799999999997</v>
      </c>
    </row>
    <row r="94" spans="1:71" x14ac:dyDescent="0.25">
      <c r="A94" s="1">
        <v>360</v>
      </c>
      <c r="B94" s="1" t="s">
        <v>423</v>
      </c>
      <c r="C94" s="1" t="s">
        <v>25</v>
      </c>
      <c r="D94" s="1">
        <v>25</v>
      </c>
      <c r="E94" s="4">
        <f>(F94-5)</f>
        <v>76</v>
      </c>
      <c r="F94">
        <v>81</v>
      </c>
      <c r="G94">
        <v>235</v>
      </c>
      <c r="H94" t="s">
        <v>593</v>
      </c>
      <c r="I94" s="1" t="s">
        <v>587</v>
      </c>
      <c r="J94" s="1" t="s">
        <v>137</v>
      </c>
      <c r="K94" s="1">
        <v>81</v>
      </c>
      <c r="L94" s="1">
        <v>4</v>
      </c>
      <c r="M94" s="1">
        <v>2156</v>
      </c>
      <c r="N94" s="12">
        <v>240</v>
      </c>
      <c r="O94" s="12">
        <v>535</v>
      </c>
      <c r="P94" s="12">
        <v>0.44900000000000001</v>
      </c>
      <c r="Q94" s="7">
        <v>105</v>
      </c>
      <c r="R94" s="7">
        <v>283</v>
      </c>
      <c r="S94" s="7">
        <v>0.371</v>
      </c>
      <c r="T94" s="1">
        <v>135</v>
      </c>
      <c r="U94" s="1">
        <v>252</v>
      </c>
      <c r="V94" s="1">
        <v>0.53600000000000003</v>
      </c>
      <c r="W94" s="1">
        <v>0.54700000000000004</v>
      </c>
      <c r="X94" s="16">
        <v>63</v>
      </c>
      <c r="Y94" s="16">
        <v>80</v>
      </c>
      <c r="Z94" s="16">
        <v>0.78800000000000003</v>
      </c>
      <c r="AA94" s="20">
        <v>127</v>
      </c>
      <c r="AB94" s="20">
        <v>306</v>
      </c>
      <c r="AC94" s="20">
        <v>433</v>
      </c>
      <c r="AD94" s="32">
        <v>155</v>
      </c>
      <c r="AE94" s="34">
        <v>60</v>
      </c>
      <c r="AF94" s="30">
        <v>44</v>
      </c>
      <c r="AG94" s="1">
        <v>54</v>
      </c>
      <c r="AH94" s="1">
        <v>149</v>
      </c>
      <c r="AI94" s="1">
        <v>648</v>
      </c>
      <c r="AJ94" s="1"/>
      <c r="AK94" s="4">
        <f>(AVERAGE(AM94:BB94)/0.87)*0.85+10</f>
        <v>85.443079702701624</v>
      </c>
      <c r="AL94" s="4">
        <f>AVERAGE(AM94:BB94)</f>
        <v>77.218210989824016</v>
      </c>
      <c r="AM94" s="14">
        <f>((P94*100)*0.5+(N94/6.59)*0.5)*0.66+45</f>
        <v>71.835209408194231</v>
      </c>
      <c r="AN94" s="10">
        <f>(BS94-MIN(BS$2:BS$493))/(MAX(BS$2:BS$493)-MIN(BS$2:BS$493))*61 +45</f>
        <v>75.339549309045239</v>
      </c>
      <c r="AO94" s="18">
        <f>IF(Y94&gt;50,((Z94*107)*0.9+(X94/5)*0.1)*0.7+30,((Z94*90)*0.5+(X94/5)*0.5)*0.7+40)</f>
        <v>84.001080000000002</v>
      </c>
      <c r="AP94" s="39">
        <f>((AZ94/0.96)*0.4+(AS94/0.96)*0.3+(T94/6.3)*0.4)*0.6+40</f>
        <v>80.457528565987218</v>
      </c>
      <c r="AQ94" s="37">
        <f>(AE94/1.5)*0.57+47</f>
        <v>69.8</v>
      </c>
      <c r="AR94" s="24">
        <f>((AF94/1.8)*0.8+(F94/0.8)*0.2)*0.73+40</f>
        <v>69.058055555555555</v>
      </c>
      <c r="AS94" s="22">
        <f>((AA94/3)*0.6+(AC94/9)*0.2+(AZ94/0.96)*0.2)*0.75+40</f>
        <v>79.072077253033143</v>
      </c>
      <c r="AT94" s="26">
        <f>((AB94/7)*0.65+(AC94/9)*0.2+(AZ94/0.96)*0.25)*0.6+47</f>
        <v>82.627315348271225</v>
      </c>
      <c r="AU94" s="43">
        <f>((AD94/5.5)*0.95+(AY94/0.95)*0.17)*0.67+40</f>
        <v>67.281416581937805</v>
      </c>
      <c r="AV94" s="37">
        <f>(((AG94-321)/-3.21)*0.1+(AU94/0.95)*0.57+(AS94/0.95)*0.2+(AI94/20)*0.2)*0.6+40</f>
        <v>83.088016038646117</v>
      </c>
      <c r="AW94" s="42">
        <f>((AQ94/0.95)*0.4+(AS94/0.95)*0.2+(AR94/0.95)*0.2+(AY94/0.95)*0.2)*0.71+30</f>
        <v>84.656931840784182</v>
      </c>
      <c r="AX94" s="45">
        <f>(BI94*0.3+BK94*0.2+BM94*0.2+AY94*0.1+BN94*0.2)*0.8+30</f>
        <v>75.770729973288553</v>
      </c>
      <c r="AY94" s="47">
        <f>(BI94*0.2+BK94*0.2+BM94*0.2+(AQ94/0.96)*0.45)*0.79+30</f>
        <v>77.932439365671655</v>
      </c>
      <c r="AZ94" s="28">
        <f>(BI94*0.2+BJ94*0.3+(AC94/11)*0.3+(AR94/0.96)*0.1+BM94*0.1+(AY94/0.96)*0.1)*0.65+40</f>
        <v>81.954627752745424</v>
      </c>
      <c r="BA94" s="49">
        <f>IF(C94="C",(((AY94/0.95)*0.35+(AU94/0.95)*0.2+BK94*0.45)*0.55+30),IF(C94="PF",(((AY94/0.95)*0.4+(AU94/0.95)*0.25+BK94*0.35)*0.65+35),(((T94/6.3)*0.1+(AY94/0.95)*0.35+(AU94/0.95)*0.2+BK94*0.35)*0.65+40)))</f>
        <v>73.525041504883717</v>
      </c>
      <c r="BB94" s="45">
        <f>(BL94*0.3+BJ94*0.3+BI94*0.1+BN94*0.1+(AH94/2.8)*0.25)*0.62+40</f>
        <v>79.091357339140103</v>
      </c>
      <c r="BC94" s="5">
        <f>((D94-39)/-0.2)*0.5+50</f>
        <v>85</v>
      </c>
      <c r="BD94" s="5">
        <f>((F94-69)/0.19)*0.45+55</f>
        <v>83.421052631578945</v>
      </c>
      <c r="BE94" s="5">
        <f>((F94-85)/-0.16)*0.45+55</f>
        <v>66.25</v>
      </c>
      <c r="BF94" s="5">
        <f>((G94-161)/1.34)*0.45+55</f>
        <v>79.850746268656707</v>
      </c>
      <c r="BG94" s="5">
        <f>((G94-295)/-1.34)*0.45+55</f>
        <v>75.149253731343279</v>
      </c>
      <c r="BH94" s="5">
        <f>(M94/29.81)*0.45+55</f>
        <v>87.546125461254604</v>
      </c>
      <c r="BI94" s="5">
        <f>((D94-39)/-0.2)</f>
        <v>70</v>
      </c>
      <c r="BJ94" s="5">
        <f>((F94-69)/0.19)</f>
        <v>63.157894736842103</v>
      </c>
      <c r="BK94" s="5">
        <f>((F94-85)/-0.16)</f>
        <v>25</v>
      </c>
      <c r="BL94" s="5">
        <f>((G94-161)/1.34)</f>
        <v>55.223880597014919</v>
      </c>
      <c r="BM94" s="5">
        <f>((G94-295)/-1.34)</f>
        <v>44.776119402985074</v>
      </c>
      <c r="BN94" s="5">
        <f>(M94/29.81)</f>
        <v>72.32472324723247</v>
      </c>
      <c r="BP94" s="51" t="s">
        <v>785</v>
      </c>
      <c r="BQ94" s="51" t="s">
        <v>787</v>
      </c>
      <c r="BS94">
        <v>80.473200000000006</v>
      </c>
    </row>
    <row r="95" spans="1:71" x14ac:dyDescent="0.25">
      <c r="A95" s="1">
        <v>444</v>
      </c>
      <c r="B95" s="1" t="s">
        <v>510</v>
      </c>
      <c r="C95" s="1" t="s">
        <v>30</v>
      </c>
      <c r="D95" s="1">
        <v>27</v>
      </c>
      <c r="E95" s="4">
        <f>(F95-5)</f>
        <v>71</v>
      </c>
      <c r="F95">
        <v>76</v>
      </c>
      <c r="G95">
        <v>205</v>
      </c>
      <c r="H95" t="s">
        <v>646</v>
      </c>
      <c r="I95" s="1" t="s">
        <v>587</v>
      </c>
      <c r="J95" s="1" t="s">
        <v>86</v>
      </c>
      <c r="K95" s="1">
        <v>48</v>
      </c>
      <c r="L95" s="1">
        <v>0</v>
      </c>
      <c r="M95" s="1">
        <v>721</v>
      </c>
      <c r="N95" s="12">
        <v>140</v>
      </c>
      <c r="O95" s="12">
        <v>345</v>
      </c>
      <c r="P95" s="12">
        <v>0.40600000000000003</v>
      </c>
      <c r="Q95" s="7">
        <v>54</v>
      </c>
      <c r="R95" s="7">
        <v>143</v>
      </c>
      <c r="S95" s="7">
        <v>0.378</v>
      </c>
      <c r="T95" s="1">
        <v>86</v>
      </c>
      <c r="U95" s="1">
        <v>202</v>
      </c>
      <c r="V95" s="1">
        <v>0.42599999999999999</v>
      </c>
      <c r="W95" s="1">
        <v>0.48399999999999999</v>
      </c>
      <c r="X95" s="16">
        <v>46</v>
      </c>
      <c r="Y95" s="16">
        <v>56</v>
      </c>
      <c r="Z95" s="16">
        <v>0.82099999999999995</v>
      </c>
      <c r="AA95" s="20">
        <v>23</v>
      </c>
      <c r="AB95" s="20">
        <v>63</v>
      </c>
      <c r="AC95" s="20">
        <v>86</v>
      </c>
      <c r="AD95" s="32">
        <v>36</v>
      </c>
      <c r="AE95" s="34">
        <v>27</v>
      </c>
      <c r="AF95" s="30">
        <v>7</v>
      </c>
      <c r="AG95" s="1">
        <v>27</v>
      </c>
      <c r="AH95" s="1">
        <v>38</v>
      </c>
      <c r="AI95" s="1">
        <v>380</v>
      </c>
      <c r="AJ95" s="1"/>
      <c r="AK95" s="4">
        <f>(AVERAGE(AM95:BB95)/0.87)*0.85+10</f>
        <v>77.100818737150632</v>
      </c>
      <c r="AL95" s="4">
        <f>AVERAGE(AM95:BB95)</f>
        <v>68.679661530965944</v>
      </c>
      <c r="AM95" s="14">
        <f>((P95*100)*0.5+(N95/6.59)*0.5)*0.66+45</f>
        <v>65.408622154779977</v>
      </c>
      <c r="AN95" s="10">
        <f>(BS95-MIN(BS$2:BS$493))/(MAX(BS$2:BS$493)-MIN(BS$2:BS$493))*61 +45</f>
        <v>75.300206389088302</v>
      </c>
      <c r="AO95" s="18">
        <f>IF(Y95&gt;50,((Z95*107)*0.9+(X95/5)*0.1)*0.7+30,((Z95*90)*0.5+(X95/5)*0.5)*0.7+40)</f>
        <v>85.987609999999989</v>
      </c>
      <c r="AP95" s="39">
        <f>((AZ95/0.96)*0.4+(AS95/0.96)*0.3+(T95/6.3)*0.4)*0.6+40</f>
        <v>71.271850878201306</v>
      </c>
      <c r="AQ95" s="37">
        <f>(AE95/1.5)*0.57+47</f>
        <v>57.26</v>
      </c>
      <c r="AR95" s="24">
        <f>((AF95/1.8)*0.8+(F95/0.8)*0.2)*0.73+40</f>
        <v>56.141111111111115</v>
      </c>
      <c r="AS95" s="22">
        <f>((AA95/3)*0.6+(AC95/9)*0.2+(AZ95/0.96)*0.2)*0.75+40</f>
        <v>55.83719929250023</v>
      </c>
      <c r="AT95" s="26">
        <f>((AB95/7)*0.65+(AC95/9)*0.2+(AZ95/0.96)*0.25)*0.6+47</f>
        <v>62.610532625833564</v>
      </c>
      <c r="AU95" s="43">
        <f>((AD95/5.5)*0.95+(AY95/0.95)*0.17)*0.67+40</f>
        <v>53.779765531997612</v>
      </c>
      <c r="AV95" s="37">
        <f>(((AG95-321)/-3.21)*0.1+(AU95/0.95)*0.57+(AS95/0.95)*0.2+(AI95/20)*0.2)*0.6+40</f>
        <v>74.189162604954475</v>
      </c>
      <c r="AW95" s="42">
        <f>((AQ95/0.95)*0.4+(AS95/0.95)*0.2+(AR95/0.95)*0.2+(AY95/0.95)*0.2)*0.71+30</f>
        <v>75.840865170737757</v>
      </c>
      <c r="AX95" s="45">
        <f>(BI95*0.3+BK95*0.2+BM95*0.2+AY95*0.1+BN95*0.2)*0.8+30</f>
        <v>74.430793715383999</v>
      </c>
      <c r="AY95" s="47">
        <f>(BI95*0.2+BK95*0.2+BM95*0.2+(AQ95/0.96)*0.45)*0.79+30</f>
        <v>80.183534048507468</v>
      </c>
      <c r="AZ95" s="28">
        <f>(BI95*0.2+BJ95*0.3+(AC95/11)*0.3+(AR95/0.96)*0.1+BM95*0.1+(AY95/0.96)*0.1)*0.65+40</f>
        <v>70.104742138668129</v>
      </c>
      <c r="BA95" s="49">
        <f>IF(C95="C",(((AY95/0.95)*0.35+(AU95/0.95)*0.2+BK95*0.45)*0.55+30),IF(C95="PF",(((AY95/0.95)*0.4+(AU95/0.95)*0.25+BK95*0.35)*0.65+35),(((T95/6.3)*0.1+(AY95/0.95)*0.35+(AU95/0.95)*0.2+BK95*0.35)*0.65+40)))</f>
        <v>80.245359234875423</v>
      </c>
      <c r="BB95" s="45">
        <f>(BL95*0.3+BJ95*0.3+BI95*0.1+BN95*0.1+(AH95/2.8)*0.25)*0.62+40</f>
        <v>60.283229598815922</v>
      </c>
      <c r="BC95" s="5">
        <f>((D95-39)/-0.2)*0.5+50</f>
        <v>80</v>
      </c>
      <c r="BD95" s="5">
        <f>((F95-69)/0.19)*0.45+55</f>
        <v>71.578947368421055</v>
      </c>
      <c r="BE95" s="5">
        <f>((F95-85)/-0.16)*0.45+55</f>
        <v>80.3125</v>
      </c>
      <c r="BF95" s="5">
        <f>((G95-161)/1.34)*0.45+55</f>
        <v>69.776119402985074</v>
      </c>
      <c r="BG95" s="5">
        <f>((G95-295)/-1.34)*0.45+55</f>
        <v>85.223880597014926</v>
      </c>
      <c r="BH95" s="5">
        <f>(M95/29.81)*0.45+55</f>
        <v>65.883931566588387</v>
      </c>
      <c r="BI95" s="5">
        <f>((D95-39)/-0.2)</f>
        <v>60</v>
      </c>
      <c r="BJ95" s="5">
        <f>((F95-69)/0.19)</f>
        <v>36.842105263157897</v>
      </c>
      <c r="BK95" s="5">
        <f>((F95-85)/-0.16)</f>
        <v>56.25</v>
      </c>
      <c r="BL95" s="5">
        <f>((G95-161)/1.34)</f>
        <v>32.835820895522389</v>
      </c>
      <c r="BM95" s="5">
        <f>((G95-295)/-1.34)</f>
        <v>67.164179104477611</v>
      </c>
      <c r="BN95" s="5">
        <f>(M95/29.81)</f>
        <v>24.186514592418654</v>
      </c>
      <c r="BP95" s="51" t="s">
        <v>790</v>
      </c>
      <c r="BQ95" s="51" t="s">
        <v>781</v>
      </c>
      <c r="BS95">
        <v>80.427199999999999</v>
      </c>
    </row>
    <row r="96" spans="1:71" x14ac:dyDescent="0.25">
      <c r="A96" s="1">
        <v>445</v>
      </c>
      <c r="B96" s="1" t="s">
        <v>511</v>
      </c>
      <c r="C96" s="1" t="s">
        <v>25</v>
      </c>
      <c r="D96" s="1">
        <v>29</v>
      </c>
      <c r="E96" s="4">
        <f>(F96-5)</f>
        <v>75</v>
      </c>
      <c r="F96">
        <v>80</v>
      </c>
      <c r="G96">
        <v>240</v>
      </c>
      <c r="H96" t="s">
        <v>630</v>
      </c>
      <c r="I96" s="1" t="s">
        <v>587</v>
      </c>
      <c r="J96" s="1" t="s">
        <v>65</v>
      </c>
      <c r="K96" s="1">
        <v>76</v>
      </c>
      <c r="L96" s="1">
        <v>11</v>
      </c>
      <c r="M96" s="1">
        <v>1432</v>
      </c>
      <c r="N96" s="12">
        <v>161</v>
      </c>
      <c r="O96" s="12">
        <v>393</v>
      </c>
      <c r="P96" s="12">
        <v>0.41</v>
      </c>
      <c r="Q96" s="7">
        <v>106</v>
      </c>
      <c r="R96" s="7">
        <v>290</v>
      </c>
      <c r="S96" s="7">
        <v>0.36599999999999999</v>
      </c>
      <c r="T96" s="1">
        <v>55</v>
      </c>
      <c r="U96" s="1">
        <v>103</v>
      </c>
      <c r="V96" s="1">
        <v>0.53400000000000003</v>
      </c>
      <c r="W96" s="1">
        <v>0.54500000000000004</v>
      </c>
      <c r="X96" s="16">
        <v>54</v>
      </c>
      <c r="Y96" s="16">
        <v>69</v>
      </c>
      <c r="Z96" s="16">
        <v>0.78300000000000003</v>
      </c>
      <c r="AA96" s="20">
        <v>51</v>
      </c>
      <c r="AB96" s="20">
        <v>185</v>
      </c>
      <c r="AC96" s="20">
        <v>236</v>
      </c>
      <c r="AD96" s="32">
        <v>59</v>
      </c>
      <c r="AE96" s="34">
        <v>24</v>
      </c>
      <c r="AF96" s="30">
        <v>16</v>
      </c>
      <c r="AG96" s="1">
        <v>51</v>
      </c>
      <c r="AH96" s="1">
        <v>137</v>
      </c>
      <c r="AI96" s="1">
        <v>482</v>
      </c>
      <c r="AJ96" s="1"/>
      <c r="AK96" s="4">
        <f>(AVERAGE(AM96:BB96)/0.87)*0.85+10</f>
        <v>77.887373792201231</v>
      </c>
      <c r="AL96" s="4">
        <f>AVERAGE(AM96:BB96)</f>
        <v>69.484723763782426</v>
      </c>
      <c r="AM96" s="14">
        <f>((P96*100)*0.5+(N96/6.59)*0.5)*0.66+45</f>
        <v>66.592215477996973</v>
      </c>
      <c r="AN96" s="10">
        <f>(BS96-MIN(BS$2:BS$493))/(MAX(BS$2:BS$493)-MIN(BS$2:BS$493))*61 +45</f>
        <v>75.269416277817669</v>
      </c>
      <c r="AO96" s="18">
        <f>IF(Y96&gt;50,((Z96*107)*0.9+(X96/5)*0.1)*0.7+30,((Z96*90)*0.5+(X96/5)*0.5)*0.7+40)</f>
        <v>83.538029999999992</v>
      </c>
      <c r="AP96" s="39">
        <f>((AZ96/0.96)*0.4+(AS96/0.96)*0.3+(T96/6.3)*0.4)*0.6+40</f>
        <v>72.277568644623827</v>
      </c>
      <c r="AQ96" s="37">
        <f>(AE96/1.5)*0.57+47</f>
        <v>56.12</v>
      </c>
      <c r="AR96" s="24">
        <f>((AF96/1.8)*0.8+(F96/0.8)*0.2)*0.73+40</f>
        <v>59.791111111111107</v>
      </c>
      <c r="AS96" s="22">
        <f>((AA96/3)*0.6+(AC96/9)*0.2+(AZ96/0.96)*0.2)*0.75+40</f>
        <v>63.057714060262413</v>
      </c>
      <c r="AT96" s="26">
        <f>((AB96/7)*0.65+(AC96/9)*0.2+(AZ96/0.96)*0.25)*0.6+47</f>
        <v>71.928190250738595</v>
      </c>
      <c r="AU96" s="43">
        <f>((AD96/5.5)*0.95+(AY96/0.95)*0.17)*0.67+40</f>
        <v>55.233071123803825</v>
      </c>
      <c r="AV96" s="37">
        <f>(((AG96-321)/-3.21)*0.1+(AU96/0.95)*0.57+(AS96/0.95)*0.2+(AI96/20)*0.2)*0.6+40</f>
        <v>75.787819510459883</v>
      </c>
      <c r="AW96" s="42">
        <f>((AQ96/0.95)*0.4+(AS96/0.95)*0.2+(AR96/0.95)*0.2+(AY96/0.95)*0.2)*0.71+30</f>
        <v>75.618372522473649</v>
      </c>
      <c r="AX96" s="45">
        <f>(BI96*0.3+BK96*0.2+BM96*0.2+AY96*0.1+BN96*0.2)*0.8+30</f>
        <v>66.861536554822337</v>
      </c>
      <c r="AY96" s="47">
        <f>(BI96*0.2+BK96*0.2+BM96*0.2+(AQ96/0.96)*0.45)*0.79+30</f>
        <v>70.104512126865671</v>
      </c>
      <c r="AZ96" s="28">
        <f>(BI96*0.2+BJ96*0.3+(AC96/11)*0.3+(AR96/0.96)*0.1+BM96*0.1+(AY96/0.96)*0.1)*0.65+40</f>
        <v>73.436036652346104</v>
      </c>
      <c r="BA96" s="49">
        <f>IF(C96="C",(((AY96/0.95)*0.35+(AU96/0.95)*0.2+BK96*0.45)*0.55+30),IF(C96="PF",(((AY96/0.95)*0.4+(AU96/0.95)*0.25+BK96*0.35)*0.65+35),(((T96/6.3)*0.1+(AY96/0.95)*0.35+(AU96/0.95)*0.2+BK96*0.35)*0.65+40)))</f>
        <v>70.743635221687583</v>
      </c>
      <c r="BB96" s="45">
        <f>(BL96*0.3+BJ96*0.3+BI96*0.1+BN96*0.1+(AH96/2.8)*0.25)*0.62+40</f>
        <v>75.39635068550902</v>
      </c>
      <c r="BC96" s="5">
        <f>((D96-39)/-0.2)*0.5+50</f>
        <v>75</v>
      </c>
      <c r="BD96" s="5">
        <f>((F96-69)/0.19)*0.45+55</f>
        <v>81.05263157894737</v>
      </c>
      <c r="BE96" s="5">
        <f>((F96-85)/-0.16)*0.45+55</f>
        <v>69.0625</v>
      </c>
      <c r="BF96" s="5">
        <f>((G96-161)/1.34)*0.45+55</f>
        <v>81.52985074626865</v>
      </c>
      <c r="BG96" s="5">
        <f>((G96-295)/-1.34)*0.45+55</f>
        <v>73.470149253731336</v>
      </c>
      <c r="BH96" s="5">
        <f>(M96/29.81)*0.45+55</f>
        <v>76.616907078161688</v>
      </c>
      <c r="BI96" s="5">
        <f>((D96-39)/-0.2)</f>
        <v>50</v>
      </c>
      <c r="BJ96" s="5">
        <f>((F96-69)/0.19)</f>
        <v>57.89473684210526</v>
      </c>
      <c r="BK96" s="5">
        <f>((F96-85)/-0.16)</f>
        <v>31.25</v>
      </c>
      <c r="BL96" s="5">
        <f>((G96-161)/1.34)</f>
        <v>58.955223880597011</v>
      </c>
      <c r="BM96" s="5">
        <f>((G96-295)/-1.34)</f>
        <v>41.044776119402982</v>
      </c>
      <c r="BN96" s="5">
        <f>(M96/29.81)</f>
        <v>48.037571284803761</v>
      </c>
      <c r="BP96" s="51" t="s">
        <v>781</v>
      </c>
      <c r="BQ96" s="51" t="s">
        <v>787</v>
      </c>
      <c r="BS96">
        <v>80.391199999999998</v>
      </c>
    </row>
    <row r="97" spans="1:71" x14ac:dyDescent="0.25">
      <c r="A97" s="1">
        <v>410</v>
      </c>
      <c r="B97" s="1" t="s">
        <v>475</v>
      </c>
      <c r="C97" s="1" t="s">
        <v>50</v>
      </c>
      <c r="D97" s="1">
        <v>26</v>
      </c>
      <c r="E97" s="4">
        <f>(F97-5)</f>
        <v>75</v>
      </c>
      <c r="F97">
        <v>80</v>
      </c>
      <c r="G97">
        <v>228</v>
      </c>
      <c r="H97" t="s">
        <v>594</v>
      </c>
      <c r="I97" s="1" t="s">
        <v>587</v>
      </c>
      <c r="J97" s="1" t="s">
        <v>34</v>
      </c>
      <c r="K97" s="1">
        <v>80</v>
      </c>
      <c r="L97" s="1">
        <v>58</v>
      </c>
      <c r="M97" s="1">
        <v>1743</v>
      </c>
      <c r="N97" s="12">
        <v>172</v>
      </c>
      <c r="O97" s="12">
        <v>446</v>
      </c>
      <c r="P97" s="12">
        <v>0.38600000000000001</v>
      </c>
      <c r="Q97" s="7">
        <v>96</v>
      </c>
      <c r="R97" s="7">
        <v>241</v>
      </c>
      <c r="S97" s="7">
        <v>0.39800000000000002</v>
      </c>
      <c r="T97" s="1">
        <v>76</v>
      </c>
      <c r="U97" s="1">
        <v>205</v>
      </c>
      <c r="V97" s="1">
        <v>0.371</v>
      </c>
      <c r="W97" s="1">
        <v>0.49299999999999999</v>
      </c>
      <c r="X97" s="16">
        <v>40</v>
      </c>
      <c r="Y97" s="16">
        <v>52</v>
      </c>
      <c r="Z97" s="16">
        <v>0.76900000000000002</v>
      </c>
      <c r="AA97" s="20">
        <v>33</v>
      </c>
      <c r="AB97" s="20">
        <v>161</v>
      </c>
      <c r="AC97" s="20">
        <v>194</v>
      </c>
      <c r="AD97" s="32">
        <v>85</v>
      </c>
      <c r="AE97" s="34">
        <v>47</v>
      </c>
      <c r="AF97" s="30">
        <v>21</v>
      </c>
      <c r="AG97" s="1">
        <v>55</v>
      </c>
      <c r="AH97" s="1">
        <v>153</v>
      </c>
      <c r="AI97" s="1">
        <v>480</v>
      </c>
      <c r="AJ97" s="1"/>
      <c r="AK97" s="4">
        <f>(AVERAGE(AM97:BB97)/0.87)*0.85+10</f>
        <v>79.998571446344698</v>
      </c>
      <c r="AL97" s="4">
        <f>AVERAGE(AM97:BB97)</f>
        <v>71.645596656846934</v>
      </c>
      <c r="AM97" s="14">
        <f>((P97*100)*0.5+(N97/6.59)*0.5)*0.66+45</f>
        <v>66.351050075872536</v>
      </c>
      <c r="AN97" s="10">
        <f>(BS97-MIN(BS$2:BS$493))/(MAX(BS$2:BS$493)-MIN(BS$2:BS$493))*61 +45</f>
        <v>75.213309852835621</v>
      </c>
      <c r="AO97" s="18">
        <f>IF(Y97&gt;50,((Z97*107)*0.9+(X97/5)*0.1)*0.7+30,((Z97*90)*0.5+(X97/5)*0.5)*0.7+40)</f>
        <v>82.398290000000003</v>
      </c>
      <c r="AP97" s="39">
        <f>((AZ97/0.96)*0.4+(AS97/0.96)*0.3+(T97/6.3)*0.4)*0.6+40</f>
        <v>73.102782366545483</v>
      </c>
      <c r="AQ97" s="37">
        <f>(AE97/1.5)*0.57+47</f>
        <v>64.86</v>
      </c>
      <c r="AR97" s="24">
        <f>((AF97/1.8)*0.8+(F97/0.8)*0.2)*0.73+40</f>
        <v>61.413333333333334</v>
      </c>
      <c r="AS97" s="22">
        <f>((AA97/3)*0.6+(AC97/9)*0.2+(AZ97/0.96)*0.2)*0.75+40</f>
        <v>60.028462995603199</v>
      </c>
      <c r="AT97" s="26">
        <f>((AB97/7)*0.65+(AC97/9)*0.2+(AZ97/0.96)*0.25)*0.6+47</f>
        <v>70.401796328936541</v>
      </c>
      <c r="AU97" s="43">
        <f>((AD97/5.5)*0.95+(AY97/0.95)*0.17)*0.67+40</f>
        <v>59.083815908791863</v>
      </c>
      <c r="AV97" s="37">
        <f>(((AG97-321)/-3.21)*0.1+(AU97/0.95)*0.57+(AS97/0.95)*0.2+(AI97/20)*0.2)*0.6+40</f>
        <v>76.704679038168962</v>
      </c>
      <c r="AW97" s="42">
        <f>((AQ97/0.95)*0.4+(AS97/0.95)*0.2+(AR97/0.95)*0.2+(AY97/0.95)*0.2)*0.71+30</f>
        <v>79.070381727588398</v>
      </c>
      <c r="AX97" s="45">
        <f>(BI97*0.3+BK97*0.2+BM97*0.2+AY97*0.1+BN97*0.2)*0.8+30</f>
        <v>74.125327416135534</v>
      </c>
      <c r="AY97" s="47">
        <f>(BI97*0.2+BK97*0.2+BM97*0.2+(AQ97/0.96)*0.45)*0.79+30</f>
        <v>77.125968749999998</v>
      </c>
      <c r="AZ97" s="28">
        <f>(BI97*0.2+BJ97*0.3+(AC97/11)*0.3+(AR97/0.96)*0.1+BM97*0.1+(AY97/0.96)*0.1)*0.65+40</f>
        <v>75.808829838527146</v>
      </c>
      <c r="BA97" s="49">
        <f>IF(C97="C",(((AY97/0.95)*0.35+(AU97/0.95)*0.2+BK97*0.45)*0.55+30),IF(C97="PF",(((AY97/0.95)*0.4+(AU97/0.95)*0.25+BK97*0.35)*0.65+35),(((T97/6.3)*0.1+(AY97/0.95)*0.35+(AU97/0.95)*0.2+BK97*0.35)*0.65+40)))</f>
        <v>74.448295624935355</v>
      </c>
      <c r="BB97" s="45">
        <f>(BL97*0.3+BJ97*0.3+BI97*0.1+BN97*0.1+(AH97/2.8)*0.25)*0.62+40</f>
        <v>76.193223252276951</v>
      </c>
      <c r="BC97" s="5">
        <f>((D97-39)/-0.2)*0.5+50</f>
        <v>82.5</v>
      </c>
      <c r="BD97" s="5">
        <f>((F97-69)/0.19)*0.45+55</f>
        <v>81.05263157894737</v>
      </c>
      <c r="BE97" s="5">
        <f>((F97-85)/-0.16)*0.45+55</f>
        <v>69.0625</v>
      </c>
      <c r="BF97" s="5">
        <f>((G97-161)/1.34)*0.45+55</f>
        <v>77.5</v>
      </c>
      <c r="BG97" s="5">
        <f>((G97-295)/-1.34)*0.45+55</f>
        <v>77.5</v>
      </c>
      <c r="BH97" s="5">
        <f>(M97/29.81)*0.45+55</f>
        <v>81.311640389131156</v>
      </c>
      <c r="BI97" s="5">
        <f>((D97-39)/-0.2)</f>
        <v>65</v>
      </c>
      <c r="BJ97" s="5">
        <f>((F97-69)/0.19)</f>
        <v>57.89473684210526</v>
      </c>
      <c r="BK97" s="5">
        <f>((F97-85)/-0.16)</f>
        <v>31.25</v>
      </c>
      <c r="BL97" s="5">
        <f>((G97-161)/1.34)</f>
        <v>50</v>
      </c>
      <c r="BM97" s="5">
        <f>((G97-295)/-1.34)</f>
        <v>50</v>
      </c>
      <c r="BN97" s="5">
        <f>(M97/29.81)</f>
        <v>58.470311975847032</v>
      </c>
      <c r="BP97" s="51" t="s">
        <v>807</v>
      </c>
      <c r="BQ97" s="51" t="s">
        <v>790</v>
      </c>
      <c r="BS97">
        <v>80.325600000000009</v>
      </c>
    </row>
    <row r="98" spans="1:71" x14ac:dyDescent="0.25">
      <c r="A98" s="1">
        <v>142</v>
      </c>
      <c r="B98" s="1" t="s">
        <v>203</v>
      </c>
      <c r="C98" s="1" t="s">
        <v>30</v>
      </c>
      <c r="D98" s="1">
        <v>29</v>
      </c>
      <c r="E98" s="4">
        <f>(F98-5)</f>
        <v>70</v>
      </c>
      <c r="F98">
        <v>75</v>
      </c>
      <c r="G98">
        <v>185</v>
      </c>
      <c r="H98" t="s">
        <v>586</v>
      </c>
      <c r="I98" s="1" t="s">
        <v>587</v>
      </c>
      <c r="J98" s="1" t="s">
        <v>51</v>
      </c>
      <c r="K98" s="1">
        <v>80</v>
      </c>
      <c r="L98" s="1">
        <v>80</v>
      </c>
      <c r="M98" s="1">
        <v>2699</v>
      </c>
      <c r="N98" s="12">
        <v>602</v>
      </c>
      <c r="O98" s="12">
        <v>1354</v>
      </c>
      <c r="P98" s="12">
        <v>0.44500000000000001</v>
      </c>
      <c r="Q98" s="7">
        <v>81</v>
      </c>
      <c r="R98" s="7">
        <v>284</v>
      </c>
      <c r="S98" s="7">
        <v>0.28499999999999998</v>
      </c>
      <c r="T98" s="1">
        <v>521</v>
      </c>
      <c r="U98" s="1">
        <v>1070</v>
      </c>
      <c r="V98" s="1">
        <v>0.48699999999999999</v>
      </c>
      <c r="W98" s="1">
        <v>0.47499999999999998</v>
      </c>
      <c r="X98" s="16">
        <v>228</v>
      </c>
      <c r="Y98" s="16">
        <v>303</v>
      </c>
      <c r="Z98" s="16">
        <v>0.752</v>
      </c>
      <c r="AA98" s="20">
        <v>34</v>
      </c>
      <c r="AB98" s="20">
        <v>156</v>
      </c>
      <c r="AC98" s="20">
        <v>190</v>
      </c>
      <c r="AD98" s="32">
        <v>329</v>
      </c>
      <c r="AE98" s="34">
        <v>148</v>
      </c>
      <c r="AF98" s="30">
        <v>25</v>
      </c>
      <c r="AG98" s="1">
        <v>198</v>
      </c>
      <c r="AH98" s="1">
        <v>197</v>
      </c>
      <c r="AI98" s="1">
        <v>1513</v>
      </c>
      <c r="AJ98" s="1"/>
      <c r="AK98" s="4">
        <f>(AVERAGE(AM98:BB98)/0.87)*0.85+10</f>
        <v>90.152164174816207</v>
      </c>
      <c r="AL98" s="4">
        <f>AVERAGE(AM98:BB98)</f>
        <v>82.038097449517764</v>
      </c>
      <c r="AM98" s="14">
        <f>((P98*100)*0.5+(N98/6.59)*0.5)*0.66+45</f>
        <v>89.830675265553879</v>
      </c>
      <c r="AN98" s="10">
        <f>(BS98-MIN(BS$2:BS$493))/(MAX(BS$2:BS$493)-MIN(BS$2:BS$493))*61 +45</f>
        <v>75.201678033022262</v>
      </c>
      <c r="AO98" s="18">
        <f>IF(Y98&gt;50,((Z98*107)*0.9+(X98/5)*0.1)*0.7+30,((Z98*90)*0.5+(X98/5)*0.5)*0.7+40)</f>
        <v>83.884320000000002</v>
      </c>
      <c r="AP98" s="39">
        <f>((AZ98/0.96)*0.4+(AS98/0.96)*0.3+(T98/6.3)*0.4)*0.6+40</f>
        <v>89.00098080764667</v>
      </c>
      <c r="AQ98" s="37">
        <v>95</v>
      </c>
      <c r="AR98" s="24">
        <f>((AF98/1.8)*0.8+(F98/0.8)*0.2)*0.73+40</f>
        <v>61.798611111111114</v>
      </c>
      <c r="AS98" s="22">
        <f>((AA98/3)*0.6+(AC98/9)*0.2+(AZ98/0.96)*0.2)*0.75+40</f>
        <v>59.513302616332467</v>
      </c>
      <c r="AT98" s="26">
        <f>((AB98/7)*0.65+(AC98/9)*0.2+(AZ98/0.96)*0.25)*0.6+47</f>
        <v>69.471397854427707</v>
      </c>
      <c r="AU98" s="43">
        <f>((AD98/5.5)*0.95+(AY98/0.95)*0.17)*0.67+40</f>
        <v>89.464272727272729</v>
      </c>
      <c r="AV98" s="37">
        <f>(((AG98-321)/-3.21)*0.1+(AU98/0.95)*0.57+(AS98/0.95)*0.2+(AI98/20)*0.2)*0.6+40</f>
        <v>91.101673406547235</v>
      </c>
      <c r="AW98" s="42">
        <f>((AQ98/0.95)*0.4+(AS98/0.95)*0.2+(AR98/0.95)*0.2+(AY98/0.95)*0.2)*0.71+30</f>
        <v>90.732938683470522</v>
      </c>
      <c r="AX98" s="45">
        <f>(BI98*0.3+BK98*0.2+BM98*0.2+AY98*0.1+BN98*0.2)*0.8+30</f>
        <v>87.220742313257603</v>
      </c>
      <c r="AY98" s="47">
        <v>95</v>
      </c>
      <c r="AZ98" s="28">
        <f>(BI98*0.2+BJ98*0.3+(AC98/11)*0.3+(AR98/0.96)*0.1+BM98*0.1+(AY98/0.96)*0.1)*0.65+40</f>
        <v>71.978470077861132</v>
      </c>
      <c r="BA98" s="49">
        <f>IF(C98="C",(((AY98/0.95)*0.35+(AU98/0.95)*0.2+BK98*0.45)*0.55+30),IF(C98="PF",(((AY98/0.95)*0.4+(AU98/0.95)*0.25+BK98*0.35)*0.65+35),(((T98/6.3)*0.1+(AY98/0.95)*0.35+(AU98/0.95)*0.2+BK98*0.35)*0.65+40)))</f>
        <v>94.586626251234151</v>
      </c>
      <c r="BB98" s="45">
        <f>(BL98*0.3+BJ98*0.3+BI98*0.1+BN98*0.1+(AH98/2.8)*0.25)*0.62+40</f>
        <v>68.823870044546894</v>
      </c>
      <c r="BC98" s="5">
        <f>((D98-39)/-0.2)*0.5+50</f>
        <v>75</v>
      </c>
      <c r="BD98" s="5">
        <f>((F98-69)/0.19)*0.45+55</f>
        <v>69.21052631578948</v>
      </c>
      <c r="BE98" s="5">
        <f>((F98-85)/-0.16)*0.45+55</f>
        <v>83.125</v>
      </c>
      <c r="BF98" s="5">
        <f>((G98-161)/1.34)*0.45+55</f>
        <v>63.059701492537314</v>
      </c>
      <c r="BG98" s="5">
        <f>((G98-295)/-1.34)*0.45+55</f>
        <v>91.940298507462686</v>
      </c>
      <c r="BH98" s="5">
        <f>(M98/29.81)*0.45+55</f>
        <v>95.743039248574306</v>
      </c>
      <c r="BI98" s="5">
        <f>((D98-39)/-0.2)</f>
        <v>50</v>
      </c>
      <c r="BJ98" s="5">
        <f>((F98-69)/0.19)</f>
        <v>31.578947368421051</v>
      </c>
      <c r="BK98" s="5">
        <f>((F98-85)/-0.16)</f>
        <v>62.5</v>
      </c>
      <c r="BL98" s="5">
        <f>((G98-161)/1.34)</f>
        <v>17.910447761194028</v>
      </c>
      <c r="BM98" s="5">
        <f>((G98-295)/-1.34)</f>
        <v>82.089552238805965</v>
      </c>
      <c r="BN98" s="5">
        <f>(M98/29.81)</f>
        <v>90.540087219054016</v>
      </c>
      <c r="BP98" s="51" t="s">
        <v>781</v>
      </c>
      <c r="BQ98" s="51" t="s">
        <v>781</v>
      </c>
      <c r="BS98">
        <v>80.311999999999998</v>
      </c>
    </row>
    <row r="99" spans="1:71" x14ac:dyDescent="0.25">
      <c r="A99" s="1">
        <v>163</v>
      </c>
      <c r="B99" s="1" t="s">
        <v>224</v>
      </c>
      <c r="C99" s="1" t="s">
        <v>73</v>
      </c>
      <c r="D99" s="1">
        <v>23</v>
      </c>
      <c r="E99" s="4">
        <f>(F99-5)</f>
        <v>69</v>
      </c>
      <c r="F99">
        <v>74</v>
      </c>
      <c r="G99">
        <v>200</v>
      </c>
      <c r="H99" t="s">
        <v>634</v>
      </c>
      <c r="I99" s="1" t="s">
        <v>587</v>
      </c>
      <c r="J99" s="1" t="s">
        <v>28</v>
      </c>
      <c r="K99" s="1">
        <v>45</v>
      </c>
      <c r="L99" s="1">
        <v>41</v>
      </c>
      <c r="M99" s="1">
        <v>1457</v>
      </c>
      <c r="N99" s="12">
        <v>204</v>
      </c>
      <c r="O99" s="12">
        <v>511</v>
      </c>
      <c r="P99" s="12">
        <v>0.39900000000000002</v>
      </c>
      <c r="Q99" s="7">
        <v>62</v>
      </c>
      <c r="R99" s="7">
        <v>176</v>
      </c>
      <c r="S99" s="7">
        <v>0.35199999999999998</v>
      </c>
      <c r="T99" s="1">
        <v>142</v>
      </c>
      <c r="U99" s="1">
        <v>335</v>
      </c>
      <c r="V99" s="1">
        <v>0.42399999999999999</v>
      </c>
      <c r="W99" s="1">
        <v>0.46</v>
      </c>
      <c r="X99" s="16">
        <v>63</v>
      </c>
      <c r="Y99" s="16">
        <v>78</v>
      </c>
      <c r="Z99" s="16">
        <v>0.80800000000000005</v>
      </c>
      <c r="AA99" s="20">
        <v>37</v>
      </c>
      <c r="AB99" s="20">
        <v>153</v>
      </c>
      <c r="AC99" s="20">
        <v>190</v>
      </c>
      <c r="AD99" s="32">
        <v>150</v>
      </c>
      <c r="AE99" s="34">
        <v>52</v>
      </c>
      <c r="AF99" s="30">
        <v>12</v>
      </c>
      <c r="AG99" s="1">
        <v>61</v>
      </c>
      <c r="AH99" s="1">
        <v>129</v>
      </c>
      <c r="AI99" s="1">
        <v>533</v>
      </c>
      <c r="AJ99" s="1"/>
      <c r="AK99" s="4">
        <f>(AVERAGE(AM99:BB99)/0.87)*0.85+10</f>
        <v>82.63757471973797</v>
      </c>
      <c r="AL99" s="4">
        <f>AVERAGE(AM99:BB99)</f>
        <v>74.346694124908282</v>
      </c>
      <c r="AM99" s="14">
        <f>((P99*100)*0.5+(N99/6.59)*0.5)*0.66+45</f>
        <v>68.382477996965093</v>
      </c>
      <c r="AN99" s="10">
        <f>(BS99-MIN(BS$2:BS$493))/(MAX(BS$2:BS$493)-MIN(BS$2:BS$493))*61 +45</f>
        <v>75.049780150753776</v>
      </c>
      <c r="AO99" s="18">
        <f>IF(Y99&gt;50,((Z99*107)*0.9+(X99/5)*0.1)*0.7+30,((Z99*90)*0.5+(X99/5)*0.5)*0.7+40)</f>
        <v>85.349279999999993</v>
      </c>
      <c r="AP99" s="39">
        <f>((AZ99/0.96)*0.4+(AS99/0.96)*0.3+(T99/6.3)*0.4)*0.6+40</f>
        <v>75.058032055725462</v>
      </c>
      <c r="AQ99" s="37">
        <f>(AE99/1.5)*0.57+47</f>
        <v>66.759999999999991</v>
      </c>
      <c r="AR99" s="24">
        <f>((AF99/1.8)*0.8+(F99/0.8)*0.2)*0.73+40</f>
        <v>57.398333333333333</v>
      </c>
      <c r="AS99" s="22">
        <f>((AA99/3)*0.6+(AC99/9)*0.2+(AZ99/0.96)*0.2)*0.75+40</f>
        <v>60.193104846359901</v>
      </c>
      <c r="AT99" s="26">
        <f>((AB99/7)*0.65+(AC99/9)*0.2+(AZ99/0.96)*0.25)*0.6+47</f>
        <v>69.534057227312275</v>
      </c>
      <c r="AU99" s="43">
        <f>((AD99/5.5)*0.95+(AY99/0.95)*0.17)*0.67+40</f>
        <v>68.080804244617227</v>
      </c>
      <c r="AV99" s="37">
        <f>(((AG99-321)/-3.21)*0.1+(AU99/0.95)*0.57+(AS99/0.95)*0.2+(AI99/20)*0.2)*0.6+40</f>
        <v>80.170242171714548</v>
      </c>
      <c r="AW99" s="42">
        <f>((AQ99/0.95)*0.4+(AS99/0.95)*0.2+(AR99/0.95)*0.2+(AY99/0.95)*0.2)*0.71+30</f>
        <v>80.901393722963093</v>
      </c>
      <c r="AX99" s="45">
        <f>(BI99*0.3+BK99*0.2+BM99*0.2+AY99*0.1+BN99*0.2)*0.8+30</f>
        <v>86.517562550656649</v>
      </c>
      <c r="AY99" s="47">
        <f>(BI99*0.2+BK99*0.2+BM99*0.2+(AQ99/0.96)*0.45)*0.79+30</f>
        <v>89.426055037313432</v>
      </c>
      <c r="AZ99" s="28">
        <f>(BI99*0.2+BJ99*0.3+(AC99/11)*0.3+(AR99/0.96)*0.1+BM99*0.1+(AY99/0.96)*0.1)*0.65+40</f>
        <v>73.449204350036666</v>
      </c>
      <c r="BA99" s="49">
        <f>IF(C99="C",(((AY99/0.95)*0.35+(AU99/0.95)*0.2+BK99*0.45)*0.55+30),IF(C99="PF",(((AY99/0.95)*0.4+(AU99/0.95)*0.25+BK99*0.35)*0.65+35),(((T99/6.3)*0.1+(AY99/0.95)*0.35+(AU99/0.95)*0.2+BK99*0.35)*0.65+40)))</f>
        <v>87.837211810120465</v>
      </c>
      <c r="BB99" s="45">
        <f>(BL99*0.3+BJ99*0.3+BI99*0.1+BN99*0.1+(AH99/2.8)*0.25)*0.62+40</f>
        <v>65.439566500660618</v>
      </c>
      <c r="BC99" s="5">
        <f>((D99-39)/-0.2)*0.5+50</f>
        <v>90</v>
      </c>
      <c r="BD99" s="5">
        <f>((F99-69)/0.19)*0.45+55</f>
        <v>66.84210526315789</v>
      </c>
      <c r="BE99" s="5">
        <f>((F99-85)/-0.16)*0.45+55</f>
        <v>85.9375</v>
      </c>
      <c r="BF99" s="5">
        <f>((G99-161)/1.34)*0.45+55</f>
        <v>68.097014925373131</v>
      </c>
      <c r="BG99" s="5">
        <f>((G99-295)/-1.34)*0.45+55</f>
        <v>86.902985074626869</v>
      </c>
      <c r="BH99" s="5">
        <f>(M99/29.81)*0.45+55</f>
        <v>76.994297215699433</v>
      </c>
      <c r="BI99" s="5">
        <f>((D99-39)/-0.2)</f>
        <v>80</v>
      </c>
      <c r="BJ99" s="5">
        <f>((F99-69)/0.19)</f>
        <v>26.315789473684209</v>
      </c>
      <c r="BK99" s="5">
        <f>((F99-85)/-0.16)</f>
        <v>68.75</v>
      </c>
      <c r="BL99" s="5">
        <f>((G99-161)/1.34)</f>
        <v>29.104477611940297</v>
      </c>
      <c r="BM99" s="5">
        <f>((G99-295)/-1.34)</f>
        <v>70.895522388059703</v>
      </c>
      <c r="BN99" s="5">
        <f>(M99/29.81)</f>
        <v>48.876216034887626</v>
      </c>
      <c r="BP99" s="51" t="s">
        <v>789</v>
      </c>
      <c r="BQ99" s="51" t="s">
        <v>787</v>
      </c>
      <c r="BS99">
        <v>80.134399999999999</v>
      </c>
    </row>
    <row r="100" spans="1:71" x14ac:dyDescent="0.25">
      <c r="A100" s="1">
        <v>162</v>
      </c>
      <c r="B100" s="1" t="s">
        <v>223</v>
      </c>
      <c r="C100" s="1" t="s">
        <v>50</v>
      </c>
      <c r="D100" s="1">
        <v>26</v>
      </c>
      <c r="E100" s="4">
        <f>(F100-5)</f>
        <v>77</v>
      </c>
      <c r="F100">
        <v>82</v>
      </c>
      <c r="G100">
        <v>225</v>
      </c>
      <c r="H100" t="s">
        <v>586</v>
      </c>
      <c r="I100" s="1" t="s">
        <v>653</v>
      </c>
      <c r="J100" s="1" t="s">
        <v>38</v>
      </c>
      <c r="K100" s="1">
        <v>59</v>
      </c>
      <c r="L100" s="1">
        <v>27</v>
      </c>
      <c r="M100" s="1">
        <v>1426</v>
      </c>
      <c r="N100" s="12">
        <v>228</v>
      </c>
      <c r="O100" s="12">
        <v>568</v>
      </c>
      <c r="P100" s="12">
        <v>0.40100000000000002</v>
      </c>
      <c r="Q100" s="7">
        <v>107</v>
      </c>
      <c r="R100" s="7">
        <v>301</v>
      </c>
      <c r="S100" s="7">
        <v>0.35499999999999998</v>
      </c>
      <c r="T100" s="1">
        <v>121</v>
      </c>
      <c r="U100" s="1">
        <v>267</v>
      </c>
      <c r="V100" s="1">
        <v>0.45300000000000001</v>
      </c>
      <c r="W100" s="1">
        <v>0.496</v>
      </c>
      <c r="X100" s="16">
        <v>171</v>
      </c>
      <c r="Y100" s="16">
        <v>191</v>
      </c>
      <c r="Z100" s="16">
        <v>0.89500000000000002</v>
      </c>
      <c r="AA100" s="20">
        <v>31</v>
      </c>
      <c r="AB100" s="20">
        <v>187</v>
      </c>
      <c r="AC100" s="20">
        <v>218</v>
      </c>
      <c r="AD100" s="32">
        <v>83</v>
      </c>
      <c r="AE100" s="34">
        <v>47</v>
      </c>
      <c r="AF100" s="30">
        <v>20</v>
      </c>
      <c r="AG100" s="1">
        <v>57</v>
      </c>
      <c r="AH100" s="1">
        <v>94</v>
      </c>
      <c r="AI100" s="1">
        <v>734</v>
      </c>
      <c r="AJ100" s="1"/>
      <c r="AK100" s="4">
        <f>(AVERAGE(AM100:BB100)/0.87)*0.85+10</f>
        <v>80.701505894846406</v>
      </c>
      <c r="AL100" s="4">
        <f>AVERAGE(AM100:BB100)</f>
        <v>72.365070739431019</v>
      </c>
      <c r="AM100" s="14">
        <f>((P100*100)*0.5+(N100/6.59)*0.5)*0.66+45</f>
        <v>69.650298937784527</v>
      </c>
      <c r="AN100" s="10">
        <f>(BS100-MIN(BS$2:BS$493))/(MAX(BS$2:BS$493)-MIN(BS$2:BS$493))*61 +45</f>
        <v>74.946804334170864</v>
      </c>
      <c r="AO100" s="18">
        <f>IF(Y100&gt;50,((Z100*107)*0.9+(X100/5)*0.1)*0.7+30,((Z100*90)*0.5+(X100/5)*0.5)*0.7+40)</f>
        <v>92.725949999999997</v>
      </c>
      <c r="AP100" s="39">
        <f>((AZ100/0.96)*0.4+(AS100/0.96)*0.3+(T100/6.3)*0.4)*0.6+40</f>
        <v>75.538691307384425</v>
      </c>
      <c r="AQ100" s="37">
        <f>(AE100/1.5)*0.57+47</f>
        <v>64.86</v>
      </c>
      <c r="AR100" s="24">
        <f>((AF100/1.8)*0.8+(F100/0.8)*0.2)*0.73+40</f>
        <v>61.453888888888883</v>
      </c>
      <c r="AS100" s="22">
        <f>((AA100/3)*0.6+(AC100/9)*0.2+(AZ100/0.96)*0.2)*0.75+40</f>
        <v>60.521678786681932</v>
      </c>
      <c r="AT100" s="26">
        <f>((AB100/7)*0.65+(AC100/9)*0.2+(AZ100/0.96)*0.25)*0.6+47</f>
        <v>72.563583548586692</v>
      </c>
      <c r="AU100" s="43">
        <f>((AD100/5.5)*0.95+(AY100/0.95)*0.17)*0.67+40</f>
        <v>58.657979784389951</v>
      </c>
      <c r="AV100" s="37">
        <f>(((AG100-321)/-3.21)*0.1+(AU100/0.95)*0.57+(AS100/0.95)*0.2+(AI100/20)*0.2)*0.6+40</f>
        <v>78.100295797845178</v>
      </c>
      <c r="AW100" s="42">
        <f>((AQ100/0.95)*0.4+(AS100/0.95)*0.2+(AR100/0.95)*0.2+(AY100/0.95)*0.2)*0.71+30</f>
        <v>78.907829498081398</v>
      </c>
      <c r="AX100" s="45">
        <f>(BI100*0.3+BK100*0.2+BM100*0.2+AY100*0.1+BN100*0.2)*0.8+30</f>
        <v>70.652392409851956</v>
      </c>
      <c r="AY100" s="47">
        <f>(BI100*0.2+BK100*0.2+BM100*0.2+(AQ100/0.96)*0.45)*0.79+30</f>
        <v>75.504700093283589</v>
      </c>
      <c r="AZ100" s="28">
        <f>(BI100*0.2+BJ100*0.3+(AC100/11)*0.3+(AR100/0.96)*0.1+BM100*0.1+(AY100/0.96)*0.1)*0.65+40</f>
        <v>78.325410901430985</v>
      </c>
      <c r="BA100" s="49">
        <f>IF(C100="C",(((AY100/0.95)*0.35+(AU100/0.95)*0.2+BK100*0.45)*0.55+30),IF(C100="PF",(((AY100/0.95)*0.4+(AU100/0.95)*0.25+BK100*0.35)*0.65+35),(((T100/6.3)*0.1+(AY100/0.95)*0.35+(AU100/0.95)*0.2+BK100*0.35)*0.65+40)))</f>
        <v>71.622307849141862</v>
      </c>
      <c r="BB100" s="45">
        <f>(BL100*0.3+BJ100*0.3+BI100*0.1+BN100*0.1+(AH100/2.8)*0.25)*0.62+40</f>
        <v>73.809319693373936</v>
      </c>
      <c r="BC100" s="5">
        <f>((D100-39)/-0.2)*0.5+50</f>
        <v>82.5</v>
      </c>
      <c r="BD100" s="5">
        <f>((F100-69)/0.19)*0.45+55</f>
        <v>85.78947368421052</v>
      </c>
      <c r="BE100" s="5">
        <f>((F100-85)/-0.16)*0.45+55</f>
        <v>63.4375</v>
      </c>
      <c r="BF100" s="5">
        <f>((G100-161)/1.34)*0.45+55</f>
        <v>76.492537313432834</v>
      </c>
      <c r="BG100" s="5">
        <f>((G100-295)/-1.34)*0.45+55</f>
        <v>78.507462686567166</v>
      </c>
      <c r="BH100" s="5">
        <f>(M100/29.81)*0.45+55</f>
        <v>76.52633344515263</v>
      </c>
      <c r="BI100" s="5">
        <f>((D100-39)/-0.2)</f>
        <v>65</v>
      </c>
      <c r="BJ100" s="5">
        <f>((F100-69)/0.19)</f>
        <v>68.421052631578945</v>
      </c>
      <c r="BK100" s="5">
        <f>((F100-85)/-0.16)</f>
        <v>18.75</v>
      </c>
      <c r="BL100" s="5">
        <f>((G100-161)/1.34)</f>
        <v>47.761194029850742</v>
      </c>
      <c r="BM100" s="5">
        <f>((G100-295)/-1.34)</f>
        <v>52.238805970149251</v>
      </c>
      <c r="BN100" s="5">
        <f>(M100/29.81)</f>
        <v>47.836296544783629</v>
      </c>
      <c r="BP100" s="51" t="s">
        <v>793</v>
      </c>
      <c r="BQ100" s="51" t="s">
        <v>790</v>
      </c>
      <c r="BS100">
        <v>80.01400000000001</v>
      </c>
    </row>
    <row r="101" spans="1:71" x14ac:dyDescent="0.25">
      <c r="A101" s="1">
        <v>358</v>
      </c>
      <c r="B101" s="1" t="s">
        <v>421</v>
      </c>
      <c r="C101" s="1" t="s">
        <v>73</v>
      </c>
      <c r="D101" s="1">
        <v>32</v>
      </c>
      <c r="E101" s="4">
        <f>(F101-5)</f>
        <v>69</v>
      </c>
      <c r="F101">
        <v>74</v>
      </c>
      <c r="G101">
        <v>185</v>
      </c>
      <c r="H101" t="s">
        <v>586</v>
      </c>
      <c r="I101" s="1" t="s">
        <v>611</v>
      </c>
      <c r="J101" s="1" t="s">
        <v>59</v>
      </c>
      <c r="K101" s="1">
        <v>68</v>
      </c>
      <c r="L101" s="1">
        <v>68</v>
      </c>
      <c r="M101" s="1">
        <v>1953</v>
      </c>
      <c r="N101" s="12">
        <v>404</v>
      </c>
      <c r="O101" s="12">
        <v>832</v>
      </c>
      <c r="P101" s="12">
        <v>0.48599999999999999</v>
      </c>
      <c r="Q101" s="7">
        <v>38</v>
      </c>
      <c r="R101" s="7">
        <v>89</v>
      </c>
      <c r="S101" s="7">
        <v>0.42699999999999999</v>
      </c>
      <c r="T101" s="1">
        <v>366</v>
      </c>
      <c r="U101" s="1">
        <v>743</v>
      </c>
      <c r="V101" s="1">
        <v>0.49299999999999999</v>
      </c>
      <c r="W101" s="1">
        <v>0.50800000000000001</v>
      </c>
      <c r="X101" s="16">
        <v>130</v>
      </c>
      <c r="Y101" s="16">
        <v>166</v>
      </c>
      <c r="Z101" s="16">
        <v>0.78300000000000003</v>
      </c>
      <c r="AA101" s="20">
        <v>15</v>
      </c>
      <c r="AB101" s="20">
        <v>114</v>
      </c>
      <c r="AC101" s="20">
        <v>129</v>
      </c>
      <c r="AD101" s="32">
        <v>335</v>
      </c>
      <c r="AE101" s="34">
        <v>44</v>
      </c>
      <c r="AF101" s="30">
        <v>2</v>
      </c>
      <c r="AG101" s="1">
        <v>146</v>
      </c>
      <c r="AH101" s="1">
        <v>108</v>
      </c>
      <c r="AI101" s="1">
        <v>976</v>
      </c>
      <c r="AJ101" s="1"/>
      <c r="AK101" s="4">
        <f>(AVERAGE(AM101:BB101)/0.87)*0.85+10</f>
        <v>82.986000103527942</v>
      </c>
      <c r="AL101" s="4">
        <f>AVERAGE(AM101:BB101)</f>
        <v>74.703317753022716</v>
      </c>
      <c r="AM101" s="14">
        <f>((P101*100)*0.5+(N101/6.59)*0.5)*0.66+45</f>
        <v>81.268652503793618</v>
      </c>
      <c r="AN101" s="10">
        <f>(BS101-MIN(BS$2:BS$493))/(MAX(BS$2:BS$493)-MIN(BS$2:BS$493))*61 +45</f>
        <v>74.865039483129934</v>
      </c>
      <c r="AO101" s="18">
        <f>IF(Y101&gt;50,((Z101*107)*0.9+(X101/5)*0.1)*0.7+30,((Z101*90)*0.5+(X101/5)*0.5)*0.7+40)</f>
        <v>84.602029999999985</v>
      </c>
      <c r="AP101" s="39">
        <f>((AZ101/0.96)*0.4+(AS101/0.96)*0.3+(T101/6.3)*0.4)*0.6+40</f>
        <v>80.865649698918361</v>
      </c>
      <c r="AQ101" s="37">
        <f>(AE101/1.5)*0.57+47</f>
        <v>63.72</v>
      </c>
      <c r="AR101" s="24">
        <f>((AF101/1.8)*0.8+(F101/0.8)*0.2)*0.73+40</f>
        <v>54.153888888888886</v>
      </c>
      <c r="AS101" s="22">
        <f>((AA101/3)*0.6+(AC101/9)*0.2+(AZ101/0.96)*0.2)*0.75+40</f>
        <v>54.804359471922353</v>
      </c>
      <c r="AT101" s="26">
        <f>((AB101/7)*0.65+(AC101/9)*0.2+(AZ101/0.96)*0.25)*0.6+47</f>
        <v>65.475788043350931</v>
      </c>
      <c r="AU101" s="43">
        <f>((AD101/5.5)*0.95+(AY101/0.95)*0.17)*0.67+40</f>
        <v>88.714979251794261</v>
      </c>
      <c r="AV101" s="37">
        <f>(((AG101-321)/-3.21)*0.1+(AU101/0.95)*0.57+(AS101/0.95)*0.2+(AI101/20)*0.2)*0.6+40</f>
        <v>87.987076501324566</v>
      </c>
      <c r="AW101" s="42">
        <f>((AQ101/0.95)*0.4+(AS101/0.95)*0.2+(AR101/0.95)*0.2+(AY101/0.95)*0.2)*0.71+30</f>
        <v>77.735498775015841</v>
      </c>
      <c r="AX101" s="45">
        <f>(BI101*0.3+BK101*0.2+BM101*0.2+AY101*0.1+BN101*0.2)*0.8+30</f>
        <v>79.65343375875571</v>
      </c>
      <c r="AY101" s="47">
        <f>(BI101*0.2+BK101*0.2+BM101*0.2+(AQ101/0.96)*0.45)*0.79+30</f>
        <v>82.958961753731344</v>
      </c>
      <c r="AZ101" s="28">
        <f>(BI101*0.2+BJ101*0.3+(AC101/11)*0.3+(AR101/0.96)*0.1+BM101*0.1+(AY101/0.96)*0.1)*0.65+40</f>
        <v>66.587900620303074</v>
      </c>
      <c r="BA101" s="49">
        <f>IF(C101="C",(((AY101/0.95)*0.35+(AU101/0.95)*0.2+BK101*0.45)*0.55+30),IF(C101="PF",(((AY101/0.95)*0.4+(AU101/0.95)*0.25+BK101*0.35)*0.65+35),(((T101/6.3)*0.1+(AY101/0.95)*0.35+(AU101/0.95)*0.2+BK101*0.35)*0.65+40)))</f>
        <v>91.42324821482957</v>
      </c>
      <c r="BB101" s="45">
        <f>(BL101*0.3+BJ101*0.3+BI101*0.1+BN101*0.1+(AH101/2.8)*0.25)*0.62+40</f>
        <v>60.436577082604977</v>
      </c>
      <c r="BC101" s="5">
        <f>((D101-39)/-0.2)*0.5+50</f>
        <v>67.5</v>
      </c>
      <c r="BD101" s="5">
        <f>((F101-69)/0.19)*0.45+55</f>
        <v>66.84210526315789</v>
      </c>
      <c r="BE101" s="5">
        <f>((F101-85)/-0.16)*0.45+55</f>
        <v>85.9375</v>
      </c>
      <c r="BF101" s="5">
        <f>((G101-161)/1.34)*0.45+55</f>
        <v>63.059701492537314</v>
      </c>
      <c r="BG101" s="5">
        <f>((G101-295)/-1.34)*0.45+55</f>
        <v>91.940298507462686</v>
      </c>
      <c r="BH101" s="5">
        <f>(M101/29.81)*0.45+55</f>
        <v>84.481717544448173</v>
      </c>
      <c r="BI101" s="5">
        <f>((D101-39)/-0.2)</f>
        <v>35</v>
      </c>
      <c r="BJ101" s="5">
        <f>((F101-69)/0.19)</f>
        <v>26.315789473684209</v>
      </c>
      <c r="BK101" s="5">
        <f>((F101-85)/-0.16)</f>
        <v>68.75</v>
      </c>
      <c r="BL101" s="5">
        <f>((G101-161)/1.34)</f>
        <v>17.910447761194028</v>
      </c>
      <c r="BM101" s="5">
        <f>((G101-295)/-1.34)</f>
        <v>82.089552238805965</v>
      </c>
      <c r="BN101" s="5">
        <f>(M101/29.81)</f>
        <v>65.514927876551496</v>
      </c>
      <c r="BP101" s="51" t="s">
        <v>781</v>
      </c>
      <c r="BQ101" s="51" t="s">
        <v>781</v>
      </c>
      <c r="BS101">
        <v>79.918399999999991</v>
      </c>
    </row>
    <row r="102" spans="1:71" x14ac:dyDescent="0.25">
      <c r="A102" s="1">
        <v>27</v>
      </c>
      <c r="B102" s="1" t="s">
        <v>75</v>
      </c>
      <c r="C102" s="1" t="s">
        <v>50</v>
      </c>
      <c r="D102" s="1">
        <v>25</v>
      </c>
      <c r="E102" s="4">
        <f>(F102-5)</f>
        <v>76</v>
      </c>
      <c r="F102">
        <v>81</v>
      </c>
      <c r="G102">
        <v>225</v>
      </c>
      <c r="H102" t="s">
        <v>672</v>
      </c>
      <c r="I102" s="1" t="s">
        <v>587</v>
      </c>
      <c r="J102" s="1" t="s">
        <v>41</v>
      </c>
      <c r="K102" s="1">
        <v>63</v>
      </c>
      <c r="L102" s="1">
        <v>19</v>
      </c>
      <c r="M102" s="1">
        <v>830</v>
      </c>
      <c r="N102" s="12">
        <v>92</v>
      </c>
      <c r="O102" s="12">
        <v>192</v>
      </c>
      <c r="P102" s="12">
        <v>0.47899999999999998</v>
      </c>
      <c r="Q102" s="7">
        <v>59</v>
      </c>
      <c r="R102" s="7">
        <v>115</v>
      </c>
      <c r="S102" s="7">
        <v>0.51300000000000001</v>
      </c>
      <c r="T102" s="1">
        <v>33</v>
      </c>
      <c r="U102" s="1">
        <v>77</v>
      </c>
      <c r="V102" s="1">
        <v>0.42899999999999999</v>
      </c>
      <c r="W102" s="1">
        <v>0.63300000000000001</v>
      </c>
      <c r="X102" s="16">
        <v>13</v>
      </c>
      <c r="Y102" s="16">
        <v>19</v>
      </c>
      <c r="Z102" s="16">
        <v>0.68400000000000005</v>
      </c>
      <c r="AA102" s="20">
        <v>12</v>
      </c>
      <c r="AB102" s="20">
        <v>99</v>
      </c>
      <c r="AC102" s="20">
        <v>111</v>
      </c>
      <c r="AD102" s="32">
        <v>24</v>
      </c>
      <c r="AE102" s="34">
        <v>17</v>
      </c>
      <c r="AF102" s="30">
        <v>11</v>
      </c>
      <c r="AG102" s="1">
        <v>26</v>
      </c>
      <c r="AH102" s="1">
        <v>63</v>
      </c>
      <c r="AI102" s="1">
        <v>256</v>
      </c>
      <c r="AJ102" s="1"/>
      <c r="AK102" s="4">
        <f>(AVERAGE(AM102:BB102)/0.87)*0.85+10</f>
        <v>74.936890317498992</v>
      </c>
      <c r="AL102" s="4">
        <f>AVERAGE(AM102:BB102)</f>
        <v>66.46481714849898</v>
      </c>
      <c r="AM102" s="14">
        <f>((P102*100)*0.5+(N102/6.59)*0.5)*0.66+45</f>
        <v>65.413980273141121</v>
      </c>
      <c r="AN102" s="10">
        <f>(BS102-MIN(BS$2:BS$493))/(MAX(BS$2:BS$493)-MIN(BS$2:BS$493))*61 +45</f>
        <v>74.862644696697771</v>
      </c>
      <c r="AO102" s="18">
        <f>IF(Y102&gt;50,((Z102*107)*0.9+(X102/5)*0.1)*0.7+30,((Z102*90)*0.5+(X102/5)*0.5)*0.7+40)</f>
        <v>62.455999999999996</v>
      </c>
      <c r="AP102" s="39">
        <f>((AZ102/0.96)*0.4+(AS102/0.96)*0.3+(T102/6.3)*0.4)*0.6+40</f>
        <v>70.577791617177041</v>
      </c>
      <c r="AQ102" s="37">
        <f>(AE102/1.5)*0.57+47</f>
        <v>53.46</v>
      </c>
      <c r="AR102" s="24">
        <f>((AF102/1.8)*0.8+(F102/0.8)*0.2)*0.73+40</f>
        <v>58.351388888888891</v>
      </c>
      <c r="AS102" s="22">
        <f>((AA102/3)*0.6+(AC102/9)*0.2+(AZ102/0.96)*0.2)*0.75+40</f>
        <v>55.474488816802342</v>
      </c>
      <c r="AT102" s="26">
        <f>((AB102/7)*0.65+(AC102/9)*0.2+(AZ102/0.96)*0.25)*0.6+47</f>
        <v>65.820203102516629</v>
      </c>
      <c r="AU102" s="43">
        <f>((AD102/5.5)*0.95+(AY102/0.95)*0.17)*0.67+40</f>
        <v>51.537040463217707</v>
      </c>
      <c r="AV102" s="37">
        <f>(((AG102-321)/-3.21)*0.1+(AU102/0.95)*0.57+(AS102/0.95)*0.2+(AI102/20)*0.2)*0.6+40</f>
        <v>72.610657108890621</v>
      </c>
      <c r="AW102" s="42">
        <f>((AQ102/0.95)*0.4+(AS102/0.95)*0.2+(AR102/0.95)*0.2+(AY102/0.95)*0.2)*0.71+30</f>
        <v>73.916342286794134</v>
      </c>
      <c r="AX102" s="45">
        <f>(BI102*0.3+BK102*0.2+BM102*0.2+AY102*0.1+BN102*0.2)*0.8+30</f>
        <v>69.457940875132067</v>
      </c>
      <c r="AY102" s="47">
        <f>(BI102*0.2+BK102*0.2+BM102*0.2+(AQ102/0.96)*0.45)*0.79+30</f>
        <v>73.060637593283587</v>
      </c>
      <c r="AZ102" s="28">
        <f>(BI102*0.2+BJ102*0.3+(AC102/11)*0.3+(AR102/0.96)*0.1+BM102*0.1+(AY102/0.96)*0.1)*0.65+40</f>
        <v>75.676728427534954</v>
      </c>
      <c r="BA102" s="49">
        <f>IF(C102="C",(((AY102/0.95)*0.35+(AU102/0.95)*0.2+BK102*0.45)*0.55+30),IF(C102="PF",(((AY102/0.95)*0.4+(AU102/0.95)*0.25+BK102*0.35)*0.65+35),(((T102/6.3)*0.1+(AY102/0.95)*0.35+(AU102/0.95)*0.2+BK102*0.35)*0.65+40)))</f>
        <v>70.576513361729155</v>
      </c>
      <c r="BB102" s="45">
        <f>(BL102*0.3+BJ102*0.3+BI102*0.1+BN102*0.1+(AH102/2.8)*0.25)*0.62+40</f>
        <v>70.184716864177489</v>
      </c>
      <c r="BC102" s="5">
        <f>((D102-39)/-0.2)*0.5+50</f>
        <v>85</v>
      </c>
      <c r="BD102" s="5">
        <f>((F102-69)/0.19)*0.45+55</f>
        <v>83.421052631578945</v>
      </c>
      <c r="BE102" s="5">
        <f>((F102-85)/-0.16)*0.45+55</f>
        <v>66.25</v>
      </c>
      <c r="BF102" s="5">
        <f>((G102-161)/1.34)*0.45+55</f>
        <v>76.492537313432834</v>
      </c>
      <c r="BG102" s="5">
        <f>((G102-295)/-1.34)*0.45+55</f>
        <v>78.507462686567166</v>
      </c>
      <c r="BH102" s="5">
        <f>(M102/29.81)*0.45+55</f>
        <v>67.529352566252939</v>
      </c>
      <c r="BI102" s="5">
        <f>((D102-39)/-0.2)</f>
        <v>70</v>
      </c>
      <c r="BJ102" s="5">
        <f>((F102-69)/0.19)</f>
        <v>63.157894736842103</v>
      </c>
      <c r="BK102" s="5">
        <f>((F102-85)/-0.16)</f>
        <v>25</v>
      </c>
      <c r="BL102" s="5">
        <f>((G102-161)/1.34)</f>
        <v>47.761194029850742</v>
      </c>
      <c r="BM102" s="5">
        <f>((G102-295)/-1.34)</f>
        <v>52.238805970149251</v>
      </c>
      <c r="BN102" s="5">
        <f>(M102/29.81)</f>
        <v>27.843005702784303</v>
      </c>
      <c r="BP102" s="51" t="s">
        <v>801</v>
      </c>
      <c r="BQ102" s="51" t="s">
        <v>790</v>
      </c>
      <c r="BS102">
        <v>79.915599999999998</v>
      </c>
    </row>
    <row r="103" spans="1:71" x14ac:dyDescent="0.25">
      <c r="A103" s="1">
        <v>184</v>
      </c>
      <c r="B103" s="1" t="s">
        <v>245</v>
      </c>
      <c r="C103" s="1" t="s">
        <v>50</v>
      </c>
      <c r="D103" s="1">
        <v>24</v>
      </c>
      <c r="E103" s="4">
        <f>(F103-5)</f>
        <v>74</v>
      </c>
      <c r="F103">
        <v>79</v>
      </c>
      <c r="G103">
        <v>230</v>
      </c>
      <c r="H103" t="s">
        <v>606</v>
      </c>
      <c r="I103" s="1" t="s">
        <v>587</v>
      </c>
      <c r="J103" s="1" t="s">
        <v>79</v>
      </c>
      <c r="K103" s="1">
        <v>79</v>
      </c>
      <c r="L103" s="1">
        <v>79</v>
      </c>
      <c r="M103" s="1">
        <v>2490</v>
      </c>
      <c r="N103" s="12">
        <v>339</v>
      </c>
      <c r="O103" s="12">
        <v>765</v>
      </c>
      <c r="P103" s="12">
        <v>0.443</v>
      </c>
      <c r="Q103" s="7">
        <v>111</v>
      </c>
      <c r="R103" s="7">
        <v>329</v>
      </c>
      <c r="S103" s="7">
        <v>0.33700000000000002</v>
      </c>
      <c r="T103" s="1">
        <v>228</v>
      </c>
      <c r="U103" s="1">
        <v>436</v>
      </c>
      <c r="V103" s="1">
        <v>0.52300000000000002</v>
      </c>
      <c r="W103" s="1">
        <v>0.51600000000000001</v>
      </c>
      <c r="X103" s="16">
        <v>132</v>
      </c>
      <c r="Y103" s="16">
        <v>200</v>
      </c>
      <c r="Z103" s="16">
        <v>0.66</v>
      </c>
      <c r="AA103" s="20">
        <v>114</v>
      </c>
      <c r="AB103" s="20">
        <v>533</v>
      </c>
      <c r="AC103" s="20">
        <v>647</v>
      </c>
      <c r="AD103" s="32">
        <v>291</v>
      </c>
      <c r="AE103" s="34">
        <v>123</v>
      </c>
      <c r="AF103" s="30">
        <v>99</v>
      </c>
      <c r="AG103" s="1">
        <v>133</v>
      </c>
      <c r="AH103" s="1">
        <v>253</v>
      </c>
      <c r="AI103" s="1">
        <v>921</v>
      </c>
      <c r="AJ103" s="1"/>
      <c r="AK103" s="4">
        <f>(AVERAGE(AM103:BB103)/0.87)*0.85+10</f>
        <v>93.383349745939327</v>
      </c>
      <c r="AL103" s="4">
        <f>AVERAGE(AM103:BB103)</f>
        <v>85.345310916432027</v>
      </c>
      <c r="AM103" s="14">
        <f>((P103*100)*0.5+(N103/6.59)*0.5)*0.66+45</f>
        <v>76.594720789074358</v>
      </c>
      <c r="AN103" s="10">
        <f>(BS103-MIN(BS$2:BS$493))/(MAX(BS$2:BS$493)-MIN(BS$2:BS$493))*61 +45</f>
        <v>74.750431846733676</v>
      </c>
      <c r="AO103" s="18">
        <f>IF(Y103&gt;50,((Z103*107)*0.9+(X103/5)*0.1)*0.7+30,((Z103*90)*0.5+(X103/5)*0.5)*0.7+40)</f>
        <v>76.3386</v>
      </c>
      <c r="AP103" s="39">
        <f>((AZ103/0.96)*0.4+(AS103/0.96)*0.3+(T103/6.3)*0.4)*0.6+40</f>
        <v>85.600685691794638</v>
      </c>
      <c r="AQ103" s="37">
        <f>(AE103/1.5)*0.57+47</f>
        <v>93.74</v>
      </c>
      <c r="AR103" s="24">
        <f>((AF103/1.8)*0.8+(F103/0.8)*0.2)*0.73+40</f>
        <v>86.537499999999994</v>
      </c>
      <c r="AS103" s="22">
        <f>((AA103/3)*0.6+(AC103/9)*0.2+(AZ103/0.96)*0.2)*0.75+40</f>
        <v>81.414436217853819</v>
      </c>
      <c r="AT103" s="26">
        <v>95</v>
      </c>
      <c r="AU103" s="43">
        <f>((AD103/5.5)*0.95+(AY103/0.95)*0.17)*0.67+40</f>
        <v>84.485419393241628</v>
      </c>
      <c r="AV103" s="37">
        <f>(((AG103-321)/-3.21)*0.1+(AU103/0.95)*0.57+(AS103/0.95)*0.2+(AI103/20)*0.2)*0.6+40</f>
        <v>89.738698458568877</v>
      </c>
      <c r="AW103" s="42">
        <v>95</v>
      </c>
      <c r="AX103" s="45">
        <f>(BI103*0.3+BK103*0.2+BM103*0.2+AY103*0.1+BN103*0.2)*0.8+30</f>
        <v>82.338018595545421</v>
      </c>
      <c r="AY103" s="47">
        <f>(BI103*0.2+BK103*0.2+BM103*0.2+(AQ103/0.96)*0.45)*0.79+30</f>
        <v>90.152272854477616</v>
      </c>
      <c r="AZ103" s="28">
        <f>(BI103*0.2+BJ103*0.3+(AC103/11)*0.3+(AR103/0.96)*0.1+BM103*0.1+(AY103/0.96)*0.1)*0.65+40</f>
        <v>86.599058460931076</v>
      </c>
      <c r="BA103" s="49">
        <f>IF(C103="C",(((AY103/0.95)*0.35+(AU103/0.95)*0.2+BK103*0.45)*0.55+30),IF(C103="PF",(((AY103/0.95)*0.4+(AU103/0.95)*0.25+BK103*0.35)*0.65+35),(((T103/6.3)*0.1+(AY103/0.95)*0.35+(AU103/0.95)*0.2+BK103*0.35)*0.65+40)))</f>
        <v>84.033890526607351</v>
      </c>
      <c r="BB103" s="45">
        <f>(BL103*0.3+BJ103*0.3+BI103*0.1+BN103*0.1+(AH103/2.8)*0.25)*0.62+40</f>
        <v>83.201241828084051</v>
      </c>
      <c r="BC103" s="5">
        <f>((D103-39)/-0.2)*0.5+50</f>
        <v>87.5</v>
      </c>
      <c r="BD103" s="5">
        <f>((F103-69)/0.19)*0.45+55</f>
        <v>78.68421052631578</v>
      </c>
      <c r="BE103" s="5">
        <f>((F103-85)/-0.16)*0.45+55</f>
        <v>71.875</v>
      </c>
      <c r="BF103" s="5">
        <f>((G103-161)/1.34)*0.45+55</f>
        <v>78.171641791044777</v>
      </c>
      <c r="BG103" s="5">
        <f>((G103-295)/-1.34)*0.45+55</f>
        <v>76.828358208955223</v>
      </c>
      <c r="BH103" s="5">
        <f>(M103/29.81)*0.45+55</f>
        <v>92.588057698758803</v>
      </c>
      <c r="BI103" s="5">
        <f>((D103-39)/-0.2)</f>
        <v>75</v>
      </c>
      <c r="BJ103" s="5">
        <f>((F103-69)/0.19)</f>
        <v>52.631578947368418</v>
      </c>
      <c r="BK103" s="5">
        <f>((F103-85)/-0.16)</f>
        <v>37.5</v>
      </c>
      <c r="BL103" s="5">
        <f>((G103-161)/1.34)</f>
        <v>51.492537313432834</v>
      </c>
      <c r="BM103" s="5">
        <f>((G103-295)/-1.34)</f>
        <v>48.507462686567159</v>
      </c>
      <c r="BN103" s="5">
        <f>(M103/29.81)</f>
        <v>83.529017108352903</v>
      </c>
      <c r="BP103" s="51" t="s">
        <v>785</v>
      </c>
      <c r="BQ103" s="51" t="s">
        <v>787</v>
      </c>
      <c r="BS103">
        <v>79.784400000000005</v>
      </c>
    </row>
    <row r="104" spans="1:71" x14ac:dyDescent="0.25">
      <c r="A104" s="1">
        <v>459</v>
      </c>
      <c r="B104" s="1" t="s">
        <v>525</v>
      </c>
      <c r="C104" s="1" t="s">
        <v>30</v>
      </c>
      <c r="D104" s="1">
        <v>23</v>
      </c>
      <c r="E104" s="4">
        <f>(F104-5)</f>
        <v>71</v>
      </c>
      <c r="F104">
        <v>76</v>
      </c>
      <c r="G104">
        <v>225</v>
      </c>
      <c r="H104" t="s">
        <v>621</v>
      </c>
      <c r="I104" s="1" t="s">
        <v>587</v>
      </c>
      <c r="J104" s="1" t="s">
        <v>34</v>
      </c>
      <c r="K104" s="1">
        <v>80</v>
      </c>
      <c r="L104" s="1">
        <v>23</v>
      </c>
      <c r="M104" s="1">
        <v>2208</v>
      </c>
      <c r="N104" s="12">
        <v>375</v>
      </c>
      <c r="O104" s="12">
        <v>946</v>
      </c>
      <c r="P104" s="12">
        <v>0.39600000000000002</v>
      </c>
      <c r="Q104" s="7">
        <v>73</v>
      </c>
      <c r="R104" s="7">
        <v>246</v>
      </c>
      <c r="S104" s="7">
        <v>0.29699999999999999</v>
      </c>
      <c r="T104" s="1">
        <v>302</v>
      </c>
      <c r="U104" s="1">
        <v>700</v>
      </c>
      <c r="V104" s="1">
        <v>0.43099999999999999</v>
      </c>
      <c r="W104" s="1">
        <v>0.435</v>
      </c>
      <c r="X104" s="16">
        <v>117</v>
      </c>
      <c r="Y104" s="16">
        <v>172</v>
      </c>
      <c r="Z104" s="16">
        <v>0.68</v>
      </c>
      <c r="AA104" s="20">
        <v>41</v>
      </c>
      <c r="AB104" s="20">
        <v>151</v>
      </c>
      <c r="AC104" s="20">
        <v>192</v>
      </c>
      <c r="AD104" s="32">
        <v>163</v>
      </c>
      <c r="AE104" s="34">
        <v>90</v>
      </c>
      <c r="AF104" s="30">
        <v>21</v>
      </c>
      <c r="AG104" s="1">
        <v>113</v>
      </c>
      <c r="AH104" s="1">
        <v>155</v>
      </c>
      <c r="AI104" s="1">
        <v>940</v>
      </c>
      <c r="AJ104" s="1"/>
      <c r="AK104" s="4">
        <f>(AVERAGE(AM104:BB104)/0.87)*0.85+10</f>
        <v>85.219173743005967</v>
      </c>
      <c r="AL104" s="4">
        <f>AVERAGE(AM104:BB104)</f>
        <v>76.98903665460611</v>
      </c>
      <c r="AM104" s="14">
        <f>((P104*100)*0.5+(N104/6.59)*0.5)*0.66+45</f>
        <v>76.846452200303503</v>
      </c>
      <c r="AN104" s="10">
        <f>(BS104-MIN(BS$2:BS$493))/(MAX(BS$2:BS$493)-MIN(BS$2:BS$493))*61 +45</f>
        <v>74.719983847810482</v>
      </c>
      <c r="AO104" s="18">
        <f>IF(Y104&gt;50,((Z104*107)*0.9+(X104/5)*0.1)*0.7+30,((Z104*90)*0.5+(X104/5)*0.5)*0.7+40)</f>
        <v>77.476799999999997</v>
      </c>
      <c r="AP104" s="39">
        <f>((AZ104/0.96)*0.4+(AS104/0.96)*0.3+(T104/6.3)*0.4)*0.6+40</f>
        <v>81.586666819678129</v>
      </c>
      <c r="AQ104" s="37">
        <f>(AE104/1.5)*0.57+47</f>
        <v>81.199999999999989</v>
      </c>
      <c r="AR104" s="24">
        <f>((AF104/1.8)*0.8+(F104/0.8)*0.2)*0.73+40</f>
        <v>60.683333333333337</v>
      </c>
      <c r="AS104" s="22">
        <f>((AA104/3)*0.6+(AC104/9)*0.2+(AZ104/0.96)*0.2)*0.75+40</f>
        <v>61.002464288065021</v>
      </c>
      <c r="AT104" s="26">
        <f>((AB104/7)*0.65+(AC104/9)*0.2+(AZ104/0.96)*0.25)*0.6+47</f>
        <v>69.625321430922156</v>
      </c>
      <c r="AU104" s="43">
        <f>((AD104/5.5)*0.95+(AY104/0.95)*0.17)*0.67+40</f>
        <v>69.636160257177039</v>
      </c>
      <c r="AV104" s="37">
        <f>(((AG104-321)/-3.21)*0.1+(AU104/0.95)*0.57+(AS104/0.95)*0.2+(AI104/20)*0.2)*0.6+40</f>
        <v>82.302442596260619</v>
      </c>
      <c r="AW104" s="42">
        <f>((AQ104/0.95)*0.4+(AS104/0.95)*0.2+(AR104/0.95)*0.2+(AY104/0.95)*0.2)*0.71+30</f>
        <v>85.893651961036667</v>
      </c>
      <c r="AX104" s="45">
        <f>(BI104*0.3+BK104*0.2+BM104*0.2+AY104*0.1+BN104*0.2)*0.8+30</f>
        <v>85.597314155071686</v>
      </c>
      <c r="AY104" s="47">
        <f>(BI104*0.2+BK104*0.2+BM104*0.2+(AQ104/0.96)*0.45)*0.79+30</f>
        <v>89.850606343283587</v>
      </c>
      <c r="AZ104" s="28">
        <f>(BI104*0.2+BJ104*0.3+(AC104/11)*0.3+(AR104/0.96)*0.1+BM104*0.1+(AY104/0.96)*0.1)*0.65+40</f>
        <v>74.575771443616134</v>
      </c>
      <c r="BA104" s="49">
        <f>IF(C104="C",(((AY104/0.95)*0.35+(AU104/0.95)*0.2+BK104*0.45)*0.55+30),IF(C104="PF",(((AY104/0.95)*0.4+(AU104/0.95)*0.25+BK104*0.35)*0.65+35),(((T104/6.3)*0.1+(AY104/0.95)*0.35+(AU104/0.95)*0.2+BK104*0.35)*0.65+40)))</f>
        <v>86.958762517483564</v>
      </c>
      <c r="BB104" s="45">
        <f>(BL104*0.3+BJ104*0.3+BI104*0.1+BN104*0.1+(AH104/2.8)*0.25)*0.62+40</f>
        <v>73.868855279655975</v>
      </c>
      <c r="BC104" s="5">
        <f>((D104-39)/-0.2)*0.5+50</f>
        <v>90</v>
      </c>
      <c r="BD104" s="5">
        <f>((F104-69)/0.19)*0.45+55</f>
        <v>71.578947368421055</v>
      </c>
      <c r="BE104" s="5">
        <f>((F104-85)/-0.16)*0.45+55</f>
        <v>80.3125</v>
      </c>
      <c r="BF104" s="5">
        <f>((G104-161)/1.34)*0.45+55</f>
        <v>76.492537313432834</v>
      </c>
      <c r="BG104" s="5">
        <f>((G104-295)/-1.34)*0.45+55</f>
        <v>78.507462686567166</v>
      </c>
      <c r="BH104" s="5">
        <f>(M104/29.81)*0.45+55</f>
        <v>88.331096947333123</v>
      </c>
      <c r="BI104" s="5">
        <f>((D104-39)/-0.2)</f>
        <v>80</v>
      </c>
      <c r="BJ104" s="5">
        <f>((F104-69)/0.19)</f>
        <v>36.842105263157897</v>
      </c>
      <c r="BK104" s="5">
        <f>((F104-85)/-0.16)</f>
        <v>56.25</v>
      </c>
      <c r="BL104" s="5">
        <f>((G104-161)/1.34)</f>
        <v>47.761194029850742</v>
      </c>
      <c r="BM104" s="5">
        <f>((G104-295)/-1.34)</f>
        <v>52.238805970149251</v>
      </c>
      <c r="BN104" s="5">
        <f>(M104/29.81)</f>
        <v>74.069104327406919</v>
      </c>
      <c r="BP104" s="51" t="s">
        <v>794</v>
      </c>
      <c r="BQ104" s="51" t="s">
        <v>787</v>
      </c>
      <c r="BS104">
        <v>79.748800000000003</v>
      </c>
    </row>
    <row r="105" spans="1:71" x14ac:dyDescent="0.25">
      <c r="A105" s="1">
        <v>218</v>
      </c>
      <c r="B105" s="1" t="s">
        <v>279</v>
      </c>
      <c r="C105" s="1" t="s">
        <v>73</v>
      </c>
      <c r="D105" s="1">
        <v>24</v>
      </c>
      <c r="E105" s="4">
        <f>(F105-5)</f>
        <v>71</v>
      </c>
      <c r="F105">
        <v>76</v>
      </c>
      <c r="G105">
        <v>205</v>
      </c>
      <c r="H105" t="s">
        <v>782</v>
      </c>
      <c r="I105" s="1" t="s">
        <v>587</v>
      </c>
      <c r="J105" s="1" t="s">
        <v>41</v>
      </c>
      <c r="K105" s="1">
        <v>40</v>
      </c>
      <c r="L105" s="1">
        <v>37</v>
      </c>
      <c r="M105" s="1">
        <v>1303</v>
      </c>
      <c r="N105" s="12">
        <v>238</v>
      </c>
      <c r="O105" s="12">
        <v>534</v>
      </c>
      <c r="P105" s="12">
        <v>0.44600000000000001</v>
      </c>
      <c r="Q105" s="7">
        <v>51</v>
      </c>
      <c r="R105" s="7">
        <v>135</v>
      </c>
      <c r="S105" s="7">
        <v>0.378</v>
      </c>
      <c r="T105" s="1">
        <v>187</v>
      </c>
      <c r="U105" s="1">
        <v>399</v>
      </c>
      <c r="V105" s="1">
        <v>0.46899999999999997</v>
      </c>
      <c r="W105" s="1">
        <v>0.49299999999999999</v>
      </c>
      <c r="X105" s="16">
        <v>65</v>
      </c>
      <c r="Y105" s="16">
        <v>76</v>
      </c>
      <c r="Z105" s="16">
        <v>0.85499999999999998</v>
      </c>
      <c r="AA105" s="20">
        <v>32</v>
      </c>
      <c r="AB105" s="20">
        <v>103</v>
      </c>
      <c r="AC105" s="20">
        <v>135</v>
      </c>
      <c r="AD105" s="32">
        <v>274</v>
      </c>
      <c r="AE105" s="34">
        <v>63</v>
      </c>
      <c r="AF105" s="30">
        <v>23</v>
      </c>
      <c r="AG105" s="1">
        <v>91</v>
      </c>
      <c r="AH105" s="1">
        <v>110</v>
      </c>
      <c r="AI105" s="1">
        <v>592</v>
      </c>
      <c r="AJ105" s="1"/>
      <c r="AK105" s="4">
        <f>(AVERAGE(AM105:BB105)/0.87)*0.85+10</f>
        <v>84.137510570922416</v>
      </c>
      <c r="AL105" s="4">
        <f>AVERAGE(AM105:BB105)</f>
        <v>75.881922584355891</v>
      </c>
      <c r="AM105" s="14">
        <f>((P105*100)*0.5+(N105/6.59)*0.5)*0.66+45</f>
        <v>71.636057663125953</v>
      </c>
      <c r="AN105" s="10">
        <f>(BS105-MIN(BS$2:BS$493))/(MAX(BS$2:BS$493)-MIN(BS$2:BS$493))*61 +45</f>
        <v>74.655666726489585</v>
      </c>
      <c r="AO105" s="18">
        <f>IF(Y105&gt;50,((Z105*107)*0.9+(X105/5)*0.1)*0.7+30,((Z105*90)*0.5+(X105/5)*0.5)*0.7+40)</f>
        <v>88.545549999999992</v>
      </c>
      <c r="AP105" s="39">
        <f>((AZ105/0.96)*0.4+(AS105/0.96)*0.3+(T105/6.3)*0.4)*0.6+40</f>
        <v>76.551741727380374</v>
      </c>
      <c r="AQ105" s="37">
        <f>(AE105/1.5)*0.57+47</f>
        <v>70.94</v>
      </c>
      <c r="AR105" s="24">
        <f>((AF105/1.8)*0.8+(F105/0.8)*0.2)*0.73+40</f>
        <v>61.332222222222221</v>
      </c>
      <c r="AS105" s="22">
        <f>((AA105/3)*0.6+(AC105/9)*0.2+(AZ105/0.96)*0.2)*0.75+40</f>
        <v>58.577864169829837</v>
      </c>
      <c r="AT105" s="26">
        <f>((AB105/7)*0.65+(AC105/9)*0.2+(AZ105/0.96)*0.25)*0.6+47</f>
        <v>66.06643559840127</v>
      </c>
      <c r="AU105" s="43">
        <f>((AD105/5.5)*0.95+(AY105/0.95)*0.17)*0.67+40</f>
        <v>82.214378717404315</v>
      </c>
      <c r="AV105" s="37">
        <f>(((AG105-321)/-3.21)*0.1+(AU105/0.95)*0.57+(AS105/0.95)*0.2+(AI105/20)*0.2)*0.6+40</f>
        <v>84.8475509171206</v>
      </c>
      <c r="AW105" s="42">
        <f>((AQ105/0.95)*0.4+(AS105/0.95)*0.2+(AR105/0.95)*0.2+(AY105/0.95)*0.2)*0.71+30</f>
        <v>82.227524581641532</v>
      </c>
      <c r="AX105" s="45">
        <f>(BI105*0.3+BK105*0.2+BM105*0.2+AY105*0.1+BN105*0.2)*0.8+30</f>
        <v>81.749447680496374</v>
      </c>
      <c r="AY105" s="47">
        <f>(BI105*0.2+BK105*0.2+BM105*0.2+(AQ105/0.96)*0.45)*0.79+30</f>
        <v>87.619409048507464</v>
      </c>
      <c r="AZ105" s="28">
        <f>(BI105*0.2+BJ105*0.3+(AC105/11)*0.3+(AR105/0.96)*0.1+BM105*0.1+(AY105/0.96)*0.1)*0.65+40</f>
        <v>73.778330686910977</v>
      </c>
      <c r="BA105" s="49">
        <f>IF(C105="C",(((AY105/0.95)*0.35+(AU105/0.95)*0.2+BK105*0.45)*0.55+30),IF(C105="PF",(((AY105/0.95)*0.4+(AU105/0.95)*0.25+BK105*0.35)*0.65+35),(((T105/6.3)*0.1+(AY105/0.95)*0.35+(AU105/0.95)*0.2+BK105*0.35)*0.65+40)))</f>
        <v>86.959171439152456</v>
      </c>
      <c r="BB105" s="45">
        <f>(BL105*0.3+BJ105*0.3+BI105*0.1+BN105*0.1+(AH105/2.8)*0.25)*0.62+40</f>
        <v>66.409410171011245</v>
      </c>
      <c r="BC105" s="5">
        <f>((D105-39)/-0.2)*0.5+50</f>
        <v>87.5</v>
      </c>
      <c r="BD105" s="5">
        <f>((F105-69)/0.19)*0.45+55</f>
        <v>71.578947368421055</v>
      </c>
      <c r="BE105" s="5">
        <f>((F105-85)/-0.16)*0.45+55</f>
        <v>80.3125</v>
      </c>
      <c r="BF105" s="5">
        <f>((G105-161)/1.34)*0.45+55</f>
        <v>69.776119402985074</v>
      </c>
      <c r="BG105" s="5">
        <f>((G105-295)/-1.34)*0.45+55</f>
        <v>85.223880597014926</v>
      </c>
      <c r="BH105" s="5">
        <f>(M105/29.81)*0.45+55</f>
        <v>74.669573968466963</v>
      </c>
      <c r="BI105" s="5">
        <f>((D105-39)/-0.2)</f>
        <v>75</v>
      </c>
      <c r="BJ105" s="5">
        <f>((F105-69)/0.19)</f>
        <v>36.842105263157897</v>
      </c>
      <c r="BK105" s="5">
        <f>((F105-85)/-0.16)</f>
        <v>56.25</v>
      </c>
      <c r="BL105" s="5">
        <f>((G105-161)/1.34)</f>
        <v>32.835820895522389</v>
      </c>
      <c r="BM105" s="5">
        <f>((G105-295)/-1.34)</f>
        <v>67.164179104477611</v>
      </c>
      <c r="BN105" s="5">
        <f>(M105/29.81)</f>
        <v>43.710164374371018</v>
      </c>
      <c r="BP105" s="51" t="s">
        <v>795</v>
      </c>
      <c r="BQ105" s="51" t="s">
        <v>787</v>
      </c>
      <c r="BS105">
        <v>79.673599999999993</v>
      </c>
    </row>
    <row r="106" spans="1:71" x14ac:dyDescent="0.25">
      <c r="A106" s="1">
        <v>217</v>
      </c>
      <c r="B106" s="1" t="s">
        <v>278</v>
      </c>
      <c r="C106" s="1" t="s">
        <v>30</v>
      </c>
      <c r="D106" s="1">
        <v>34</v>
      </c>
      <c r="E106" s="4">
        <f>(F106-5)</f>
        <v>71</v>
      </c>
      <c r="F106">
        <v>76</v>
      </c>
      <c r="G106">
        <v>190</v>
      </c>
      <c r="H106" t="s">
        <v>592</v>
      </c>
      <c r="I106" s="1" t="s">
        <v>587</v>
      </c>
      <c r="J106" s="1" t="s">
        <v>77</v>
      </c>
      <c r="K106" s="1">
        <v>66</v>
      </c>
      <c r="L106" s="1">
        <v>22</v>
      </c>
      <c r="M106" s="1">
        <v>1610</v>
      </c>
      <c r="N106" s="12">
        <v>142</v>
      </c>
      <c r="O106" s="12">
        <v>381</v>
      </c>
      <c r="P106" s="12">
        <v>0.373</v>
      </c>
      <c r="Q106" s="7">
        <v>58</v>
      </c>
      <c r="R106" s="7">
        <v>168</v>
      </c>
      <c r="S106" s="7">
        <v>0.34499999999999997</v>
      </c>
      <c r="T106" s="1">
        <v>84</v>
      </c>
      <c r="U106" s="1">
        <v>213</v>
      </c>
      <c r="V106" s="1">
        <v>0.39400000000000002</v>
      </c>
      <c r="W106" s="1">
        <v>0.44900000000000001</v>
      </c>
      <c r="X106" s="16">
        <v>35</v>
      </c>
      <c r="Y106" s="16">
        <v>50</v>
      </c>
      <c r="Z106" s="16">
        <v>0.7</v>
      </c>
      <c r="AA106" s="20">
        <v>20</v>
      </c>
      <c r="AB106" s="20">
        <v>101</v>
      </c>
      <c r="AC106" s="20">
        <v>121</v>
      </c>
      <c r="AD106" s="32">
        <v>148</v>
      </c>
      <c r="AE106" s="34">
        <v>46</v>
      </c>
      <c r="AF106" s="30">
        <v>14</v>
      </c>
      <c r="AG106" s="1">
        <v>73</v>
      </c>
      <c r="AH106" s="1">
        <v>144</v>
      </c>
      <c r="AI106" s="1">
        <v>377</v>
      </c>
      <c r="AJ106" s="1"/>
      <c r="AK106" s="4">
        <f>(AVERAGE(AM106:BB106)/0.87)*0.85+10</f>
        <v>77.39408855872081</v>
      </c>
      <c r="AL106" s="4">
        <f>AVERAGE(AM106:BB106)</f>
        <v>68.979831818926002</v>
      </c>
      <c r="AM106" s="14">
        <f>((P106*100)*0.5+(N106/6.59)*0.5)*0.66+45</f>
        <v>64.419773899848252</v>
      </c>
      <c r="AN106" s="10">
        <f>(BS106-MIN(BS$2:BS$493))/(MAX(BS$2:BS$493)-MIN(BS$2:BS$493))*61 +45</f>
        <v>74.654298277099784</v>
      </c>
      <c r="AO106" s="18">
        <f>IF(Y106&gt;50,((Z106*107)*0.9+(X106/5)*0.1)*0.7+30,((Z106*90)*0.5+(X106/5)*0.5)*0.7+40)</f>
        <v>64.5</v>
      </c>
      <c r="AP106" s="39">
        <f>((AZ106/0.96)*0.4+(AS106/0.96)*0.3+(T106/6.3)*0.4)*0.6+40</f>
        <v>70.348749785891059</v>
      </c>
      <c r="AQ106" s="37">
        <f>(AE106/1.5)*0.57+47</f>
        <v>64.48</v>
      </c>
      <c r="AR106" s="24">
        <f>((AF106/1.8)*0.8+(F106/0.8)*0.2)*0.73+40</f>
        <v>58.412222222222226</v>
      </c>
      <c r="AS106" s="22">
        <f>((AA106/3)*0.6+(AC106/9)*0.2+(AZ106/0.96)*0.2)*0.75+40</f>
        <v>55.482750462969356</v>
      </c>
      <c r="AT106" s="26">
        <f>((AB106/7)*0.65+(AC106/9)*0.2+(AZ106/0.96)*0.25)*0.6+47</f>
        <v>64.706559986778885</v>
      </c>
      <c r="AU106" s="43">
        <f>((AD106/5.5)*0.95+(AY106/0.95)*0.17)*0.67+40</f>
        <v>66.610812126794258</v>
      </c>
      <c r="AV106" s="37">
        <f>(((AG106-321)/-3.21)*0.1+(AU106/0.95)*0.57+(AS106/0.95)*0.2+(AI106/20)*0.2)*0.6+40</f>
        <v>77.885753811238914</v>
      </c>
      <c r="AW106" s="42">
        <f>((AQ106/0.95)*0.4+(AS106/0.95)*0.2+(AR106/0.95)*0.2+(AY106/0.95)*0.2)*0.71+30</f>
        <v>78.123175155175375</v>
      </c>
      <c r="AX106" s="45">
        <f>(BI106*0.3+BK106*0.2+BM106*0.2+AY106*0.1+BN106*0.2)*0.8+30</f>
        <v>72.506376698894002</v>
      </c>
      <c r="AY106" s="47">
        <f>(BI106*0.2+BK106*0.2+BM106*0.2+(AQ106/0.96)*0.45)*0.79+30</f>
        <v>79.095847014925369</v>
      </c>
      <c r="AZ106" s="28">
        <f>(BI106*0.2+BJ106*0.3+(AC106/11)*0.3+(AR106/0.96)*0.1+BM106*0.1+(AY106/0.96)*0.1)*0.65+40</f>
        <v>66.982936296337215</v>
      </c>
      <c r="BA106" s="49">
        <f>IF(C106="C",(((AY106/0.95)*0.35+(AU106/0.95)*0.2+BK106*0.45)*0.55+30),IF(C106="PF",(((AY106/0.95)*0.4+(AU106/0.95)*0.25+BK106*0.35)*0.65+35),(((T106/6.3)*0.1+(AY106/0.95)*0.35+(AU106/0.95)*0.2+BK106*0.35)*0.65+40)))</f>
        <v>81.720079321802217</v>
      </c>
      <c r="BB106" s="45">
        <f>(BL106*0.3+BJ106*0.3+BI106*0.1+BN106*0.1+(AH106/2.8)*0.25)*0.62+40</f>
        <v>63.747974042839154</v>
      </c>
      <c r="BC106" s="5">
        <f>((D106-39)/-0.2)*0.5+50</f>
        <v>62.5</v>
      </c>
      <c r="BD106" s="5">
        <f>((F106-69)/0.19)*0.45+55</f>
        <v>71.578947368421055</v>
      </c>
      <c r="BE106" s="5">
        <f>((F106-85)/-0.16)*0.45+55</f>
        <v>80.3125</v>
      </c>
      <c r="BF106" s="5">
        <f>((G106-161)/1.34)*0.45+55</f>
        <v>64.738805970149258</v>
      </c>
      <c r="BG106" s="5">
        <f>((G106-295)/-1.34)*0.45+55</f>
        <v>90.261194029850742</v>
      </c>
      <c r="BH106" s="5">
        <f>(M106/29.81)*0.45+55</f>
        <v>79.303924857430388</v>
      </c>
      <c r="BI106" s="5">
        <f>((D106-39)/-0.2)</f>
        <v>25</v>
      </c>
      <c r="BJ106" s="5">
        <f>((F106-69)/0.19)</f>
        <v>36.842105263157897</v>
      </c>
      <c r="BK106" s="5">
        <f>((F106-85)/-0.16)</f>
        <v>56.25</v>
      </c>
      <c r="BL106" s="5">
        <f>((G106-161)/1.34)</f>
        <v>21.641791044776117</v>
      </c>
      <c r="BM106" s="5">
        <f>((G106-295)/-1.34)</f>
        <v>78.358208955223873</v>
      </c>
      <c r="BN106" s="5">
        <f>(M106/29.81)</f>
        <v>54.008721905400876</v>
      </c>
      <c r="BP106" s="51" t="s">
        <v>795</v>
      </c>
      <c r="BQ106" s="51" t="s">
        <v>790</v>
      </c>
      <c r="BS106">
        <v>79.671999999999997</v>
      </c>
    </row>
    <row r="107" spans="1:71" x14ac:dyDescent="0.25">
      <c r="A107" s="1">
        <v>322</v>
      </c>
      <c r="B107" s="1" t="s">
        <v>384</v>
      </c>
      <c r="C107" s="1" t="s">
        <v>73</v>
      </c>
      <c r="D107" s="1">
        <v>26</v>
      </c>
      <c r="E107" s="4">
        <f>(F107-5)</f>
        <v>67</v>
      </c>
      <c r="F107">
        <v>72</v>
      </c>
      <c r="G107">
        <v>185</v>
      </c>
      <c r="H107" t="s">
        <v>698</v>
      </c>
      <c r="I107" s="1" t="s">
        <v>605</v>
      </c>
      <c r="J107" s="1" t="s">
        <v>59</v>
      </c>
      <c r="K107" s="1">
        <v>51</v>
      </c>
      <c r="L107" s="1">
        <v>0</v>
      </c>
      <c r="M107" s="1">
        <v>801</v>
      </c>
      <c r="N107" s="12">
        <v>128</v>
      </c>
      <c r="O107" s="12">
        <v>336</v>
      </c>
      <c r="P107" s="12">
        <v>0.38100000000000001</v>
      </c>
      <c r="Q107" s="7">
        <v>62</v>
      </c>
      <c r="R107" s="7">
        <v>182</v>
      </c>
      <c r="S107" s="7">
        <v>0.34100000000000003</v>
      </c>
      <c r="T107" s="1">
        <v>66</v>
      </c>
      <c r="U107" s="1">
        <v>154</v>
      </c>
      <c r="V107" s="1">
        <v>0.42899999999999999</v>
      </c>
      <c r="W107" s="1">
        <v>0.47299999999999998</v>
      </c>
      <c r="X107" s="16">
        <v>33</v>
      </c>
      <c r="Y107" s="16">
        <v>40</v>
      </c>
      <c r="Z107" s="16">
        <v>0.82499999999999996</v>
      </c>
      <c r="AA107" s="20">
        <v>21</v>
      </c>
      <c r="AB107" s="20">
        <v>54</v>
      </c>
      <c r="AC107" s="20">
        <v>75</v>
      </c>
      <c r="AD107" s="32">
        <v>87</v>
      </c>
      <c r="AE107" s="34">
        <v>28</v>
      </c>
      <c r="AF107" s="30">
        <v>2</v>
      </c>
      <c r="AG107" s="1">
        <v>35</v>
      </c>
      <c r="AH107" s="1">
        <v>58</v>
      </c>
      <c r="AI107" s="1">
        <v>351</v>
      </c>
      <c r="AJ107" s="1"/>
      <c r="AK107" s="4">
        <f>(AVERAGE(AM107:BB107)/0.87)*0.85+10</f>
        <v>77.155336470644059</v>
      </c>
      <c r="AL107" s="4">
        <f>AVERAGE(AM107:BB107)</f>
        <v>68.735462034659221</v>
      </c>
      <c r="AM107" s="14">
        <f>((P107*100)*0.5+(N107/6.59)*0.5)*0.66+45</f>
        <v>63.982711684370258</v>
      </c>
      <c r="AN107" s="10">
        <f>(BS107-MIN(BS$2:BS$493))/(MAX(BS$2:BS$493)-MIN(BS$2:BS$493))*61 +45</f>
        <v>74.643350681981332</v>
      </c>
      <c r="AO107" s="18">
        <f>IF(Y107&gt;50,((Z107*107)*0.9+(X107/5)*0.1)*0.7+30,((Z107*90)*0.5+(X107/5)*0.5)*0.7+40)</f>
        <v>68.297499999999999</v>
      </c>
      <c r="AP107" s="39">
        <f>((AZ107/0.96)*0.4+(AS107/0.96)*0.3+(T107/6.3)*0.4)*0.6+40</f>
        <v>69.763184826218719</v>
      </c>
      <c r="AQ107" s="37">
        <f>(AE107/1.5)*0.57+47</f>
        <v>57.64</v>
      </c>
      <c r="AR107" s="24">
        <f>((AF107/1.8)*0.8+(F107/0.8)*0.2)*0.73+40</f>
        <v>53.788888888888891</v>
      </c>
      <c r="AS107" s="22">
        <f>((AA107/3)*0.6+(AC107/9)*0.2+(AZ107/0.96)*0.2)*0.75+40</f>
        <v>54.986796705976509</v>
      </c>
      <c r="AT107" s="26">
        <f>((AB107/7)*0.65+(AC107/9)*0.2+(AZ107/0.96)*0.25)*0.6+47</f>
        <v>61.595368134547932</v>
      </c>
      <c r="AU107" s="43">
        <f>((AD107/5.5)*0.95+(AY107/0.95)*0.17)*0.67+40</f>
        <v>60.549765773325362</v>
      </c>
      <c r="AV107" s="37">
        <f>(((AG107-321)/-3.21)*0.1+(AU107/0.95)*0.57+(AS107/0.95)*0.2+(AI107/20)*0.2)*0.6+40</f>
        <v>76.195410707464902</v>
      </c>
      <c r="AW107" s="42">
        <f>((AQ107/0.95)*0.4+(AS107/0.95)*0.2+(AR107/0.95)*0.2+(AY107/0.95)*0.2)*0.71+30</f>
        <v>76.557786235263933</v>
      </c>
      <c r="AX107" s="45">
        <f>(BI107*0.3+BK107*0.2+BM107*0.2+AY107*0.1+BN107*0.2)*0.8+30</f>
        <v>83.027353745337393</v>
      </c>
      <c r="AY107" s="47">
        <f>(BI107*0.2+BK107*0.2+BM107*0.2+(AQ107/0.96)*0.45)*0.79+30</f>
        <v>87.422461753731341</v>
      </c>
      <c r="AZ107" s="28">
        <f>(BI107*0.2+BJ107*0.3+(AC107/11)*0.3+(AR107/0.96)*0.1+BM107*0.1+(AY107/0.96)*0.1)*0.65+40</f>
        <v>67.755498918249643</v>
      </c>
      <c r="BA107" s="49">
        <f>IF(C107="C",(((AY107/0.95)*0.35+(AU107/0.95)*0.2+BK107*0.45)*0.55+30),IF(C107="PF",(((AY107/0.95)*0.4+(AU107/0.95)*0.25+BK107*0.35)*0.65+35),(((T107/6.3)*0.1+(AY107/0.95)*0.35+(AU107/0.95)*0.2+BK107*0.35)*0.65+40)))</f>
        <v>88.386463801485206</v>
      </c>
      <c r="BB107" s="45">
        <f>(BL107*0.3+BJ107*0.3+BI107*0.1+BN107*0.1+(AH107/2.8)*0.25)*0.62+40</f>
        <v>55.174850697706134</v>
      </c>
      <c r="BC107" s="5">
        <f>((D107-39)/-0.2)*0.5+50</f>
        <v>82.5</v>
      </c>
      <c r="BD107" s="5">
        <f>((F107-69)/0.19)*0.45+55</f>
        <v>62.10526315789474</v>
      </c>
      <c r="BE107" s="5">
        <f>((F107-85)/-0.16)*0.45+55</f>
        <v>91.5625</v>
      </c>
      <c r="BF107" s="5">
        <f>((G107-161)/1.34)*0.45+55</f>
        <v>63.059701492537314</v>
      </c>
      <c r="BG107" s="5">
        <f>((G107-295)/-1.34)*0.45+55</f>
        <v>91.940298507462686</v>
      </c>
      <c r="BH107" s="5">
        <f>(M107/29.81)*0.45+55</f>
        <v>67.091580006709165</v>
      </c>
      <c r="BI107" s="5">
        <f>((D107-39)/-0.2)</f>
        <v>65</v>
      </c>
      <c r="BJ107" s="5">
        <f>((F107-69)/0.19)</f>
        <v>15.789473684210526</v>
      </c>
      <c r="BK107" s="5">
        <f>((F107-85)/-0.16)</f>
        <v>81.25</v>
      </c>
      <c r="BL107" s="5">
        <f>((G107-161)/1.34)</f>
        <v>17.910447761194028</v>
      </c>
      <c r="BM107" s="5">
        <f>((G107-295)/-1.34)</f>
        <v>82.089552238805965</v>
      </c>
      <c r="BN107" s="5">
        <f>(M107/29.81)</f>
        <v>26.87017779268702</v>
      </c>
      <c r="BP107" s="51" t="s">
        <v>789</v>
      </c>
      <c r="BQ107" s="51" t="s">
        <v>781</v>
      </c>
      <c r="BS107">
        <v>79.659199999999998</v>
      </c>
    </row>
    <row r="108" spans="1:71" x14ac:dyDescent="0.25">
      <c r="A108" s="1">
        <v>233</v>
      </c>
      <c r="B108" s="1" t="s">
        <v>294</v>
      </c>
      <c r="C108" s="1" t="s">
        <v>73</v>
      </c>
      <c r="D108" s="1">
        <v>24</v>
      </c>
      <c r="E108" s="4">
        <f>(F108-5)</f>
        <v>70</v>
      </c>
      <c r="F108">
        <v>75</v>
      </c>
      <c r="G108">
        <v>208</v>
      </c>
      <c r="H108" t="s">
        <v>669</v>
      </c>
      <c r="I108" s="1" t="s">
        <v>587</v>
      </c>
      <c r="J108" s="1" t="s">
        <v>65</v>
      </c>
      <c r="K108" s="1">
        <v>77</v>
      </c>
      <c r="L108" s="1">
        <v>40</v>
      </c>
      <c r="M108" s="1">
        <v>2268</v>
      </c>
      <c r="N108" s="12">
        <v>432</v>
      </c>
      <c r="O108" s="12">
        <v>996</v>
      </c>
      <c r="P108" s="12">
        <v>0.434</v>
      </c>
      <c r="Q108" s="7">
        <v>72</v>
      </c>
      <c r="R108" s="7">
        <v>241</v>
      </c>
      <c r="S108" s="7">
        <v>0.29899999999999999</v>
      </c>
      <c r="T108" s="1">
        <v>360</v>
      </c>
      <c r="U108" s="1">
        <v>755</v>
      </c>
      <c r="V108" s="1">
        <v>0.47699999999999998</v>
      </c>
      <c r="W108" s="1">
        <v>0.47</v>
      </c>
      <c r="X108" s="16">
        <v>181</v>
      </c>
      <c r="Y108" s="16">
        <v>218</v>
      </c>
      <c r="Z108" s="16">
        <v>0.83</v>
      </c>
      <c r="AA108" s="20">
        <v>56</v>
      </c>
      <c r="AB108" s="20">
        <v>271</v>
      </c>
      <c r="AC108" s="20">
        <v>327</v>
      </c>
      <c r="AD108" s="32">
        <v>462</v>
      </c>
      <c r="AE108" s="34">
        <v>62</v>
      </c>
      <c r="AF108" s="30">
        <v>9</v>
      </c>
      <c r="AG108" s="1">
        <v>186</v>
      </c>
      <c r="AH108" s="1">
        <v>167</v>
      </c>
      <c r="AI108" s="1">
        <v>1117</v>
      </c>
      <c r="AJ108" s="1"/>
      <c r="AK108" s="4">
        <f>(AVERAGE(AM108:BB108)/0.87)*0.85+10</f>
        <v>88.263639311546527</v>
      </c>
      <c r="AL108" s="4">
        <f>AVERAGE(AM108:BB108)</f>
        <v>80.105136707112337</v>
      </c>
      <c r="AM108" s="14">
        <f>((P108*100)*0.5+(N108/6.59)*0.5)*0.66+45</f>
        <v>80.954776934749617</v>
      </c>
      <c r="AN108" s="10">
        <f>(BS108-MIN(BS$2:BS$493))/(MAX(BS$2:BS$493)-MIN(BS$2:BS$493))*61 +45</f>
        <v>74.323133524766689</v>
      </c>
      <c r="AO108" s="18">
        <f>IF(Y108&gt;50,((Z108*107)*0.9+(X108/5)*0.1)*0.7+30,((Z108*90)*0.5+(X108/5)*0.5)*0.7+40)</f>
        <v>88.48429999999999</v>
      </c>
      <c r="AP108" s="39">
        <f>((AZ108/0.96)*0.4+(AS108/0.96)*0.3+(T108/6.3)*0.4)*0.6+40</f>
        <v>84.96052818156015</v>
      </c>
      <c r="AQ108" s="37">
        <f>(AE108/1.5)*0.57+47</f>
        <v>70.56</v>
      </c>
      <c r="AR108" s="24">
        <f>((AF108/1.8)*0.8+(F108/0.8)*0.2)*0.73+40</f>
        <v>56.607500000000002</v>
      </c>
      <c r="AS108" s="22">
        <f>((AA108/3)*0.6+(AC108/9)*0.2+(AZ108/0.96)*0.2)*0.75+40</f>
        <v>65.681813967705978</v>
      </c>
      <c r="AT108" s="26">
        <f>((AB108/7)*0.65+(AC108/9)*0.2+(AZ108/0.96)*0.25)*0.6+47</f>
        <v>78.290385396277401</v>
      </c>
      <c r="AU108" s="43">
        <f>((AD108/5.5)*0.9+(AY108/0.95)*0.15)*0.6+40</f>
        <v>93.707496111547528</v>
      </c>
      <c r="AV108" s="37">
        <f>(((AG108-321)/-3.21)*0.1+(AU108/0.95)*0.57+(AS108/0.95)*0.2+(AI108/20)*0.2)*0.6+40</f>
        <v>91.25671327153286</v>
      </c>
      <c r="AW108" s="42">
        <f>((AQ108/0.95)*0.4+(AS108/0.95)*0.2+(AR108/0.95)*0.2+(AY108/0.95)*0.2)*0.71+30</f>
        <v>82.54325447900635</v>
      </c>
      <c r="AX108" s="45">
        <f>(BI108*0.3+BK108*0.2+BM108*0.2+AY108*0.1+BN108*0.2)*0.8+30</f>
        <v>87.610152694327752</v>
      </c>
      <c r="AY108" s="47">
        <f>(BI108*0.2+BK108*0.2+BM108*0.2+(AQ108/0.96)*0.45)*0.79+30</f>
        <v>88.112458955223886</v>
      </c>
      <c r="AZ108" s="28">
        <f>(BI108*0.2+BJ108*0.3+(AC108/11)*0.3+(AR108/0.96)*0.1+BM108*0.1+(AY108/0.96)*0.1)*0.65+40</f>
        <v>75.723609393318242</v>
      </c>
      <c r="BA108" s="49">
        <f>IF(C108="C",(((AY108/0.95)*0.35+(AU108/0.95)*0.2+BK108*0.45)*0.55+30),IF(C108="PF",(((AY108/0.95)*0.4+(AU108/0.95)*0.25+BK108*0.35)*0.65+35),(((T108/6.3)*0.1+(AY108/0.95)*0.35+(AU108/0.95)*0.2+BK108*0.35)*0.65+40)))</f>
        <v>91.85678193198531</v>
      </c>
      <c r="BB108" s="45">
        <f>(BL108*0.3+BJ108*0.3+BI108*0.1+BN108*0.1+(AH108/2.8)*0.25)*0.62+40</f>
        <v>71.0092824717958</v>
      </c>
      <c r="BC108" s="5">
        <f>((D108-39)/-0.2)*0.5+50</f>
        <v>87.5</v>
      </c>
      <c r="BD108" s="5">
        <f>((F108-69)/0.19)*0.45+55</f>
        <v>69.21052631578948</v>
      </c>
      <c r="BE108" s="5">
        <f>((F108-85)/-0.16)*0.45+55</f>
        <v>83.125</v>
      </c>
      <c r="BF108" s="5">
        <f>((G108-161)/1.34)*0.45+55</f>
        <v>70.78358208955224</v>
      </c>
      <c r="BG108" s="5">
        <f>((G108-295)/-1.34)*0.45+55</f>
        <v>84.21641791044776</v>
      </c>
      <c r="BH108" s="5">
        <f>(M108/29.81)*0.45+55</f>
        <v>89.236833277423685</v>
      </c>
      <c r="BI108" s="5">
        <f>((D108-39)/-0.2)</f>
        <v>75</v>
      </c>
      <c r="BJ108" s="5">
        <f>((F108-69)/0.19)</f>
        <v>31.578947368421051</v>
      </c>
      <c r="BK108" s="5">
        <f>((F108-85)/-0.16)</f>
        <v>62.5</v>
      </c>
      <c r="BL108" s="5">
        <f>((G108-161)/1.34)</f>
        <v>35.07462686567164</v>
      </c>
      <c r="BM108" s="5">
        <f>((G108-295)/-1.34)</f>
        <v>64.925373134328353</v>
      </c>
      <c r="BN108" s="5">
        <f>(M108/29.81)</f>
        <v>76.081851727608182</v>
      </c>
      <c r="BP108" s="51" t="s">
        <v>795</v>
      </c>
      <c r="BQ108" s="51" t="s">
        <v>787</v>
      </c>
      <c r="BS108">
        <v>79.28479999999999</v>
      </c>
    </row>
    <row r="109" spans="1:71" x14ac:dyDescent="0.25">
      <c r="A109" s="1">
        <v>29</v>
      </c>
      <c r="B109" s="1" t="s">
        <v>78</v>
      </c>
      <c r="C109" s="1" t="s">
        <v>30</v>
      </c>
      <c r="D109" s="1">
        <v>32</v>
      </c>
      <c r="E109" s="4">
        <f>(F109-5)</f>
        <v>70</v>
      </c>
      <c r="F109">
        <v>75</v>
      </c>
      <c r="G109">
        <v>194</v>
      </c>
      <c r="H109" t="s">
        <v>586</v>
      </c>
      <c r="I109" s="1" t="s">
        <v>587</v>
      </c>
      <c r="J109" s="1" t="s">
        <v>79</v>
      </c>
      <c r="K109" s="1">
        <v>66</v>
      </c>
      <c r="L109" s="1">
        <v>1</v>
      </c>
      <c r="M109" s="1">
        <v>982</v>
      </c>
      <c r="N109" s="12">
        <v>183</v>
      </c>
      <c r="O109" s="12">
        <v>386</v>
      </c>
      <c r="P109" s="12">
        <v>0.47399999999999998</v>
      </c>
      <c r="Q109" s="7">
        <v>43</v>
      </c>
      <c r="R109" s="7">
        <v>112</v>
      </c>
      <c r="S109" s="7">
        <v>0.38400000000000001</v>
      </c>
      <c r="T109" s="1">
        <v>140</v>
      </c>
      <c r="U109" s="1">
        <v>274</v>
      </c>
      <c r="V109" s="1">
        <v>0.51100000000000001</v>
      </c>
      <c r="W109" s="1">
        <v>0.53</v>
      </c>
      <c r="X109" s="16">
        <v>58</v>
      </c>
      <c r="Y109" s="16">
        <v>74</v>
      </c>
      <c r="Z109" s="16">
        <v>0.78400000000000003</v>
      </c>
      <c r="AA109" s="20">
        <v>23</v>
      </c>
      <c r="AB109" s="20">
        <v>68</v>
      </c>
      <c r="AC109" s="20">
        <v>91</v>
      </c>
      <c r="AD109" s="32">
        <v>99</v>
      </c>
      <c r="AE109" s="34">
        <v>41</v>
      </c>
      <c r="AF109" s="30">
        <v>8</v>
      </c>
      <c r="AG109" s="1">
        <v>44</v>
      </c>
      <c r="AH109" s="1">
        <v>87</v>
      </c>
      <c r="AI109" s="1">
        <v>467</v>
      </c>
      <c r="AJ109" s="1"/>
      <c r="AK109" s="4">
        <f>(AVERAGE(AM109:BB109)/0.87)*0.85+10</f>
        <v>78.032005011558923</v>
      </c>
      <c r="AL109" s="4">
        <f>AVERAGE(AM109:BB109)</f>
        <v>69.632758070654432</v>
      </c>
      <c r="AM109" s="14">
        <f>((P109*100)*0.5+(N109/6.59)*0.5)*0.66+45</f>
        <v>69.805884673748096</v>
      </c>
      <c r="AN109" s="10">
        <f>(BS109-MIN(BS$2:BS$493))/(MAX(BS$2:BS$493)-MIN(BS$2:BS$493))*61 +45</f>
        <v>74.293027638190964</v>
      </c>
      <c r="AO109" s="18">
        <f>IF(Y109&gt;50,((Z109*107)*0.9+(X109/5)*0.1)*0.7+30,((Z109*90)*0.5+(X109/5)*0.5)*0.7+40)</f>
        <v>83.661439999999999</v>
      </c>
      <c r="AP109" s="39">
        <f>((AZ109/0.96)*0.4+(AS109/0.96)*0.3+(T109/6.3)*0.4)*0.6+40</f>
        <v>72.33248482106751</v>
      </c>
      <c r="AQ109" s="37">
        <f>(AE109/1.5)*0.57+47</f>
        <v>62.58</v>
      </c>
      <c r="AR109" s="24">
        <f>((AF109/1.8)*0.8+(F109/0.8)*0.2)*0.73+40</f>
        <v>56.283055555555556</v>
      </c>
      <c r="AS109" s="22">
        <f>((AA109/3)*0.6+(AC109/9)*0.2+(AZ109/0.96)*0.2)*0.75+40</f>
        <v>55.354303862601867</v>
      </c>
      <c r="AT109" s="26">
        <f>((AB109/7)*0.65+(AC109/9)*0.2+(AZ109/0.96)*0.25)*0.6+47</f>
        <v>62.38954195783996</v>
      </c>
      <c r="AU109" s="43">
        <f>((AD109/5.5)*0.95+(AY109/0.95)*0.17)*0.67+40</f>
        <v>61.107100944078951</v>
      </c>
      <c r="AV109" s="37">
        <f>(((AG109-321)/-3.21)*0.1+(AU109/0.95)*0.57+(AS109/0.95)*0.2+(AI109/20)*0.2)*0.6+40</f>
        <v>76.970249026497129</v>
      </c>
      <c r="AW109" s="42">
        <f>((AQ109/0.95)*0.4+(AS109/0.95)*0.2+(AR109/0.95)*0.2+(AY109/0.95)*0.2)*0.71+30</f>
        <v>77.425828280704636</v>
      </c>
      <c r="AX109" s="45">
        <f>(BI109*0.3+BK109*0.2+BM109*0.2+AY109*0.1+BN109*0.2)*0.8+30</f>
        <v>72.16946493577484</v>
      </c>
      <c r="AY109" s="47">
        <f>(BI109*0.2+BK109*0.2+BM109*0.2+(AQ109/0.96)*0.45)*0.79+30</f>
        <v>80.488111473880593</v>
      </c>
      <c r="AZ109" s="28">
        <f>(BI109*0.2+BJ109*0.3+(AC109/11)*0.3+(AR109/0.96)*0.1+BM109*0.1+(AY109/0.96)*0.1)*0.65+40</f>
        <v>66.480878053985279</v>
      </c>
      <c r="BA109" s="49">
        <f>IF(C109="C",(((AY109/0.95)*0.35+(AU109/0.95)*0.2+BK109*0.45)*0.55+30),IF(C109="PF",(((AY109/0.95)*0.4+(AU109/0.95)*0.25+BK109*0.35)*0.65+35),(((T109/6.3)*0.1+(AY109/0.95)*0.35+(AU109/0.95)*0.2+BK109*0.35)*0.65+40)))</f>
        <v>83.300003373958219</v>
      </c>
      <c r="BB109" s="45">
        <f>(BL109*0.3+BJ109*0.3+BI109*0.1+BN109*0.1+(AH109/2.8)*0.25)*0.62+40</f>
        <v>59.482754532587357</v>
      </c>
      <c r="BC109" s="5">
        <f>((D109-39)/-0.2)*0.5+50</f>
        <v>67.5</v>
      </c>
      <c r="BD109" s="5">
        <f>((F109-69)/0.19)*0.45+55</f>
        <v>69.21052631578948</v>
      </c>
      <c r="BE109" s="5">
        <f>((F109-85)/-0.16)*0.45+55</f>
        <v>83.125</v>
      </c>
      <c r="BF109" s="5">
        <f>((G109-161)/1.34)*0.45+55</f>
        <v>66.082089552238813</v>
      </c>
      <c r="BG109" s="5">
        <f>((G109-295)/-1.34)*0.45+55</f>
        <v>88.917910447761187</v>
      </c>
      <c r="BH109" s="5">
        <f>(M109/29.81)*0.45+55</f>
        <v>69.823884602482394</v>
      </c>
      <c r="BI109" s="5">
        <f>((D109-39)/-0.2)</f>
        <v>35</v>
      </c>
      <c r="BJ109" s="5">
        <f>((F109-69)/0.19)</f>
        <v>31.578947368421051</v>
      </c>
      <c r="BK109" s="5">
        <f>((F109-85)/-0.16)</f>
        <v>62.5</v>
      </c>
      <c r="BL109" s="5">
        <f>((G109-161)/1.34)</f>
        <v>24.626865671641788</v>
      </c>
      <c r="BM109" s="5">
        <f>((G109-295)/-1.34)</f>
        <v>75.373134328358205</v>
      </c>
      <c r="BN109" s="5">
        <f>(M109/29.81)</f>
        <v>32.941965783294201</v>
      </c>
      <c r="BP109" s="51" t="s">
        <v>789</v>
      </c>
      <c r="BQ109" s="51" t="s">
        <v>781</v>
      </c>
      <c r="BS109">
        <v>79.249600000000001</v>
      </c>
    </row>
    <row r="110" spans="1:71" x14ac:dyDescent="0.25">
      <c r="A110" s="1">
        <v>85</v>
      </c>
      <c r="B110" s="1" t="s">
        <v>144</v>
      </c>
      <c r="C110" s="1" t="s">
        <v>30</v>
      </c>
      <c r="D110" s="1">
        <v>38</v>
      </c>
      <c r="E110" s="4">
        <f>(F110-5)</f>
        <v>73</v>
      </c>
      <c r="F110">
        <v>78</v>
      </c>
      <c r="G110">
        <v>220</v>
      </c>
      <c r="H110" t="s">
        <v>590</v>
      </c>
      <c r="I110" s="1" t="s">
        <v>587</v>
      </c>
      <c r="J110" s="1" t="s">
        <v>31</v>
      </c>
      <c r="K110" s="1">
        <v>66</v>
      </c>
      <c r="L110" s="1">
        <v>1</v>
      </c>
      <c r="M110" s="1">
        <v>1091</v>
      </c>
      <c r="N110" s="12">
        <v>135</v>
      </c>
      <c r="O110" s="12">
        <v>406</v>
      </c>
      <c r="P110" s="12">
        <v>0.33300000000000002</v>
      </c>
      <c r="Q110" s="7">
        <v>69</v>
      </c>
      <c r="R110" s="7">
        <v>232</v>
      </c>
      <c r="S110" s="7">
        <v>0.29699999999999999</v>
      </c>
      <c r="T110" s="1">
        <v>66</v>
      </c>
      <c r="U110" s="1">
        <v>174</v>
      </c>
      <c r="V110" s="1">
        <v>0.379</v>
      </c>
      <c r="W110" s="1">
        <v>0.41699999999999998</v>
      </c>
      <c r="X110" s="16">
        <v>45</v>
      </c>
      <c r="Y110" s="16">
        <v>57</v>
      </c>
      <c r="Z110" s="16">
        <v>0.78900000000000003</v>
      </c>
      <c r="AA110" s="20">
        <v>27</v>
      </c>
      <c r="AB110" s="20">
        <v>106</v>
      </c>
      <c r="AC110" s="20">
        <v>133</v>
      </c>
      <c r="AD110" s="32">
        <v>79</v>
      </c>
      <c r="AE110" s="34">
        <v>43</v>
      </c>
      <c r="AF110" s="30">
        <v>14</v>
      </c>
      <c r="AG110" s="1">
        <v>43</v>
      </c>
      <c r="AH110" s="1">
        <v>102</v>
      </c>
      <c r="AI110" s="1">
        <v>384</v>
      </c>
      <c r="AJ110" s="1"/>
      <c r="AK110" s="4">
        <f>(AVERAGE(AM110:BB110)/0.87)*0.85+10</f>
        <v>75.735680723470793</v>
      </c>
      <c r="AL110" s="4">
        <f>AVERAGE(AM110:BB110)</f>
        <v>67.282402622846575</v>
      </c>
      <c r="AM110" s="14">
        <f>((P110*100)*0.5+(N110/6.59)*0.5)*0.66+45</f>
        <v>62.749242792109257</v>
      </c>
      <c r="AN110" s="10">
        <f>(BS110-MIN(BS$2:BS$493))/(MAX(BS$2:BS$493)-MIN(BS$2:BS$493))*61 +45</f>
        <v>74.282080043072511</v>
      </c>
      <c r="AO110" s="18">
        <f>IF(Y110&gt;50,((Z110*107)*0.9+(X110/5)*0.1)*0.7+30,((Z110*90)*0.5+(X110/5)*0.5)*0.7+40)</f>
        <v>83.816490000000002</v>
      </c>
      <c r="AP110" s="39">
        <f>((AZ110/0.96)*0.4+(AS110/0.96)*0.3+(T110/6.3)*0.4)*0.6+40</f>
        <v>69.232426182402477</v>
      </c>
      <c r="AQ110" s="37">
        <f>(AE110/1.5)*0.57+47</f>
        <v>63.34</v>
      </c>
      <c r="AR110" s="24">
        <f>((AF110/1.8)*0.8+(F110/0.8)*0.2)*0.73+40</f>
        <v>58.777222222222221</v>
      </c>
      <c r="AS110" s="22">
        <f>((AA110/3)*0.6+(AC110/9)*0.2+(AZ110/0.96)*0.2)*0.75+40</f>
        <v>56.360731264214508</v>
      </c>
      <c r="AT110" s="26">
        <f>((AB110/7)*0.65+(AC110/9)*0.2+(AZ110/0.96)*0.25)*0.6+47</f>
        <v>64.77311221659545</v>
      </c>
      <c r="AU110" s="43">
        <f>((AD110/5.5)*0.95+(AY110/0.95)*0.17)*0.67+40</f>
        <v>57.535251259270339</v>
      </c>
      <c r="AV110" s="37">
        <f>(((AG110-321)/-3.21)*0.1+(AU110/0.95)*0.57+(AS110/0.95)*0.2+(AI110/20)*0.2)*0.6+40</f>
        <v>75.332202400533731</v>
      </c>
      <c r="AW110" s="42">
        <f>((AQ110/0.95)*0.4+(AS110/0.95)*0.2+(AR110/0.95)*0.2+(AY110/0.95)*0.2)*0.71+30</f>
        <v>76.608784185506039</v>
      </c>
      <c r="AX110" s="45">
        <f>(BI110*0.3+BK110*0.2+BM110*0.2+AY110*0.1+BN110*0.2)*0.8+30</f>
        <v>58.611087170149759</v>
      </c>
      <c r="AY110" s="47">
        <f>(BI110*0.2+BK110*0.2+BM110*0.2+(AQ110/0.96)*0.45)*0.79+30</f>
        <v>70.001377332089561</v>
      </c>
      <c r="AZ110" s="28">
        <f>(BI110*0.2+BJ110*0.3+(AC110/11)*0.3+(AR110/0.96)*0.1+BM110*0.1+(AY110/0.96)*0.1)*0.65+40</f>
        <v>64.602013424306165</v>
      </c>
      <c r="BA110" s="49">
        <f>IF(C110="C",(((AY110/0.95)*0.35+(AU110/0.95)*0.2+BK110*0.45)*0.55+30),IF(C110="PF",(((AY110/0.95)*0.4+(AU110/0.95)*0.25+BK110*0.35)*0.65+35),(((T110/6.3)*0.1+(AY110/0.95)*0.35+(AU110/0.95)*0.2+BK110*0.35)*0.65+40)))</f>
        <v>75.270810019642397</v>
      </c>
      <c r="BB110" s="45">
        <f>(BL110*0.3+BJ110*0.3+BI110*0.1+BN110*0.1+(AH110/2.8)*0.25)*0.62+40</f>
        <v>65.225611453430929</v>
      </c>
      <c r="BC110" s="5">
        <f>((D110-39)/-0.2)*0.5+50</f>
        <v>52.5</v>
      </c>
      <c r="BD110" s="5">
        <f>((F110-69)/0.19)*0.45+55</f>
        <v>76.315789473684205</v>
      </c>
      <c r="BE110" s="5">
        <f>((F110-85)/-0.16)*0.45+55</f>
        <v>74.6875</v>
      </c>
      <c r="BF110" s="5">
        <f>((G110-161)/1.34)*0.45+55</f>
        <v>74.81343283582089</v>
      </c>
      <c r="BG110" s="5">
        <f>((G110-295)/-1.34)*0.45+55</f>
        <v>80.18656716417911</v>
      </c>
      <c r="BH110" s="5">
        <f>(M110/29.81)*0.45+55</f>
        <v>71.469305602146932</v>
      </c>
      <c r="BI110" s="5">
        <f>((D110-39)/-0.2)</f>
        <v>5</v>
      </c>
      <c r="BJ110" s="5">
        <f>((F110-69)/0.19)</f>
        <v>47.368421052631575</v>
      </c>
      <c r="BK110" s="5">
        <f>((F110-85)/-0.16)</f>
        <v>43.75</v>
      </c>
      <c r="BL110" s="5">
        <f>((G110-161)/1.34)</f>
        <v>44.029850746268657</v>
      </c>
      <c r="BM110" s="5">
        <f>((G110-295)/-1.34)</f>
        <v>55.970149253731343</v>
      </c>
      <c r="BN110" s="5">
        <f>(M110/29.81)</f>
        <v>36.598456893659851</v>
      </c>
      <c r="BP110" s="51" t="s">
        <v>789</v>
      </c>
      <c r="BQ110" s="51" t="s">
        <v>781</v>
      </c>
      <c r="BS110">
        <v>79.236800000000002</v>
      </c>
    </row>
    <row r="111" spans="1:71" x14ac:dyDescent="0.25">
      <c r="A111" s="1">
        <v>88</v>
      </c>
      <c r="B111" s="1" t="s">
        <v>147</v>
      </c>
      <c r="C111" s="1" t="s">
        <v>73</v>
      </c>
      <c r="D111" s="1">
        <v>28</v>
      </c>
      <c r="E111" s="4">
        <f>(F111-5)</f>
        <v>69</v>
      </c>
      <c r="F111">
        <v>74</v>
      </c>
      <c r="G111">
        <v>190</v>
      </c>
      <c r="H111" t="s">
        <v>592</v>
      </c>
      <c r="I111" s="1" t="s">
        <v>587</v>
      </c>
      <c r="J111" s="1" t="s">
        <v>55</v>
      </c>
      <c r="K111" s="1">
        <v>80</v>
      </c>
      <c r="L111" s="1">
        <v>37</v>
      </c>
      <c r="M111" s="1">
        <v>2368</v>
      </c>
      <c r="N111" s="12">
        <v>267</v>
      </c>
      <c r="O111" s="12">
        <v>663</v>
      </c>
      <c r="P111" s="12">
        <v>0.40300000000000002</v>
      </c>
      <c r="Q111" s="7">
        <v>73</v>
      </c>
      <c r="R111" s="7">
        <v>248</v>
      </c>
      <c r="S111" s="7">
        <v>0.29399999999999998</v>
      </c>
      <c r="T111" s="1">
        <v>194</v>
      </c>
      <c r="U111" s="1">
        <v>415</v>
      </c>
      <c r="V111" s="1">
        <v>0.46700000000000003</v>
      </c>
      <c r="W111" s="1">
        <v>0.45800000000000002</v>
      </c>
      <c r="X111" s="16">
        <v>206</v>
      </c>
      <c r="Y111" s="16">
        <v>266</v>
      </c>
      <c r="Z111" s="16">
        <v>0.77400000000000002</v>
      </c>
      <c r="AA111" s="20">
        <v>24</v>
      </c>
      <c r="AB111" s="20">
        <v>182</v>
      </c>
      <c r="AC111" s="20">
        <v>206</v>
      </c>
      <c r="AD111" s="32">
        <v>307</v>
      </c>
      <c r="AE111" s="34">
        <v>122</v>
      </c>
      <c r="AF111" s="30">
        <v>10</v>
      </c>
      <c r="AG111" s="1">
        <v>173</v>
      </c>
      <c r="AH111" s="1">
        <v>251</v>
      </c>
      <c r="AI111" s="1">
        <v>813</v>
      </c>
      <c r="AJ111" s="1"/>
      <c r="AK111" s="4">
        <f>(AVERAGE(AM111:BB111)/0.87)*0.85+10</f>
        <v>87.287635615232674</v>
      </c>
      <c r="AL111" s="4">
        <f>AVERAGE(AM111:BB111)</f>
        <v>79.106168217944031</v>
      </c>
      <c r="AM111" s="14">
        <f>((P111*100)*0.5+(N111/6.59)*0.5)*0.66+45</f>
        <v>71.669257966616087</v>
      </c>
      <c r="AN111" s="10">
        <f>(BS111-MIN(BS$2:BS$493))/(MAX(BS$2:BS$493)-MIN(BS$2:BS$493))*61 +45</f>
        <v>74.261553302225408</v>
      </c>
      <c r="AO111" s="18">
        <f>IF(Y111&gt;50,((Z111*107)*0.9+(X111/5)*0.1)*0.7+30,((Z111*90)*0.5+(X111/5)*0.5)*0.7+40)</f>
        <v>85.059339999999992</v>
      </c>
      <c r="AP111" s="39">
        <f>((AZ111/0.96)*0.4+(AS111/0.96)*0.3+(T111/6.3)*0.4)*0.6+40</f>
        <v>76.123479555863355</v>
      </c>
      <c r="AQ111" s="37">
        <f>(AE111/1.5)*0.57+47</f>
        <v>93.359999999999985</v>
      </c>
      <c r="AR111" s="24">
        <f>((AF111/1.8)*0.8+(F111/0.8)*0.2)*0.73+40</f>
        <v>56.749444444444443</v>
      </c>
      <c r="AS111" s="22">
        <f>((AA111/3)*0.6+(AC111/9)*0.2+(AZ111/0.96)*0.2)*0.75+40</f>
        <v>58.174174376906578</v>
      </c>
      <c r="AT111" s="26">
        <f>((AB111/7)*0.65+(AC111/9)*0.2+(AZ111/0.96)*0.25)*0.6+47</f>
        <v>71.027507710239917</v>
      </c>
      <c r="AU111" s="43">
        <f>((AD111/5.5)*0.95+(AY111/0.95)*0.17)*0.67+40</f>
        <v>86.918272727272722</v>
      </c>
      <c r="AV111" s="37">
        <f>(((AG111-321)/-3.21)*0.1+(AU111/0.95)*0.57+(AS111/0.95)*0.2+(AI111/20)*0.2)*0.6+40</f>
        <v>86.283250085403807</v>
      </c>
      <c r="AW111" s="42">
        <f>((AQ111/0.95)*0.4+(AS111/0.95)*0.2+(AR111/0.95)*0.2+(AY111/0.95)*0.2)*0.71+30</f>
        <v>89.287783023822996</v>
      </c>
      <c r="AX111" s="45">
        <f>(BI111*0.3+BK111*0.2+BM111*0.2+AY111*0.1+BN111*0.2)*0.8+30</f>
        <v>87.04714234930681</v>
      </c>
      <c r="AY111" s="47">
        <v>95</v>
      </c>
      <c r="AZ111" s="28">
        <f>(BI111*0.2+BJ111*0.3+(AC111/11)*0.3+(AR111/0.96)*0.1+BM111*0.1+(AY111/0.96)*0.1)*0.65+40</f>
        <v>71.301382678868748</v>
      </c>
      <c r="BA111" s="49">
        <f>IF(C111="C",(((AY111/0.95)*0.35+(AU111/0.95)*0.2+BK111*0.45)*0.55+30),IF(C111="PF",(((AY111/0.95)*0.4+(AU111/0.95)*0.25+BK111*0.35)*0.65+35),(((T111/6.3)*0.1+(AY111/0.95)*0.35+(AU111/0.95)*0.2+BK111*0.35)*0.65+40)))</f>
        <v>92.286291727424626</v>
      </c>
      <c r="BB111" s="45">
        <f>(BL111*0.3+BJ111*0.3+BI111*0.1+BN111*0.1+(AH111/2.8)*0.25)*0.62+40</f>
        <v>71.149811538708988</v>
      </c>
      <c r="BC111" s="5">
        <f>((D111-39)/-0.2)*0.5+50</f>
        <v>77.5</v>
      </c>
      <c r="BD111" s="5">
        <f>((F111-69)/0.19)*0.45+55</f>
        <v>66.84210526315789</v>
      </c>
      <c r="BE111" s="5">
        <f>((F111-85)/-0.16)*0.45+55</f>
        <v>85.9375</v>
      </c>
      <c r="BF111" s="5">
        <f>((G111-161)/1.34)*0.45+55</f>
        <v>64.738805970149258</v>
      </c>
      <c r="BG111" s="5">
        <f>((G111-295)/-1.34)*0.45+55</f>
        <v>90.261194029850742</v>
      </c>
      <c r="BH111" s="5">
        <f>(M111/29.81)*0.45+55</f>
        <v>90.74639382757465</v>
      </c>
      <c r="BI111" s="5">
        <f>((D111-39)/-0.2)</f>
        <v>55</v>
      </c>
      <c r="BJ111" s="5">
        <f>((F111-69)/0.19)</f>
        <v>26.315789473684209</v>
      </c>
      <c r="BK111" s="5">
        <f>((F111-85)/-0.16)</f>
        <v>68.75</v>
      </c>
      <c r="BL111" s="5">
        <f>((G111-161)/1.34)</f>
        <v>21.641791044776117</v>
      </c>
      <c r="BM111" s="5">
        <f>((G111-295)/-1.34)</f>
        <v>78.358208955223873</v>
      </c>
      <c r="BN111" s="5">
        <f>(M111/29.81)</f>
        <v>79.436430727943645</v>
      </c>
      <c r="BP111" s="51" t="s">
        <v>794</v>
      </c>
      <c r="BQ111" s="51" t="s">
        <v>781</v>
      </c>
      <c r="BS111">
        <v>79.212799999999987</v>
      </c>
    </row>
    <row r="112" spans="1:71" x14ac:dyDescent="0.25">
      <c r="A112" s="1">
        <v>32</v>
      </c>
      <c r="B112" s="1" t="s">
        <v>82</v>
      </c>
      <c r="C112" s="1" t="s">
        <v>50</v>
      </c>
      <c r="D112" s="1">
        <v>22</v>
      </c>
      <c r="E112" s="4">
        <f>(F112-5)</f>
        <v>75</v>
      </c>
      <c r="F112">
        <v>80</v>
      </c>
      <c r="G112">
        <v>225</v>
      </c>
      <c r="H112" t="s">
        <v>590</v>
      </c>
      <c r="I112" s="1" t="s">
        <v>707</v>
      </c>
      <c r="J112" s="1" t="s">
        <v>79</v>
      </c>
      <c r="K112" s="1">
        <v>82</v>
      </c>
      <c r="L112" s="1">
        <v>82</v>
      </c>
      <c r="M112" s="1">
        <v>2318</v>
      </c>
      <c r="N112" s="12">
        <v>316</v>
      </c>
      <c r="O112" s="12">
        <v>656</v>
      </c>
      <c r="P112" s="12">
        <v>0.48199999999999998</v>
      </c>
      <c r="Q112" s="7">
        <v>87</v>
      </c>
      <c r="R112" s="7">
        <v>215</v>
      </c>
      <c r="S112" s="7">
        <v>0.40500000000000003</v>
      </c>
      <c r="T112" s="1">
        <v>229</v>
      </c>
      <c r="U112" s="1">
        <v>441</v>
      </c>
      <c r="V112" s="1">
        <v>0.51900000000000002</v>
      </c>
      <c r="W112" s="1">
        <v>0.54800000000000004</v>
      </c>
      <c r="X112" s="16">
        <v>108</v>
      </c>
      <c r="Y112" s="16">
        <v>150</v>
      </c>
      <c r="Z112" s="16">
        <v>0.72</v>
      </c>
      <c r="AA112" s="20">
        <v>117</v>
      </c>
      <c r="AB112" s="20">
        <v>336</v>
      </c>
      <c r="AC112" s="20">
        <v>453</v>
      </c>
      <c r="AD112" s="32">
        <v>116</v>
      </c>
      <c r="AE112" s="34">
        <v>61</v>
      </c>
      <c r="AF112" s="30">
        <v>19</v>
      </c>
      <c r="AG112" s="1">
        <v>71</v>
      </c>
      <c r="AH112" s="1">
        <v>146</v>
      </c>
      <c r="AI112" s="1">
        <v>827</v>
      </c>
      <c r="AJ112" s="1"/>
      <c r="AK112" s="4">
        <f>(AVERAGE(AM112:BB112)/0.87)*0.85+10</f>
        <v>85.933186724042073</v>
      </c>
      <c r="AL112" s="4">
        <f>AVERAGE(AM112:BB112)</f>
        <v>77.719849941078365</v>
      </c>
      <c r="AM112" s="14">
        <f>((P112*100)*0.5+(N112/6.59)*0.5)*0.66+45</f>
        <v>76.729975720789071</v>
      </c>
      <c r="AN112" s="10">
        <f>(BS112-MIN(BS$2:BS$493))/(MAX(BS$2:BS$493)-MIN(BS$2:BS$493))*61 +45</f>
        <v>74.245474021895191</v>
      </c>
      <c r="AO112" s="18">
        <f>IF(Y112&gt;50,((Z112*107)*0.9+(X112/5)*0.1)*0.7+30,((Z112*90)*0.5+(X112/5)*0.5)*0.7+40)</f>
        <v>80.047200000000004</v>
      </c>
      <c r="AP112" s="39">
        <f>((AZ112/0.96)*0.4+(AS112/0.96)*0.3+(T112/6.3)*0.4)*0.6+40</f>
        <v>84.243829696370028</v>
      </c>
      <c r="AQ112" s="37">
        <f>(AE112/1.5)*0.57+47</f>
        <v>70.179999999999993</v>
      </c>
      <c r="AR112" s="24">
        <f>((AF112/1.8)*0.8+(F112/0.8)*0.2)*0.73+40</f>
        <v>60.764444444444443</v>
      </c>
      <c r="AS112" s="22">
        <f>((AA112/3)*0.6+(AC112/9)*0.2+(AZ112/0.96)*0.2)*0.75+40</f>
        <v>78.142668628005879</v>
      </c>
      <c r="AT112" s="26">
        <f>((AB112/7)*0.65+(AC112/9)*0.2+(AZ112/0.96)*0.25)*0.6+47</f>
        <v>84.802668628005875</v>
      </c>
      <c r="AU112" s="43">
        <f>((AD112/5.5)*0.95+(AY112/0.95)*0.17)*0.67+40</f>
        <v>63.328839383074168</v>
      </c>
      <c r="AV112" s="37">
        <f>(((AG112-321)/-3.21)*0.1+(AU112/0.95)*0.57+(AS112/0.95)*0.2+(AI112/20)*0.2)*0.6+40</f>
        <v>82.303932253495447</v>
      </c>
      <c r="AW112" s="42">
        <f>((AQ112/0.95)*0.4+(AS112/0.95)*0.2+(AR112/0.95)*0.2+(AY112/0.95)*0.2)*0.71+30</f>
        <v>84.091069836351807</v>
      </c>
      <c r="AX112" s="45">
        <f>(BI112*0.3+BK112*0.2+BM112*0.2+AY112*0.1+BN112*0.2)*0.8+30</f>
        <v>82.808452559130728</v>
      </c>
      <c r="AY112" s="47">
        <f>(BI112*0.2+BK112*0.2+BM112*0.2+(AQ112/0.96)*0.45)*0.79+30</f>
        <v>82.609762593283591</v>
      </c>
      <c r="AZ112" s="28">
        <f>(BI112*0.2+BJ112*0.3+(AC112/11)*0.3+(AR112/0.96)*0.1+BM112*0.1+(AY112/0.96)*0.1)*0.65+40</f>
        <v>83.473079219237604</v>
      </c>
      <c r="BA112" s="49">
        <f>IF(C112="C",(((AY112/0.95)*0.35+(AU112/0.95)*0.2+BK112*0.45)*0.55+30),IF(C112="PF",(((AY112/0.95)*0.4+(AU112/0.95)*0.25+BK112*0.35)*0.65+35),(((T112/6.3)*0.1+(AY112/0.95)*0.35+(AU112/0.95)*0.2+BK112*0.35)*0.65+40)))</f>
        <v>77.920989317721222</v>
      </c>
      <c r="BB112" s="45">
        <f>(BL112*0.3+BJ112*0.3+BI112*0.1+BN112*0.1+(AH112/2.8)*0.25)*0.62+40</f>
        <v>77.825212755448774</v>
      </c>
      <c r="BC112" s="5">
        <f>((D112-39)/-0.2)*0.5+50</f>
        <v>92.5</v>
      </c>
      <c r="BD112" s="5">
        <f>((F112-69)/0.19)*0.45+55</f>
        <v>81.05263157894737</v>
      </c>
      <c r="BE112" s="5">
        <f>((F112-85)/-0.16)*0.45+55</f>
        <v>69.0625</v>
      </c>
      <c r="BF112" s="5">
        <f>((G112-161)/1.34)*0.45+55</f>
        <v>76.492537313432834</v>
      </c>
      <c r="BG112" s="5">
        <f>((G112-295)/-1.34)*0.45+55</f>
        <v>78.507462686567166</v>
      </c>
      <c r="BH112" s="5">
        <f>(M112/29.81)*0.45+55</f>
        <v>89.99161355249916</v>
      </c>
      <c r="BI112" s="5">
        <f>((D112-39)/-0.2)</f>
        <v>85</v>
      </c>
      <c r="BJ112" s="5">
        <f>((F112-69)/0.19)</f>
        <v>57.89473684210526</v>
      </c>
      <c r="BK112" s="5">
        <f>((F112-85)/-0.16)</f>
        <v>31.25</v>
      </c>
      <c r="BL112" s="5">
        <f>((G112-161)/1.34)</f>
        <v>47.761194029850742</v>
      </c>
      <c r="BM112" s="5">
        <f>((G112-295)/-1.34)</f>
        <v>52.238805970149251</v>
      </c>
      <c r="BN112" s="5">
        <f>(M112/29.81)</f>
        <v>77.759141227775913</v>
      </c>
      <c r="BP112" s="51" t="s">
        <v>785</v>
      </c>
      <c r="BQ112" s="51" t="s">
        <v>787</v>
      </c>
      <c r="BS112">
        <v>79.194000000000003</v>
      </c>
    </row>
    <row r="113" spans="1:71" x14ac:dyDescent="0.25">
      <c r="A113" s="1">
        <v>40</v>
      </c>
      <c r="B113" s="1" t="s">
        <v>93</v>
      </c>
      <c r="C113" s="1" t="s">
        <v>30</v>
      </c>
      <c r="D113" s="1">
        <v>25</v>
      </c>
      <c r="E113" s="4">
        <f>(F113-5)</f>
        <v>72</v>
      </c>
      <c r="F113">
        <v>77</v>
      </c>
      <c r="G113">
        <v>201</v>
      </c>
      <c r="H113" t="s">
        <v>735</v>
      </c>
      <c r="I113" s="1" t="s">
        <v>587</v>
      </c>
      <c r="J113" s="1" t="s">
        <v>67</v>
      </c>
      <c r="K113" s="1">
        <v>75</v>
      </c>
      <c r="L113" s="1">
        <v>10</v>
      </c>
      <c r="M113" s="1">
        <v>1324</v>
      </c>
      <c r="N113" s="12">
        <v>141</v>
      </c>
      <c r="O113" s="12">
        <v>331</v>
      </c>
      <c r="P113" s="12">
        <v>0.42599999999999999</v>
      </c>
      <c r="Q113" s="7">
        <v>48</v>
      </c>
      <c r="R113" s="7">
        <v>132</v>
      </c>
      <c r="S113" s="7">
        <v>0.36399999999999999</v>
      </c>
      <c r="T113" s="1">
        <v>93</v>
      </c>
      <c r="U113" s="1">
        <v>199</v>
      </c>
      <c r="V113" s="1">
        <v>0.46700000000000003</v>
      </c>
      <c r="W113" s="1">
        <v>0.498</v>
      </c>
      <c r="X113" s="16">
        <v>60</v>
      </c>
      <c r="Y113" s="16">
        <v>100</v>
      </c>
      <c r="Z113" s="16">
        <v>0.6</v>
      </c>
      <c r="AA113" s="20">
        <v>21</v>
      </c>
      <c r="AB113" s="20">
        <v>201</v>
      </c>
      <c r="AC113" s="20">
        <v>222</v>
      </c>
      <c r="AD113" s="32">
        <v>78</v>
      </c>
      <c r="AE113" s="34">
        <v>52</v>
      </c>
      <c r="AF113" s="30">
        <v>33</v>
      </c>
      <c r="AG113" s="1">
        <v>73</v>
      </c>
      <c r="AH113" s="1">
        <v>127</v>
      </c>
      <c r="AI113" s="1">
        <v>390</v>
      </c>
      <c r="AJ113" s="1"/>
      <c r="AK113" s="4">
        <f>(AVERAGE(AM113:BB113)/0.87)*0.85+10</f>
        <v>80.418116765861996</v>
      </c>
      <c r="AL113" s="4">
        <f>AVERAGE(AM113:BB113)</f>
        <v>72.0750136309411</v>
      </c>
      <c r="AM113" s="14">
        <f>((P113*100)*0.5+(N113/6.59)*0.5)*0.66+45</f>
        <v>66.11869802731411</v>
      </c>
      <c r="AN113" s="10">
        <f>(BS113-MIN(BS$2:BS$493))/(MAX(BS$2:BS$493)-MIN(BS$2:BS$493))*61 +45</f>
        <v>74.183551687006471</v>
      </c>
      <c r="AO113" s="18">
        <f>IF(Y113&gt;50,((Z113*107)*0.9+(X113/5)*0.1)*0.7+30,((Z113*90)*0.5+(X113/5)*0.5)*0.7+40)</f>
        <v>71.286000000000001</v>
      </c>
      <c r="AP113" s="39">
        <f>((AZ113/0.96)*0.4+(AS113/0.96)*0.3+(T113/6.3)*0.4)*0.6+40</f>
        <v>73.534176304139805</v>
      </c>
      <c r="AQ113" s="37">
        <f>(AE113/1.5)*0.57+47</f>
        <v>66.759999999999991</v>
      </c>
      <c r="AR113" s="24">
        <f>((AF113/1.8)*0.8+(F113/0.8)*0.2)*0.73+40</f>
        <v>64.759166666666658</v>
      </c>
      <c r="AS113" s="22">
        <f>((AA113/3)*0.6+(AC113/9)*0.2+(AZ113/0.96)*0.2)*0.75+40</f>
        <v>58.71402470561268</v>
      </c>
      <c r="AT113" s="26">
        <f>((AB113/7)*0.65+(AC113/9)*0.2+(AZ113/0.96)*0.25)*0.6+47</f>
        <v>73.022596134184113</v>
      </c>
      <c r="AU113" s="43">
        <f>((AD113/5.5)*0.95+(AY113/0.95)*0.17)*0.67+40</f>
        <v>59.189681924043064</v>
      </c>
      <c r="AV113" s="37">
        <f>(((AG113-321)/-3.21)*0.1+(AU113/0.95)*0.57+(AS113/0.95)*0.2+(AI113/20)*0.2)*0.6+40</f>
        <v>75.700307895213953</v>
      </c>
      <c r="AW113" s="42">
        <f>((AQ113/0.95)*0.4+(AS113/0.95)*0.2+(AR113/0.95)*0.2+(AY113/0.95)*0.2)*0.71+30</f>
        <v>81.083952322715874</v>
      </c>
      <c r="AX113" s="45">
        <f>(BI113*0.3+BK113*0.2+BM113*0.2+AY113*0.1+BN113*0.2)*0.8+30</f>
        <v>79.911472318489743</v>
      </c>
      <c r="AY113" s="47">
        <f>(BI113*0.2+BK113*0.2+BM113*0.2+(AQ113/0.96)*0.45)*0.79+30</f>
        <v>84.765644589552238</v>
      </c>
      <c r="AZ113" s="28">
        <f>(BI113*0.2+BJ113*0.3+(AC113/11)*0.3+(AR113/0.96)*0.1+BM113*0.1+(AY113/0.96)*0.1)*0.65+40</f>
        <v>75.929758115921146</v>
      </c>
      <c r="BA113" s="49">
        <f>IF(C113="C",(((AY113/0.95)*0.35+(AU113/0.95)*0.2+BK113*0.45)*0.55+30),IF(C113="PF",(((AY113/0.95)*0.4+(AU113/0.95)*0.25+BK113*0.35)*0.65+35),(((T113/6.3)*0.1+(AY113/0.95)*0.35+(AU113/0.95)*0.2+BK113*0.35)*0.65+40)))</f>
        <v>80.733305698206692</v>
      </c>
      <c r="BB113" s="45">
        <f>(BL113*0.3+BJ113*0.3+BI113*0.1+BN113*0.1+(AH113/2.8)*0.25)*0.62+40</f>
        <v>67.507881705991082</v>
      </c>
      <c r="BC113" s="5">
        <f>((D113-39)/-0.2)*0.5+50</f>
        <v>85</v>
      </c>
      <c r="BD113" s="5">
        <f>((F113-69)/0.19)*0.45+55</f>
        <v>73.94736842105263</v>
      </c>
      <c r="BE113" s="5">
        <f>((F113-85)/-0.16)*0.45+55</f>
        <v>77.5</v>
      </c>
      <c r="BF113" s="5">
        <f>((G113-161)/1.34)*0.45+55</f>
        <v>68.432835820895519</v>
      </c>
      <c r="BG113" s="5">
        <f>((G113-295)/-1.34)*0.45+55</f>
        <v>86.567164179104481</v>
      </c>
      <c r="BH113" s="5">
        <f>(M113/29.81)*0.45+55</f>
        <v>74.986581683998651</v>
      </c>
      <c r="BI113" s="5">
        <f>((D113-39)/-0.2)</f>
        <v>70</v>
      </c>
      <c r="BJ113" s="5">
        <f>((F113-69)/0.19)</f>
        <v>42.10526315789474</v>
      </c>
      <c r="BK113" s="5">
        <f>((F113-85)/-0.16)</f>
        <v>50</v>
      </c>
      <c r="BL113" s="5">
        <f>((G113-161)/1.34)</f>
        <v>29.850746268656714</v>
      </c>
      <c r="BM113" s="5">
        <f>((G113-295)/-1.34)</f>
        <v>70.149253731343279</v>
      </c>
      <c r="BN113" s="5">
        <f>(M113/29.81)</f>
        <v>44.414625964441463</v>
      </c>
      <c r="BP113" s="51" t="s">
        <v>795</v>
      </c>
      <c r="BQ113" s="51" t="s">
        <v>789</v>
      </c>
      <c r="BS113">
        <v>79.121600000000001</v>
      </c>
    </row>
    <row r="114" spans="1:71" x14ac:dyDescent="0.25">
      <c r="A114" s="1">
        <v>392</v>
      </c>
      <c r="B114" s="1" t="s">
        <v>457</v>
      </c>
      <c r="C114" s="1" t="s">
        <v>73</v>
      </c>
      <c r="D114" s="1">
        <v>26</v>
      </c>
      <c r="E114" s="4">
        <f>(F114-5)</f>
        <v>70</v>
      </c>
      <c r="F114">
        <v>75</v>
      </c>
      <c r="G114">
        <v>190</v>
      </c>
      <c r="H114" t="s">
        <v>639</v>
      </c>
      <c r="I114" s="1" t="s">
        <v>587</v>
      </c>
      <c r="J114" s="1" t="s">
        <v>77</v>
      </c>
      <c r="K114" s="1">
        <v>51</v>
      </c>
      <c r="L114" s="1">
        <v>51</v>
      </c>
      <c r="M114" s="1">
        <v>1530</v>
      </c>
      <c r="N114" s="12">
        <v>338</v>
      </c>
      <c r="O114" s="12">
        <v>835</v>
      </c>
      <c r="P114" s="12">
        <v>0.40500000000000003</v>
      </c>
      <c r="Q114" s="7">
        <v>76</v>
      </c>
      <c r="R114" s="7">
        <v>271</v>
      </c>
      <c r="S114" s="7">
        <v>0.28000000000000003</v>
      </c>
      <c r="T114" s="1">
        <v>262</v>
      </c>
      <c r="U114" s="1">
        <v>564</v>
      </c>
      <c r="V114" s="1">
        <v>0.46500000000000002</v>
      </c>
      <c r="W114" s="1">
        <v>0.45</v>
      </c>
      <c r="X114" s="16">
        <v>152</v>
      </c>
      <c r="Y114" s="16">
        <v>187</v>
      </c>
      <c r="Z114" s="16">
        <v>0.81299999999999994</v>
      </c>
      <c r="AA114" s="20">
        <v>35</v>
      </c>
      <c r="AB114" s="20">
        <v>126</v>
      </c>
      <c r="AC114" s="20">
        <v>161</v>
      </c>
      <c r="AD114" s="32">
        <v>251</v>
      </c>
      <c r="AE114" s="34">
        <v>36</v>
      </c>
      <c r="AF114" s="30">
        <v>16</v>
      </c>
      <c r="AG114" s="1">
        <v>161</v>
      </c>
      <c r="AH114" s="1">
        <v>63</v>
      </c>
      <c r="AI114" s="1">
        <v>904</v>
      </c>
      <c r="AJ114" s="1"/>
      <c r="AK114" s="4">
        <f>(AVERAGE(AM114:BB114)/0.87)*0.85+10</f>
        <v>82.852568232529421</v>
      </c>
      <c r="AL114" s="4">
        <f>AVERAGE(AM114:BB114)</f>
        <v>74.566746308588947</v>
      </c>
      <c r="AM114" s="14">
        <f>((P114*100)*0.5+(N114/6.59)*0.5)*0.66+45</f>
        <v>75.290644916540217</v>
      </c>
      <c r="AN114" s="10">
        <f>(BS114-MIN(BS$2:BS$493))/(MAX(BS$2:BS$493)-MIN(BS$2:BS$493))*61 +45</f>
        <v>74.11376076812634</v>
      </c>
      <c r="AO114" s="18">
        <f>IF(Y114&gt;50,((Z114*107)*0.9+(X114/5)*0.1)*0.7+30,((Z114*90)*0.5+(X114/5)*0.5)*0.7+40)</f>
        <v>86.932330000000007</v>
      </c>
      <c r="AP114" s="39">
        <f>((AZ114/0.96)*0.4+(AS114/0.96)*0.3+(T114/6.3)*0.4)*0.6+40</f>
        <v>79.160719944005663</v>
      </c>
      <c r="AQ114" s="37">
        <f>(AE114/1.5)*0.57+47</f>
        <v>60.68</v>
      </c>
      <c r="AR114" s="24">
        <f>((AF114/1.8)*0.8+(F114/0.8)*0.2)*0.73+40</f>
        <v>58.878611111111113</v>
      </c>
      <c r="AS114" s="22">
        <f>((AA114/3)*0.6+(AC114/9)*0.2+(AZ114/0.96)*0.2)*0.75+40</f>
        <v>59.229706795181322</v>
      </c>
      <c r="AT114" s="26">
        <f>((AB114/7)*0.65+(AC114/9)*0.2+(AZ114/0.96)*0.25)*0.6+47</f>
        <v>67.463040128514649</v>
      </c>
      <c r="AU114" s="43">
        <f>((AD114/5.5)*0.95+(AY114/0.95)*0.17)*0.67+40</f>
        <v>79.238137632177029</v>
      </c>
      <c r="AV114" s="37">
        <f>(((AG114-321)/-3.21)*0.1+(AU114/0.95)*0.57+(AS114/0.95)*0.2+(AI114/20)*0.2)*0.6+40</f>
        <v>84.422030927319383</v>
      </c>
      <c r="AW114" s="42">
        <f>((AQ114/0.95)*0.4+(AS114/0.95)*0.2+(AR114/0.95)*0.2+(AY114/0.95)*0.2)*0.71+30</f>
        <v>78.498900835592565</v>
      </c>
      <c r="AX114" s="45">
        <f>(BI114*0.3+BK114*0.2+BM114*0.2+AY114*0.1+BN114*0.2)*0.8+30</f>
        <v>83.14901558685105</v>
      </c>
      <c r="AY114" s="47">
        <f>(BI114*0.2+BK114*0.2+BM114*0.2+(AQ114/0.96)*0.45)*0.79+30</f>
        <v>84.996159514925381</v>
      </c>
      <c r="AZ114" s="28">
        <f>(BI114*0.2+BJ114*0.3+(AC114/11)*0.3+(AR114/0.96)*0.1+BM114*0.1+(AY114/0.96)*0.1)*0.65+40</f>
        <v>72.296790155827125</v>
      </c>
      <c r="BA114" s="49">
        <f>IF(C114="C",(((AY114/0.95)*0.35+(AU114/0.95)*0.2+BK114*0.45)*0.55+30),IF(C114="PF",(((AY114/0.95)*0.4+(AU114/0.95)*0.25+BK114*0.35)*0.65+35),(((T114/6.3)*0.1+(AY114/0.95)*0.35+(AU114/0.95)*0.2+BK114*0.35)*0.65+40)))</f>
        <v>88.119381636678327</v>
      </c>
      <c r="BB114" s="45">
        <f>(BL114*0.3+BJ114*0.3+BI114*0.1+BN114*0.1+(AH114/2.8)*0.25)*0.62+40</f>
        <v>60.59871098457289</v>
      </c>
      <c r="BC114" s="5">
        <f>((D114-39)/-0.2)*0.5+50</f>
        <v>82.5</v>
      </c>
      <c r="BD114" s="5">
        <f>((F114-69)/0.19)*0.45+55</f>
        <v>69.21052631578948</v>
      </c>
      <c r="BE114" s="5">
        <f>((F114-85)/-0.16)*0.45+55</f>
        <v>83.125</v>
      </c>
      <c r="BF114" s="5">
        <f>((G114-161)/1.34)*0.45+55</f>
        <v>64.738805970149258</v>
      </c>
      <c r="BG114" s="5">
        <f>((G114-295)/-1.34)*0.45+55</f>
        <v>90.261194029850742</v>
      </c>
      <c r="BH114" s="5">
        <f>(M114/29.81)*0.45+55</f>
        <v>78.096276417309625</v>
      </c>
      <c r="BI114" s="5">
        <f>((D114-39)/-0.2)</f>
        <v>65</v>
      </c>
      <c r="BJ114" s="5">
        <f>((F114-69)/0.19)</f>
        <v>31.578947368421051</v>
      </c>
      <c r="BK114" s="5">
        <f>((F114-85)/-0.16)</f>
        <v>62.5</v>
      </c>
      <c r="BL114" s="5">
        <f>((G114-161)/1.34)</f>
        <v>21.641791044776117</v>
      </c>
      <c r="BM114" s="5">
        <f>((G114-295)/-1.34)</f>
        <v>78.358208955223873</v>
      </c>
      <c r="BN114" s="5">
        <f>(M114/29.81)</f>
        <v>51.325058705132506</v>
      </c>
      <c r="BP114" s="51" t="s">
        <v>796</v>
      </c>
      <c r="BQ114" s="51" t="s">
        <v>781</v>
      </c>
      <c r="BS114">
        <v>79.039999999999992</v>
      </c>
    </row>
    <row r="115" spans="1:71" x14ac:dyDescent="0.25">
      <c r="A115" s="1">
        <v>375</v>
      </c>
      <c r="B115" s="1" t="s">
        <v>439</v>
      </c>
      <c r="C115" s="1" t="s">
        <v>73</v>
      </c>
      <c r="D115" s="1">
        <v>37</v>
      </c>
      <c r="E115" s="4">
        <f>(F115-5)</f>
        <v>70</v>
      </c>
      <c r="F115">
        <v>75</v>
      </c>
      <c r="G115">
        <v>185</v>
      </c>
      <c r="H115" t="s">
        <v>586</v>
      </c>
      <c r="I115" s="1" t="s">
        <v>587</v>
      </c>
      <c r="J115" s="1" t="s">
        <v>69</v>
      </c>
      <c r="K115" s="1">
        <v>67</v>
      </c>
      <c r="L115" s="1">
        <v>3</v>
      </c>
      <c r="M115" s="1">
        <v>1197</v>
      </c>
      <c r="N115" s="12">
        <v>91</v>
      </c>
      <c r="O115" s="12">
        <v>228</v>
      </c>
      <c r="P115" s="12">
        <v>0.39900000000000002</v>
      </c>
      <c r="Q115" s="7">
        <v>57</v>
      </c>
      <c r="R115" s="7">
        <v>166</v>
      </c>
      <c r="S115" s="7">
        <v>0.34300000000000003</v>
      </c>
      <c r="T115" s="1">
        <v>34</v>
      </c>
      <c r="U115" s="1">
        <v>62</v>
      </c>
      <c r="V115" s="1">
        <v>0.54800000000000004</v>
      </c>
      <c r="W115" s="1">
        <v>0.52400000000000002</v>
      </c>
      <c r="X115" s="16">
        <v>35</v>
      </c>
      <c r="Y115" s="16">
        <v>41</v>
      </c>
      <c r="Z115" s="16">
        <v>0.85399999999999998</v>
      </c>
      <c r="AA115" s="20">
        <v>30</v>
      </c>
      <c r="AB115" s="20">
        <v>89</v>
      </c>
      <c r="AC115" s="20">
        <v>119</v>
      </c>
      <c r="AD115" s="32">
        <v>171</v>
      </c>
      <c r="AE115" s="34">
        <v>79</v>
      </c>
      <c r="AF115" s="30">
        <v>1</v>
      </c>
      <c r="AG115" s="1">
        <v>62</v>
      </c>
      <c r="AH115" s="1">
        <v>88</v>
      </c>
      <c r="AI115" s="1">
        <v>274</v>
      </c>
      <c r="AJ115" s="1"/>
      <c r="AK115" s="4">
        <f>(AVERAGE(AM115:BB115)/0.87)*0.85+10</f>
        <v>77.933571152272961</v>
      </c>
      <c r="AL115" s="4">
        <f>AVERAGE(AM115:BB115)</f>
        <v>69.532008120561741</v>
      </c>
      <c r="AM115" s="14">
        <f>((P115*100)*0.5+(N115/6.59)*0.5)*0.66+45</f>
        <v>62.723904400606983</v>
      </c>
      <c r="AN115" s="10">
        <f>(BS115-MIN(BS$2:BS$493))/(MAX(BS$2:BS$493)-MIN(BS$2:BS$493))*61 +45</f>
        <v>74.101444723618087</v>
      </c>
      <c r="AO115" s="18">
        <f>IF(Y115&gt;50,((Z115*107)*0.9+(X115/5)*0.1)*0.7+30,((Z115*90)*0.5+(X115/5)*0.5)*0.7+40)</f>
        <v>69.350999999999999</v>
      </c>
      <c r="AP115" s="39">
        <f>((AZ115/0.96)*0.4+(AS115/0.96)*0.3+(T115/6.3)*0.4)*0.6+40</f>
        <v>67.935158179805953</v>
      </c>
      <c r="AQ115" s="37">
        <f>(AE115/1.5)*0.57+47</f>
        <v>77.02</v>
      </c>
      <c r="AR115" s="24">
        <f>((AF115/1.8)*0.8+(F115/0.8)*0.2)*0.73+40</f>
        <v>54.011944444444445</v>
      </c>
      <c r="AS115" s="22">
        <f>((AA115/3)*0.6+(AC115/9)*0.2+(AZ115/0.96)*0.2)*0.75+40</f>
        <v>56.510911003021647</v>
      </c>
      <c r="AT115" s="26">
        <f>((AB115/7)*0.65+(AC115/9)*0.2+(AZ115/0.96)*0.25)*0.6+47</f>
        <v>63.572815764926403</v>
      </c>
      <c r="AU115" s="43">
        <f>((AD115/5.5)*0.95+(AY115/0.95)*0.17)*0.67+40</f>
        <v>69.734226573863637</v>
      </c>
      <c r="AV115" s="37">
        <f>(((AG115-321)/-3.21)*0.1+(AU115/0.95)*0.57+(AS115/0.95)*0.2+(AI115/20)*0.2)*0.6+40</f>
        <v>78.72766339914179</v>
      </c>
      <c r="AW115" s="42">
        <f>((AQ115/0.95)*0.4+(AS115/0.95)*0.2+(AR115/0.95)*0.2+(AY115/0.95)*0.2)*0.71+30</f>
        <v>81.943521294810566</v>
      </c>
      <c r="AX115" s="45">
        <f>(BI115*0.3+BK115*0.2+BM115*0.2+AY115*0.1+BN115*0.2)*0.8+30</f>
        <v>68.594747499949932</v>
      </c>
      <c r="AY115" s="47">
        <f>(BI115*0.2+BK115*0.2+BM115*0.2+(AQ115/0.96)*0.45)*0.79+30</f>
        <v>82.946618003731345</v>
      </c>
      <c r="AZ115" s="28">
        <f>(BI115*0.2+BJ115*0.3+(AC115/11)*0.3+(AR115/0.96)*0.1+BM115*0.1+(AY115/0.96)*0.1)*0.65+40</f>
        <v>64.176497086005185</v>
      </c>
      <c r="BA115" s="49">
        <f>IF(C115="C",(((AY115/0.95)*0.35+(AU115/0.95)*0.2+BK115*0.45)*0.55+30),IF(C115="PF",(((AY115/0.95)*0.4+(AU115/0.95)*0.25+BK115*0.35)*0.65+35),(((T115/6.3)*0.1+(AY115/0.95)*0.35+(AU115/0.95)*0.2+BK115*0.35)*0.65+40)))</f>
        <v>83.975654230215923</v>
      </c>
      <c r="BB115" s="45">
        <f>(BL115*0.3+BJ115*0.3+BI115*0.1+BN115*0.1+(AH115/2.8)*0.25)*0.62+40</f>
        <v>57.186023324845934</v>
      </c>
      <c r="BC115" s="5">
        <f>((D115-39)/-0.2)*0.5+50</f>
        <v>55</v>
      </c>
      <c r="BD115" s="5">
        <f>((F115-69)/0.19)*0.45+55</f>
        <v>69.21052631578948</v>
      </c>
      <c r="BE115" s="5">
        <f>((F115-85)/-0.16)*0.45+55</f>
        <v>83.125</v>
      </c>
      <c r="BF115" s="5">
        <f>((G115-161)/1.34)*0.45+55</f>
        <v>63.059701492537314</v>
      </c>
      <c r="BG115" s="5">
        <f>((G115-295)/-1.34)*0.45+55</f>
        <v>91.940298507462686</v>
      </c>
      <c r="BH115" s="5">
        <f>(M115/29.81)*0.45+55</f>
        <v>73.06943978530694</v>
      </c>
      <c r="BI115" s="5">
        <f>((D115-39)/-0.2)</f>
        <v>10</v>
      </c>
      <c r="BJ115" s="5">
        <f>((F115-69)/0.19)</f>
        <v>31.578947368421051</v>
      </c>
      <c r="BK115" s="5">
        <f>((F115-85)/-0.16)</f>
        <v>62.5</v>
      </c>
      <c r="BL115" s="5">
        <f>((G115-161)/1.34)</f>
        <v>17.910447761194028</v>
      </c>
      <c r="BM115" s="5">
        <f>((G115-295)/-1.34)</f>
        <v>82.089552238805965</v>
      </c>
      <c r="BN115" s="5">
        <f>(M115/29.81)</f>
        <v>40.154310634015431</v>
      </c>
      <c r="BP115" s="51" t="s">
        <v>799</v>
      </c>
      <c r="BQ115" s="51" t="s">
        <v>790</v>
      </c>
      <c r="BS115">
        <v>79.025599999999997</v>
      </c>
    </row>
    <row r="116" spans="1:71" x14ac:dyDescent="0.25">
      <c r="A116" s="1">
        <v>75</v>
      </c>
      <c r="B116" s="1" t="s">
        <v>133</v>
      </c>
      <c r="C116" s="1" t="s">
        <v>50</v>
      </c>
      <c r="D116" s="1">
        <v>35</v>
      </c>
      <c r="E116" s="4">
        <f>(F116-5)</f>
        <v>74</v>
      </c>
      <c r="F116">
        <v>79</v>
      </c>
      <c r="G116">
        <v>215</v>
      </c>
      <c r="H116" t="s">
        <v>618</v>
      </c>
      <c r="I116" s="1" t="s">
        <v>587</v>
      </c>
      <c r="J116" s="1" t="s">
        <v>95</v>
      </c>
      <c r="K116" s="1">
        <v>75</v>
      </c>
      <c r="L116" s="1">
        <v>1</v>
      </c>
      <c r="M116" s="1">
        <v>1505</v>
      </c>
      <c r="N116" s="12">
        <v>218</v>
      </c>
      <c r="O116" s="12">
        <v>517</v>
      </c>
      <c r="P116" s="12">
        <v>0.42199999999999999</v>
      </c>
      <c r="Q116" s="7">
        <v>91</v>
      </c>
      <c r="R116" s="7">
        <v>235</v>
      </c>
      <c r="S116" s="7">
        <v>0.38700000000000001</v>
      </c>
      <c r="T116" s="1">
        <v>127</v>
      </c>
      <c r="U116" s="1">
        <v>282</v>
      </c>
      <c r="V116" s="1">
        <v>0.45</v>
      </c>
      <c r="W116" s="1">
        <v>0.51</v>
      </c>
      <c r="X116" s="16">
        <v>53</v>
      </c>
      <c r="Y116" s="16">
        <v>67</v>
      </c>
      <c r="Z116" s="16">
        <v>0.79100000000000004</v>
      </c>
      <c r="AA116" s="20">
        <v>27</v>
      </c>
      <c r="AB116" s="20">
        <v>170</v>
      </c>
      <c r="AC116" s="20">
        <v>197</v>
      </c>
      <c r="AD116" s="32">
        <v>63</v>
      </c>
      <c r="AE116" s="34">
        <v>29</v>
      </c>
      <c r="AF116" s="30">
        <v>22</v>
      </c>
      <c r="AG116" s="1">
        <v>48</v>
      </c>
      <c r="AH116" s="1">
        <v>98</v>
      </c>
      <c r="AI116" s="1">
        <v>580</v>
      </c>
      <c r="AJ116" s="1"/>
      <c r="AK116" s="4">
        <f>(AVERAGE(AM116:BB116)/0.87)*0.85+10</f>
        <v>77.195954903239738</v>
      </c>
      <c r="AL116" s="4">
        <f>AVERAGE(AM116:BB116)</f>
        <v>68.777036195080683</v>
      </c>
      <c r="AM116" s="14">
        <f>((P116*100)*0.5+(N116/6.59)*0.5)*0.66+45</f>
        <v>69.842540212443097</v>
      </c>
      <c r="AN116" s="10">
        <f>(BS116-MIN(BS$2:BS$493))/(MAX(BS$2:BS$493)-MIN(BS$2:BS$493))*61 +45</f>
        <v>74.049101534458003</v>
      </c>
      <c r="AO116" s="18">
        <f>IF(Y116&gt;50,((Z116*107)*0.9+(X116/5)*0.1)*0.7+30,((Z116*90)*0.5+(X116/5)*0.5)*0.7+40)</f>
        <v>84.063310000000001</v>
      </c>
      <c r="AP116" s="39">
        <f>((AZ116/0.96)*0.4+(AS116/0.96)*0.3+(T116/6.3)*0.4)*0.6+40</f>
        <v>73.024698993520957</v>
      </c>
      <c r="AQ116" s="37">
        <f>(AE116/1.5)*0.57+47</f>
        <v>58.019999999999996</v>
      </c>
      <c r="AR116" s="24">
        <f>((AF116/1.8)*0.8+(F116/0.8)*0.2)*0.73+40</f>
        <v>61.555277777777775</v>
      </c>
      <c r="AS116" s="22">
        <f>((AA116/3)*0.6+(AC116/9)*0.2+(AZ116/0.96)*0.2)*0.75+40</f>
        <v>58.137027741963109</v>
      </c>
      <c r="AT116" s="26">
        <f>((AB116/7)*0.65+(AC116/9)*0.2+(AZ116/0.96)*0.25)*0.6+47</f>
        <v>69.901789646725007</v>
      </c>
      <c r="AU116" s="43">
        <f>((AD116/5.5)*0.95+(AY116/0.95)*0.17)*0.67+40</f>
        <v>55.683853454844503</v>
      </c>
      <c r="AV116" s="37">
        <f>(((AG116-321)/-3.21)*0.1+(AU116/0.95)*0.57+(AS116/0.95)*0.2+(AI116/20)*0.2)*0.6+40</f>
        <v>75.972615538941341</v>
      </c>
      <c r="AW116" s="42">
        <f>((AQ116/0.95)*0.4+(AS116/0.95)*0.2+(AR116/0.95)*0.2+(AY116/0.95)*0.2)*0.71+30</f>
        <v>75.69943737670566</v>
      </c>
      <c r="AX116" s="45">
        <f>(BI116*0.3+BK116*0.2+BM116*0.2+AY116*0.1+BN116*0.2)*0.8+30</f>
        <v>64.030334404449576</v>
      </c>
      <c r="AY116" s="47">
        <f>(BI116*0.2+BK116*0.2+BM116*0.2+(AQ116/0.96)*0.45)*0.79+30</f>
        <v>70.003367070895536</v>
      </c>
      <c r="AZ116" s="28">
        <f>(BI116*0.2+BJ116*0.3+(AC116/11)*0.3+(AR116/0.96)*0.1+BM116*0.1+(AY116/0.96)*0.1)*0.65+40</f>
        <v>69.143644215230537</v>
      </c>
      <c r="BA116" s="49">
        <f>IF(C116="C",(((AY116/0.95)*0.35+(AU116/0.95)*0.2+BK116*0.45)*0.55+30),IF(C116="PF",(((AY116/0.95)*0.4+(AU116/0.95)*0.25+BK116*0.35)*0.65+35),(((T116/6.3)*0.1+(AY116/0.95)*0.35+(AU116/0.95)*0.2+BK116*0.35)*0.65+40)))</f>
        <v>74.225427415852749</v>
      </c>
      <c r="BB116" s="45">
        <f>(BL116*0.3+BJ116*0.3+BI116*0.1+BN116*0.1+(AH116/2.8)*0.25)*0.62+40</f>
        <v>67.080153737483244</v>
      </c>
      <c r="BC116" s="5">
        <f>((D116-39)/-0.2)*0.5+50</f>
        <v>60</v>
      </c>
      <c r="BD116" s="5">
        <f>((F116-69)/0.19)*0.45+55</f>
        <v>78.68421052631578</v>
      </c>
      <c r="BE116" s="5">
        <f>((F116-85)/-0.16)*0.45+55</f>
        <v>71.875</v>
      </c>
      <c r="BF116" s="5">
        <f>((G116-161)/1.34)*0.45+55</f>
        <v>73.134328358208961</v>
      </c>
      <c r="BG116" s="5">
        <f>((G116-295)/-1.34)*0.45+55</f>
        <v>81.865671641791039</v>
      </c>
      <c r="BH116" s="5">
        <f>(M116/29.81)*0.45+55</f>
        <v>77.718886279771894</v>
      </c>
      <c r="BI116" s="5">
        <f>((D116-39)/-0.2)</f>
        <v>20</v>
      </c>
      <c r="BJ116" s="5">
        <f>((F116-69)/0.19)</f>
        <v>52.631578947368418</v>
      </c>
      <c r="BK116" s="5">
        <f>((F116-85)/-0.16)</f>
        <v>37.5</v>
      </c>
      <c r="BL116" s="5">
        <f>((G116-161)/1.34)</f>
        <v>40.298507462686565</v>
      </c>
      <c r="BM116" s="5">
        <f>((G116-295)/-1.34)</f>
        <v>59.701492537313428</v>
      </c>
      <c r="BN116" s="5">
        <f>(M116/29.81)</f>
        <v>50.486413955048647</v>
      </c>
      <c r="BP116" s="51" t="s">
        <v>791</v>
      </c>
      <c r="BQ116" s="51" t="s">
        <v>787</v>
      </c>
      <c r="BS116">
        <v>78.964399999999998</v>
      </c>
    </row>
    <row r="117" spans="1:71" x14ac:dyDescent="0.25">
      <c r="A117" s="1">
        <v>273</v>
      </c>
      <c r="B117" s="1" t="s">
        <v>335</v>
      </c>
      <c r="C117" s="1" t="s">
        <v>73</v>
      </c>
      <c r="D117" s="1">
        <v>19</v>
      </c>
      <c r="E117" s="4">
        <f>(F117-5)</f>
        <v>72</v>
      </c>
      <c r="F117">
        <v>77</v>
      </c>
      <c r="G117">
        <v>183</v>
      </c>
      <c r="H117" t="s">
        <v>782</v>
      </c>
      <c r="I117" s="1" t="s">
        <v>587</v>
      </c>
      <c r="J117" s="1" t="s">
        <v>36</v>
      </c>
      <c r="K117" s="1">
        <v>77</v>
      </c>
      <c r="L117" s="1">
        <v>40</v>
      </c>
      <c r="M117" s="1">
        <v>1902</v>
      </c>
      <c r="N117" s="12">
        <v>286</v>
      </c>
      <c r="O117" s="12">
        <v>677</v>
      </c>
      <c r="P117" s="12">
        <v>0.42199999999999999</v>
      </c>
      <c r="Q117" s="7">
        <v>57</v>
      </c>
      <c r="R117" s="7">
        <v>167</v>
      </c>
      <c r="S117" s="7">
        <v>0.34100000000000003</v>
      </c>
      <c r="T117" s="1">
        <v>229</v>
      </c>
      <c r="U117" s="1">
        <v>510</v>
      </c>
      <c r="V117" s="1">
        <v>0.44900000000000001</v>
      </c>
      <c r="W117" s="1">
        <v>0.46500000000000002</v>
      </c>
      <c r="X117" s="16">
        <v>149</v>
      </c>
      <c r="Y117" s="16">
        <v>177</v>
      </c>
      <c r="Z117" s="16">
        <v>0.84199999999999997</v>
      </c>
      <c r="AA117" s="20">
        <v>27</v>
      </c>
      <c r="AB117" s="20">
        <v>187</v>
      </c>
      <c r="AC117" s="20">
        <v>214</v>
      </c>
      <c r="AD117" s="32">
        <v>276</v>
      </c>
      <c r="AE117" s="34">
        <v>54</v>
      </c>
      <c r="AF117" s="30">
        <v>10</v>
      </c>
      <c r="AG117" s="1">
        <v>193</v>
      </c>
      <c r="AH117" s="1">
        <v>158</v>
      </c>
      <c r="AI117" s="1">
        <v>778</v>
      </c>
      <c r="AJ117" s="1"/>
      <c r="AK117" s="4">
        <f>(AVERAGE(AM117:BB117)/0.87)*0.85+10</f>
        <v>86.047439407711849</v>
      </c>
      <c r="AL117" s="4">
        <f>AVERAGE(AM117:BB117)</f>
        <v>77.836790923187422</v>
      </c>
      <c r="AM117" s="14">
        <f>((P117*100)*0.5+(N117/6.59)*0.5)*0.66+45</f>
        <v>73.247699544764799</v>
      </c>
      <c r="AN117" s="10">
        <f>(BS117-MIN(BS$2:BS$493))/(MAX(BS$2:BS$493)-MIN(BS$2:BS$493))*61 +45</f>
        <v>74.027548456568553</v>
      </c>
      <c r="AO117" s="18">
        <f>IF(Y117&gt;50,((Z117*107)*0.9+(X117/5)*0.1)*0.7+30,((Z117*90)*0.5+(X117/5)*0.5)*0.7+40)</f>
        <v>88.845219999999998</v>
      </c>
      <c r="AP117" s="39">
        <f>((AZ117/0.96)*0.4+(AS117/0.96)*0.3+(T117/6.3)*0.4)*0.6+40</f>
        <v>80.1463696999418</v>
      </c>
      <c r="AQ117" s="37">
        <f>(AE117/1.5)*0.57+47</f>
        <v>67.52</v>
      </c>
      <c r="AR117" s="24">
        <f>((AF117/1.8)*0.8+(F117/0.8)*0.2)*0.73+40</f>
        <v>57.296944444444442</v>
      </c>
      <c r="AS117" s="22">
        <f>((AA117/3)*0.6+(AC117/9)*0.2+(AZ117/0.96)*0.2)*0.75+40</f>
        <v>60.200966065901511</v>
      </c>
      <c r="AT117" s="26">
        <f>((AB117/7)*0.65+(AC117/9)*0.2+(AZ117/0.96)*0.25)*0.6+47</f>
        <v>72.856204161139601</v>
      </c>
      <c r="AU117" s="43">
        <f>((AD117/5.5)*0.95+(AY117/0.95)*0.17)*0.67+40</f>
        <v>82.960189009569376</v>
      </c>
      <c r="AV117" s="37">
        <f>(((AG117-321)/-3.21)*0.1+(AU117/0.95)*0.57+(AS117/0.95)*0.2+(AI117/20)*0.2)*0.6+40</f>
        <v>84.530523963623779</v>
      </c>
      <c r="AW117" s="42">
        <f>((AQ117/0.95)*0.4+(AS117/0.95)*0.2+(AR117/0.95)*0.2+(AY117/0.95)*0.2)*0.71+30</f>
        <v>81.485819003855937</v>
      </c>
      <c r="AX117" s="45">
        <f>(BI117*0.3+BK117*0.2+BM117*0.2+AY117*0.1+BN117*0.2)*0.8+30</f>
        <v>92.934546754119367</v>
      </c>
      <c r="AY117" s="47">
        <f>(BI117*0.2+BK117*0.2+BM117*0.2+(AQ117/0.96)*0.45)*0.79+30</f>
        <v>91.909470149253735</v>
      </c>
      <c r="AZ117" s="28">
        <f>(BI117*0.2+BJ117*0.3+(AC117/11)*0.3+(AR117/0.96)*0.1+BM117*0.1+(AY117/0.96)*0.1)*0.65+40</f>
        <v>80.539516155103001</v>
      </c>
      <c r="BA117" s="49">
        <f>IF(C117="C",(((AY117/0.95)*0.35+(AU117/0.95)*0.2+BK117*0.45)*0.55+30),IF(C117="PF",(((AY117/0.95)*0.4+(AU117/0.95)*0.25+BK117*0.35)*0.65+35),(((T117/6.3)*0.1+(AY117/0.95)*0.35+(AU117/0.95)*0.2+BK117*0.35)*0.65+40)))</f>
        <v>87.100044760276575</v>
      </c>
      <c r="BB117" s="45">
        <f>(BL117*0.3+BJ117*0.3+BI117*0.1+BN117*0.1+(AH117/2.8)*0.25)*0.62+40</f>
        <v>69.787592602436163</v>
      </c>
      <c r="BC117" s="5">
        <f>((D117-39)/-0.2)*0.5+50</f>
        <v>100</v>
      </c>
      <c r="BD117" s="5">
        <f>((F117-69)/0.19)*0.45+55</f>
        <v>73.94736842105263</v>
      </c>
      <c r="BE117" s="5">
        <f>((F117-85)/-0.16)*0.45+55</f>
        <v>77.5</v>
      </c>
      <c r="BF117" s="5">
        <f>((G117-161)/1.34)*0.45+55</f>
        <v>62.388059701492537</v>
      </c>
      <c r="BG117" s="5">
        <f>((G117-295)/-1.34)*0.45+55</f>
        <v>92.611940298507463</v>
      </c>
      <c r="BH117" s="5">
        <f>(M117/29.81)*0.45+55</f>
        <v>83.711841663871184</v>
      </c>
      <c r="BI117" s="5">
        <f>((D117-39)/-0.2)</f>
        <v>100</v>
      </c>
      <c r="BJ117" s="5">
        <f>((F117-69)/0.19)</f>
        <v>42.10526315789474</v>
      </c>
      <c r="BK117" s="5">
        <f>((F117-85)/-0.16)</f>
        <v>50</v>
      </c>
      <c r="BL117" s="5">
        <f>((G117-161)/1.34)</f>
        <v>16.417910447761194</v>
      </c>
      <c r="BM117" s="5">
        <f>((G117-295)/-1.34)</f>
        <v>83.582089552238799</v>
      </c>
      <c r="BN117" s="5">
        <f>(M117/29.81)</f>
        <v>63.804092586380413</v>
      </c>
      <c r="BP117" s="51" t="s">
        <v>785</v>
      </c>
      <c r="BQ117" s="51" t="s">
        <v>789</v>
      </c>
      <c r="BS117">
        <v>78.9392</v>
      </c>
    </row>
    <row r="118" spans="1:71" x14ac:dyDescent="0.25">
      <c r="A118" s="1">
        <v>387</v>
      </c>
      <c r="B118" s="1" t="s">
        <v>451</v>
      </c>
      <c r="C118" s="1" t="s">
        <v>73</v>
      </c>
      <c r="D118" s="1">
        <v>29</v>
      </c>
      <c r="E118" s="4">
        <f>(F118-5)</f>
        <v>68</v>
      </c>
      <c r="F118">
        <v>73</v>
      </c>
      <c r="G118">
        <v>173</v>
      </c>
      <c r="H118" t="s">
        <v>736</v>
      </c>
      <c r="I118" s="1" t="s">
        <v>587</v>
      </c>
      <c r="J118" s="1" t="s">
        <v>105</v>
      </c>
      <c r="K118" s="1">
        <v>72</v>
      </c>
      <c r="L118" s="1">
        <v>10</v>
      </c>
      <c r="M118" s="1">
        <v>1330</v>
      </c>
      <c r="N118" s="12">
        <v>176</v>
      </c>
      <c r="O118" s="12">
        <v>452</v>
      </c>
      <c r="P118" s="12">
        <v>0.38900000000000001</v>
      </c>
      <c r="Q118" s="7">
        <v>62</v>
      </c>
      <c r="R118" s="7">
        <v>193</v>
      </c>
      <c r="S118" s="7">
        <v>0.32100000000000001</v>
      </c>
      <c r="T118" s="1">
        <v>114</v>
      </c>
      <c r="U118" s="1">
        <v>259</v>
      </c>
      <c r="V118" s="1">
        <v>0.44</v>
      </c>
      <c r="W118" s="1">
        <v>0.45800000000000002</v>
      </c>
      <c r="X118" s="16">
        <v>66</v>
      </c>
      <c r="Y118" s="16">
        <v>74</v>
      </c>
      <c r="Z118" s="16">
        <v>0.89200000000000002</v>
      </c>
      <c r="AA118" s="20">
        <v>13</v>
      </c>
      <c r="AB118" s="20">
        <v>96</v>
      </c>
      <c r="AC118" s="20">
        <v>109</v>
      </c>
      <c r="AD118" s="32">
        <v>162</v>
      </c>
      <c r="AE118" s="34">
        <v>33</v>
      </c>
      <c r="AF118" s="30">
        <v>6</v>
      </c>
      <c r="AG118" s="1">
        <v>57</v>
      </c>
      <c r="AH118" s="1">
        <v>75</v>
      </c>
      <c r="AI118" s="1">
        <v>480</v>
      </c>
      <c r="AJ118" s="1"/>
      <c r="AK118" s="4">
        <f>(AVERAGE(AM118:BB118)/0.87)*0.85+10</f>
        <v>79.810711363221515</v>
      </c>
      <c r="AL118" s="4">
        <f>AVERAGE(AM118:BB118)</f>
        <v>71.45331633647379</v>
      </c>
      <c r="AM118" s="14">
        <f>((P118*100)*0.5+(N118/6.59)*0.5)*0.66+45</f>
        <v>66.650353566009102</v>
      </c>
      <c r="AN118" s="10">
        <f>(BS118-MIN(BS$2:BS$493))/(MAX(BS$2:BS$493)-MIN(BS$2:BS$493))*61 +45</f>
        <v>73.904388011485992</v>
      </c>
      <c r="AO118" s="18">
        <f>IF(Y118&gt;50,((Z118*107)*0.9+(X118/5)*0.1)*0.7+30,((Z118*90)*0.5+(X118/5)*0.5)*0.7+40)</f>
        <v>91.053719999999998</v>
      </c>
      <c r="AP118" s="39">
        <f>((AZ118/0.96)*0.4+(AS118/0.96)*0.3+(T118/6.3)*0.4)*0.6+40</f>
        <v>71.550502877520188</v>
      </c>
      <c r="AQ118" s="37">
        <f>(AE118/1.5)*0.57+47</f>
        <v>59.54</v>
      </c>
      <c r="AR118" s="24">
        <f>((AF118/1.8)*0.8+(F118/0.8)*0.2)*0.73+40</f>
        <v>55.269166666666663</v>
      </c>
      <c r="AS118" s="22">
        <f>((AA118/3)*0.6+(AC118/9)*0.2+(AZ118/0.96)*0.2)*0.75+40</f>
        <v>54.396818126618015</v>
      </c>
      <c r="AT118" s="26">
        <f>((AB118/7)*0.65+(AC118/9)*0.2+(AZ118/0.96)*0.25)*0.6+47</f>
        <v>64.432056221856115</v>
      </c>
      <c r="AU118" s="43">
        <f>((AD118/5.5)*0.95+(AY118/0.95)*0.17)*0.67+40</f>
        <v>69.080763941686598</v>
      </c>
      <c r="AV118" s="37">
        <f>(((AG118-321)/-3.21)*0.1+(AU118/0.95)*0.57+(AS118/0.95)*0.2+(AI118/20)*0.2)*0.6+40</f>
        <v>79.554831484779683</v>
      </c>
      <c r="AW118" s="42">
        <f>((AQ118/0.95)*0.4+(AS118/0.95)*0.2+(AR118/0.95)*0.2+(AY118/0.95)*0.2)*0.71+30</f>
        <v>77.073667500169847</v>
      </c>
      <c r="AX118" s="45">
        <f>(BI118*0.3+BK118*0.2+BM118*0.2+AY118*0.1+BN118*0.2)*0.8+30</f>
        <v>82.600386761967584</v>
      </c>
      <c r="AY118" s="47">
        <f>(BI118*0.2+BK118*0.2+BM118*0.2+(AQ118/0.96)*0.45)*0.79+30</f>
        <v>86.183480876865673</v>
      </c>
      <c r="AZ118" s="28">
        <f>(BI118*0.2+BJ118*0.3+(AC118/11)*0.3+(AR118/0.96)*0.1+BM118*0.1+(AY118/0.96)*0.1)*0.65+40</f>
        <v>68.032969343688663</v>
      </c>
      <c r="BA118" s="49">
        <f>IF(C118="C",(((AY118/0.95)*0.35+(AU118/0.95)*0.2+BK118*0.45)*0.55+30),IF(C118="PF",(((AY118/0.95)*0.4+(AU118/0.95)*0.25+BK118*0.35)*0.65+35),(((T118/6.3)*0.1+(AY118/0.95)*0.35+(AU118/0.95)*0.2+BK118*0.35)*0.65+40)))</f>
        <v>88.330523330828584</v>
      </c>
      <c r="BB118" s="45">
        <f>(BL118*0.3+BJ118*0.3+BI118*0.1+BN118*0.1+(AH118/2.8)*0.25)*0.62+40</f>
        <v>55.59943267343759</v>
      </c>
      <c r="BC118" s="5">
        <f>((D118-39)/-0.2)*0.5+50</f>
        <v>75</v>
      </c>
      <c r="BD118" s="5">
        <f>((F118-69)/0.19)*0.45+55</f>
        <v>64.473684210526315</v>
      </c>
      <c r="BE118" s="5">
        <f>((F118-85)/-0.16)*0.45+55</f>
        <v>88.75</v>
      </c>
      <c r="BF118" s="5">
        <f>((G118-161)/1.34)*0.45+55</f>
        <v>59.029850746268657</v>
      </c>
      <c r="BG118" s="5">
        <f>((G118-295)/-1.34)*0.45+55</f>
        <v>95.970149253731336</v>
      </c>
      <c r="BH118" s="5">
        <f>(M118/29.81)*0.45+55</f>
        <v>75.077155317007723</v>
      </c>
      <c r="BI118" s="5">
        <f>((D118-39)/-0.2)</f>
        <v>50</v>
      </c>
      <c r="BJ118" s="5">
        <f>((F118-69)/0.19)</f>
        <v>21.05263157894737</v>
      </c>
      <c r="BK118" s="5">
        <f>((F118-85)/-0.16)</f>
        <v>75</v>
      </c>
      <c r="BL118" s="5">
        <f>((G118-161)/1.34)</f>
        <v>8.9552238805970141</v>
      </c>
      <c r="BM118" s="5">
        <f>((G118-295)/-1.34)</f>
        <v>91.044776119402982</v>
      </c>
      <c r="BN118" s="5">
        <f>(M118/29.81)</f>
        <v>44.615900704461595</v>
      </c>
      <c r="BP118" s="51" t="s">
        <v>797</v>
      </c>
      <c r="BQ118" s="51" t="s">
        <v>781</v>
      </c>
      <c r="BS118">
        <v>78.795199999999994</v>
      </c>
    </row>
    <row r="119" spans="1:71" x14ac:dyDescent="0.25">
      <c r="A119" s="1">
        <v>401</v>
      </c>
      <c r="B119" s="1" t="s">
        <v>466</v>
      </c>
      <c r="C119" s="1" t="s">
        <v>73</v>
      </c>
      <c r="D119" s="1">
        <v>21</v>
      </c>
      <c r="E119" s="4">
        <f>(F119-5)</f>
        <v>68</v>
      </c>
      <c r="F119">
        <v>73</v>
      </c>
      <c r="G119">
        <v>168</v>
      </c>
      <c r="H119" t="s">
        <v>586</v>
      </c>
      <c r="I119" s="1" t="s">
        <v>591</v>
      </c>
      <c r="J119" s="1" t="s">
        <v>67</v>
      </c>
      <c r="K119" s="1">
        <v>77</v>
      </c>
      <c r="L119" s="1">
        <v>10</v>
      </c>
      <c r="M119" s="1">
        <v>1516</v>
      </c>
      <c r="N119" s="12">
        <v>284</v>
      </c>
      <c r="O119" s="12">
        <v>665</v>
      </c>
      <c r="P119" s="12">
        <v>0.42699999999999999</v>
      </c>
      <c r="Q119" s="7">
        <v>52</v>
      </c>
      <c r="R119" s="7">
        <v>148</v>
      </c>
      <c r="S119" s="7">
        <v>0.35099999999999998</v>
      </c>
      <c r="T119" s="1">
        <v>232</v>
      </c>
      <c r="U119" s="1">
        <v>517</v>
      </c>
      <c r="V119" s="1">
        <v>0.44900000000000001</v>
      </c>
      <c r="W119" s="1">
        <v>0.46600000000000003</v>
      </c>
      <c r="X119" s="16">
        <v>148</v>
      </c>
      <c r="Y119" s="16">
        <v>179</v>
      </c>
      <c r="Z119" s="16">
        <v>0.82699999999999996</v>
      </c>
      <c r="AA119" s="20">
        <v>29</v>
      </c>
      <c r="AB119" s="20">
        <v>135</v>
      </c>
      <c r="AC119" s="20">
        <v>164</v>
      </c>
      <c r="AD119" s="32">
        <v>317</v>
      </c>
      <c r="AE119" s="34">
        <v>49</v>
      </c>
      <c r="AF119" s="30">
        <v>4</v>
      </c>
      <c r="AG119" s="1">
        <v>150</v>
      </c>
      <c r="AH119" s="1">
        <v>127</v>
      </c>
      <c r="AI119" s="1">
        <v>768</v>
      </c>
      <c r="AJ119" s="1"/>
      <c r="AK119" s="4">
        <f>(AVERAGE(AM119:BB119)/0.87)*0.85+10</f>
        <v>85.486227314321951</v>
      </c>
      <c r="AL119" s="4">
        <f>AVERAGE(AM119:BB119)</f>
        <v>77.262373839364813</v>
      </c>
      <c r="AM119" s="14">
        <f>((P119*100)*0.5+(N119/6.59)*0.5)*0.66+45</f>
        <v>73.312547799696517</v>
      </c>
      <c r="AN119" s="10">
        <f>(BS119-MIN(BS$2:BS$493))/(MAX(BS$2:BS$493)-MIN(BS$2:BS$493))*61 +45</f>
        <v>73.781227566403444</v>
      </c>
      <c r="AO119" s="18">
        <f>IF(Y119&gt;50,((Z119*107)*0.9+(X119/5)*0.1)*0.7+30,((Z119*90)*0.5+(X119/5)*0.5)*0.7+40)</f>
        <v>87.820069999999987</v>
      </c>
      <c r="AP119" s="39">
        <f>((AZ119/0.96)*0.4+(AS119/0.96)*0.3+(T119/6.3)*0.4)*0.6+40</f>
        <v>78.614469906301935</v>
      </c>
      <c r="AQ119" s="37">
        <f>(AE119/1.5)*0.57+47</f>
        <v>65.62</v>
      </c>
      <c r="AR119" s="24">
        <f>((AF119/1.8)*0.8+(F119/0.8)*0.2)*0.73+40</f>
        <v>54.62027777777778</v>
      </c>
      <c r="AS119" s="22">
        <f>((AA119/3)*0.6+(AC119/9)*0.2+(AZ119/0.96)*0.2)*0.75+40</f>
        <v>58.8026338470154</v>
      </c>
      <c r="AT119" s="26">
        <f>((AB119/7)*0.65+(AC119/9)*0.2+(AZ119/0.96)*0.25)*0.6+47</f>
        <v>68.427395751777297</v>
      </c>
      <c r="AU119" s="43">
        <f>((AD119/5.5)*0.95+(AY119/0.95)*0.17)*0.67+40</f>
        <v>88.075545454545448</v>
      </c>
      <c r="AV119" s="37">
        <f>(((AG119-321)/-3.21)*0.1+(AU119/0.95)*0.57+(AS119/0.95)*0.2+(AI119/20)*0.2)*0.6+40</f>
        <v>86.939159163397093</v>
      </c>
      <c r="AW119" s="42">
        <f>((AQ119/0.95)*0.4+(AS119/0.95)*0.2+(AR119/0.95)*0.2+(AY119/0.95)*0.2)*0.71+30</f>
        <v>80.770666790232241</v>
      </c>
      <c r="AX119" s="45">
        <f>(BI119*0.3+BK119*0.2+BM119*0.2+AY119*0.1+BN119*0.2)*0.8+30</f>
        <v>94.501045927691308</v>
      </c>
      <c r="AY119" s="47">
        <v>95</v>
      </c>
      <c r="AZ119" s="28">
        <f>(BI119*0.2+BJ119*0.3+(AC119/11)*0.3+(AR119/0.96)*0.1+BM119*0.1+(AY119/0.96)*0.1)*0.65+40</f>
        <v>75.003523287565201</v>
      </c>
      <c r="BA119" s="49">
        <f>IF(C119="C",(((AY119/0.95)*0.35+(AU119/0.95)*0.2+BK119*0.45)*0.55+30),IF(C119="PF",(((AY119/0.95)*0.4+(AU119/0.95)*0.25+BK119*0.35)*0.65+35),(((T119/6.3)*0.1+(AY119/0.95)*0.35+(AU119/0.95)*0.2+BK119*0.35)*0.65+40)))</f>
        <v>94.258593855851757</v>
      </c>
      <c r="BB119" s="45">
        <f>(BL119*0.3+BJ119*0.3+BI119*0.1+BN119*0.1+(AH119/2.8)*0.25)*0.62+40</f>
        <v>60.650824301581437</v>
      </c>
      <c r="BC119" s="5">
        <f>((D119-39)/-0.2)*0.5+50</f>
        <v>95</v>
      </c>
      <c r="BD119" s="5">
        <f>((F119-69)/0.19)*0.45+55</f>
        <v>64.473684210526315</v>
      </c>
      <c r="BE119" s="5">
        <f>((F119-85)/-0.16)*0.45+55</f>
        <v>88.75</v>
      </c>
      <c r="BF119" s="5">
        <f>((G119-161)/1.34)*0.45+55</f>
        <v>57.350746268656714</v>
      </c>
      <c r="BG119" s="5">
        <f>((G119-295)/-1.34)*0.45+55</f>
        <v>97.649253731343293</v>
      </c>
      <c r="BH119" s="5">
        <f>(M119/29.81)*0.45+55</f>
        <v>77.884937940288495</v>
      </c>
      <c r="BI119" s="5">
        <f>((D119-39)/-0.2)</f>
        <v>90</v>
      </c>
      <c r="BJ119" s="5">
        <f>((F119-69)/0.19)</f>
        <v>21.05263157894737</v>
      </c>
      <c r="BK119" s="5">
        <f>((F119-85)/-0.16)</f>
        <v>75</v>
      </c>
      <c r="BL119" s="5">
        <f>((G119-161)/1.34)</f>
        <v>5.2238805970149249</v>
      </c>
      <c r="BM119" s="5">
        <f>((G119-295)/-1.34)</f>
        <v>94.776119402985074</v>
      </c>
      <c r="BN119" s="5">
        <f>(M119/29.81)</f>
        <v>50.855417645085545</v>
      </c>
      <c r="BP119" s="51" t="s">
        <v>809</v>
      </c>
      <c r="BQ119" s="51" t="s">
        <v>787</v>
      </c>
      <c r="BS119">
        <v>78.651199999999989</v>
      </c>
    </row>
    <row r="120" spans="1:71" x14ac:dyDescent="0.25">
      <c r="A120" s="1">
        <v>224</v>
      </c>
      <c r="B120" s="1" t="s">
        <v>285</v>
      </c>
      <c r="C120" s="1" t="s">
        <v>30</v>
      </c>
      <c r="D120" s="1">
        <v>30</v>
      </c>
      <c r="E120" s="4">
        <f>(F120-5)</f>
        <v>70</v>
      </c>
      <c r="F120">
        <v>75</v>
      </c>
      <c r="G120">
        <v>190</v>
      </c>
      <c r="H120" t="s">
        <v>699</v>
      </c>
      <c r="I120" s="1" t="s">
        <v>587</v>
      </c>
      <c r="J120" s="1" t="s">
        <v>84</v>
      </c>
      <c r="K120" s="1">
        <v>5</v>
      </c>
      <c r="L120" s="1">
        <v>0</v>
      </c>
      <c r="M120" s="1">
        <v>56</v>
      </c>
      <c r="N120" s="12">
        <v>6</v>
      </c>
      <c r="O120" s="12">
        <v>14</v>
      </c>
      <c r="P120" s="12">
        <v>0.42899999999999999</v>
      </c>
      <c r="Q120" s="7">
        <v>3</v>
      </c>
      <c r="R120" s="7">
        <v>6</v>
      </c>
      <c r="S120" s="7">
        <v>0.5</v>
      </c>
      <c r="T120" s="1">
        <v>3</v>
      </c>
      <c r="U120" s="1">
        <v>8</v>
      </c>
      <c r="V120" s="1">
        <v>0.375</v>
      </c>
      <c r="W120" s="1">
        <v>0.53600000000000003</v>
      </c>
      <c r="X120" s="16">
        <v>3</v>
      </c>
      <c r="Y120" s="16">
        <v>4</v>
      </c>
      <c r="Z120" s="16">
        <v>0.75</v>
      </c>
      <c r="AA120" s="20">
        <v>1</v>
      </c>
      <c r="AB120" s="20">
        <v>7</v>
      </c>
      <c r="AC120" s="20">
        <v>8</v>
      </c>
      <c r="AD120" s="32">
        <v>5</v>
      </c>
      <c r="AE120" s="34">
        <v>6</v>
      </c>
      <c r="AF120" s="30">
        <v>1</v>
      </c>
      <c r="AG120" s="1">
        <v>3</v>
      </c>
      <c r="AH120" s="1">
        <v>4</v>
      </c>
      <c r="AI120" s="1">
        <v>18</v>
      </c>
      <c r="AJ120" s="1"/>
      <c r="AK120" s="4">
        <f>(AVERAGE(AM120:BB120)/0.87)*0.85+10</f>
        <v>71.88599771895079</v>
      </c>
      <c r="AL120" s="4">
        <f>AVERAGE(AM120:BB120)</f>
        <v>63.34213884174963</v>
      </c>
      <c r="AM120" s="14">
        <f>((P120*100)*0.5+(N120/6.59)*0.5)*0.66+45</f>
        <v>59.457455235204854</v>
      </c>
      <c r="AN120" s="10">
        <f>(BS120-MIN(BS$2:BS$493))/(MAX(BS$2:BS$493)-MIN(BS$2:BS$493))*61 +45</f>
        <v>73.723752692031596</v>
      </c>
      <c r="AO120" s="18">
        <f>IF(Y120&gt;50,((Z120*107)*0.9+(X120/5)*0.1)*0.7+30,((Z120*90)*0.5+(X120/5)*0.5)*0.7+40)</f>
        <v>63.834999999999994</v>
      </c>
      <c r="AP120" s="39">
        <f>((AZ120/0.96)*0.4+(AS120/0.96)*0.3+(T120/6.3)*0.4)*0.6+40</f>
        <v>66.144354200792435</v>
      </c>
      <c r="AQ120" s="37">
        <f>(AE120/1.5)*0.57+47</f>
        <v>49.28</v>
      </c>
      <c r="AR120" s="24">
        <f>((AF120/1.8)*0.8+(F120/0.8)*0.2)*0.73+40</f>
        <v>54.011944444444445</v>
      </c>
      <c r="AS120" s="22">
        <f>((AA120/3)*0.6+(AC120/9)*0.2+(AZ120/0.96)*0.2)*0.75+40</f>
        <v>50.620084934176248</v>
      </c>
      <c r="AT120" s="26">
        <f>((AB120/7)*0.65+(AC120/9)*0.2+(AZ120/0.96)*0.25)*0.6+47</f>
        <v>57.833418267509586</v>
      </c>
      <c r="AU120" s="43">
        <f>((AD120/5.5)*0.95+(AY120/0.95)*0.17)*0.67+40</f>
        <v>49.884218047846893</v>
      </c>
      <c r="AV120" s="37">
        <f>(((AG120-321)/-3.21)*0.1+(AU120/0.95)*0.57+(AS120/0.95)*0.2+(AI120/20)*0.2)*0.6+40</f>
        <v>70.404359722555171</v>
      </c>
      <c r="AW120" s="42">
        <f>((AQ120/0.95)*0.4+(AS120/0.95)*0.2+(AR120/0.95)*0.2+(AY120/0.95)*0.2)*0.71+30</f>
        <v>71.973200997772153</v>
      </c>
      <c r="AX120" s="45">
        <f>(BI120*0.3+BK120*0.2+BM120*0.2+AY120*0.1+BN120*0.2)*0.8+30</f>
        <v>69.847051472459924</v>
      </c>
      <c r="AY120" s="47">
        <f>(BI120*0.2+BK120*0.2+BM120*0.2+(AQ120/0.96)*0.45)*0.79+30</f>
        <v>77.61459701492538</v>
      </c>
      <c r="AZ120" s="28">
        <f>(BI120*0.2+BJ120*0.3+(AC120/11)*0.3+(AR120/0.96)*0.1+BM120*0.1+(AY120/0.96)*0.1)*0.65+40</f>
        <v>66.15521024539467</v>
      </c>
      <c r="BA120" s="49">
        <f>IF(C120="C",(((AY120/0.95)*0.35+(AU120/0.95)*0.2+BK120*0.45)*0.55+30),IF(C120="PF",(((AY120/0.95)*0.4+(AU120/0.95)*0.25+BK120*0.35)*0.65+35),(((T120/6.3)*0.1+(AY120/0.95)*0.35+(AU120/0.95)*0.2+BK120*0.35)*0.65+40)))</f>
        <v>79.662617293705665</v>
      </c>
      <c r="BB120" s="45">
        <f>(BL120*0.3+BJ120*0.3+BI120*0.1+BN120*0.1+(AH120/2.8)*0.25)*0.62+40</f>
        <v>53.026956899174891</v>
      </c>
      <c r="BC120" s="5">
        <f>((D120-39)/-0.2)*0.5+50</f>
        <v>72.5</v>
      </c>
      <c r="BD120" s="5">
        <f>((F120-69)/0.19)*0.45+55</f>
        <v>69.21052631578948</v>
      </c>
      <c r="BE120" s="5">
        <f>((F120-85)/-0.16)*0.45+55</f>
        <v>83.125</v>
      </c>
      <c r="BF120" s="5">
        <f>((G120-161)/1.34)*0.45+55</f>
        <v>64.738805970149258</v>
      </c>
      <c r="BG120" s="5">
        <f>((G120-295)/-1.34)*0.45+55</f>
        <v>90.261194029850742</v>
      </c>
      <c r="BH120" s="5">
        <f>(M120/29.81)*0.45+55</f>
        <v>55.845353908084533</v>
      </c>
      <c r="BI120" s="5">
        <f>((D120-39)/-0.2)</f>
        <v>45</v>
      </c>
      <c r="BJ120" s="5">
        <f>((F120-69)/0.19)</f>
        <v>31.578947368421051</v>
      </c>
      <c r="BK120" s="5">
        <f>((F120-85)/-0.16)</f>
        <v>62.5</v>
      </c>
      <c r="BL120" s="5">
        <f>((G120-161)/1.34)</f>
        <v>21.641791044776117</v>
      </c>
      <c r="BM120" s="5">
        <f>((G120-295)/-1.34)</f>
        <v>78.358208955223873</v>
      </c>
      <c r="BN120" s="5">
        <f>(M120/29.81)</f>
        <v>1.8785642401878566</v>
      </c>
      <c r="BP120" s="51" t="s">
        <v>799</v>
      </c>
      <c r="BQ120" s="51" t="s">
        <v>787</v>
      </c>
      <c r="BS120">
        <v>78.584000000000003</v>
      </c>
    </row>
    <row r="121" spans="1:71" x14ac:dyDescent="0.25">
      <c r="A121" s="1">
        <v>114</v>
      </c>
      <c r="B121" s="1" t="s">
        <v>173</v>
      </c>
      <c r="C121" s="1" t="s">
        <v>30</v>
      </c>
      <c r="D121" s="1">
        <v>23</v>
      </c>
      <c r="E121" s="4">
        <f>(F121-5)</f>
        <v>71</v>
      </c>
      <c r="F121">
        <v>76</v>
      </c>
      <c r="G121">
        <v>205</v>
      </c>
      <c r="H121" t="s">
        <v>704</v>
      </c>
      <c r="I121" s="1" t="s">
        <v>587</v>
      </c>
      <c r="J121" s="1" t="s">
        <v>105</v>
      </c>
      <c r="K121" s="1">
        <v>47</v>
      </c>
      <c r="L121" s="1">
        <v>0</v>
      </c>
      <c r="M121" s="1">
        <v>397</v>
      </c>
      <c r="N121" s="12">
        <v>61</v>
      </c>
      <c r="O121" s="12">
        <v>165</v>
      </c>
      <c r="P121" s="12">
        <v>0.37</v>
      </c>
      <c r="Q121" s="7">
        <v>43</v>
      </c>
      <c r="R121" s="7">
        <v>118</v>
      </c>
      <c r="S121" s="7">
        <v>0.36399999999999999</v>
      </c>
      <c r="T121" s="1">
        <v>18</v>
      </c>
      <c r="U121" s="1">
        <v>47</v>
      </c>
      <c r="V121" s="1">
        <v>0.38300000000000001</v>
      </c>
      <c r="W121" s="1">
        <v>0.5</v>
      </c>
      <c r="X121" s="16">
        <v>11</v>
      </c>
      <c r="Y121" s="16">
        <v>13</v>
      </c>
      <c r="Z121" s="16">
        <v>0.84599999999999997</v>
      </c>
      <c r="AA121" s="20">
        <v>8</v>
      </c>
      <c r="AB121" s="20">
        <v>25</v>
      </c>
      <c r="AC121" s="20">
        <v>33</v>
      </c>
      <c r="AD121" s="32">
        <v>22</v>
      </c>
      <c r="AE121" s="34">
        <v>6</v>
      </c>
      <c r="AF121" s="30">
        <v>1</v>
      </c>
      <c r="AG121" s="1">
        <v>20</v>
      </c>
      <c r="AH121" s="1">
        <v>40</v>
      </c>
      <c r="AI121" s="1">
        <v>176</v>
      </c>
      <c r="AJ121" s="1"/>
      <c r="AK121" s="4">
        <f>(AVERAGE(AM121:BB121)/0.87)*0.85+10</f>
        <v>74.31623910566617</v>
      </c>
      <c r="AL121" s="4">
        <f>AVERAGE(AM121:BB121)</f>
        <v>65.829562378740675</v>
      </c>
      <c r="AM121" s="14">
        <f>((P121*100)*0.5+(N121/6.59)*0.5)*0.66+45</f>
        <v>60.264628224582701</v>
      </c>
      <c r="AN121" s="10">
        <f>(BS121-MIN(BS$2:BS$493))/(MAX(BS$2:BS$493)-MIN(BS$2:BS$493))*61 +45</f>
        <v>73.636171931083993</v>
      </c>
      <c r="AO121" s="18">
        <f>IF(Y121&gt;50,((Z121*107)*0.9+(X121/5)*0.1)*0.7+30,((Z121*90)*0.5+(X121/5)*0.5)*0.7+40)</f>
        <v>67.418999999999997</v>
      </c>
      <c r="AP121" s="39">
        <f>((AZ121/0.96)*0.4+(AS121/0.96)*0.3+(T121/6.3)*0.4)*0.6+40</f>
        <v>68.524696499507101</v>
      </c>
      <c r="AQ121" s="37">
        <f>(AE121/1.5)*0.57+47</f>
        <v>49.28</v>
      </c>
      <c r="AR121" s="24">
        <f>((AF121/1.8)*0.8+(F121/0.8)*0.2)*0.73+40</f>
        <v>54.194444444444443</v>
      </c>
      <c r="AS121" s="22">
        <f>((AA121/3)*0.6+(AC121/9)*0.2+(AZ121/0.96)*0.2)*0.75+40</f>
        <v>52.944885154569405</v>
      </c>
      <c r="AT121" s="26">
        <f>((AB121/7)*0.65+(AC121/9)*0.2+(AZ121/0.96)*0.25)*0.6+47</f>
        <v>60.027742297426549</v>
      </c>
      <c r="AU121" s="43">
        <f>((AD121/5.5)*0.95+(AY121/0.95)*0.17)*0.67+40</f>
        <v>52.184150894736845</v>
      </c>
      <c r="AV121" s="37">
        <f>(((AG121-321)/-3.21)*0.1+(AU121/0.95)*0.57+(AS121/0.95)*0.2+(AI121/20)*0.2)*0.6+40</f>
        <v>72.156237513297299</v>
      </c>
      <c r="AW121" s="42">
        <f>((AQ121/0.95)*0.4+(AS121/0.95)*0.2+(AR121/0.95)*0.2+(AY121/0.95)*0.2)*0.71+30</f>
        <v>72.762592974155808</v>
      </c>
      <c r="AX121" s="45">
        <f>(BI121*0.3+BK121*0.2+BM121*0.2+AY121*0.1+BN121*0.2)*0.8+30</f>
        <v>77.508172461610101</v>
      </c>
      <c r="AY121" s="47">
        <f>(BI121*0.2+BK121*0.2+BM121*0.2+(AQ121/0.96)*0.45)*0.79+30</f>
        <v>80.388440298507462</v>
      </c>
      <c r="AZ121" s="28">
        <f>(BI121*0.2+BJ121*0.3+(AC121/11)*0.3+(AR121/0.96)*0.1+BM121*0.1+(AY121/0.96)*0.1)*0.65+40</f>
        <v>71.647264989244206</v>
      </c>
      <c r="BA121" s="49">
        <f>IF(C121="C",(((AY121/0.95)*0.35+(AU121/0.95)*0.2+BK121*0.45)*0.55+30),IF(C121="PF",(((AY121/0.95)*0.4+(AU121/0.95)*0.25+BK121*0.35)*0.65+35),(((T121/6.3)*0.1+(AY121/0.95)*0.35+(AU121/0.95)*0.2+BK121*0.35)*0.65+40)))</f>
        <v>79.374494321741906</v>
      </c>
      <c r="BB121" s="45">
        <f>(BL121*0.3+BJ121*0.3+BI121*0.1+BN121*0.1+(AH121/2.8)*0.25)*0.62+40</f>
        <v>60.960076054942817</v>
      </c>
      <c r="BC121" s="5">
        <f>((D121-39)/-0.2)*0.5+50</f>
        <v>90</v>
      </c>
      <c r="BD121" s="5">
        <f>((F121-69)/0.19)*0.45+55</f>
        <v>71.578947368421055</v>
      </c>
      <c r="BE121" s="5">
        <f>((F121-85)/-0.16)*0.45+55</f>
        <v>80.3125</v>
      </c>
      <c r="BF121" s="5">
        <f>((G121-161)/1.34)*0.45+55</f>
        <v>69.776119402985074</v>
      </c>
      <c r="BG121" s="5">
        <f>((G121-295)/-1.34)*0.45+55</f>
        <v>85.223880597014926</v>
      </c>
      <c r="BH121" s="5">
        <f>(M121/29.81)*0.45+55</f>
        <v>60.992955384099297</v>
      </c>
      <c r="BI121" s="5">
        <f>((D121-39)/-0.2)</f>
        <v>80</v>
      </c>
      <c r="BJ121" s="5">
        <f>((F121-69)/0.19)</f>
        <v>36.842105263157897</v>
      </c>
      <c r="BK121" s="5">
        <f>((F121-85)/-0.16)</f>
        <v>56.25</v>
      </c>
      <c r="BL121" s="5">
        <f>((G121-161)/1.34)</f>
        <v>32.835820895522389</v>
      </c>
      <c r="BM121" s="5">
        <f>((G121-295)/-1.34)</f>
        <v>67.164179104477611</v>
      </c>
      <c r="BN121" s="5">
        <f>(M121/29.81)</f>
        <v>13.317678631331768</v>
      </c>
      <c r="BP121" s="51" t="s">
        <v>786</v>
      </c>
      <c r="BQ121" s="51" t="s">
        <v>787</v>
      </c>
      <c r="BS121">
        <v>78.4816</v>
      </c>
    </row>
    <row r="122" spans="1:71" x14ac:dyDescent="0.25">
      <c r="A122" s="1">
        <v>157</v>
      </c>
      <c r="B122" s="1" t="s">
        <v>218</v>
      </c>
      <c r="C122" s="1" t="s">
        <v>30</v>
      </c>
      <c r="D122" s="1">
        <v>23</v>
      </c>
      <c r="E122" s="4">
        <f>(F122-5)</f>
        <v>72</v>
      </c>
      <c r="F122">
        <v>77</v>
      </c>
      <c r="G122">
        <v>191</v>
      </c>
      <c r="H122" t="s">
        <v>719</v>
      </c>
      <c r="I122" s="1" t="s">
        <v>587</v>
      </c>
      <c r="J122" s="1" t="s">
        <v>38</v>
      </c>
      <c r="K122" s="1">
        <v>3</v>
      </c>
      <c r="L122" s="1">
        <v>0</v>
      </c>
      <c r="M122" s="1">
        <v>13</v>
      </c>
      <c r="N122" s="12">
        <v>1</v>
      </c>
      <c r="O122" s="12">
        <v>2</v>
      </c>
      <c r="P122" s="12">
        <v>0.5</v>
      </c>
      <c r="Q122" s="7">
        <v>1</v>
      </c>
      <c r="R122" s="7">
        <v>2</v>
      </c>
      <c r="S122" s="7">
        <v>0.5</v>
      </c>
      <c r="T122" s="1">
        <v>0</v>
      </c>
      <c r="U122" s="1">
        <v>0</v>
      </c>
      <c r="V122" s="1"/>
      <c r="W122" s="1">
        <v>0.75</v>
      </c>
      <c r="X122" s="16">
        <v>0</v>
      </c>
      <c r="Y122" s="16">
        <v>0</v>
      </c>
      <c r="Z122" s="16"/>
      <c r="AA122" s="20">
        <v>1</v>
      </c>
      <c r="AB122" s="20">
        <v>1</v>
      </c>
      <c r="AC122" s="20">
        <v>2</v>
      </c>
      <c r="AD122" s="32">
        <v>3</v>
      </c>
      <c r="AE122" s="34">
        <v>0</v>
      </c>
      <c r="AF122" s="30">
        <v>1</v>
      </c>
      <c r="AG122" s="1">
        <v>3</v>
      </c>
      <c r="AH122" s="1">
        <v>4</v>
      </c>
      <c r="AI122" s="1">
        <v>3</v>
      </c>
      <c r="AJ122" s="1"/>
      <c r="AK122" s="4">
        <f>(AVERAGE(AM122:BB122)/0.87)*0.85+10</f>
        <v>71.695504286524837</v>
      </c>
      <c r="AL122" s="4">
        <f>AVERAGE(AM122:BB122)</f>
        <v>63.147163210913661</v>
      </c>
      <c r="AM122" s="14">
        <f>((P122*100)*0.5+(N122/6.59)*0.5)*0.66+45</f>
        <v>61.550075872534144</v>
      </c>
      <c r="AN122" s="10">
        <f>(BS122-MIN(BS$2:BS$493))/(MAX(BS$2:BS$493)-MIN(BS$2:BS$493))*61 +45</f>
        <v>73.50480078966261</v>
      </c>
      <c r="AO122" s="18">
        <f>IF(Y122&gt;50,((Z122*107)*0.9+(X122/5)*0.1)*0.7+30,((Z122*90)*0.5+(X122/5)*0.5)*0.7+40)</f>
        <v>40</v>
      </c>
      <c r="AP122" s="39">
        <f>((AZ122/0.96)*0.4+(AS122/0.96)*0.3+(T122/6.3)*0.4)*0.6+40</f>
        <v>67.868091550432581</v>
      </c>
      <c r="AQ122" s="37">
        <f>(AE122/1.5)*0.57+47</f>
        <v>47</v>
      </c>
      <c r="AR122" s="24">
        <f>((AF122/1.8)*0.8+(F122/0.8)*0.2)*0.73+40</f>
        <v>54.37694444444444</v>
      </c>
      <c r="AS122" s="22">
        <f>((AA122/3)*0.6+(AC122/9)*0.2+(AZ122/0.96)*0.2)*0.75+40</f>
        <v>51.558839095813099</v>
      </c>
      <c r="AT122" s="26">
        <f>((AB122/7)*0.65+(AC122/9)*0.2+(AZ122/0.96)*0.25)*0.6+47</f>
        <v>58.45788671486072</v>
      </c>
      <c r="AU122" s="43">
        <f>((AD122/5.5)*0.95+(AY122/0.95)*0.17)*0.67+40</f>
        <v>49.963623824760766</v>
      </c>
      <c r="AV122" s="37">
        <f>(((AG122-321)/-3.21)*0.1+(AU122/0.95)*0.57+(AS122/0.95)*0.2+(AI122/20)*0.2)*0.6+40</f>
        <v>70.461525275293027</v>
      </c>
      <c r="AW122" s="42">
        <f>((AQ122/0.95)*0.4+(AS122/0.95)*0.2+(AR122/0.95)*0.2+(AY122/0.95)*0.2)*0.71+30</f>
        <v>71.874029873951457</v>
      </c>
      <c r="AX122" s="45">
        <f>(BI122*0.3+BK122*0.2+BM122*0.2+AY122*0.1+BN122*0.2)*0.8+30</f>
        <v>76.104275616341312</v>
      </c>
      <c r="AY122" s="47">
        <f>(BI122*0.2+BK122*0.2+BM122*0.2+(AQ122/0.96)*0.45)*0.79+30</f>
        <v>80.207374067164181</v>
      </c>
      <c r="AZ122" s="28">
        <f>(BI122*0.2+BJ122*0.3+(AC122/11)*0.3+(AR122/0.96)*0.1+BM122*0.1+(AY122/0.96)*0.1)*0.65+40</f>
        <v>72.803236879870511</v>
      </c>
      <c r="BA122" s="49">
        <f>IF(C122="C",(((AY122/0.95)*0.35+(AU122/0.95)*0.2+BK122*0.45)*0.55+30),IF(C122="PF",(((AY122/0.95)*0.4+(AU122/0.95)*0.25+BK122*0.35)*0.65+35),(((T122/6.3)*0.1+(AY122/0.95)*0.35+(AU122/0.95)*0.2+BK122*0.35)*0.65+40)))</f>
        <v>77.419682839472358</v>
      </c>
      <c r="BB122" s="45">
        <f>(BL122*0.3+BJ122*0.3+BI122*0.1+BN122*0.1+(AH122/2.8)*0.25)*0.62+40</f>
        <v>57.204224530017306</v>
      </c>
      <c r="BC122" s="5">
        <f>((D122-39)/-0.2)*0.5+50</f>
        <v>90</v>
      </c>
      <c r="BD122" s="5">
        <f>((F122-69)/0.19)*0.45+55</f>
        <v>73.94736842105263</v>
      </c>
      <c r="BE122" s="5">
        <f>((F122-85)/-0.16)*0.45+55</f>
        <v>77.5</v>
      </c>
      <c r="BF122" s="5">
        <f>((G122-161)/1.34)*0.45+55</f>
        <v>65.074626865671647</v>
      </c>
      <c r="BG122" s="5">
        <f>((G122-295)/-1.34)*0.45+55</f>
        <v>89.925373134328368</v>
      </c>
      <c r="BH122" s="5">
        <f>(M122/29.81)*0.45+55</f>
        <v>55.196242871519622</v>
      </c>
      <c r="BI122" s="5">
        <f>((D122-39)/-0.2)</f>
        <v>80</v>
      </c>
      <c r="BJ122" s="5">
        <f>((F122-69)/0.19)</f>
        <v>42.10526315789474</v>
      </c>
      <c r="BK122" s="5">
        <f>((F122-85)/-0.16)</f>
        <v>50</v>
      </c>
      <c r="BL122" s="5">
        <f>((G122-161)/1.34)</f>
        <v>22.388059701492537</v>
      </c>
      <c r="BM122" s="5">
        <f>((G122-295)/-1.34)</f>
        <v>77.611940298507463</v>
      </c>
      <c r="BN122" s="5">
        <f>(M122/29.81)</f>
        <v>0.43609527004360954</v>
      </c>
      <c r="BP122" s="51" t="s">
        <v>788</v>
      </c>
      <c r="BQ122" s="51" t="s">
        <v>787</v>
      </c>
      <c r="BS122">
        <v>78.328000000000003</v>
      </c>
    </row>
    <row r="123" spans="1:71" x14ac:dyDescent="0.25">
      <c r="A123" s="1">
        <v>462</v>
      </c>
      <c r="B123" s="1" t="s">
        <v>528</v>
      </c>
      <c r="C123" s="1" t="s">
        <v>73</v>
      </c>
      <c r="D123" s="1">
        <v>24</v>
      </c>
      <c r="E123" s="4">
        <f>(F123-5)</f>
        <v>71</v>
      </c>
      <c r="F123">
        <v>76</v>
      </c>
      <c r="G123">
        <v>195</v>
      </c>
      <c r="H123" t="s">
        <v>593</v>
      </c>
      <c r="I123" s="1" t="s">
        <v>587</v>
      </c>
      <c r="J123" s="1" t="s">
        <v>95</v>
      </c>
      <c r="K123" s="1">
        <v>79</v>
      </c>
      <c r="L123" s="1">
        <v>79</v>
      </c>
      <c r="M123" s="1">
        <v>2837</v>
      </c>
      <c r="N123" s="12">
        <v>519</v>
      </c>
      <c r="O123" s="12">
        <v>1166</v>
      </c>
      <c r="P123" s="12">
        <v>0.44500000000000001</v>
      </c>
      <c r="Q123" s="7">
        <v>65</v>
      </c>
      <c r="R123" s="7">
        <v>217</v>
      </c>
      <c r="S123" s="7">
        <v>0.3</v>
      </c>
      <c r="T123" s="1">
        <v>454</v>
      </c>
      <c r="U123" s="1">
        <v>949</v>
      </c>
      <c r="V123" s="1">
        <v>0.47799999999999998</v>
      </c>
      <c r="W123" s="1">
        <v>0.47299999999999998</v>
      </c>
      <c r="X123" s="16">
        <v>284</v>
      </c>
      <c r="Y123" s="16">
        <v>362</v>
      </c>
      <c r="Z123" s="16">
        <v>0.78500000000000003</v>
      </c>
      <c r="AA123" s="20">
        <v>36</v>
      </c>
      <c r="AB123" s="20">
        <v>330</v>
      </c>
      <c r="AC123" s="20">
        <v>366</v>
      </c>
      <c r="AD123" s="32">
        <v>792</v>
      </c>
      <c r="AE123" s="34">
        <v>138</v>
      </c>
      <c r="AF123" s="30">
        <v>45</v>
      </c>
      <c r="AG123" s="1">
        <v>304</v>
      </c>
      <c r="AH123" s="1">
        <v>180</v>
      </c>
      <c r="AI123" s="1">
        <v>1387</v>
      </c>
      <c r="AJ123" s="1"/>
      <c r="AK123" s="4">
        <f>(AVERAGE(AM123:BB123)/0.87)*0.85+10</f>
        <v>92.738322307767461</v>
      </c>
      <c r="AL123" s="4">
        <f>AVERAGE(AM123:BB123)</f>
        <v>84.68510636206787</v>
      </c>
      <c r="AM123" s="14">
        <f>((P123*100)*0.5+(N123/6.59)*0.5)*0.66+45</f>
        <v>85.674377845220036</v>
      </c>
      <c r="AN123" s="10">
        <f>(BS123-MIN(BS$2:BS$493))/(MAX(BS$2:BS$493)-MIN(BS$2:BS$493))*61 +45</f>
        <v>73.497958542713562</v>
      </c>
      <c r="AO123" s="18">
        <f>IF(Y123&gt;50,((Z123*107)*0.9+(X123/5)*0.1)*0.7+30,((Z123*90)*0.5+(X123/5)*0.5)*0.7+40)</f>
        <v>86.892849999999981</v>
      </c>
      <c r="AP123" s="39">
        <f>((AZ123/0.96)*0.4+(AS123/0.96)*0.3+(T123/6.3)*0.4)*0.6+40</f>
        <v>89.073477269257097</v>
      </c>
      <c r="AQ123" s="37">
        <v>94</v>
      </c>
      <c r="AR123" s="24">
        <f>((AF123/1.8)*0.8+(F123/0.8)*0.2)*0.73+40</f>
        <v>68.47</v>
      </c>
      <c r="AS123" s="22">
        <f>((AA123/3)*0.6+(AC123/9)*0.2+(AZ123/0.96)*0.2)*0.75+40</f>
        <v>63.875937999451196</v>
      </c>
      <c r="AT123" s="26">
        <f>((AB123/7)*0.65+(AC123/9)*0.2+(AZ123/0.96)*0.25)*0.6+47</f>
        <v>82.641652285165492</v>
      </c>
      <c r="AU123" s="43">
        <v>98</v>
      </c>
      <c r="AV123" s="37">
        <f>(((AG123-321)/-3.21)*0.1+(AU123/0.95)*0.57+(AS123/0.95)*0.2+(AI123/20)*0.2)*0.6+40</f>
        <v>91.98829654611859</v>
      </c>
      <c r="AW123" s="42">
        <f>((AQ123/0.95)*0.4+(AS123/0.95)*0.2+(AR123/0.95)*0.2+(AY123/0.95)*0.2)*0.71+30</f>
        <v>91.784340206233765</v>
      </c>
      <c r="AX123" s="45">
        <f>(BI123*0.3+BK123*0.2+BM123*0.2+AY123*0.1+BN123*0.2)*0.8+30</f>
        <v>91.607403505785399</v>
      </c>
      <c r="AY123" s="47">
        <v>93</v>
      </c>
      <c r="AZ123" s="28">
        <f>(BI123*0.2+BJ123*0.3+(AC123/11)*0.3+(AR123/0.96)*0.1+BM123*0.1+(AY123/0.96)*0.1)*0.65+40</f>
        <v>79.206003196487657</v>
      </c>
      <c r="BA123" s="49">
        <f>IF(C123="C",(((AY123/0.95)*0.35+(AU123/0.95)*0.2+BK123*0.45)*0.55+30),IF(C123="PF",(((AY123/0.95)*0.4+(AU123/0.95)*0.25+BK123*0.35)*0.65+35),(((T123/6.3)*0.1+(AY123/0.95)*0.35+(AU123/0.95)*0.2+BK123*0.35)*0.65+40)))</f>
        <v>93.162580931495413</v>
      </c>
      <c r="BB123" s="45">
        <f>(BL123*0.3+BJ123*0.3+BI123*0.1+BN123*0.1+(AH123/2.8)*0.25)*0.62+40</f>
        <v>72.086823465157764</v>
      </c>
      <c r="BC123" s="5">
        <f>((D123-39)/-0.2)*0.5+50</f>
        <v>87.5</v>
      </c>
      <c r="BD123" s="5">
        <f>((F123-69)/0.19)*0.45+55</f>
        <v>71.578947368421055</v>
      </c>
      <c r="BE123" s="5">
        <f>((F123-85)/-0.16)*0.45+55</f>
        <v>80.3125</v>
      </c>
      <c r="BF123" s="5">
        <f>((G123-161)/1.34)*0.45+55</f>
        <v>66.417910447761187</v>
      </c>
      <c r="BG123" s="5">
        <f>((G123-295)/-1.34)*0.45+55</f>
        <v>88.582089552238813</v>
      </c>
      <c r="BH123" s="5">
        <f>(M123/29.81)*0.45+55</f>
        <v>97.826232807782617</v>
      </c>
      <c r="BI123" s="5">
        <f>((D123-39)/-0.2)</f>
        <v>75</v>
      </c>
      <c r="BJ123" s="5">
        <f>((F123-69)/0.19)</f>
        <v>36.842105263157897</v>
      </c>
      <c r="BK123" s="5">
        <f>((F123-85)/-0.16)</f>
        <v>56.25</v>
      </c>
      <c r="BL123" s="5">
        <f>((G123-161)/1.34)</f>
        <v>25.373134328358208</v>
      </c>
      <c r="BM123" s="5">
        <f>((G123-295)/-1.34)</f>
        <v>74.626865671641781</v>
      </c>
      <c r="BN123" s="5">
        <f>(M123/29.81)</f>
        <v>95.169406239516945</v>
      </c>
      <c r="BP123" s="51" t="s">
        <v>785</v>
      </c>
      <c r="BQ123" s="51" t="s">
        <v>787</v>
      </c>
      <c r="BS123">
        <v>78.319999999999993</v>
      </c>
    </row>
    <row r="124" spans="1:71" x14ac:dyDescent="0.25">
      <c r="A124" s="1">
        <v>369</v>
      </c>
      <c r="B124" s="1" t="s">
        <v>432</v>
      </c>
      <c r="C124" s="1" t="s">
        <v>433</v>
      </c>
      <c r="D124" s="1">
        <v>26</v>
      </c>
      <c r="E124" s="4">
        <f>(F124-5)</f>
        <v>74</v>
      </c>
      <c r="F124">
        <v>79</v>
      </c>
      <c r="G124">
        <v>220</v>
      </c>
      <c r="H124" t="s">
        <v>643</v>
      </c>
      <c r="I124" s="1" t="s">
        <v>587</v>
      </c>
      <c r="J124" s="1" t="s">
        <v>41</v>
      </c>
      <c r="K124" s="1">
        <v>75</v>
      </c>
      <c r="L124" s="1">
        <v>30</v>
      </c>
      <c r="M124" s="1">
        <v>1793</v>
      </c>
      <c r="N124" s="12">
        <v>188</v>
      </c>
      <c r="O124" s="12">
        <v>447</v>
      </c>
      <c r="P124" s="12">
        <v>0.42099999999999999</v>
      </c>
      <c r="Q124" s="7">
        <v>91</v>
      </c>
      <c r="R124" s="7">
        <v>244</v>
      </c>
      <c r="S124" s="7">
        <v>0.373</v>
      </c>
      <c r="T124" s="1">
        <v>97</v>
      </c>
      <c r="U124" s="1">
        <v>203</v>
      </c>
      <c r="V124" s="1">
        <v>0.47799999999999998</v>
      </c>
      <c r="W124" s="1">
        <v>0.52200000000000002</v>
      </c>
      <c r="X124" s="16">
        <v>71</v>
      </c>
      <c r="Y124" s="16">
        <v>96</v>
      </c>
      <c r="Z124" s="16">
        <v>0.74</v>
      </c>
      <c r="AA124" s="20">
        <v>53</v>
      </c>
      <c r="AB124" s="20">
        <v>142</v>
      </c>
      <c r="AC124" s="20">
        <v>195</v>
      </c>
      <c r="AD124" s="32">
        <v>94</v>
      </c>
      <c r="AE124" s="34">
        <v>19</v>
      </c>
      <c r="AF124" s="30">
        <v>24</v>
      </c>
      <c r="AG124" s="1">
        <v>51</v>
      </c>
      <c r="AH124" s="1">
        <v>150</v>
      </c>
      <c r="AI124" s="1">
        <v>538</v>
      </c>
      <c r="AJ124" s="1"/>
      <c r="AK124" s="4">
        <f>(AVERAGE(AM124:BB124)/0.87)*0.85+10</f>
        <v>79.337263633031455</v>
      </c>
      <c r="AL124" s="4">
        <f>AVERAGE(AM124:BB124)</f>
        <v>70.968728659691024</v>
      </c>
      <c r="AM124" s="14">
        <f>((P124*100)*0.5+(N124/6.59)*0.5)*0.66+45</f>
        <v>68.307264036418815</v>
      </c>
      <c r="AN124" s="10">
        <f>(BS124-MIN(BS$2:BS$493))/(MAX(BS$2:BS$493)-MIN(BS$2:BS$493))*61 +45</f>
        <v>73.459984072146455</v>
      </c>
      <c r="AO124" s="18">
        <f>IF(Y124&gt;50,((Z124*107)*0.9+(X124/5)*0.1)*0.7+30,((Z124*90)*0.5+(X124/5)*0.5)*0.7+40)</f>
        <v>80.877399999999994</v>
      </c>
      <c r="AP124" s="39">
        <f>((AZ124/0.96)*0.4+(AS124/0.96)*0.3+(T124/6.3)*0.4)*0.6+40</f>
        <v>74.272052735189277</v>
      </c>
      <c r="AQ124" s="37">
        <f>(AE124/1.5)*0.57+47</f>
        <v>54.22</v>
      </c>
      <c r="AR124" s="24">
        <f>((AF124/1.8)*0.8+(F124/0.8)*0.2)*0.73+40</f>
        <v>62.204166666666666</v>
      </c>
      <c r="AS124" s="22">
        <f>((AA124/3)*0.6+(AC124/9)*0.2+(AZ124/0.96)*0.2)*0.75+40</f>
        <v>62.935280917455209</v>
      </c>
      <c r="AT124" s="26">
        <f>((AB124/7)*0.65+(AC124/9)*0.2+(AZ124/0.96)*0.25)*0.6+47</f>
        <v>69.246709488883781</v>
      </c>
      <c r="AU124" s="43">
        <f>((AD124/5.5)*0.95+(AY124/0.95)*0.17)*0.67+40</f>
        <v>59.884451902811008</v>
      </c>
      <c r="AV124" s="37">
        <f>(((AG124-321)/-3.21)*0.1+(AU124/0.95)*0.57+(AS124/0.95)*0.2+(AI124/20)*0.2)*0.6+40</f>
        <v>77.782851351811019</v>
      </c>
      <c r="AW124" s="42">
        <f>((AQ124/0.95)*0.4+(AS124/0.95)*0.2+(AR124/0.95)*0.2+(AY124/0.95)*0.2)*0.71+30</f>
        <v>76.141939619054753</v>
      </c>
      <c r="AX124" s="45">
        <f>(BI124*0.3+BK124*0.2+BM124*0.2+AY124*0.1+BN124*0.2)*0.8+30</f>
        <v>76.188170303326558</v>
      </c>
      <c r="AY124" s="47">
        <f>(BI124*0.2+BK124*0.2+BM124*0.2+(AQ124/0.96)*0.45)*0.79+30</f>
        <v>75.11662733208955</v>
      </c>
      <c r="AZ124" s="28">
        <f>(BI124*0.2+BJ124*0.3+(AC124/11)*0.3+(AR124/0.96)*0.1+BM124*0.1+(AY124/0.96)*0.1)*0.65+40</f>
        <v>75.105797871713349</v>
      </c>
      <c r="BA124" s="49">
        <f>IF(C124="C",(((AY124/0.95)*0.35+(AU124/0.95)*0.2+BK124*0.45)*0.55+30),IF(C124="PF",(((AY124/0.95)*0.4+(AU124/0.95)*0.25+BK124*0.35)*0.65+35),(((T124/6.3)*0.1+(AY124/0.95)*0.35+(AU124/0.95)*0.2+BK124*0.35)*0.65+40)))</f>
        <v>75.715213614389228</v>
      </c>
      <c r="BB124" s="45">
        <f>(BL124*0.3+BJ124*0.3+BI124*0.1+BN124*0.1+(AH124/2.8)*0.25)*0.62+40</f>
        <v>74.041748643100846</v>
      </c>
      <c r="BC124" s="5">
        <f>((D124-39)/-0.2)*0.5+50</f>
        <v>82.5</v>
      </c>
      <c r="BD124" s="5">
        <f>((F124-69)/0.19)*0.45+55</f>
        <v>78.68421052631578</v>
      </c>
      <c r="BE124" s="5">
        <f>((F124-85)/-0.16)*0.45+55</f>
        <v>71.875</v>
      </c>
      <c r="BF124" s="5">
        <f>((G124-161)/1.34)*0.45+55</f>
        <v>74.81343283582089</v>
      </c>
      <c r="BG124" s="5">
        <f>((G124-295)/-1.34)*0.45+55</f>
        <v>80.18656716417911</v>
      </c>
      <c r="BH124" s="5">
        <f>(M124/29.81)*0.45+55</f>
        <v>82.066420664206646</v>
      </c>
      <c r="BI124" s="5">
        <f>((D124-39)/-0.2)</f>
        <v>65</v>
      </c>
      <c r="BJ124" s="5">
        <f>((F124-69)/0.19)</f>
        <v>52.631578947368418</v>
      </c>
      <c r="BK124" s="5">
        <f>((F124-85)/-0.16)</f>
        <v>37.5</v>
      </c>
      <c r="BL124" s="5">
        <f>((G124-161)/1.34)</f>
        <v>44.029850746268657</v>
      </c>
      <c r="BM124" s="5">
        <f>((G124-295)/-1.34)</f>
        <v>55.970149253731343</v>
      </c>
      <c r="BN124" s="5">
        <f>(M124/29.81)</f>
        <v>60.147601476014763</v>
      </c>
      <c r="BP124" s="51" t="s">
        <v>781</v>
      </c>
      <c r="BQ124" s="51" t="s">
        <v>787</v>
      </c>
      <c r="BS124">
        <v>78.275599999999997</v>
      </c>
    </row>
    <row r="125" spans="1:71" x14ac:dyDescent="0.25">
      <c r="A125" s="1">
        <v>479</v>
      </c>
      <c r="B125" s="1" t="s">
        <v>545</v>
      </c>
      <c r="C125" s="1" t="s">
        <v>25</v>
      </c>
      <c r="D125" s="1">
        <v>28</v>
      </c>
      <c r="E125" s="4">
        <f>(F125-5)</f>
        <v>76</v>
      </c>
      <c r="F125">
        <v>81</v>
      </c>
      <c r="G125">
        <v>237</v>
      </c>
      <c r="H125" t="s">
        <v>590</v>
      </c>
      <c r="I125" s="1" t="s">
        <v>587</v>
      </c>
      <c r="J125" s="1" t="s">
        <v>105</v>
      </c>
      <c r="K125" s="1">
        <v>78</v>
      </c>
      <c r="L125" s="1">
        <v>37</v>
      </c>
      <c r="M125" s="1">
        <v>2035</v>
      </c>
      <c r="N125" s="12">
        <v>210</v>
      </c>
      <c r="O125" s="12">
        <v>495</v>
      </c>
      <c r="P125" s="12">
        <v>0.42399999999999999</v>
      </c>
      <c r="Q125" s="7">
        <v>95</v>
      </c>
      <c r="R125" s="7">
        <v>265</v>
      </c>
      <c r="S125" s="7">
        <v>0.35799999999999998</v>
      </c>
      <c r="T125" s="1">
        <v>115</v>
      </c>
      <c r="U125" s="1">
        <v>230</v>
      </c>
      <c r="V125" s="1">
        <v>0.5</v>
      </c>
      <c r="W125" s="1">
        <v>0.52</v>
      </c>
      <c r="X125" s="16">
        <v>62</v>
      </c>
      <c r="Y125" s="16">
        <v>87</v>
      </c>
      <c r="Z125" s="16">
        <v>0.71299999999999997</v>
      </c>
      <c r="AA125" s="20">
        <v>58</v>
      </c>
      <c r="AB125" s="20">
        <v>328</v>
      </c>
      <c r="AC125" s="20">
        <v>386</v>
      </c>
      <c r="AD125" s="32">
        <v>100</v>
      </c>
      <c r="AE125" s="34">
        <v>69</v>
      </c>
      <c r="AF125" s="30">
        <v>36</v>
      </c>
      <c r="AG125" s="1">
        <v>60</v>
      </c>
      <c r="AH125" s="1">
        <v>146</v>
      </c>
      <c r="AI125" s="1">
        <v>577</v>
      </c>
      <c r="AJ125" s="1"/>
      <c r="AK125" s="4">
        <f>(AVERAGE(AM125:BB125)/0.87)*0.85+10</f>
        <v>82.537254502875186</v>
      </c>
      <c r="AL125" s="4">
        <f>AVERAGE(AM125:BB125)</f>
        <v>74.244013432354592</v>
      </c>
      <c r="AM125" s="14">
        <f>((P125*100)*0.5+(N125/6.59)*0.5)*0.66+45</f>
        <v>69.507933232169961</v>
      </c>
      <c r="AN125" s="10">
        <f>(BS125-MIN(BS$2:BS$493))/(MAX(BS$2:BS$493)-MIN(BS$2:BS$493))*61 +45</f>
        <v>73.389851040918884</v>
      </c>
      <c r="AO125" s="18">
        <f>IF(Y125&gt;50,((Z125*107)*0.9+(X125/5)*0.1)*0.7+30,((Z125*90)*0.5+(X125/5)*0.5)*0.7+40)</f>
        <v>78.931330000000003</v>
      </c>
      <c r="AP125" s="39">
        <f>((AZ125/0.96)*0.4+(AS125/0.96)*0.3+(T125/6.3)*0.4)*0.6+40</f>
        <v>76.729281893200408</v>
      </c>
      <c r="AQ125" s="37">
        <f>(AE125/1.5)*0.57+47</f>
        <v>73.22</v>
      </c>
      <c r="AR125" s="24">
        <f>((AF125/1.8)*0.8+(F125/0.8)*0.2)*0.73+40</f>
        <v>66.462500000000006</v>
      </c>
      <c r="AS125" s="22">
        <f>((AA125/3)*0.6+(AC125/9)*0.2+(AZ125/0.96)*0.2)*0.75+40</f>
        <v>67.447084109416153</v>
      </c>
      <c r="AT125" s="26">
        <f>((AB125/7)*0.65+(AC125/9)*0.2+(AZ125/0.96)*0.25)*0.6+47</f>
        <v>82.734703157035185</v>
      </c>
      <c r="AU125" s="43">
        <f>((AD125/5.5)*0.95+(AY125/0.95)*0.17)*0.67+40</f>
        <v>60.755835308911486</v>
      </c>
      <c r="AV125" s="37">
        <f>(((AG125-321)/-3.21)*0.1+(AU125/0.95)*0.57+(AS125/0.95)*0.2+(AI125/20)*0.2)*0.6+40</f>
        <v>78.73223706108422</v>
      </c>
      <c r="AW125" s="42">
        <f>((AQ125/0.95)*0.4+(AS125/0.95)*0.2+(AR125/0.95)*0.2+(AY125/0.95)*0.2)*0.71+30</f>
        <v>83.353536135577144</v>
      </c>
      <c r="AX125" s="45">
        <f>(BI125*0.3+BK125*0.2+BM125*0.2+AY125*0.1+BN125*0.2)*0.8+30</f>
        <v>71.175329337032551</v>
      </c>
      <c r="AY125" s="47">
        <f>(BI125*0.2+BK125*0.2+BM125*0.2+(AQ125/0.96)*0.45)*0.79+30</f>
        <v>76.593087220149243</v>
      </c>
      <c r="AZ125" s="28">
        <f>(BI125*0.2+BJ125*0.3+(AC125/11)*0.3+(AR125/0.96)*0.1+BM125*0.1+(AY125/0.96)*0.1)*0.65+40</f>
        <v>78.808004966929985</v>
      </c>
      <c r="BA125" s="49">
        <f>IF(C125="C",(((AY125/0.95)*0.35+(AU125/0.95)*0.2+BK125*0.45)*0.55+30),IF(C125="PF",(((AY125/0.95)*0.4+(AU125/0.95)*0.25+BK125*0.35)*0.65+35),(((T125/6.3)*0.1+(AY125/0.95)*0.35+(AU125/0.95)*0.2+BK125*0.35)*0.65+40)))</f>
        <v>72.042264120986232</v>
      </c>
      <c r="BB125" s="45">
        <f>(BL125*0.3+BJ125*0.3+BI125*0.1+BN125*0.1+(AH125/2.8)*0.25)*0.62+40</f>
        <v>78.021237334262025</v>
      </c>
      <c r="BC125" s="5">
        <f>((D125-39)/-0.2)*0.5+50</f>
        <v>77.5</v>
      </c>
      <c r="BD125" s="5">
        <f>((F125-69)/0.19)*0.45+55</f>
        <v>83.421052631578945</v>
      </c>
      <c r="BE125" s="5">
        <f>((F125-85)/-0.16)*0.45+55</f>
        <v>66.25</v>
      </c>
      <c r="BF125" s="5">
        <f>((G125-161)/1.34)*0.45+55</f>
        <v>80.522388059701484</v>
      </c>
      <c r="BG125" s="5">
        <f>((G125-295)/-1.34)*0.45+55</f>
        <v>74.477611940298502</v>
      </c>
      <c r="BH125" s="5">
        <f>(M125/29.81)*0.45+55</f>
        <v>85.719557195571952</v>
      </c>
      <c r="BI125" s="5">
        <f>((D125-39)/-0.2)</f>
        <v>55</v>
      </c>
      <c r="BJ125" s="5">
        <f>((F125-69)/0.19)</f>
        <v>63.157894736842103</v>
      </c>
      <c r="BK125" s="5">
        <f>((F125-85)/-0.16)</f>
        <v>25</v>
      </c>
      <c r="BL125" s="5">
        <f>((G125-161)/1.34)</f>
        <v>56.71641791044776</v>
      </c>
      <c r="BM125" s="5">
        <f>((G125-295)/-1.34)</f>
        <v>43.283582089552233</v>
      </c>
      <c r="BN125" s="5">
        <f>(M125/29.81)</f>
        <v>68.26568265682657</v>
      </c>
      <c r="BP125" s="51" t="s">
        <v>810</v>
      </c>
      <c r="BQ125" s="51" t="s">
        <v>787</v>
      </c>
      <c r="BS125">
        <v>78.193600000000004</v>
      </c>
    </row>
    <row r="126" spans="1:71" x14ac:dyDescent="0.25">
      <c r="A126" s="1">
        <v>78</v>
      </c>
      <c r="B126" s="1" t="s">
        <v>136</v>
      </c>
      <c r="C126" s="1" t="s">
        <v>50</v>
      </c>
      <c r="D126" s="1">
        <v>19</v>
      </c>
      <c r="E126" s="4">
        <f>(F126-5)</f>
        <v>76</v>
      </c>
      <c r="F126">
        <v>81</v>
      </c>
      <c r="G126">
        <v>205</v>
      </c>
      <c r="H126" t="s">
        <v>586</v>
      </c>
      <c r="I126" s="1" t="s">
        <v>614</v>
      </c>
      <c r="J126" s="1" t="s">
        <v>137</v>
      </c>
      <c r="K126" s="1">
        <v>8</v>
      </c>
      <c r="L126" s="1">
        <v>0</v>
      </c>
      <c r="M126" s="1">
        <v>23</v>
      </c>
      <c r="N126" s="12">
        <v>4</v>
      </c>
      <c r="O126" s="12">
        <v>12</v>
      </c>
      <c r="P126" s="12">
        <v>0.33300000000000002</v>
      </c>
      <c r="Q126" s="7">
        <v>2</v>
      </c>
      <c r="R126" s="7">
        <v>3</v>
      </c>
      <c r="S126" s="7">
        <v>0.66700000000000004</v>
      </c>
      <c r="T126" s="1">
        <v>2</v>
      </c>
      <c r="U126" s="1">
        <v>9</v>
      </c>
      <c r="V126" s="1">
        <v>0.222</v>
      </c>
      <c r="W126" s="1">
        <v>0.41699999999999998</v>
      </c>
      <c r="X126" s="16">
        <v>0</v>
      </c>
      <c r="Y126" s="16">
        <v>0</v>
      </c>
      <c r="Z126" s="16"/>
      <c r="AA126" s="20">
        <v>1</v>
      </c>
      <c r="AB126" s="20">
        <v>1</v>
      </c>
      <c r="AC126" s="20">
        <v>2</v>
      </c>
      <c r="AD126" s="32">
        <v>0</v>
      </c>
      <c r="AE126" s="34">
        <v>0</v>
      </c>
      <c r="AF126" s="30">
        <v>1</v>
      </c>
      <c r="AG126" s="1">
        <v>4</v>
      </c>
      <c r="AH126" s="1">
        <v>3</v>
      </c>
      <c r="AI126" s="1">
        <v>10</v>
      </c>
      <c r="AJ126" s="1"/>
      <c r="AK126" s="4">
        <f>(AVERAGE(AM126:BB126)/0.87)*0.85+10</f>
        <v>71.763906859734874</v>
      </c>
      <c r="AL126" s="4">
        <f>AVERAGE(AM126:BB126)</f>
        <v>63.217175256434516</v>
      </c>
      <c r="AM126" s="14">
        <f>((P126*100)*0.5+(N126/6.59)*0.5)*0.66+45</f>
        <v>56.189303490136574</v>
      </c>
      <c r="AN126" s="10">
        <f>(BS126-MIN(BS$2:BS$493))/(MAX(BS$2:BS$493)-MIN(BS$2:BS$493))*61 +45</f>
        <v>73.347771222182331</v>
      </c>
      <c r="AO126" s="18">
        <f>IF(Y126&gt;50,((Z126*107)*0.9+(X126/5)*0.1)*0.7+30,((Z126*90)*0.5+(X126/5)*0.5)*0.7+40)</f>
        <v>40</v>
      </c>
      <c r="AP126" s="39">
        <f>((AZ126/0.96)*0.4+(AS126/0.96)*0.3+(T126/6.3)*0.4)*0.6+40</f>
        <v>69.595017860489548</v>
      </c>
      <c r="AQ126" s="37">
        <f>(AE126/1.5)*0.57+47</f>
        <v>47</v>
      </c>
      <c r="AR126" s="24">
        <f>((AF126/1.8)*0.8+(F126/0.8)*0.2)*0.73+40</f>
        <v>55.106944444444444</v>
      </c>
      <c r="AS126" s="22">
        <f>((AA126/3)*0.6+(AC126/9)*0.2+(AZ126/0.96)*0.2)*0.75+40</f>
        <v>52.482327674199951</v>
      </c>
      <c r="AT126" s="26">
        <f>((AB126/7)*0.65+(AC126/9)*0.2+(AZ126/0.96)*0.25)*0.6+47</f>
        <v>59.381375293247572</v>
      </c>
      <c r="AU126" s="43">
        <f>((AD126/5.5)*0.95+(AY126/0.95)*0.17)*0.67+40</f>
        <v>49.323809375000003</v>
      </c>
      <c r="AV126" s="37">
        <f>(((AG126-321)/-3.21)*0.1+(AU126/0.95)*0.57+(AS126/0.95)*0.2+(AI126/20)*0.2)*0.6+40</f>
        <v>70.371151673442967</v>
      </c>
      <c r="AW126" s="42">
        <f>((AQ126/0.95)*0.4+(AS126/0.95)*0.2+(AR126/0.95)*0.2+(AY126/0.95)*0.2)*0.71+30</f>
        <v>71.756355566563755</v>
      </c>
      <c r="AX126" s="45">
        <f>(BI126*0.3+BK126*0.2+BM126*0.2+AY126*0.1+BN126*0.2)*0.8+30</f>
        <v>75.091047387809368</v>
      </c>
      <c r="AY126" s="47">
        <f>(BI126*0.2+BK126*0.2+BM126*0.2+(AQ126/0.96)*0.45)*0.79+30</f>
        <v>77.766627798507471</v>
      </c>
      <c r="AZ126" s="28">
        <f>(BI126*0.2+BJ126*0.3+(AC126/11)*0.3+(AR126/0.96)*0.1+BM126*0.1+(AY126/0.96)*0.1)*0.65+40</f>
        <v>78.713563781546341</v>
      </c>
      <c r="BA126" s="49">
        <f>IF(C126="C",(((AY126/0.95)*0.35+(AU126/0.95)*0.2+BK126*0.45)*0.55+30),IF(C126="PF",(((AY126/0.95)*0.4+(AU126/0.95)*0.25+BK126*0.35)*0.65+35),(((T126/6.3)*0.1+(AY126/0.95)*0.35+(AU126/0.95)*0.2+BK126*0.35)*0.65+40)))</f>
        <v>71.080769702645924</v>
      </c>
      <c r="BB126" s="45">
        <f>(BL126*0.3+BJ126*0.3+BI126*0.1+BN126*0.1+(AH126/2.8)*0.25)*0.62+40</f>
        <v>64.268738832736005</v>
      </c>
      <c r="BC126" s="5">
        <f>((D126-39)/-0.2)*0.5+50</f>
        <v>100</v>
      </c>
      <c r="BD126" s="5">
        <f>((F126-69)/0.19)*0.45+55</f>
        <v>83.421052631578945</v>
      </c>
      <c r="BE126" s="5">
        <f>((F126-85)/-0.16)*0.45+55</f>
        <v>66.25</v>
      </c>
      <c r="BF126" s="5">
        <f>((G126-161)/1.34)*0.45+55</f>
        <v>69.776119402985074</v>
      </c>
      <c r="BG126" s="5">
        <f>((G126-295)/-1.34)*0.45+55</f>
        <v>85.223880597014926</v>
      </c>
      <c r="BH126" s="5">
        <f>(M126/29.81)*0.45+55</f>
        <v>55.347198926534723</v>
      </c>
      <c r="BI126" s="5">
        <f>((D126-39)/-0.2)</f>
        <v>100</v>
      </c>
      <c r="BJ126" s="5">
        <f>((F126-69)/0.19)</f>
        <v>63.157894736842103</v>
      </c>
      <c r="BK126" s="5">
        <f>((F126-85)/-0.16)</f>
        <v>25</v>
      </c>
      <c r="BL126" s="5">
        <f>((G126-161)/1.34)</f>
        <v>32.835820895522389</v>
      </c>
      <c r="BM126" s="5">
        <f>((G126-295)/-1.34)</f>
        <v>67.164179104477611</v>
      </c>
      <c r="BN126" s="5">
        <f>(M126/29.81)</f>
        <v>0.7715531700771554</v>
      </c>
      <c r="BP126" s="51" t="s">
        <v>801</v>
      </c>
      <c r="BQ126" s="51" t="s">
        <v>781</v>
      </c>
      <c r="BS126">
        <v>78.14439999999999</v>
      </c>
    </row>
    <row r="127" spans="1:71" x14ac:dyDescent="0.25">
      <c r="A127" s="1">
        <v>408</v>
      </c>
      <c r="B127" s="1" t="s">
        <v>473</v>
      </c>
      <c r="C127" s="1" t="s">
        <v>30</v>
      </c>
      <c r="D127" s="1">
        <v>26</v>
      </c>
      <c r="E127" s="4">
        <f>(F127-5)</f>
        <v>73</v>
      </c>
      <c r="F127">
        <v>78</v>
      </c>
      <c r="G127">
        <v>187</v>
      </c>
      <c r="H127" t="s">
        <v>586</v>
      </c>
      <c r="I127" s="1" t="s">
        <v>599</v>
      </c>
      <c r="J127" s="1" t="s">
        <v>28</v>
      </c>
      <c r="K127" s="1">
        <v>42</v>
      </c>
      <c r="L127" s="1">
        <v>9</v>
      </c>
      <c r="M127" s="1">
        <v>767</v>
      </c>
      <c r="N127" s="12">
        <v>133</v>
      </c>
      <c r="O127" s="12">
        <v>335</v>
      </c>
      <c r="P127" s="12">
        <v>0.39700000000000002</v>
      </c>
      <c r="Q127" s="7">
        <v>47</v>
      </c>
      <c r="R127" s="7">
        <v>139</v>
      </c>
      <c r="S127" s="7">
        <v>0.33800000000000002</v>
      </c>
      <c r="T127" s="1">
        <v>86</v>
      </c>
      <c r="U127" s="1">
        <v>196</v>
      </c>
      <c r="V127" s="1">
        <v>0.439</v>
      </c>
      <c r="W127" s="1">
        <v>0.46700000000000003</v>
      </c>
      <c r="X127" s="16">
        <v>121</v>
      </c>
      <c r="Y127" s="16">
        <v>150</v>
      </c>
      <c r="Z127" s="16">
        <v>0.80700000000000005</v>
      </c>
      <c r="AA127" s="20">
        <v>23</v>
      </c>
      <c r="AB127" s="20">
        <v>76</v>
      </c>
      <c r="AC127" s="20">
        <v>99</v>
      </c>
      <c r="AD127" s="32">
        <v>106</v>
      </c>
      <c r="AE127" s="34">
        <v>30</v>
      </c>
      <c r="AF127" s="30">
        <v>6</v>
      </c>
      <c r="AG127" s="1">
        <v>48</v>
      </c>
      <c r="AH127" s="1">
        <v>48</v>
      </c>
      <c r="AI127" s="1">
        <v>434</v>
      </c>
      <c r="AJ127" s="1"/>
      <c r="AK127" s="4">
        <f>(AVERAGE(AM127:BB127)/0.87)*0.85+10</f>
        <v>78.320121714258008</v>
      </c>
      <c r="AL127" s="4">
        <f>AVERAGE(AM127:BB127)</f>
        <v>69.927653989887602</v>
      </c>
      <c r="AM127" s="14">
        <f>((P127*100)*0.5+(N127/6.59)*0.5)*0.66+45</f>
        <v>64.761091047040978</v>
      </c>
      <c r="AN127" s="10">
        <f>(BS127-MIN(BS$2:BS$493))/(MAX(BS$2:BS$493)-MIN(BS$2:BS$493))*61 +45</f>
        <v>73.220163316582926</v>
      </c>
      <c r="AO127" s="18">
        <f>IF(Y127&gt;50,((Z127*107)*0.9+(X127/5)*0.1)*0.7+30,((Z127*90)*0.5+(X127/5)*0.5)*0.7+40)</f>
        <v>86.093869999999995</v>
      </c>
      <c r="AP127" s="39">
        <f>((AZ127/0.96)*0.4+(AS127/0.96)*0.3+(T127/6.3)*0.4)*0.6+40</f>
        <v>72.402018261018839</v>
      </c>
      <c r="AQ127" s="37">
        <f>(AE127/1.5)*0.57+47</f>
        <v>58.4</v>
      </c>
      <c r="AR127" s="24">
        <f>((AF127/1.8)*0.8+(F127/0.8)*0.2)*0.73+40</f>
        <v>56.181666666666672</v>
      </c>
      <c r="AS127" s="22">
        <f>((AA127/3)*0.6+(AC127/9)*0.2+(AZ127/0.96)*0.2)*0.75+40</f>
        <v>56.663400159344533</v>
      </c>
      <c r="AT127" s="26">
        <f>((AB127/7)*0.65+(AC127/9)*0.2+(AZ127/0.96)*0.25)*0.6+47</f>
        <v>64.117685873630251</v>
      </c>
      <c r="AU127" s="43">
        <f>((AD127/5.5)*0.95+(AY127/0.95)*0.17)*0.67+40</f>
        <v>62.043676830143539</v>
      </c>
      <c r="AV127" s="37">
        <f>(((AG127-321)/-3.21)*0.1+(AU127/0.95)*0.57+(AS127/0.95)*0.2+(AI127/20)*0.2)*0.6+40</f>
        <v>77.200009522560322</v>
      </c>
      <c r="AW127" s="42">
        <f>((AQ127/0.95)*0.4+(AS127/0.95)*0.2+(AR127/0.95)*0.2+(AY127/0.95)*0.2)*0.71+30</f>
        <v>76.514438543325539</v>
      </c>
      <c r="AX127" s="45">
        <f>(BI127*0.3+BK127*0.2+BM127*0.2+AY127*0.1+BN127*0.2)*0.8+30</f>
        <v>76.135708005928095</v>
      </c>
      <c r="AY127" s="47">
        <f>(BI127*0.2+BK127*0.2+BM127*0.2+(AQ127/0.96)*0.45)*0.79+30</f>
        <v>81.543078358208959</v>
      </c>
      <c r="AZ127" s="28">
        <f>(BI127*0.2+BJ127*0.3+(AC127/11)*0.3+(AR127/0.96)*0.1+BM127*0.1+(AY127/0.96)*0.1)*0.65+40</f>
        <v>74.005761019805036</v>
      </c>
      <c r="BA127" s="49">
        <f>IF(C127="C",(((AY127/0.95)*0.35+(AU127/0.95)*0.2+BK127*0.45)*0.55+30),IF(C127="PF",(((AY127/0.95)*0.4+(AU127/0.95)*0.25+BK127*0.35)*0.65+35),(((T127/6.3)*0.1+(AY127/0.95)*0.35+(AU127/0.95)*0.2+BK127*0.35)*0.65+40)))</f>
        <v>78.858035339313375</v>
      </c>
      <c r="BB127" s="45">
        <f>(BL127*0.3+BJ127*0.3+BI127*0.1+BN127*0.1+(AH127/2.8)*0.25)*0.62+40</f>
        <v>60.701860894632453</v>
      </c>
      <c r="BC127" s="5">
        <f>((D127-39)/-0.2)*0.5+50</f>
        <v>82.5</v>
      </c>
      <c r="BD127" s="5">
        <f>((F127-69)/0.19)*0.45+55</f>
        <v>76.315789473684205</v>
      </c>
      <c r="BE127" s="5">
        <f>((F127-85)/-0.16)*0.45+55</f>
        <v>74.6875</v>
      </c>
      <c r="BF127" s="5">
        <f>((G127-161)/1.34)*0.45+55</f>
        <v>63.731343283582092</v>
      </c>
      <c r="BG127" s="5">
        <f>((G127-295)/-1.34)*0.45+55</f>
        <v>91.268656716417908</v>
      </c>
      <c r="BH127" s="5">
        <f>(M127/29.81)*0.45+55</f>
        <v>66.578329419657834</v>
      </c>
      <c r="BI127" s="5">
        <f>((D127-39)/-0.2)</f>
        <v>65</v>
      </c>
      <c r="BJ127" s="5">
        <f>((F127-69)/0.19)</f>
        <v>47.368421052631575</v>
      </c>
      <c r="BK127" s="5">
        <f>((F127-85)/-0.16)</f>
        <v>43.75</v>
      </c>
      <c r="BL127" s="5">
        <f>((G127-161)/1.34)</f>
        <v>19.402985074626866</v>
      </c>
      <c r="BM127" s="5">
        <f>((G127-295)/-1.34)</f>
        <v>80.597014925373131</v>
      </c>
      <c r="BN127" s="5">
        <f>(M127/29.81)</f>
        <v>25.729620932572963</v>
      </c>
      <c r="BP127" s="51" t="s">
        <v>793</v>
      </c>
      <c r="BQ127" s="51" t="s">
        <v>790</v>
      </c>
      <c r="BS127">
        <v>77.995199999999997</v>
      </c>
    </row>
    <row r="128" spans="1:71" x14ac:dyDescent="0.25">
      <c r="A128" s="1">
        <v>339</v>
      </c>
      <c r="B128" s="1" t="s">
        <v>401</v>
      </c>
      <c r="C128" s="1" t="s">
        <v>73</v>
      </c>
      <c r="D128" s="1">
        <v>23</v>
      </c>
      <c r="E128" s="4">
        <f>(F128-5)</f>
        <v>68</v>
      </c>
      <c r="F128">
        <v>73</v>
      </c>
      <c r="G128">
        <v>175</v>
      </c>
      <c r="H128" t="s">
        <v>615</v>
      </c>
      <c r="I128" s="1" t="s">
        <v>587</v>
      </c>
      <c r="J128" s="1" t="s">
        <v>55</v>
      </c>
      <c r="K128" s="1">
        <v>51</v>
      </c>
      <c r="L128" s="1">
        <v>10</v>
      </c>
      <c r="M128" s="1">
        <v>1012</v>
      </c>
      <c r="N128" s="12">
        <v>87</v>
      </c>
      <c r="O128" s="12">
        <v>228</v>
      </c>
      <c r="P128" s="12">
        <v>0.38200000000000001</v>
      </c>
      <c r="Q128" s="7">
        <v>43</v>
      </c>
      <c r="R128" s="7">
        <v>118</v>
      </c>
      <c r="S128" s="7">
        <v>0.36399999999999999</v>
      </c>
      <c r="T128" s="1">
        <v>44</v>
      </c>
      <c r="U128" s="1">
        <v>110</v>
      </c>
      <c r="V128" s="1">
        <v>0.4</v>
      </c>
      <c r="W128" s="1">
        <v>0.47599999999999998</v>
      </c>
      <c r="X128" s="16">
        <v>44</v>
      </c>
      <c r="Y128" s="16">
        <v>56</v>
      </c>
      <c r="Z128" s="16">
        <v>0.78600000000000003</v>
      </c>
      <c r="AA128" s="20">
        <v>17</v>
      </c>
      <c r="AB128" s="20">
        <v>96</v>
      </c>
      <c r="AC128" s="20">
        <v>113</v>
      </c>
      <c r="AD128" s="32">
        <v>130</v>
      </c>
      <c r="AE128" s="34">
        <v>40</v>
      </c>
      <c r="AF128" s="30">
        <v>4</v>
      </c>
      <c r="AG128" s="1">
        <v>81</v>
      </c>
      <c r="AH128" s="1">
        <v>76</v>
      </c>
      <c r="AI128" s="1">
        <v>261</v>
      </c>
      <c r="AJ128" s="1"/>
      <c r="AK128" s="4">
        <f>(AVERAGE(AM128:BB128)/0.87)*0.85+10</f>
        <v>79.985023262847122</v>
      </c>
      <c r="AL128" s="4">
        <f>AVERAGE(AM128:BB128)</f>
        <v>71.631729692561166</v>
      </c>
      <c r="AM128" s="14">
        <f>((P128*100)*0.5+(N128/6.59)*0.5)*0.66+45</f>
        <v>61.962600910470414</v>
      </c>
      <c r="AN128" s="10">
        <f>(BS128-MIN(BS$2:BS$493))/(MAX(BS$2:BS$493)-MIN(BS$2:BS$493))*61 +45</f>
        <v>73.153109296482413</v>
      </c>
      <c r="AO128" s="18">
        <f>IF(Y128&gt;50,((Z128*107)*0.9+(X128/5)*0.1)*0.7+30,((Z128*90)*0.5+(X128/5)*0.5)*0.7+40)</f>
        <v>83.600259999999992</v>
      </c>
      <c r="AP128" s="39">
        <f>((AZ128/0.96)*0.4+(AS128/0.96)*0.3+(T128/6.3)*0.4)*0.6+40</f>
        <v>70.182336737927542</v>
      </c>
      <c r="AQ128" s="37">
        <f>(AE128/1.5)*0.57+47</f>
        <v>62.2</v>
      </c>
      <c r="AR128" s="24">
        <f>((AF128/1.8)*0.8+(F128/0.8)*0.2)*0.73+40</f>
        <v>54.62027777777778</v>
      </c>
      <c r="AS128" s="22">
        <f>((AA128/3)*0.6+(AC128/9)*0.2+(AZ128/0.96)*0.2)*0.75+40</f>
        <v>55.719988584654772</v>
      </c>
      <c r="AT128" s="26">
        <f>((AB128/7)*0.65+(AC128/9)*0.2+(AZ128/0.96)*0.25)*0.6+47</f>
        <v>65.141893346559527</v>
      </c>
      <c r="AU128" s="43">
        <f>((AD128/5.5)*0.95+(AY128/0.95)*0.17)*0.67+40</f>
        <v>66.035618645334935</v>
      </c>
      <c r="AV128" s="37">
        <f>(((AG128-321)/-3.21)*0.1+(AU128/0.95)*0.57+(AS128/0.95)*0.2+(AI128/20)*0.2)*0.6+40</f>
        <v>76.863118368267138</v>
      </c>
      <c r="AW128" s="42">
        <f>((AQ128/0.95)*0.4+(AS128/0.95)*0.2+(AR128/0.95)*0.2+(AY128/0.95)*0.2)*0.71+30</f>
        <v>78.790147345595983</v>
      </c>
      <c r="AX128" s="45">
        <f>(BI128*0.3+BK128*0.2+BM128*0.2+AY128*0.1+BN128*0.2)*0.8+30</f>
        <v>88.293907824805871</v>
      </c>
      <c r="AY128" s="47">
        <f>(BI128*0.2+BK128*0.2+BM128*0.2+(AQ128/0.96)*0.45)*0.79+30</f>
        <v>91.672691231343293</v>
      </c>
      <c r="AZ128" s="28">
        <f>(BI128*0.2+BJ128*0.3+(AC128/11)*0.3+(AR128/0.96)*0.1+BM128*0.1+(AY128/0.96)*0.1)*0.65+40</f>
        <v>72.234593608457203</v>
      </c>
      <c r="BA128" s="49">
        <f>IF(C128="C",(((AY128/0.95)*0.35+(AU128/0.95)*0.2+BK128*0.45)*0.55+30),IF(C128="PF",(((AY128/0.95)*0.4+(AU128/0.95)*0.25+BK128*0.35)*0.65+35),(((T128/6.3)*0.1+(AY128/0.95)*0.35+(AU128/0.95)*0.2+BK128*0.35)*0.65+40)))</f>
        <v>88.506118442414731</v>
      </c>
      <c r="BB128" s="45">
        <f>(BL128*0.3+BJ128*0.3+BI128*0.1+BN128*0.1+(AH128/2.8)*0.25)*0.62+40</f>
        <v>57.131012960887098</v>
      </c>
      <c r="BC128" s="5">
        <f>((D128-39)/-0.2)*0.5+50</f>
        <v>90</v>
      </c>
      <c r="BD128" s="5">
        <f>((F128-69)/0.19)*0.45+55</f>
        <v>64.473684210526315</v>
      </c>
      <c r="BE128" s="5">
        <f>((F128-85)/-0.16)*0.45+55</f>
        <v>88.75</v>
      </c>
      <c r="BF128" s="5">
        <f>((G128-161)/1.34)*0.45+55</f>
        <v>59.701492537313435</v>
      </c>
      <c r="BG128" s="5">
        <f>((G128-295)/-1.34)*0.45+55</f>
        <v>95.298507462686558</v>
      </c>
      <c r="BH128" s="5">
        <f>(M128/29.81)*0.45+55</f>
        <v>70.276752767527682</v>
      </c>
      <c r="BI128" s="5">
        <f>((D128-39)/-0.2)</f>
        <v>80</v>
      </c>
      <c r="BJ128" s="5">
        <f>((F128-69)/0.19)</f>
        <v>21.05263157894737</v>
      </c>
      <c r="BK128" s="5">
        <f>((F128-85)/-0.16)</f>
        <v>75</v>
      </c>
      <c r="BL128" s="5">
        <f>((G128-161)/1.34)</f>
        <v>10.44776119402985</v>
      </c>
      <c r="BM128" s="5">
        <f>((G128-295)/-1.34)</f>
        <v>89.552238805970148</v>
      </c>
      <c r="BN128" s="5">
        <f>(M128/29.81)</f>
        <v>33.948339483394832</v>
      </c>
      <c r="BP128" s="51" t="s">
        <v>799</v>
      </c>
      <c r="BQ128" s="51" t="s">
        <v>789</v>
      </c>
      <c r="BS128">
        <v>77.916799999999995</v>
      </c>
    </row>
    <row r="129" spans="1:71" x14ac:dyDescent="0.25">
      <c r="A129" s="1">
        <v>425</v>
      </c>
      <c r="B129" s="1" t="s">
        <v>490</v>
      </c>
      <c r="C129" s="1" t="s">
        <v>73</v>
      </c>
      <c r="D129" s="1">
        <v>23</v>
      </c>
      <c r="E129" s="4">
        <f>(F129-5)</f>
        <v>66</v>
      </c>
      <c r="F129">
        <v>71</v>
      </c>
      <c r="G129">
        <v>165</v>
      </c>
      <c r="H129" t="s">
        <v>648</v>
      </c>
      <c r="I129" s="1" t="s">
        <v>587</v>
      </c>
      <c r="J129" s="1" t="s">
        <v>103</v>
      </c>
      <c r="K129" s="1">
        <v>3</v>
      </c>
      <c r="L129" s="1">
        <v>0</v>
      </c>
      <c r="M129" s="1">
        <v>33</v>
      </c>
      <c r="N129" s="12">
        <v>2</v>
      </c>
      <c r="O129" s="12">
        <v>6</v>
      </c>
      <c r="P129" s="12">
        <v>0.33300000000000002</v>
      </c>
      <c r="Q129" s="7">
        <v>1</v>
      </c>
      <c r="R129" s="7">
        <v>2</v>
      </c>
      <c r="S129" s="7">
        <v>0.5</v>
      </c>
      <c r="T129" s="1">
        <v>1</v>
      </c>
      <c r="U129" s="1">
        <v>4</v>
      </c>
      <c r="V129" s="1">
        <v>0.25</v>
      </c>
      <c r="W129" s="1">
        <v>0.41699999999999998</v>
      </c>
      <c r="X129" s="16">
        <v>3</v>
      </c>
      <c r="Y129" s="16">
        <v>6</v>
      </c>
      <c r="Z129" s="16">
        <v>0.5</v>
      </c>
      <c r="AA129" s="20">
        <v>0</v>
      </c>
      <c r="AB129" s="20">
        <v>2</v>
      </c>
      <c r="AC129" s="20">
        <v>2</v>
      </c>
      <c r="AD129" s="32">
        <v>9</v>
      </c>
      <c r="AE129" s="34">
        <v>2</v>
      </c>
      <c r="AF129" s="30">
        <v>0</v>
      </c>
      <c r="AG129" s="1">
        <v>4</v>
      </c>
      <c r="AH129" s="1">
        <v>1</v>
      </c>
      <c r="AI129" s="1">
        <v>8</v>
      </c>
      <c r="AJ129" s="1"/>
      <c r="AK129" s="4">
        <f>(AVERAGE(AM129:BB129)/0.87)*0.85+10</f>
        <v>73.318220932680887</v>
      </c>
      <c r="AL129" s="4">
        <f>AVERAGE(AM129:BB129)</f>
        <v>64.808061425214561</v>
      </c>
      <c r="AM129" s="14">
        <f>((P129*100)*0.5+(N129/6.59)*0.5)*0.66+45</f>
        <v>56.089151745068285</v>
      </c>
      <c r="AN129" s="10">
        <f>(BS129-MIN(BS$2:BS$493))/(MAX(BS$2:BS$493)-MIN(BS$2:BS$493))*61 +45</f>
        <v>73.005316762383345</v>
      </c>
      <c r="AO129" s="18">
        <f>IF(Y129&gt;50,((Z129*107)*0.9+(X129/5)*0.1)*0.7+30,((Z129*90)*0.5+(X129/5)*0.5)*0.7+40)</f>
        <v>55.96</v>
      </c>
      <c r="AP129" s="39">
        <f>((AZ129/0.96)*0.4+(AS129/0.96)*0.3+(T129/6.3)*0.4)*0.6+40</f>
        <v>66.658928173020954</v>
      </c>
      <c r="AQ129" s="37">
        <f>(AE129/1.5)*0.57+47</f>
        <v>47.76</v>
      </c>
      <c r="AR129" s="24">
        <f>((AF129/1.8)*0.8+(F129/0.8)*0.2)*0.73+40</f>
        <v>52.957499999999996</v>
      </c>
      <c r="AS129" s="22">
        <f>((AA129/3)*0.6+(AC129/9)*0.2+(AZ129/0.96)*0.2)*0.75+40</f>
        <v>50.726806303921144</v>
      </c>
      <c r="AT129" s="26">
        <f>((AB129/7)*0.65+(AC129/9)*0.2+(AZ129/0.96)*0.25)*0.6+47</f>
        <v>57.831568208683052</v>
      </c>
      <c r="AU129" s="43">
        <f>((AD129/5.5)*0.95+(AY129/0.95)*0.17)*0.67+40</f>
        <v>51.769664546650723</v>
      </c>
      <c r="AV129" s="37">
        <f>(((AG129-321)/-3.21)*0.1+(AU129/0.95)*0.57+(AS129/0.95)*0.2+(AI129/20)*0.2)*0.6+40</f>
        <v>71.017909467412522</v>
      </c>
      <c r="AW129" s="42">
        <f>((AQ129/0.95)*0.4+(AS129/0.95)*0.2+(AR129/0.95)*0.2+(AY129/0.95)*0.2)*0.71+30</f>
        <v>73.150629590345744</v>
      </c>
      <c r="AX129" s="45">
        <f>(BI129*0.3+BK129*0.2+BM129*0.2+AY129*0.1+BN129*0.2)*0.8+30</f>
        <v>86.057868487635631</v>
      </c>
      <c r="AY129" s="47">
        <f>(BI129*0.2+BK129*0.2+BM129*0.2+(AQ129/0.96)*0.45)*0.79+30</f>
        <v>89.47948320895523</v>
      </c>
      <c r="AZ129" s="28">
        <f>(BI129*0.2+BJ129*0.3+(AC129/11)*0.3+(AR129/0.96)*0.1+BM129*0.1+(AY129/0.96)*0.1)*0.65+40</f>
        <v>68.438227011761995</v>
      </c>
      <c r="BA129" s="49">
        <f>IF(C129="C",(((AY129/0.95)*0.35+(AU129/0.95)*0.2+BK129*0.45)*0.55+30),IF(C129="PF",(((AY129/0.95)*0.4+(AU129/0.95)*0.25+BK129*0.35)*0.65+35),(((T129/6.3)*0.1+(AY129/0.95)*0.35+(AU129/0.95)*0.2+BK129*0.35)*0.65+40)))</f>
        <v>88.428818850951046</v>
      </c>
      <c r="BB129" s="45">
        <f>(BL129*0.3+BJ129*0.3+BI129*0.1+BN129*0.1+(AH129/2.8)*0.25)*0.62+40</f>
        <v>47.597110446643129</v>
      </c>
      <c r="BC129" s="5">
        <f>((D129-39)/-0.2)*0.5+50</f>
        <v>90</v>
      </c>
      <c r="BD129" s="5">
        <f>((F129-69)/0.19)*0.45+55</f>
        <v>59.736842105263158</v>
      </c>
      <c r="BE129" s="5">
        <f>((F129-85)/-0.16)*0.45+55</f>
        <v>94.375</v>
      </c>
      <c r="BF129" s="5">
        <f>((G129-161)/1.34)*0.45+55</f>
        <v>56.343283582089555</v>
      </c>
      <c r="BG129" s="5">
        <f>((G129-295)/-1.34)*0.45+55</f>
        <v>98.656716417910445</v>
      </c>
      <c r="BH129" s="5">
        <f>(M129/29.81)*0.45+55</f>
        <v>55.498154981549817</v>
      </c>
      <c r="BI129" s="5">
        <f>((D129-39)/-0.2)</f>
        <v>80</v>
      </c>
      <c r="BJ129" s="5">
        <f>((F129-69)/0.19)</f>
        <v>10.526315789473685</v>
      </c>
      <c r="BK129" s="5">
        <f>((F129-85)/-0.16)</f>
        <v>87.5</v>
      </c>
      <c r="BL129" s="5">
        <f>((G129-161)/1.34)</f>
        <v>2.9850746268656714</v>
      </c>
      <c r="BM129" s="5">
        <f>((G129-295)/-1.34)</f>
        <v>97.014925373134318</v>
      </c>
      <c r="BN129" s="5">
        <f>(M129/29.81)</f>
        <v>1.1070110701107012</v>
      </c>
      <c r="BP129" s="51" t="s">
        <v>797</v>
      </c>
      <c r="BQ129" s="51" t="s">
        <v>790</v>
      </c>
      <c r="BS129">
        <v>77.744</v>
      </c>
    </row>
    <row r="130" spans="1:71" x14ac:dyDescent="0.25">
      <c r="A130" s="1">
        <v>312</v>
      </c>
      <c r="B130" s="1" t="s">
        <v>374</v>
      </c>
      <c r="C130" s="1" t="s">
        <v>73</v>
      </c>
      <c r="D130" s="1">
        <v>27</v>
      </c>
      <c r="E130" s="4">
        <f>(F130-5)</f>
        <v>70</v>
      </c>
      <c r="F130">
        <v>75</v>
      </c>
      <c r="G130">
        <v>200</v>
      </c>
      <c r="H130" t="s">
        <v>623</v>
      </c>
      <c r="I130" s="1" t="s">
        <v>587</v>
      </c>
      <c r="J130" s="1" t="s">
        <v>86</v>
      </c>
      <c r="K130" s="1">
        <v>6</v>
      </c>
      <c r="L130" s="1">
        <v>0</v>
      </c>
      <c r="M130" s="1">
        <v>36</v>
      </c>
      <c r="N130" s="12">
        <v>3</v>
      </c>
      <c r="O130" s="12">
        <v>11</v>
      </c>
      <c r="P130" s="12">
        <v>0.27300000000000002</v>
      </c>
      <c r="Q130" s="7">
        <v>1</v>
      </c>
      <c r="R130" s="7">
        <v>2</v>
      </c>
      <c r="S130" s="7">
        <v>0.5</v>
      </c>
      <c r="T130" s="1">
        <v>2</v>
      </c>
      <c r="U130" s="1">
        <v>9</v>
      </c>
      <c r="V130" s="1">
        <v>0.222</v>
      </c>
      <c r="W130" s="1">
        <v>0.318</v>
      </c>
      <c r="X130" s="16">
        <v>2</v>
      </c>
      <c r="Y130" s="16">
        <v>2</v>
      </c>
      <c r="Z130" s="16">
        <v>1</v>
      </c>
      <c r="AA130" s="20">
        <v>0</v>
      </c>
      <c r="AB130" s="20">
        <v>3</v>
      </c>
      <c r="AC130" s="20">
        <v>3</v>
      </c>
      <c r="AD130" s="32">
        <v>2</v>
      </c>
      <c r="AE130" s="34">
        <v>3</v>
      </c>
      <c r="AF130" s="30">
        <v>1</v>
      </c>
      <c r="AG130" s="1">
        <v>5</v>
      </c>
      <c r="AH130" s="1">
        <v>5</v>
      </c>
      <c r="AI130" s="1">
        <v>9</v>
      </c>
      <c r="AJ130" s="1"/>
      <c r="AK130" s="4">
        <f>(AVERAGE(AM130:BB130)/0.87)*0.85+10</f>
        <v>72.328701401689102</v>
      </c>
      <c r="AL130" s="4">
        <f>AVERAGE(AM130:BB130)</f>
        <v>63.795259081728851</v>
      </c>
      <c r="AM130" s="14">
        <f>((P130*100)*0.5+(N130/6.59)*0.5)*0.66+45</f>
        <v>54.159227617602426</v>
      </c>
      <c r="AN130" s="10">
        <f>(BS130-MIN(BS$2:BS$493))/(MAX(BS$2:BS$493)-MIN(BS$2:BS$493))*61 +45</f>
        <v>73.005316762383345</v>
      </c>
      <c r="AO130" s="18">
        <f>IF(Y130&gt;50,((Z130*107)*0.9+(X130/5)*0.1)*0.7+30,((Z130*90)*0.5+(X130/5)*0.5)*0.7+40)</f>
        <v>71.64</v>
      </c>
      <c r="AP130" s="39">
        <f>((AZ130/0.96)*0.4+(AS130/0.96)*0.3+(T130/6.3)*0.4)*0.6+40</f>
        <v>66.461439599824317</v>
      </c>
      <c r="AQ130" s="37">
        <f>(AE130/1.5)*0.57+47</f>
        <v>48.14</v>
      </c>
      <c r="AR130" s="24">
        <f>((AF130/1.8)*0.8+(F130/0.8)*0.2)*0.73+40</f>
        <v>54.011944444444445</v>
      </c>
      <c r="AS130" s="22">
        <f>((AA130/3)*0.6+(AC130/9)*0.2+(AZ130/0.96)*0.2)*0.75+40</f>
        <v>50.609929579655301</v>
      </c>
      <c r="AT130" s="26">
        <f>((AB130/7)*0.65+(AC130/9)*0.2+(AZ130/0.96)*0.25)*0.6+47</f>
        <v>57.767072436798159</v>
      </c>
      <c r="AU130" s="43">
        <f>((AD130/5.5)*0.95+(AY130/0.95)*0.17)*0.67+40</f>
        <v>49.629204022428226</v>
      </c>
      <c r="AV130" s="37">
        <f>(((AG130-321)/-3.21)*0.1+(AU130/0.95)*0.57+(AS130/0.95)*0.2+(AI130/20)*0.2)*0.6+40</f>
        <v>70.219888714210654</v>
      </c>
      <c r="AW130" s="42">
        <f>((AQ130/0.95)*0.4+(AS130/0.95)*0.2+(AR130/0.95)*0.2+(AY130/0.95)*0.2)*0.71+30</f>
        <v>71.745789330758612</v>
      </c>
      <c r="AX130" s="45">
        <f>(BI130*0.3+BK130*0.2+BM130*0.2+AY130*0.1+BN130*0.2)*0.8+30</f>
        <v>72.207174235493952</v>
      </c>
      <c r="AY130" s="47">
        <f>(BI130*0.2+BK130*0.2+BM130*0.2+(AQ130/0.96)*0.45)*0.79+30</f>
        <v>78.383336287313426</v>
      </c>
      <c r="AZ130" s="28">
        <f>(BI130*0.2+BJ130*0.3+(AC130/11)*0.3+(AR130/0.96)*0.1+BM130*0.1+(AY130/0.96)*0.1)*0.65+40</f>
        <v>67.583549309793909</v>
      </c>
      <c r="BA130" s="49">
        <f>IF(C130="C",(((AY130/0.95)*0.35+(AU130/0.95)*0.2+BK130*0.45)*0.55+30),IF(C130="PF",(((AY130/0.95)*0.4+(AU130/0.95)*0.25+BK130*0.35)*0.65+35),(((T130/6.3)*0.1+(AY130/0.95)*0.35+(AU130/0.95)*0.2+BK130*0.35)*0.65+40)))</f>
        <v>79.801496003034373</v>
      </c>
      <c r="BB130" s="45">
        <f>(BL130*0.3+BJ130*0.3+BI130*0.1+BN130*0.1+(AH130/2.8)*0.25)*0.62+40</f>
        <v>55.358776963920413</v>
      </c>
      <c r="BC130" s="5">
        <f>((D130-39)/-0.2)*0.5+50</f>
        <v>80</v>
      </c>
      <c r="BD130" s="5">
        <f>((F130-69)/0.19)*0.45+55</f>
        <v>69.21052631578948</v>
      </c>
      <c r="BE130" s="5">
        <f>((F130-85)/-0.16)*0.45+55</f>
        <v>83.125</v>
      </c>
      <c r="BF130" s="5">
        <f>((G130-161)/1.34)*0.45+55</f>
        <v>68.097014925373131</v>
      </c>
      <c r="BG130" s="5">
        <f>((G130-295)/-1.34)*0.45+55</f>
        <v>86.902985074626869</v>
      </c>
      <c r="BH130" s="5">
        <f>(M130/29.81)*0.45+55</f>
        <v>55.543441798054346</v>
      </c>
      <c r="BI130" s="5">
        <f>((D130-39)/-0.2)</f>
        <v>60</v>
      </c>
      <c r="BJ130" s="5">
        <f>((F130-69)/0.19)</f>
        <v>31.578947368421051</v>
      </c>
      <c r="BK130" s="5">
        <f>((F130-85)/-0.16)</f>
        <v>62.5</v>
      </c>
      <c r="BL130" s="5">
        <f>((G130-161)/1.34)</f>
        <v>29.104477611940297</v>
      </c>
      <c r="BM130" s="5">
        <f>((G130-295)/-1.34)</f>
        <v>70.895522388059703</v>
      </c>
      <c r="BN130" s="5">
        <f>(M130/29.81)</f>
        <v>1.207648440120765</v>
      </c>
      <c r="BP130" s="51" t="s">
        <v>800</v>
      </c>
      <c r="BQ130" s="51" t="s">
        <v>781</v>
      </c>
      <c r="BS130">
        <v>77.744</v>
      </c>
    </row>
    <row r="131" spans="1:71" x14ac:dyDescent="0.25">
      <c r="A131" s="1">
        <v>30</v>
      </c>
      <c r="B131" s="1" t="s">
        <v>80</v>
      </c>
      <c r="C131" s="1" t="s">
        <v>73</v>
      </c>
      <c r="D131" s="1">
        <v>30</v>
      </c>
      <c r="E131" s="4">
        <f>(F131-5)</f>
        <v>67</v>
      </c>
      <c r="F131">
        <v>72</v>
      </c>
      <c r="G131">
        <v>185</v>
      </c>
      <c r="H131" t="s">
        <v>662</v>
      </c>
      <c r="I131" s="1" t="s">
        <v>738</v>
      </c>
      <c r="J131" s="1" t="s">
        <v>51</v>
      </c>
      <c r="K131" s="1">
        <v>77</v>
      </c>
      <c r="L131" s="1">
        <v>10</v>
      </c>
      <c r="M131" s="1">
        <v>1362</v>
      </c>
      <c r="N131" s="12">
        <v>225</v>
      </c>
      <c r="O131" s="12">
        <v>536</v>
      </c>
      <c r="P131" s="12">
        <v>0.42</v>
      </c>
      <c r="Q131" s="7">
        <v>54</v>
      </c>
      <c r="R131" s="7">
        <v>167</v>
      </c>
      <c r="S131" s="7">
        <v>0.32300000000000001</v>
      </c>
      <c r="T131" s="1">
        <v>171</v>
      </c>
      <c r="U131" s="1">
        <v>369</v>
      </c>
      <c r="V131" s="1">
        <v>0.46300000000000002</v>
      </c>
      <c r="W131" s="1">
        <v>0.47</v>
      </c>
      <c r="X131" s="16">
        <v>76</v>
      </c>
      <c r="Y131" s="16">
        <v>94</v>
      </c>
      <c r="Z131" s="16">
        <v>0.80900000000000005</v>
      </c>
      <c r="AA131" s="20">
        <v>23</v>
      </c>
      <c r="AB131" s="20">
        <v>111</v>
      </c>
      <c r="AC131" s="20">
        <v>134</v>
      </c>
      <c r="AD131" s="32">
        <v>263</v>
      </c>
      <c r="AE131" s="34">
        <v>33</v>
      </c>
      <c r="AF131" s="30">
        <v>1</v>
      </c>
      <c r="AG131" s="1">
        <v>70</v>
      </c>
      <c r="AH131" s="1">
        <v>104</v>
      </c>
      <c r="AI131" s="1">
        <v>580</v>
      </c>
      <c r="AJ131" s="1"/>
      <c r="AK131" s="4">
        <f>(AVERAGE(AM131:BB131)/0.87)*0.85+10</f>
        <v>80.807397113913865</v>
      </c>
      <c r="AL131" s="4">
        <f>AVERAGE(AM131:BB131)</f>
        <v>72.473453516594191</v>
      </c>
      <c r="AM131" s="14">
        <f>((P131*100)*0.5+(N131/6.59)*0.5)*0.66+45</f>
        <v>70.127071320182097</v>
      </c>
      <c r="AN131" s="10">
        <f>(BS131-MIN(BS$2:BS$493))/(MAX(BS$2:BS$493)-MIN(BS$2:BS$493))*61 +45</f>
        <v>72.993000717875105</v>
      </c>
      <c r="AO131" s="18">
        <f>IF(Y131&gt;50,((Z131*107)*0.9+(X131/5)*0.1)*0.7+30,((Z131*90)*0.5+(X131/5)*0.5)*0.7+40)</f>
        <v>85.598690000000005</v>
      </c>
      <c r="AP131" s="39">
        <f>((AZ131/0.96)*0.4+(AS131/0.96)*0.3+(T131/6.3)*0.4)*0.6+40</f>
        <v>73.517169186560395</v>
      </c>
      <c r="AQ131" s="37">
        <f>(AE131/1.5)*0.57+47</f>
        <v>59.54</v>
      </c>
      <c r="AR131" s="24">
        <f>((AF131/1.8)*0.8+(F131/0.8)*0.2)*0.73+40</f>
        <v>53.464444444444439</v>
      </c>
      <c r="AS131" s="22">
        <f>((AA131/3)*0.6+(AC131/9)*0.2+(AZ131/0.96)*0.2)*0.75+40</f>
        <v>55.997883527612878</v>
      </c>
      <c r="AT131" s="26">
        <f>((AB131/7)*0.65+(AC131/9)*0.2+(AZ131/0.96)*0.25)*0.6+47</f>
        <v>65.285502575231931</v>
      </c>
      <c r="AU131" s="43">
        <f>((AD131/5.5)*0.95+(AY131/0.95)*0.17)*0.67+40</f>
        <v>80.62325559240432</v>
      </c>
      <c r="AV131" s="37">
        <f>(((AG131-321)/-3.21)*0.1+(AU131/0.95)*0.57+(AS131/0.95)*0.2+(AI131/20)*0.2)*0.6+40</f>
        <v>84.269377664958114</v>
      </c>
      <c r="AW131" s="42">
        <f>((AQ131/0.95)*0.4+(AS131/0.95)*0.2+(AR131/0.95)*0.2+(AY131/0.95)*0.2)*0.71+30</f>
        <v>76.861253109012637</v>
      </c>
      <c r="AX131" s="45">
        <f>(BI131*0.3+BK131*0.2+BM131*0.2+AY131*0.1+BN131*0.2)*0.8+30</f>
        <v>81.041911356038497</v>
      </c>
      <c r="AY131" s="47">
        <f>(BI131*0.2+BK131*0.2+BM131*0.2+(AQ131/0.96)*0.45)*0.79+30</f>
        <v>84.966055503731354</v>
      </c>
      <c r="AZ131" s="28">
        <f>(BI131*0.2+BJ131*0.3+(AC131/11)*0.3+(AR131/0.96)*0.1+BM131*0.1+(AY131/0.96)*0.1)*0.65+40</f>
        <v>66.013121243389065</v>
      </c>
      <c r="BA131" s="49">
        <f>IF(C131="C",(((AY131/0.95)*0.35+(AU131/0.95)*0.2+BK131*0.45)*0.55+30),IF(C131="PF",(((AY131/0.95)*0.4+(AU131/0.95)*0.25+BK131*0.35)*0.65+35),(((T131/6.3)*0.1+(AY131/0.95)*0.35+(AU131/0.95)*0.2+BK131*0.35)*0.65+40)))</f>
        <v>91.628451087034605</v>
      </c>
      <c r="BB131" s="45">
        <f>(BL131*0.3+BJ131*0.3+BI131*0.1+BN131*0.1+(AH131/2.8)*0.25)*0.62+40</f>
        <v>57.648068937031383</v>
      </c>
      <c r="BC131" s="5">
        <f>((D131-39)/-0.2)*0.5+50</f>
        <v>72.5</v>
      </c>
      <c r="BD131" s="5">
        <f>((F131-69)/0.19)*0.45+55</f>
        <v>62.10526315789474</v>
      </c>
      <c r="BE131" s="5">
        <f>((F131-85)/-0.16)*0.45+55</f>
        <v>91.5625</v>
      </c>
      <c r="BF131" s="5">
        <f>((G131-161)/1.34)*0.45+55</f>
        <v>63.059701492537314</v>
      </c>
      <c r="BG131" s="5">
        <f>((G131-295)/-1.34)*0.45+55</f>
        <v>91.940298507462686</v>
      </c>
      <c r="BH131" s="5">
        <f>(M131/29.81)*0.45+55</f>
        <v>75.560214693056025</v>
      </c>
      <c r="BI131" s="5">
        <f>((D131-39)/-0.2)</f>
        <v>45</v>
      </c>
      <c r="BJ131" s="5">
        <f>((F131-69)/0.19)</f>
        <v>15.789473684210526</v>
      </c>
      <c r="BK131" s="5">
        <f>((F131-85)/-0.16)</f>
        <v>81.25</v>
      </c>
      <c r="BL131" s="5">
        <f>((G131-161)/1.34)</f>
        <v>17.910447761194028</v>
      </c>
      <c r="BM131" s="5">
        <f>((G131-295)/-1.34)</f>
        <v>82.089552238805965</v>
      </c>
      <c r="BN131" s="5">
        <f>(M131/29.81)</f>
        <v>45.689365984568937</v>
      </c>
      <c r="BP131" s="51" t="s">
        <v>804</v>
      </c>
      <c r="BQ131" s="51" t="s">
        <v>790</v>
      </c>
      <c r="BS131">
        <v>77.729600000000005</v>
      </c>
    </row>
    <row r="132" spans="1:71" x14ac:dyDescent="0.25">
      <c r="A132" s="1">
        <v>189</v>
      </c>
      <c r="B132" s="1" t="s">
        <v>250</v>
      </c>
      <c r="C132" s="1" t="s">
        <v>30</v>
      </c>
      <c r="D132" s="1">
        <v>33</v>
      </c>
      <c r="E132" s="4">
        <f>(F132-5)</f>
        <v>70</v>
      </c>
      <c r="F132">
        <v>75</v>
      </c>
      <c r="G132">
        <v>205</v>
      </c>
      <c r="H132" t="s">
        <v>628</v>
      </c>
      <c r="I132" s="1" t="s">
        <v>587</v>
      </c>
      <c r="J132" s="1" t="s">
        <v>182</v>
      </c>
      <c r="K132" s="1">
        <v>52</v>
      </c>
      <c r="L132" s="1">
        <v>2</v>
      </c>
      <c r="M132" s="1">
        <v>951</v>
      </c>
      <c r="N132" s="12">
        <v>118</v>
      </c>
      <c r="O132" s="12">
        <v>306</v>
      </c>
      <c r="P132" s="12">
        <v>0.38600000000000001</v>
      </c>
      <c r="Q132" s="7">
        <v>42</v>
      </c>
      <c r="R132" s="7">
        <v>121</v>
      </c>
      <c r="S132" s="7">
        <v>0.34699999999999998</v>
      </c>
      <c r="T132" s="1">
        <v>76</v>
      </c>
      <c r="U132" s="1">
        <v>185</v>
      </c>
      <c r="V132" s="1">
        <v>0.41099999999999998</v>
      </c>
      <c r="W132" s="1">
        <v>0.45400000000000001</v>
      </c>
      <c r="X132" s="16">
        <v>28</v>
      </c>
      <c r="Y132" s="16">
        <v>34</v>
      </c>
      <c r="Z132" s="16">
        <v>0.82399999999999995</v>
      </c>
      <c r="AA132" s="20">
        <v>14</v>
      </c>
      <c r="AB132" s="20">
        <v>65</v>
      </c>
      <c r="AC132" s="20">
        <v>79</v>
      </c>
      <c r="AD132" s="32">
        <v>68</v>
      </c>
      <c r="AE132" s="34">
        <v>26</v>
      </c>
      <c r="AF132" s="30">
        <v>5</v>
      </c>
      <c r="AG132" s="1">
        <v>48</v>
      </c>
      <c r="AH132" s="1">
        <v>81</v>
      </c>
      <c r="AI132" s="1">
        <v>306</v>
      </c>
      <c r="AJ132" s="1"/>
      <c r="AK132" s="4">
        <f>(AVERAGE(AM132:BB132)/0.87)*0.85+10</f>
        <v>74.643560705168994</v>
      </c>
      <c r="AL132" s="4">
        <f>AVERAGE(AM132:BB132)</f>
        <v>66.164585662937682</v>
      </c>
      <c r="AM132" s="14">
        <f>((P132*100)*0.5+(N132/6.59)*0.5)*0.66+45</f>
        <v>63.64695295902883</v>
      </c>
      <c r="AN132" s="10">
        <f>(BS132-MIN(BS$2:BS$493))/(MAX(BS$2:BS$493)-MIN(BS$2:BS$493))*61 +45</f>
        <v>72.968368628858585</v>
      </c>
      <c r="AO132" s="18">
        <f>IF(Y132&gt;50,((Z132*107)*0.9+(X132/5)*0.1)*0.7+30,((Z132*90)*0.5+(X132/5)*0.5)*0.7+40)</f>
        <v>67.915999999999997</v>
      </c>
      <c r="AP132" s="39">
        <f>((AZ132/0.96)*0.4+(AS132/0.96)*0.3+(T132/6.3)*0.4)*0.6+40</f>
        <v>69.115989928762559</v>
      </c>
      <c r="AQ132" s="37">
        <f>(AE132/1.5)*0.57+47</f>
        <v>56.879999999999995</v>
      </c>
      <c r="AR132" s="24">
        <f>((AF132/1.8)*0.8+(F132/0.8)*0.2)*0.73+40</f>
        <v>55.30972222222222</v>
      </c>
      <c r="AS132" s="22">
        <f>((AA132/3)*0.6+(AC132/9)*0.2+(AZ132/0.96)*0.2)*0.75+40</f>
        <v>53.531422937169864</v>
      </c>
      <c r="AT132" s="26">
        <f>((AB132/7)*0.65+(AC132/9)*0.2+(AZ132/0.96)*0.25)*0.6+47</f>
        <v>61.789518175265101</v>
      </c>
      <c r="AU132" s="43">
        <f>((AD132/5.5)*0.95+(AY132/0.95)*0.17)*0.67+40</f>
        <v>57.016261821770335</v>
      </c>
      <c r="AV132" s="37">
        <f>(((AG132-321)/-3.21)*0.1+(AU132/0.95)*0.57+(AS132/0.95)*0.2+(AI132/20)*0.2)*0.6+40</f>
        <v>74.226521944113387</v>
      </c>
      <c r="AW132" s="42">
        <f>((AQ132/0.95)*0.4+(AS132/0.95)*0.2+(AR132/0.95)*0.2+(AY132/0.95)*0.2)*0.71+30</f>
        <v>74.676407773707098</v>
      </c>
      <c r="AX132" s="45">
        <f>(BI132*0.3+BK132*0.2+BM132*0.2+AY132*0.1+BN132*0.2)*0.8+30</f>
        <v>69.153821287507441</v>
      </c>
      <c r="AY132" s="47">
        <f>(BI132*0.2+BK132*0.2+BM132*0.2+(AQ132/0.96)*0.45)*0.79+30</f>
        <v>76.290315298507466</v>
      </c>
      <c r="AZ132" s="28">
        <f>(BI132*0.2+BJ132*0.3+(AC132/11)*0.3+(AR132/0.96)*0.1+BM132*0.1+(AY132/0.96)*0.1)*0.65+40</f>
        <v>64.734440131220438</v>
      </c>
      <c r="BA132" s="49">
        <f>IF(C132="C",(((AY132/0.95)*0.35+(AU132/0.95)*0.2+BK132*0.45)*0.55+30),IF(C132="PF",(((AY132/0.95)*0.4+(AU132/0.95)*0.25+BK132*0.35)*0.65+35),(((T132/6.3)*0.1+(AY132/0.95)*0.35+(AU132/0.95)*0.2+BK132*0.35)*0.65+40)))</f>
        <v>81.074625160169717</v>
      </c>
      <c r="BB132" s="45">
        <f>(BL132*0.3+BJ132*0.3+BI132*0.1+BN132*0.1+(AH132/2.8)*0.25)*0.62+40</f>
        <v>60.303002338699841</v>
      </c>
      <c r="BC132" s="5">
        <f>((D132-39)/-0.2)*0.5+50</f>
        <v>65</v>
      </c>
      <c r="BD132" s="5">
        <f>((F132-69)/0.19)*0.45+55</f>
        <v>69.21052631578948</v>
      </c>
      <c r="BE132" s="5">
        <f>((F132-85)/-0.16)*0.45+55</f>
        <v>83.125</v>
      </c>
      <c r="BF132" s="5">
        <f>((G132-161)/1.34)*0.45+55</f>
        <v>69.776119402985074</v>
      </c>
      <c r="BG132" s="5">
        <f>((G132-295)/-1.34)*0.45+55</f>
        <v>85.223880597014926</v>
      </c>
      <c r="BH132" s="5">
        <f>(M132/29.81)*0.45+55</f>
        <v>69.355920831935592</v>
      </c>
      <c r="BI132" s="5">
        <f>((D132-39)/-0.2)</f>
        <v>30</v>
      </c>
      <c r="BJ132" s="5">
        <f>((F132-69)/0.19)</f>
        <v>31.578947368421051</v>
      </c>
      <c r="BK132" s="5">
        <f>((F132-85)/-0.16)</f>
        <v>62.5</v>
      </c>
      <c r="BL132" s="5">
        <f>((G132-161)/1.34)</f>
        <v>32.835820895522389</v>
      </c>
      <c r="BM132" s="5">
        <f>((G132-295)/-1.34)</f>
        <v>67.164179104477611</v>
      </c>
      <c r="BN132" s="5">
        <f>(M132/29.81)</f>
        <v>31.902046293190207</v>
      </c>
      <c r="BP132" s="51" t="s">
        <v>788</v>
      </c>
      <c r="BQ132" s="51" t="s">
        <v>787</v>
      </c>
      <c r="BS132">
        <v>77.700800000000001</v>
      </c>
    </row>
    <row r="133" spans="1:71" x14ac:dyDescent="0.25">
      <c r="A133" s="1">
        <v>434</v>
      </c>
      <c r="B133" s="1" t="s">
        <v>499</v>
      </c>
      <c r="C133" s="1" t="s">
        <v>30</v>
      </c>
      <c r="D133" s="1">
        <v>28</v>
      </c>
      <c r="E133" s="4">
        <f>(F133-5)</f>
        <v>73</v>
      </c>
      <c r="F133">
        <v>78</v>
      </c>
      <c r="G133">
        <v>195</v>
      </c>
      <c r="H133" t="s">
        <v>646</v>
      </c>
      <c r="I133" s="1" t="s">
        <v>587</v>
      </c>
      <c r="J133" s="1" t="s">
        <v>95</v>
      </c>
      <c r="K133" s="1">
        <v>52</v>
      </c>
      <c r="L133" s="1">
        <v>18</v>
      </c>
      <c r="M133" s="1">
        <v>735</v>
      </c>
      <c r="N133" s="12">
        <v>68</v>
      </c>
      <c r="O133" s="12">
        <v>170</v>
      </c>
      <c r="P133" s="12">
        <v>0.4</v>
      </c>
      <c r="Q133" s="7">
        <v>33</v>
      </c>
      <c r="R133" s="7">
        <v>88</v>
      </c>
      <c r="S133" s="7">
        <v>0.375</v>
      </c>
      <c r="T133" s="1">
        <v>35</v>
      </c>
      <c r="U133" s="1">
        <v>82</v>
      </c>
      <c r="V133" s="1">
        <v>0.42699999999999999</v>
      </c>
      <c r="W133" s="1">
        <v>0.497</v>
      </c>
      <c r="X133" s="16">
        <v>35</v>
      </c>
      <c r="Y133" s="16">
        <v>48</v>
      </c>
      <c r="Z133" s="16">
        <v>0.72899999999999998</v>
      </c>
      <c r="AA133" s="20">
        <v>24</v>
      </c>
      <c r="AB133" s="20">
        <v>66</v>
      </c>
      <c r="AC133" s="20">
        <v>90</v>
      </c>
      <c r="AD133" s="32">
        <v>56</v>
      </c>
      <c r="AE133" s="34">
        <v>42</v>
      </c>
      <c r="AF133" s="30">
        <v>9</v>
      </c>
      <c r="AG133" s="1">
        <v>34</v>
      </c>
      <c r="AH133" s="1">
        <v>76</v>
      </c>
      <c r="AI133" s="1">
        <v>204</v>
      </c>
      <c r="AJ133" s="1"/>
      <c r="AK133" s="4">
        <f>(AVERAGE(AM133:BB133)/0.87)*0.85+10</f>
        <v>76.123569899726931</v>
      </c>
      <c r="AL133" s="4">
        <f>AVERAGE(AM133:BB133)</f>
        <v>67.679418603249928</v>
      </c>
      <c r="AM133" s="14">
        <f>((P133*100)*0.5+(N133/6.59)*0.5)*0.66+45</f>
        <v>61.605159332321705</v>
      </c>
      <c r="AN133" s="10">
        <f>(BS133-MIN(BS$2:BS$493))/(MAX(BS$2:BS$493)-MIN(BS$2:BS$493))*61 +45</f>
        <v>72.902683058147886</v>
      </c>
      <c r="AO133" s="18">
        <f>IF(Y133&gt;50,((Z133*107)*0.9+(X133/5)*0.1)*0.7+30,((Z133*90)*0.5+(X133/5)*0.5)*0.7+40)</f>
        <v>65.413499999999999</v>
      </c>
      <c r="AP133" s="39">
        <f>((AZ133/0.96)*0.4+(AS133/0.96)*0.3+(T133/6.3)*0.4)*0.6+40</f>
        <v>69.945753212058008</v>
      </c>
      <c r="AQ133" s="37">
        <f>(AE133/1.5)*0.57+47</f>
        <v>62.96</v>
      </c>
      <c r="AR133" s="24">
        <f>((AF133/1.8)*0.8+(F133/0.8)*0.2)*0.73+40</f>
        <v>57.155000000000001</v>
      </c>
      <c r="AS133" s="22">
        <f>((AA133/3)*0.6+(AC133/9)*0.2+(AZ133/0.96)*0.2)*0.75+40</f>
        <v>56.37617895313268</v>
      </c>
      <c r="AT133" s="26">
        <f>((AB133/7)*0.65+(AC133/9)*0.2+(AZ133/0.96)*0.25)*0.6+47</f>
        <v>63.153321810275543</v>
      </c>
      <c r="AU133" s="43">
        <f>((AD133/5.5)*0.95+(AY133/0.95)*0.17)*0.67+40</f>
        <v>56.157242022727274</v>
      </c>
      <c r="AV133" s="37">
        <f>(((AG133-321)/-3.21)*0.1+(AU133/0.95)*0.57+(AS133/0.95)*0.2+(AI133/20)*0.2)*0.6+40</f>
        <v>73.92629466146488</v>
      </c>
      <c r="AW133" s="42">
        <f>((AQ133/0.95)*0.4+(AS133/0.95)*0.2+(AR133/0.95)*0.2+(AY133/0.95)*0.2)*0.71+30</f>
        <v>77.855434757425058</v>
      </c>
      <c r="AX133" s="45">
        <f>(BI133*0.3+BK133*0.2+BM133*0.2+AY133*0.1+BN133*0.2)*0.8+30</f>
        <v>72.541956993946741</v>
      </c>
      <c r="AY133" s="47">
        <f>(BI133*0.2+BK133*0.2+BM133*0.2+(AQ133/0.96)*0.45)*0.79+30</f>
        <v>80.708419776119399</v>
      </c>
      <c r="AZ133" s="28">
        <f>(BI133*0.2+BJ133*0.3+(AC133/11)*0.3+(AR133/0.96)*0.1+BM133*0.1+(AY133/0.96)*0.1)*0.65+40</f>
        <v>72.16754530004917</v>
      </c>
      <c r="BA133" s="49">
        <f>IF(C133="C",(((AY133/0.95)*0.35+(AU133/0.95)*0.2+BK133*0.45)*0.55+30),IF(C133="PF",(((AY133/0.95)*0.4+(AU133/0.95)*0.25+BK133*0.35)*0.65+35),(((T133/6.3)*0.1+(AY133/0.95)*0.35+(AU133/0.95)*0.2+BK133*0.35)*0.65+40)))</f>
        <v>77.326453965870797</v>
      </c>
      <c r="BB133" s="45">
        <f>(BL133*0.3+BJ133*0.3+BI133*0.1+BN133*0.1+(AH133/2.8)*0.25)*0.62+40</f>
        <v>62.675753808459831</v>
      </c>
      <c r="BC133" s="5">
        <f>((D133-39)/-0.2)*0.5+50</f>
        <v>77.5</v>
      </c>
      <c r="BD133" s="5">
        <f>((F133-69)/0.19)*0.45+55</f>
        <v>76.315789473684205</v>
      </c>
      <c r="BE133" s="5">
        <f>((F133-85)/-0.16)*0.45+55</f>
        <v>74.6875</v>
      </c>
      <c r="BF133" s="5">
        <f>((G133-161)/1.34)*0.45+55</f>
        <v>66.417910447761187</v>
      </c>
      <c r="BG133" s="5">
        <f>((G133-295)/-1.34)*0.45+55</f>
        <v>88.582089552238813</v>
      </c>
      <c r="BH133" s="5">
        <f>(M133/29.81)*0.45+55</f>
        <v>66.095270043609531</v>
      </c>
      <c r="BI133" s="5">
        <f>((D133-39)/-0.2)</f>
        <v>55</v>
      </c>
      <c r="BJ133" s="5">
        <f>((F133-69)/0.19)</f>
        <v>47.368421052631575</v>
      </c>
      <c r="BK133" s="5">
        <f>((F133-85)/-0.16)</f>
        <v>43.75</v>
      </c>
      <c r="BL133" s="5">
        <f>((G133-161)/1.34)</f>
        <v>25.373134328358208</v>
      </c>
      <c r="BM133" s="5">
        <f>((G133-295)/-1.34)</f>
        <v>74.626865671641781</v>
      </c>
      <c r="BN133" s="5">
        <f>(M133/29.81)</f>
        <v>24.656155652465618</v>
      </c>
      <c r="BP133" s="51" t="s">
        <v>797</v>
      </c>
      <c r="BQ133" s="51" t="s">
        <v>781</v>
      </c>
      <c r="BS133">
        <v>77.623999999999995</v>
      </c>
    </row>
    <row r="134" spans="1:71" x14ac:dyDescent="0.25">
      <c r="A134" s="1">
        <v>422</v>
      </c>
      <c r="B134" s="1" t="s">
        <v>487</v>
      </c>
      <c r="C134" s="1" t="s">
        <v>30</v>
      </c>
      <c r="D134" s="1">
        <v>21</v>
      </c>
      <c r="E134" s="4">
        <f>(F134-5)</f>
        <v>73</v>
      </c>
      <c r="F134">
        <v>78</v>
      </c>
      <c r="G134">
        <v>205</v>
      </c>
      <c r="H134" t="s">
        <v>603</v>
      </c>
      <c r="I134" s="1" t="s">
        <v>673</v>
      </c>
      <c r="J134" s="1" t="s">
        <v>103</v>
      </c>
      <c r="K134" s="1">
        <v>73</v>
      </c>
      <c r="L134" s="1">
        <v>1</v>
      </c>
      <c r="M134" s="1">
        <v>1127</v>
      </c>
      <c r="N134" s="12">
        <v>108</v>
      </c>
      <c r="O134" s="12">
        <v>296</v>
      </c>
      <c r="P134" s="12">
        <v>0.36499999999999999</v>
      </c>
      <c r="Q134" s="7">
        <v>48</v>
      </c>
      <c r="R134" s="7">
        <v>149</v>
      </c>
      <c r="S134" s="7">
        <v>0.32200000000000001</v>
      </c>
      <c r="T134" s="1">
        <v>60</v>
      </c>
      <c r="U134" s="1">
        <v>147</v>
      </c>
      <c r="V134" s="1">
        <v>0.40799999999999997</v>
      </c>
      <c r="W134" s="1">
        <v>0.44600000000000001</v>
      </c>
      <c r="X134" s="16">
        <v>55</v>
      </c>
      <c r="Y134" s="16">
        <v>64</v>
      </c>
      <c r="Z134" s="16">
        <v>0.85899999999999999</v>
      </c>
      <c r="AA134" s="20">
        <v>11</v>
      </c>
      <c r="AB134" s="20">
        <v>77</v>
      </c>
      <c r="AC134" s="20">
        <v>88</v>
      </c>
      <c r="AD134" s="32">
        <v>67</v>
      </c>
      <c r="AE134" s="34">
        <v>20</v>
      </c>
      <c r="AF134" s="30">
        <v>17</v>
      </c>
      <c r="AG134" s="1">
        <v>40</v>
      </c>
      <c r="AH134" s="1">
        <v>92</v>
      </c>
      <c r="AI134" s="1">
        <v>319</v>
      </c>
      <c r="AJ134" s="1"/>
      <c r="AK134" s="4">
        <f>(AVERAGE(AM134:BB134)/0.87)*0.85+10</f>
        <v>78.637242087177484</v>
      </c>
      <c r="AL134" s="4">
        <f>AVERAGE(AM134:BB134)</f>
        <v>70.252236018640474</v>
      </c>
      <c r="AM134" s="14">
        <f>((P134*100)*0.5+(N134/6.59)*0.5)*0.66+45</f>
        <v>62.453194233687405</v>
      </c>
      <c r="AN134" s="10">
        <f>(BS134-MIN(BS$2:BS$493))/(MAX(BS$2:BS$493)-MIN(BS$2:BS$493))*61 +45</f>
        <v>72.804154702081846</v>
      </c>
      <c r="AO134" s="18">
        <f>IF(Y134&gt;50,((Z134*107)*0.9+(X134/5)*0.1)*0.7+30,((Z134*90)*0.5+(X134/5)*0.5)*0.7+40)</f>
        <v>88.675189999999986</v>
      </c>
      <c r="AP134" s="39">
        <f>((AZ134/0.96)*0.4+(AS134/0.96)*0.3+(T134/6.3)*0.4)*0.6+40</f>
        <v>71.724496145245169</v>
      </c>
      <c r="AQ134" s="37">
        <f>(AE134/1.5)*0.57+47</f>
        <v>54.6</v>
      </c>
      <c r="AR134" s="24">
        <f>((AF134/1.8)*0.8+(F134/0.8)*0.2)*0.73+40</f>
        <v>59.750555555555557</v>
      </c>
      <c r="AS134" s="22">
        <f>((AA134/3)*0.6+(AC134/9)*0.2+(AZ134/0.96)*0.2)*0.75+40</f>
        <v>55.063187986683943</v>
      </c>
      <c r="AT134" s="26">
        <f>((AB134/7)*0.65+(AC134/9)*0.2+(AZ134/0.96)*0.25)*0.6+47</f>
        <v>64.409854653350607</v>
      </c>
      <c r="AU134" s="43">
        <f>((AD134/5.5)*0.95+(AY134/0.95)*0.17)*0.67+40</f>
        <v>57.580719871411489</v>
      </c>
      <c r="AV134" s="37">
        <f>(((AG134-321)/-3.21)*0.1+(AU134/0.95)*0.57+(AS134/0.95)*0.2+(AI134/20)*0.2)*0.6+40</f>
        <v>74.850745663782135</v>
      </c>
      <c r="AW134" s="42">
        <f>((AQ134/0.95)*0.4+(AS134/0.95)*0.2+(AR134/0.95)*0.2+(AY134/0.95)*0.2)*0.71+30</f>
        <v>75.735546295143237</v>
      </c>
      <c r="AX134" s="45">
        <f>(BI134*0.3+BK134*0.2+BM134*0.2+AY134*0.1+BN134*0.2)*0.8+30</f>
        <v>81.952325734001903</v>
      </c>
      <c r="AY134" s="47">
        <f>(BI134*0.2+BK134*0.2+BM134*0.2+(AQ134/0.96)*0.45)*0.79+30</f>
        <v>81.963502798507463</v>
      </c>
      <c r="AZ134" s="28">
        <f>(BI134*0.2+BJ134*0.3+(AC134/11)*0.3+(AR134/0.96)*0.1+BM134*0.1+(AY134/0.96)*0.1)*0.65+40</f>
        <v>76.457736448110552</v>
      </c>
      <c r="BA134" s="49">
        <f>IF(C134="C",(((AY134/0.95)*0.35+(AU134/0.95)*0.2+BK134*0.45)*0.55+30),IF(C134="PF",(((AY134/0.95)*0.4+(AU134/0.95)*0.25+BK134*0.35)*0.65+35),(((T134/6.3)*0.1+(AY134/0.95)*0.35+(AU134/0.95)*0.2+BK134*0.35)*0.65+40)))</f>
        <v>78.079741534778094</v>
      </c>
      <c r="BB134" s="45">
        <f>(BL134*0.3+BJ134*0.3+BI134*0.1+BN134*0.1+(AH134/2.8)*0.25)*0.62+40</f>
        <v>67.934824675908175</v>
      </c>
      <c r="BC134" s="5">
        <f>((D134-39)/-0.2)*0.5+50</f>
        <v>95</v>
      </c>
      <c r="BD134" s="5">
        <f>((F134-69)/0.19)*0.45+55</f>
        <v>76.315789473684205</v>
      </c>
      <c r="BE134" s="5">
        <f>((F134-85)/-0.16)*0.45+55</f>
        <v>74.6875</v>
      </c>
      <c r="BF134" s="5">
        <f>((G134-161)/1.34)*0.45+55</f>
        <v>69.776119402985074</v>
      </c>
      <c r="BG134" s="5">
        <f>((G134-295)/-1.34)*0.45+55</f>
        <v>85.223880597014926</v>
      </c>
      <c r="BH134" s="5">
        <f>(M134/29.81)*0.45+55</f>
        <v>72.012747400201278</v>
      </c>
      <c r="BI134" s="5">
        <f>((D134-39)/-0.2)</f>
        <v>90</v>
      </c>
      <c r="BJ134" s="5">
        <f>((F134-69)/0.19)</f>
        <v>47.368421052631575</v>
      </c>
      <c r="BK134" s="5">
        <f>((F134-85)/-0.16)</f>
        <v>43.75</v>
      </c>
      <c r="BL134" s="5">
        <f>((G134-161)/1.34)</f>
        <v>32.835820895522389</v>
      </c>
      <c r="BM134" s="5">
        <f>((G134-295)/-1.34)</f>
        <v>67.164179104477611</v>
      </c>
      <c r="BN134" s="5">
        <f>(M134/29.81)</f>
        <v>37.806105333780614</v>
      </c>
      <c r="BP134" s="51" t="s">
        <v>801</v>
      </c>
      <c r="BQ134" s="51" t="s">
        <v>790</v>
      </c>
      <c r="BS134">
        <v>77.508800000000008</v>
      </c>
    </row>
    <row r="135" spans="1:71" x14ac:dyDescent="0.25">
      <c r="A135" s="1">
        <v>208</v>
      </c>
      <c r="B135" s="1" t="s">
        <v>269</v>
      </c>
      <c r="C135" s="1" t="s">
        <v>30</v>
      </c>
      <c r="D135" s="1">
        <v>27</v>
      </c>
      <c r="E135" s="4">
        <f>(F135-5)</f>
        <v>72</v>
      </c>
      <c r="F135">
        <v>77</v>
      </c>
      <c r="G135">
        <v>215</v>
      </c>
      <c r="H135" t="s">
        <v>594</v>
      </c>
      <c r="I135" s="1" t="s">
        <v>587</v>
      </c>
      <c r="J135" s="1" t="s">
        <v>105</v>
      </c>
      <c r="K135" s="1">
        <v>80</v>
      </c>
      <c r="L135" s="1">
        <v>72</v>
      </c>
      <c r="M135" s="1">
        <v>2315</v>
      </c>
      <c r="N135" s="12">
        <v>370</v>
      </c>
      <c r="O135" s="12">
        <v>847</v>
      </c>
      <c r="P135" s="12">
        <v>0.437</v>
      </c>
      <c r="Q135" s="7">
        <v>45</v>
      </c>
      <c r="R135" s="7">
        <v>136</v>
      </c>
      <c r="S135" s="7">
        <v>0.33100000000000002</v>
      </c>
      <c r="T135" s="1">
        <v>325</v>
      </c>
      <c r="U135" s="1">
        <v>711</v>
      </c>
      <c r="V135" s="1">
        <v>0.45700000000000002</v>
      </c>
      <c r="W135" s="1">
        <v>0.46300000000000002</v>
      </c>
      <c r="X135" s="16">
        <v>184</v>
      </c>
      <c r="Y135" s="16">
        <v>217</v>
      </c>
      <c r="Z135" s="16">
        <v>0.84799999999999998</v>
      </c>
      <c r="AA135" s="20">
        <v>36</v>
      </c>
      <c r="AB135" s="20">
        <v>237</v>
      </c>
      <c r="AC135" s="20">
        <v>273</v>
      </c>
      <c r="AD135" s="32">
        <v>206</v>
      </c>
      <c r="AE135" s="34">
        <v>51</v>
      </c>
      <c r="AF135" s="30">
        <v>22</v>
      </c>
      <c r="AG135" s="1">
        <v>110</v>
      </c>
      <c r="AH135" s="1">
        <v>135</v>
      </c>
      <c r="AI135" s="1">
        <v>969</v>
      </c>
      <c r="AJ135" s="1"/>
      <c r="AK135" s="4">
        <f>(AVERAGE(AM135:BB135)/0.87)*0.85+10</f>
        <v>84.367446608431976</v>
      </c>
      <c r="AL135" s="4">
        <f>AVERAGE(AM135:BB135)</f>
        <v>76.117268881571547</v>
      </c>
      <c r="AM135" s="14">
        <f>((P135*100)*0.5+(N135/6.59)*0.5)*0.66+45</f>
        <v>77.94907283763277</v>
      </c>
      <c r="AN135" s="10">
        <f>(BS135-MIN(BS$2:BS$493))/(MAX(BS$2:BS$493)-MIN(BS$2:BS$493))*61 +45</f>
        <v>72.771311916726489</v>
      </c>
      <c r="AO135" s="18">
        <f>IF(Y135&gt;50,((Z135*107)*0.9+(X135/5)*0.1)*0.7+30,((Z135*90)*0.5+(X135/5)*0.5)*0.7+40)</f>
        <v>89.739679999999993</v>
      </c>
      <c r="AP135" s="39">
        <f>((AZ135/0.96)*0.4+(AS135/0.96)*0.3+(T135/6.3)*0.4)*0.6+40</f>
        <v>82.522026481490428</v>
      </c>
      <c r="AQ135" s="37">
        <f>(AE135/1.5)*0.57+47</f>
        <v>66.38</v>
      </c>
      <c r="AR135" s="24">
        <f>((AF135/1.8)*0.8+(F135/0.8)*0.2)*0.73+40</f>
        <v>61.19027777777778</v>
      </c>
      <c r="AS135" s="22">
        <f>((AA135/3)*0.6+(AC135/9)*0.2+(AZ135/0.96)*0.2)*0.75+40</f>
        <v>61.572628867433863</v>
      </c>
      <c r="AT135" s="26">
        <f>((AB135/7)*0.65+(AC135/9)*0.2+(AZ135/0.96)*0.25)*0.6+47</f>
        <v>75.466914581719578</v>
      </c>
      <c r="AU135" s="43">
        <f>((AD135/5.5)*0.95+(AY135/0.95)*0.17)*0.67+40</f>
        <v>73.598551921949763</v>
      </c>
      <c r="AV135" s="37">
        <f>(((AG135-321)/-3.21)*0.1+(AU135/0.95)*0.57+(AS135/0.95)*0.2+(AI135/20)*0.2)*0.6+40</f>
        <v>84.030999150906837</v>
      </c>
      <c r="AW135" s="42">
        <f>((AQ135/0.95)*0.4+(AS135/0.95)*0.2+(AR135/0.95)*0.2+(AY135/0.95)*0.2)*0.71+30</f>
        <v>80.360238150197077</v>
      </c>
      <c r="AX135" s="45">
        <f>(BI135*0.3+BK135*0.2+BM135*0.2+AY135*0.1+BN135*0.2)*0.8+30</f>
        <v>80.889133788884322</v>
      </c>
      <c r="AY135" s="47">
        <f>(BI135*0.2+BK135*0.2+BM135*0.2+(AQ135/0.96)*0.45)*0.79+30</f>
        <v>81.394179570895517</v>
      </c>
      <c r="AZ135" s="28">
        <f>(BI135*0.2+BJ135*0.3+(AC135/11)*0.3+(AR135/0.96)*0.1+BM135*0.1+(AY135/0.96)*0.1)*0.65+40</f>
        <v>74.38482475157673</v>
      </c>
      <c r="BA135" s="49">
        <f>IF(C135="C",(((AY135/0.95)*0.35+(AU135/0.95)*0.2+BK135*0.45)*0.55+30),IF(C135="PF",(((AY135/0.95)*0.4+(AU135/0.95)*0.25+BK135*0.35)*0.65+35),(((T135/6.3)*0.1+(AY135/0.95)*0.35+(AU135/0.95)*0.2+BK135*0.35)*0.65+40)))</f>
        <v>84.291319447629547</v>
      </c>
      <c r="BB135" s="45">
        <f>(BL135*0.3+BJ135*0.3+BI135*0.1+BN135*0.1+(AH135/2.8)*0.25)*0.62+40</f>
        <v>71.335142860323884</v>
      </c>
      <c r="BC135" s="5">
        <f>((D135-39)/-0.2)*0.5+50</f>
        <v>80</v>
      </c>
      <c r="BD135" s="5">
        <f>((F135-69)/0.19)*0.45+55</f>
        <v>73.94736842105263</v>
      </c>
      <c r="BE135" s="5">
        <f>((F135-85)/-0.16)*0.45+55</f>
        <v>77.5</v>
      </c>
      <c r="BF135" s="5">
        <f>((G135-161)/1.34)*0.45+55</f>
        <v>73.134328358208961</v>
      </c>
      <c r="BG135" s="5">
        <f>((G135-295)/-1.34)*0.45+55</f>
        <v>81.865671641791039</v>
      </c>
      <c r="BH135" s="5">
        <f>(M135/29.81)*0.45+55</f>
        <v>89.946326735994631</v>
      </c>
      <c r="BI135" s="5">
        <f>((D135-39)/-0.2)</f>
        <v>60</v>
      </c>
      <c r="BJ135" s="5">
        <f>((F135-69)/0.19)</f>
        <v>42.10526315789474</v>
      </c>
      <c r="BK135" s="5">
        <f>((F135-85)/-0.16)</f>
        <v>50</v>
      </c>
      <c r="BL135" s="5">
        <f>((G135-161)/1.34)</f>
        <v>40.298507462686565</v>
      </c>
      <c r="BM135" s="5">
        <f>((G135-295)/-1.34)</f>
        <v>59.701492537313428</v>
      </c>
      <c r="BN135" s="5">
        <f>(M135/29.81)</f>
        <v>77.658503857765851</v>
      </c>
      <c r="BP135" s="51" t="s">
        <v>794</v>
      </c>
      <c r="BQ135" s="51" t="s">
        <v>781</v>
      </c>
      <c r="BS135">
        <v>77.470399999999998</v>
      </c>
    </row>
    <row r="136" spans="1:71" x14ac:dyDescent="0.25">
      <c r="A136" s="1">
        <v>97</v>
      </c>
      <c r="B136" s="1" t="s">
        <v>156</v>
      </c>
      <c r="C136" s="1" t="s">
        <v>73</v>
      </c>
      <c r="D136" s="1">
        <v>26</v>
      </c>
      <c r="E136" s="4">
        <f>(F136-5)</f>
        <v>69</v>
      </c>
      <c r="F136">
        <v>74</v>
      </c>
      <c r="G136">
        <v>175</v>
      </c>
      <c r="H136" t="s">
        <v>721</v>
      </c>
      <c r="I136" s="1" t="s">
        <v>587</v>
      </c>
      <c r="J136" s="1" t="s">
        <v>41</v>
      </c>
      <c r="K136" s="1">
        <v>75</v>
      </c>
      <c r="L136" s="1">
        <v>25</v>
      </c>
      <c r="M136" s="1">
        <v>1831</v>
      </c>
      <c r="N136" s="12">
        <v>230</v>
      </c>
      <c r="O136" s="12">
        <v>558</v>
      </c>
      <c r="P136" s="12">
        <v>0.41199999999999998</v>
      </c>
      <c r="Q136" s="7">
        <v>55</v>
      </c>
      <c r="R136" s="7">
        <v>176</v>
      </c>
      <c r="S136" s="7">
        <v>0.313</v>
      </c>
      <c r="T136" s="1">
        <v>175</v>
      </c>
      <c r="U136" s="1">
        <v>382</v>
      </c>
      <c r="V136" s="1">
        <v>0.45800000000000002</v>
      </c>
      <c r="W136" s="1">
        <v>0.46100000000000002</v>
      </c>
      <c r="X136" s="16">
        <v>58</v>
      </c>
      <c r="Y136" s="16">
        <v>81</v>
      </c>
      <c r="Z136" s="16">
        <v>0.71599999999999997</v>
      </c>
      <c r="AA136" s="20">
        <v>13</v>
      </c>
      <c r="AB136" s="20">
        <v>146</v>
      </c>
      <c r="AC136" s="20">
        <v>159</v>
      </c>
      <c r="AD136" s="32">
        <v>255</v>
      </c>
      <c r="AE136" s="34">
        <v>57</v>
      </c>
      <c r="AF136" s="30">
        <v>15</v>
      </c>
      <c r="AG136" s="1">
        <v>99</v>
      </c>
      <c r="AH136" s="1">
        <v>124</v>
      </c>
      <c r="AI136" s="1">
        <v>573</v>
      </c>
      <c r="AJ136" s="1"/>
      <c r="AK136" s="4">
        <f>(AVERAGE(AM136:BB136)/0.87)*0.85+10</f>
        <v>83.063983330562436</v>
      </c>
      <c r="AL136" s="4">
        <f>AVERAGE(AM136:BB136)</f>
        <v>74.783135879516848</v>
      </c>
      <c r="AM136" s="14">
        <f>((P136*100)*0.5+(N136/6.59)*0.5)*0.66+45</f>
        <v>70.1134506828528</v>
      </c>
      <c r="AN136" s="10">
        <f>(BS136-MIN(BS$2:BS$493))/(MAX(BS$2:BS$493)-MIN(BS$2:BS$493))*61 +45</f>
        <v>72.746679827709983</v>
      </c>
      <c r="AO136" s="18">
        <f>IF(Y136&gt;50,((Z136*107)*0.9+(X136/5)*0.1)*0.7+30,((Z136*90)*0.5+(X136/5)*0.5)*0.7+40)</f>
        <v>79.077560000000005</v>
      </c>
      <c r="AP136" s="39">
        <f>((AZ136/0.96)*0.4+(AS136/0.96)*0.3+(T136/6.3)*0.4)*0.6+40</f>
        <v>75.226522039085751</v>
      </c>
      <c r="AQ136" s="37">
        <f>(AE136/1.5)*0.57+47</f>
        <v>68.66</v>
      </c>
      <c r="AR136" s="24">
        <f>((AF136/1.8)*0.8+(F136/0.8)*0.2)*0.73+40</f>
        <v>58.37166666666667</v>
      </c>
      <c r="AS136" s="22">
        <f>((AA136/3)*0.6+(AC136/9)*0.2+(AZ136/0.96)*0.2)*0.75+40</f>
        <v>55.899219788765919</v>
      </c>
      <c r="AT136" s="26">
        <f>((AB136/7)*0.65+(AC136/9)*0.2+(AZ136/0.96)*0.25)*0.6+47</f>
        <v>68.553505503051639</v>
      </c>
      <c r="AU136" s="43">
        <f>((AD136/5.5)*0.95+(AY136/0.95)*0.17)*0.67+40</f>
        <v>80.385795594796662</v>
      </c>
      <c r="AV136" s="37">
        <f>(((AG136-321)/-3.21)*0.1+(AU136/0.95)*0.57+(AS136/0.95)*0.2+(AI136/20)*0.2)*0.6+40</f>
        <v>83.587373202988132</v>
      </c>
      <c r="AW136" s="42">
        <f>((AQ136/0.95)*0.4+(AS136/0.95)*0.2+(AR136/0.95)*0.2+(AY136/0.95)*0.2)*0.71+30</f>
        <v>81.164587467391755</v>
      </c>
      <c r="AX136" s="45">
        <f>(BI136*0.3+BK136*0.2+BM136*0.2+AY136*0.1+BN136*0.2)*0.8+30</f>
        <v>88.012525646845461</v>
      </c>
      <c r="AY136" s="47">
        <f>(BI136*0.2+BK136*0.2+BM136*0.2+(AQ136/0.96)*0.45)*0.79+30</f>
        <v>90.707409981343289</v>
      </c>
      <c r="AZ136" s="28">
        <f>(BI136*0.2+BJ136*0.3+(AC136/11)*0.3+(AR136/0.96)*0.1+BM136*0.1+(AY136/0.96)*0.1)*0.65+40</f>
        <v>72.315006648101857</v>
      </c>
      <c r="BA136" s="49">
        <f>IF(C136="C",(((AY136/0.95)*0.35+(AU136/0.95)*0.2+BK136*0.45)*0.55+30),IF(C136="PF",(((AY136/0.95)*0.4+(AU136/0.95)*0.25+BK136*0.35)*0.65+35),(((T136/6.3)*0.1+(AY136/0.95)*0.35+(AU136/0.95)*0.2+BK136*0.35)*0.65+40)))</f>
        <v>90.168379711428372</v>
      </c>
      <c r="BB136" s="45">
        <f>(BL136*0.3+BJ136*0.3+BI136*0.1+BN136*0.1+(AH136/2.8)*0.25)*0.62+40</f>
        <v>61.540491311241354</v>
      </c>
      <c r="BC136" s="5">
        <f>((D136-39)/-0.2)*0.5+50</f>
        <v>82.5</v>
      </c>
      <c r="BD136" s="5">
        <f>((F136-69)/0.19)*0.45+55</f>
        <v>66.84210526315789</v>
      </c>
      <c r="BE136" s="5">
        <f>((F136-85)/-0.16)*0.45+55</f>
        <v>85.9375</v>
      </c>
      <c r="BF136" s="5">
        <f>((G136-161)/1.34)*0.45+55</f>
        <v>59.701492537313435</v>
      </c>
      <c r="BG136" s="5">
        <f>((G136-295)/-1.34)*0.45+55</f>
        <v>95.298507462686558</v>
      </c>
      <c r="BH136" s="5">
        <f>(M136/29.81)*0.45+55</f>
        <v>82.640053673264006</v>
      </c>
      <c r="BI136" s="5">
        <f>((D136-39)/-0.2)</f>
        <v>65</v>
      </c>
      <c r="BJ136" s="5">
        <f>((F136-69)/0.19)</f>
        <v>26.315789473684209</v>
      </c>
      <c r="BK136" s="5">
        <f>((F136-85)/-0.16)</f>
        <v>68.75</v>
      </c>
      <c r="BL136" s="5">
        <f>((G136-161)/1.34)</f>
        <v>10.44776119402985</v>
      </c>
      <c r="BM136" s="5">
        <f>((G136-295)/-1.34)</f>
        <v>89.552238805970148</v>
      </c>
      <c r="BN136" s="5">
        <f>(M136/29.81)</f>
        <v>61.422341496142238</v>
      </c>
      <c r="BP136" s="51" t="s">
        <v>795</v>
      </c>
      <c r="BQ136" s="51" t="s">
        <v>787</v>
      </c>
      <c r="BS136">
        <v>77.441599999999994</v>
      </c>
    </row>
    <row r="137" spans="1:71" x14ac:dyDescent="0.25">
      <c r="A137" s="1">
        <v>54</v>
      </c>
      <c r="B137" s="1" t="s">
        <v>112</v>
      </c>
      <c r="C137" s="1" t="s">
        <v>50</v>
      </c>
      <c r="D137" s="1">
        <v>25</v>
      </c>
      <c r="E137" s="4">
        <f>(F137-5)</f>
        <v>75</v>
      </c>
      <c r="F137">
        <v>80</v>
      </c>
      <c r="G137">
        <v>216</v>
      </c>
      <c r="H137" t="s">
        <v>586</v>
      </c>
      <c r="I137" s="1" t="s">
        <v>722</v>
      </c>
      <c r="J137" s="1" t="s">
        <v>57</v>
      </c>
      <c r="K137" s="1">
        <v>78</v>
      </c>
      <c r="L137" s="1">
        <v>28</v>
      </c>
      <c r="M137" s="1">
        <v>1854</v>
      </c>
      <c r="N137" s="12">
        <v>261</v>
      </c>
      <c r="O137" s="12">
        <v>576</v>
      </c>
      <c r="P137" s="12">
        <v>0.45300000000000001</v>
      </c>
      <c r="Q137" s="7">
        <v>91</v>
      </c>
      <c r="R137" s="7">
        <v>256</v>
      </c>
      <c r="S137" s="7">
        <v>0.35499999999999998</v>
      </c>
      <c r="T137" s="1">
        <v>170</v>
      </c>
      <c r="U137" s="1">
        <v>320</v>
      </c>
      <c r="V137" s="1">
        <v>0.53100000000000003</v>
      </c>
      <c r="W137" s="1">
        <v>0.53200000000000003</v>
      </c>
      <c r="X137" s="16">
        <v>87</v>
      </c>
      <c r="Y137" s="16">
        <v>106</v>
      </c>
      <c r="Z137" s="16">
        <v>0.82099999999999995</v>
      </c>
      <c r="AA137" s="20">
        <v>50</v>
      </c>
      <c r="AB137" s="20">
        <v>163</v>
      </c>
      <c r="AC137" s="20">
        <v>213</v>
      </c>
      <c r="AD137" s="32">
        <v>68</v>
      </c>
      <c r="AE137" s="34">
        <v>34</v>
      </c>
      <c r="AF137" s="30">
        <v>9</v>
      </c>
      <c r="AG137" s="1">
        <v>78</v>
      </c>
      <c r="AH137" s="1">
        <v>104</v>
      </c>
      <c r="AI137" s="1">
        <v>700</v>
      </c>
      <c r="AJ137" s="1"/>
      <c r="AK137" s="4">
        <f>(AVERAGE(AM137:BB137)/0.87)*0.85+10</f>
        <v>80.405851390976238</v>
      </c>
      <c r="AL137" s="4">
        <f>AVERAGE(AM137:BB137)</f>
        <v>72.062459658999217</v>
      </c>
      <c r="AM137" s="14">
        <f>((P137*100)*0.5+(N137/6.59)*0.5)*0.66+45</f>
        <v>73.018802731411228</v>
      </c>
      <c r="AN137" s="10">
        <f>(BS137-MIN(BS$2:BS$493))/(MAX(BS$2:BS$493)-MIN(BS$2:BS$493))*61 +45</f>
        <v>72.702547334888735</v>
      </c>
      <c r="AO137" s="18">
        <f>IF(Y137&gt;50,((Z137*107)*0.9+(X137/5)*0.1)*0.7+30,((Z137*90)*0.5+(X137/5)*0.5)*0.7+40)</f>
        <v>86.561609999999988</v>
      </c>
      <c r="AP137" s="39">
        <f>((AZ137/0.96)*0.4+(AS137/0.96)*0.3+(T137/6.3)*0.4)*0.6+40</f>
        <v>77.592902536367177</v>
      </c>
      <c r="AQ137" s="37">
        <f>(AE137/1.5)*0.57+47</f>
        <v>59.92</v>
      </c>
      <c r="AR137" s="24">
        <f>((AF137/1.8)*0.8+(F137/0.8)*0.2)*0.73+40</f>
        <v>57.519999999999996</v>
      </c>
      <c r="AS137" s="22">
        <f>((AA137/3)*0.6+(AC137/9)*0.2+(AZ137/0.96)*0.2)*0.75+40</f>
        <v>63.103055698000951</v>
      </c>
      <c r="AT137" s="26">
        <f>((AB137/7)*0.65+(AC137/9)*0.2+(AZ137/0.96)*0.25)*0.6+47</f>
        <v>70.974484269429524</v>
      </c>
      <c r="AU137" s="43">
        <f>((AD137/5.5)*0.95+(AY137/0.95)*0.17)*0.67+40</f>
        <v>57.161482532296652</v>
      </c>
      <c r="AV137" s="37">
        <f>(((AG137-321)/-3.21)*0.1+(AU137/0.95)*0.57+(AS137/0.95)*0.2+(AI137/20)*0.2)*0.6+40</f>
        <v>77.291102085087999</v>
      </c>
      <c r="AW137" s="42">
        <f>((AQ137/0.95)*0.4+(AS137/0.95)*0.2+(AR137/0.95)*0.2+(AY137/0.95)*0.2)*0.71+30</f>
        <v>77.527341118001289</v>
      </c>
      <c r="AX137" s="45">
        <f>(BI137*0.3+BK137*0.2+BM137*0.2+AY137*0.1+BN137*0.2)*0.8+30</f>
        <v>77.383982997341377</v>
      </c>
      <c r="AY137" s="47">
        <f>(BI137*0.2+BK137*0.2+BM137*0.2+(AQ137/0.96)*0.45)*0.79+30</f>
        <v>77.501550373134336</v>
      </c>
      <c r="AZ137" s="28">
        <f>(BI137*0.2+BJ137*0.3+(AC137/11)*0.3+(AR137/0.96)*0.1+BM137*0.1+(AY137/0.96)*0.1)*0.65+40</f>
        <v>77.139556467206063</v>
      </c>
      <c r="BA137" s="49">
        <f>IF(C137="C",(((AY137/0.95)*0.35+(AU137/0.95)*0.2+BK137*0.45)*0.55+30),IF(C137="PF",(((AY137/0.95)*0.4+(AU137/0.95)*0.25+BK137*0.35)*0.65+35),(((T137/6.3)*0.1+(AY137/0.95)*0.35+(AU137/0.95)*0.2+BK137*0.35)*0.65+40)))</f>
        <v>75.245022663533121</v>
      </c>
      <c r="BB137" s="45">
        <f>(BL137*0.3+BJ137*0.3+BI137*0.1+BN137*0.1+(AH137/2.8)*0.25)*0.62+40</f>
        <v>72.355913737289001</v>
      </c>
      <c r="BC137" s="5">
        <f>((D137-39)/-0.2)*0.5+50</f>
        <v>85</v>
      </c>
      <c r="BD137" s="5">
        <f>((F137-69)/0.19)*0.45+55</f>
        <v>81.05263157894737</v>
      </c>
      <c r="BE137" s="5">
        <f>((F137-85)/-0.16)*0.45+55</f>
        <v>69.0625</v>
      </c>
      <c r="BF137" s="5">
        <f>((G137-161)/1.34)*0.45+55</f>
        <v>73.470149253731336</v>
      </c>
      <c r="BG137" s="5">
        <f>((G137-295)/-1.34)*0.45+55</f>
        <v>81.52985074626865</v>
      </c>
      <c r="BH137" s="5">
        <f>(M137/29.81)*0.45+55</f>
        <v>82.987252599798722</v>
      </c>
      <c r="BI137" s="5">
        <f>((D137-39)/-0.2)</f>
        <v>70</v>
      </c>
      <c r="BJ137" s="5">
        <f>((F137-69)/0.19)</f>
        <v>57.89473684210526</v>
      </c>
      <c r="BK137" s="5">
        <f>((F137-85)/-0.16)</f>
        <v>31.25</v>
      </c>
      <c r="BL137" s="5">
        <f>((G137-161)/1.34)</f>
        <v>41.044776119402982</v>
      </c>
      <c r="BM137" s="5">
        <f>((G137-295)/-1.34)</f>
        <v>58.955223880597011</v>
      </c>
      <c r="BN137" s="5">
        <f>(M137/29.81)</f>
        <v>62.193894666219393</v>
      </c>
      <c r="BP137" s="51" t="s">
        <v>801</v>
      </c>
      <c r="BQ137" s="51" t="s">
        <v>790</v>
      </c>
      <c r="BS137">
        <v>77.39</v>
      </c>
    </row>
    <row r="138" spans="1:71" x14ac:dyDescent="0.25">
      <c r="A138" s="1">
        <v>177</v>
      </c>
      <c r="B138" s="1" t="s">
        <v>238</v>
      </c>
      <c r="C138" s="1" t="s">
        <v>30</v>
      </c>
      <c r="D138" s="1">
        <v>31</v>
      </c>
      <c r="E138" s="4">
        <f>(F138-5)</f>
        <v>70</v>
      </c>
      <c r="F138">
        <v>75</v>
      </c>
      <c r="G138">
        <v>205</v>
      </c>
      <c r="H138" t="s">
        <v>615</v>
      </c>
      <c r="I138" s="1" t="s">
        <v>587</v>
      </c>
      <c r="J138" s="1" t="s">
        <v>182</v>
      </c>
      <c r="K138" s="1">
        <v>56</v>
      </c>
      <c r="L138" s="1">
        <v>0</v>
      </c>
      <c r="M138" s="1">
        <v>790</v>
      </c>
      <c r="N138" s="12">
        <v>129</v>
      </c>
      <c r="O138" s="12">
        <v>295</v>
      </c>
      <c r="P138" s="12">
        <v>0.437</v>
      </c>
      <c r="Q138" s="7">
        <v>35</v>
      </c>
      <c r="R138" s="7">
        <v>97</v>
      </c>
      <c r="S138" s="7">
        <v>0.36099999999999999</v>
      </c>
      <c r="T138" s="1">
        <v>94</v>
      </c>
      <c r="U138" s="1">
        <v>198</v>
      </c>
      <c r="V138" s="1">
        <v>0.47499999999999998</v>
      </c>
      <c r="W138" s="1">
        <v>0.497</v>
      </c>
      <c r="X138" s="16">
        <v>56</v>
      </c>
      <c r="Y138" s="16">
        <v>67</v>
      </c>
      <c r="Z138" s="16">
        <v>0.83599999999999997</v>
      </c>
      <c r="AA138" s="20">
        <v>6</v>
      </c>
      <c r="AB138" s="20">
        <v>57</v>
      </c>
      <c r="AC138" s="20">
        <v>63</v>
      </c>
      <c r="AD138" s="32">
        <v>50</v>
      </c>
      <c r="AE138" s="34">
        <v>14</v>
      </c>
      <c r="AF138" s="30">
        <v>1</v>
      </c>
      <c r="AG138" s="1">
        <v>55</v>
      </c>
      <c r="AH138" s="1">
        <v>60</v>
      </c>
      <c r="AI138" s="1">
        <v>349</v>
      </c>
      <c r="AJ138" s="1"/>
      <c r="AK138" s="4">
        <f>(AVERAGE(AM138:BB138)/0.87)*0.85+10</f>
        <v>75.30278889904524</v>
      </c>
      <c r="AL138" s="4">
        <f>AVERAGE(AM138:BB138)</f>
        <v>66.839325108434537</v>
      </c>
      <c r="AM138" s="14">
        <f>((P138*100)*0.5+(N138/6.59)*0.5)*0.66+45</f>
        <v>65.880787556904409</v>
      </c>
      <c r="AN138" s="10">
        <f>(BS138-MIN(BS$2:BS$493))/(MAX(BS$2:BS$493)-MIN(BS$2:BS$493))*61 +45</f>
        <v>72.661835965541997</v>
      </c>
      <c r="AO138" s="18">
        <f>IF(Y138&gt;50,((Z138*107)*0.9+(X138/5)*0.1)*0.7+30,((Z138*90)*0.5+(X138/5)*0.5)*0.7+40)</f>
        <v>87.138759999999991</v>
      </c>
      <c r="AP138" s="39">
        <f>((AZ138/0.96)*0.4+(AS138/0.96)*0.3+(T138/6.3)*0.4)*0.6+40</f>
        <v>69.783975304525171</v>
      </c>
      <c r="AQ138" s="37">
        <f>(AE138/1.5)*0.57+47</f>
        <v>52.32</v>
      </c>
      <c r="AR138" s="24">
        <f>((AF138/1.8)*0.8+(F138/0.8)*0.2)*0.73+40</f>
        <v>54.011944444444445</v>
      </c>
      <c r="AS138" s="22">
        <f>((AA138/3)*0.6+(AC138/9)*0.2+(AZ138/0.96)*0.2)*0.75+40</f>
        <v>52.208684153047713</v>
      </c>
      <c r="AT138" s="26">
        <f>((AB138/7)*0.65+(AC138/9)*0.2+(AZ138/0.96)*0.25)*0.6+47</f>
        <v>61.274398438761999</v>
      </c>
      <c r="AU138" s="43">
        <f>((AD138/5.5)*0.95+(AY138/0.95)*0.17)*0.67+40</f>
        <v>54.920147346889955</v>
      </c>
      <c r="AV138" s="37">
        <f>(((AG138-321)/-3.21)*0.1+(AU138/0.95)*0.57+(AS138/0.95)*0.2+(AI138/20)*0.2)*0.6+40</f>
        <v>73.431996817877263</v>
      </c>
      <c r="AW138" s="42">
        <f>((AQ138/0.95)*0.4+(AS138/0.95)*0.2+(AR138/0.95)*0.2+(AY138/0.95)*0.2)*0.71+30</f>
        <v>72.905272929717839</v>
      </c>
      <c r="AX138" s="45">
        <f>(BI138*0.3+BK138*0.2+BM138*0.2+AY138*0.1+BN138*0.2)*0.8+30</f>
        <v>70.680991737021031</v>
      </c>
      <c r="AY138" s="47">
        <f>(BI138*0.2+BK138*0.2+BM138*0.2+(AQ138/0.96)*0.45)*0.79+30</f>
        <v>76.181690298507476</v>
      </c>
      <c r="AZ138" s="28">
        <f>(BI138*0.2+BJ138*0.3+(AC138/11)*0.3+(AR138/0.96)*0.1+BM138*0.1+(AY138/0.96)*0.1)*0.65+40</f>
        <v>65.655578579505374</v>
      </c>
      <c r="BA138" s="49">
        <f>IF(C138="C",(((AY138/0.95)*0.35+(AU138/0.95)*0.2+BK138*0.45)*0.55+30),IF(C138="PF",(((AY138/0.95)*0.4+(AU138/0.95)*0.25+BK138*0.35)*0.65+35),(((T138/6.3)*0.1+(AY138/0.95)*0.35+(AU138/0.95)*0.2+BK138*0.35)*0.65+40)))</f>
        <v>80.947489899321425</v>
      </c>
      <c r="BB138" s="45">
        <f>(BL138*0.3+BJ138*0.3+BI138*0.1+BN138*0.1+(AH138/2.8)*0.25)*0.62+40</f>
        <v>59.425648262886355</v>
      </c>
      <c r="BC138" s="5">
        <f>((D138-39)/-0.2)*0.5+50</f>
        <v>70</v>
      </c>
      <c r="BD138" s="5">
        <f>((F138-69)/0.19)*0.45+55</f>
        <v>69.21052631578948</v>
      </c>
      <c r="BE138" s="5">
        <f>((F138-85)/-0.16)*0.45+55</f>
        <v>83.125</v>
      </c>
      <c r="BF138" s="5">
        <f>((G138-161)/1.34)*0.45+55</f>
        <v>69.776119402985074</v>
      </c>
      <c r="BG138" s="5">
        <f>((G138-295)/-1.34)*0.45+55</f>
        <v>85.223880597014926</v>
      </c>
      <c r="BH138" s="5">
        <f>(M138/29.81)*0.45+55</f>
        <v>66.92552834619255</v>
      </c>
      <c r="BI138" s="5">
        <f>((D138-39)/-0.2)</f>
        <v>40</v>
      </c>
      <c r="BJ138" s="5">
        <f>((F138-69)/0.19)</f>
        <v>31.578947368421051</v>
      </c>
      <c r="BK138" s="5">
        <f>((F138-85)/-0.16)</f>
        <v>62.5</v>
      </c>
      <c r="BL138" s="5">
        <f>((G138-161)/1.34)</f>
        <v>32.835820895522389</v>
      </c>
      <c r="BM138" s="5">
        <f>((G138-295)/-1.34)</f>
        <v>67.164179104477611</v>
      </c>
      <c r="BN138" s="5">
        <f>(M138/29.81)</f>
        <v>26.501174102650118</v>
      </c>
      <c r="BP138" s="51" t="s">
        <v>785</v>
      </c>
      <c r="BQ138" s="51" t="s">
        <v>787</v>
      </c>
      <c r="BS138">
        <v>77.342399999999998</v>
      </c>
    </row>
    <row r="139" spans="1:71" x14ac:dyDescent="0.25">
      <c r="A139" s="1">
        <v>37</v>
      </c>
      <c r="B139" s="1" t="s">
        <v>90</v>
      </c>
      <c r="C139" s="1" t="s">
        <v>50</v>
      </c>
      <c r="D139" s="1">
        <v>26</v>
      </c>
      <c r="E139" s="4">
        <f>(F139-5)</f>
        <v>75</v>
      </c>
      <c r="F139">
        <v>80</v>
      </c>
      <c r="G139">
        <v>200</v>
      </c>
      <c r="H139" t="s">
        <v>586</v>
      </c>
      <c r="I139" s="1" t="s">
        <v>611</v>
      </c>
      <c r="J139" s="1" t="s">
        <v>39</v>
      </c>
      <c r="K139" s="1">
        <v>71</v>
      </c>
      <c r="L139" s="1">
        <v>71</v>
      </c>
      <c r="M139" s="1">
        <v>2380</v>
      </c>
      <c r="N139" s="12">
        <v>240</v>
      </c>
      <c r="O139" s="12">
        <v>600</v>
      </c>
      <c r="P139" s="12">
        <v>0.4</v>
      </c>
      <c r="Q139" s="7">
        <v>100</v>
      </c>
      <c r="R139" s="7">
        <v>309</v>
      </c>
      <c r="S139" s="7">
        <v>0.32400000000000001</v>
      </c>
      <c r="T139" s="1">
        <v>140</v>
      </c>
      <c r="U139" s="1">
        <v>291</v>
      </c>
      <c r="V139" s="1">
        <v>0.48099999999999998</v>
      </c>
      <c r="W139" s="1">
        <v>0.48299999999999998</v>
      </c>
      <c r="X139" s="16">
        <v>84</v>
      </c>
      <c r="Y139" s="16">
        <v>98</v>
      </c>
      <c r="Z139" s="16">
        <v>0.85699999999999998</v>
      </c>
      <c r="AA139" s="20">
        <v>62</v>
      </c>
      <c r="AB139" s="20">
        <v>354</v>
      </c>
      <c r="AC139" s="20">
        <v>416</v>
      </c>
      <c r="AD139" s="32">
        <v>341</v>
      </c>
      <c r="AE139" s="34">
        <v>78</v>
      </c>
      <c r="AF139" s="30">
        <v>40</v>
      </c>
      <c r="AG139" s="1">
        <v>132</v>
      </c>
      <c r="AH139" s="1">
        <v>106</v>
      </c>
      <c r="AI139" s="1">
        <v>664</v>
      </c>
      <c r="AJ139" s="1"/>
      <c r="AK139" s="4">
        <f>(AVERAGE(AM139:BB139)/0.87)*0.85+10</f>
        <v>87.769975866908268</v>
      </c>
      <c r="AL139" s="4">
        <f>AVERAGE(AM139:BB139)</f>
        <v>79.599857652011991</v>
      </c>
      <c r="AM139" s="14">
        <f>((P139*100)*0.5+(N139/6.59)*0.5)*0.66+45</f>
        <v>70.218209408194241</v>
      </c>
      <c r="AN139" s="10">
        <f>(BS139-MIN(BS$2:BS$493))/(MAX(BS$2:BS$493)-MIN(BS$2:BS$493))*61 +45</f>
        <v>72.660467516152195</v>
      </c>
      <c r="AO139" s="18">
        <f>IF(Y139&gt;50,((Z139*107)*0.9+(X139/5)*0.1)*0.7+30,((Z139*90)*0.5+(X139/5)*0.5)*0.7+40)</f>
        <v>88.946370000000002</v>
      </c>
      <c r="AP139" s="39">
        <f>((AZ139/0.96)*0.4+(AS139/0.96)*0.3+(T139/6.3)*0.4)*0.6+40</f>
        <v>78.790257922506356</v>
      </c>
      <c r="AQ139" s="37">
        <f>(AE139/1.5)*0.57+47</f>
        <v>76.64</v>
      </c>
      <c r="AR139" s="24">
        <f>((AF139/1.8)*0.8+(F139/0.8)*0.2)*0.73+40</f>
        <v>67.577777777777783</v>
      </c>
      <c r="AS139" s="22">
        <f>((AA139/3)*0.6+(AC139/9)*0.2+(AZ139/0.96)*0.2)*0.75+40</f>
        <v>69.051892544059513</v>
      </c>
      <c r="AT139" s="26">
        <f>((AB139/7)*0.65+(AC139/9)*0.2+(AZ139/0.96)*0.25)*0.6+47</f>
        <v>85.088083020249982</v>
      </c>
      <c r="AU139" s="43">
        <f>((AD139/5.5)*0.95+(AY139/0.95)*0.17)*0.67+40</f>
        <v>89.628843868421058</v>
      </c>
      <c r="AV139" s="37">
        <f>(((AG139-321)/-3.21)*0.1+(AU139/0.95)*0.57+(AS139/0.95)*0.2+(AI139/20)*0.2)*0.6+40</f>
        <v>88.505438394360311</v>
      </c>
      <c r="AW139" s="42">
        <f>((AQ139/0.95)*0.4+(AS139/0.95)*0.2+(AR139/0.95)*0.2+(AY139/0.95)*0.2)*0.71+30</f>
        <v>86.007701711578335</v>
      </c>
      <c r="AX139" s="45">
        <f>(BI139*0.3+BK139*0.2+BM139*0.2+AY139*0.1+BN139*0.2)*0.8+30</f>
        <v>81.500699818352047</v>
      </c>
      <c r="AY139" s="47">
        <f>(BI139*0.2+BK139*0.2+BM139*0.2+(AQ139/0.96)*0.45)*0.79+30</f>
        <v>84.78974253731343</v>
      </c>
      <c r="AZ139" s="28">
        <f>(BI139*0.2+BJ139*0.3+(AC139/11)*0.3+(AR139/0.96)*0.1+BM139*0.1+(AY139/0.96)*0.1)*0.65+40</f>
        <v>82.03877894864749</v>
      </c>
      <c r="BA139" s="49">
        <f>IF(C139="C",(((AY139/0.95)*0.35+(AU139/0.95)*0.2+BK139*0.45)*0.55+30),IF(C139="PF",(((AY139/0.95)*0.4+(AU139/0.95)*0.25+BK139*0.35)*0.65+35),(((T139/6.3)*0.1+(AY139/0.95)*0.35+(AU139/0.95)*0.2+BK139*0.35)*0.65+40)))</f>
        <v>81.12373116037449</v>
      </c>
      <c r="BB139" s="45">
        <f>(BL139*0.3+BJ139*0.3+BI139*0.1+BN139*0.1+(AH139/2.8)*0.25)*0.62+40</f>
        <v>71.029727804204612</v>
      </c>
      <c r="BC139" s="5">
        <f>((D139-39)/-0.2)*0.5+50</f>
        <v>82.5</v>
      </c>
      <c r="BD139" s="5">
        <f>((F139-69)/0.19)*0.45+55</f>
        <v>81.05263157894737</v>
      </c>
      <c r="BE139" s="5">
        <f>((F139-85)/-0.16)*0.45+55</f>
        <v>69.0625</v>
      </c>
      <c r="BF139" s="5">
        <f>((G139-161)/1.34)*0.45+55</f>
        <v>68.097014925373131</v>
      </c>
      <c r="BG139" s="5">
        <f>((G139-295)/-1.34)*0.45+55</f>
        <v>86.902985074626869</v>
      </c>
      <c r="BH139" s="5">
        <f>(M139/29.81)*0.45+55</f>
        <v>90.927541093592751</v>
      </c>
      <c r="BI139" s="5">
        <f>((D139-39)/-0.2)</f>
        <v>65</v>
      </c>
      <c r="BJ139" s="5">
        <f>((F139-69)/0.19)</f>
        <v>57.89473684210526</v>
      </c>
      <c r="BK139" s="5">
        <f>((F139-85)/-0.16)</f>
        <v>31.25</v>
      </c>
      <c r="BL139" s="5">
        <f>((G139-161)/1.34)</f>
        <v>29.104477611940297</v>
      </c>
      <c r="BM139" s="5">
        <f>((G139-295)/-1.34)</f>
        <v>70.895522388059703</v>
      </c>
      <c r="BN139" s="5">
        <f>(M139/29.81)</f>
        <v>79.838980207983894</v>
      </c>
      <c r="BP139" s="51" t="s">
        <v>788</v>
      </c>
      <c r="BQ139" s="51" t="s">
        <v>781</v>
      </c>
      <c r="BS139">
        <v>77.340800000000002</v>
      </c>
    </row>
    <row r="140" spans="1:71" x14ac:dyDescent="0.25">
      <c r="A140" s="1">
        <v>73</v>
      </c>
      <c r="B140" s="1" t="s">
        <v>131</v>
      </c>
      <c r="C140" s="1" t="s">
        <v>50</v>
      </c>
      <c r="D140" s="1">
        <v>34</v>
      </c>
      <c r="E140" s="4">
        <f>(F140-5)</f>
        <v>74</v>
      </c>
      <c r="F140">
        <v>79</v>
      </c>
      <c r="G140">
        <v>228</v>
      </c>
      <c r="H140" t="s">
        <v>615</v>
      </c>
      <c r="I140" s="1" t="s">
        <v>587</v>
      </c>
      <c r="J140" s="1" t="s">
        <v>65</v>
      </c>
      <c r="K140" s="1">
        <v>78</v>
      </c>
      <c r="L140" s="1">
        <v>21</v>
      </c>
      <c r="M140" s="1">
        <v>1623</v>
      </c>
      <c r="N140" s="12">
        <v>161</v>
      </c>
      <c r="O140" s="12">
        <v>396</v>
      </c>
      <c r="P140" s="12">
        <v>0.40699999999999997</v>
      </c>
      <c r="Q140" s="7">
        <v>83</v>
      </c>
      <c r="R140" s="7">
        <v>219</v>
      </c>
      <c r="S140" s="7">
        <v>0.379</v>
      </c>
      <c r="T140" s="1">
        <v>78</v>
      </c>
      <c r="U140" s="1">
        <v>177</v>
      </c>
      <c r="V140" s="1">
        <v>0.441</v>
      </c>
      <c r="W140" s="1">
        <v>0.51100000000000001</v>
      </c>
      <c r="X140" s="16">
        <v>55</v>
      </c>
      <c r="Y140" s="16">
        <v>61</v>
      </c>
      <c r="Z140" s="16">
        <v>0.90200000000000002</v>
      </c>
      <c r="AA140" s="20">
        <v>21</v>
      </c>
      <c r="AB140" s="20">
        <v>175</v>
      </c>
      <c r="AC140" s="20">
        <v>196</v>
      </c>
      <c r="AD140" s="32">
        <v>79</v>
      </c>
      <c r="AE140" s="34">
        <v>43</v>
      </c>
      <c r="AF140" s="30">
        <v>4</v>
      </c>
      <c r="AG140" s="1">
        <v>49</v>
      </c>
      <c r="AH140" s="1">
        <v>120</v>
      </c>
      <c r="AI140" s="1">
        <v>460</v>
      </c>
      <c r="AJ140" s="1"/>
      <c r="AK140" s="4">
        <f>(AVERAGE(AM140:BB140)/0.87)*0.85+10</f>
        <v>77.614753071006405</v>
      </c>
      <c r="AL140" s="4">
        <f>AVERAGE(AM140:BB140)</f>
        <v>69.205688437383031</v>
      </c>
      <c r="AM140" s="14">
        <f>((P140*100)*0.5+(N140/6.59)*0.5)*0.66+45</f>
        <v>66.493215477996969</v>
      </c>
      <c r="AN140" s="10">
        <f>(BS140-MIN(BS$2:BS$493))/(MAX(BS$2:BS$493)-MIN(BS$2:BS$493))*61 +45</f>
        <v>72.590334484924625</v>
      </c>
      <c r="AO140" s="18">
        <f>IF(Y140&gt;50,((Z140*107)*0.9+(X140/5)*0.1)*0.7+30,((Z140*90)*0.5+(X140/5)*0.5)*0.7+40)</f>
        <v>91.573819999999984</v>
      </c>
      <c r="AP140" s="39">
        <f>((AZ140/0.96)*0.4+(AS140/0.96)*0.3+(T140/6.3)*0.4)*0.6+40</f>
        <v>70.899394456113157</v>
      </c>
      <c r="AQ140" s="37">
        <f>(AE140/1.5)*0.57+47</f>
        <v>63.34</v>
      </c>
      <c r="AR140" s="24">
        <f>((AF140/1.8)*0.8+(F140/0.8)*0.2)*0.73+40</f>
        <v>55.715277777777779</v>
      </c>
      <c r="AS140" s="22">
        <f>((AA140/3)*0.6+(AC140/9)*0.2+(AZ140/0.96)*0.2)*0.75+40</f>
        <v>57.171822406350351</v>
      </c>
      <c r="AT140" s="26">
        <f>((AB140/7)*0.65+(AC140/9)*0.2+(AZ140/0.96)*0.25)*0.6+47</f>
        <v>70.118489073017017</v>
      </c>
      <c r="AU140" s="43">
        <f>((AD140/5.5)*0.95+(AY140/0.95)*0.17)*0.67+40</f>
        <v>57.682627838217705</v>
      </c>
      <c r="AV140" s="37">
        <f>(((AG140-321)/-3.21)*0.1+(AU140/0.95)*0.57+(AS140/0.95)*0.2+(AI140/20)*0.2)*0.6+40</f>
        <v>75.8315620541985</v>
      </c>
      <c r="AW140" s="42">
        <f>((AQ140/0.95)*0.4+(AS140/0.95)*0.2+(AR140/0.95)*0.2+(AY140/0.95)*0.2)*0.71+30</f>
        <v>76.45607635646968</v>
      </c>
      <c r="AX140" s="45">
        <f>(BI140*0.3+BK140*0.2+BM140*0.2+AY140*0.1+BN140*0.2)*0.8+30</f>
        <v>64.409618248071126</v>
      </c>
      <c r="AY140" s="47">
        <f>(BI140*0.2+BK140*0.2+BM140*0.2+(AQ140/0.96)*0.45)*0.79+30</f>
        <v>71.230593749999997</v>
      </c>
      <c r="AZ140" s="28">
        <f>(BI140*0.2+BJ140*0.3+(AC140/11)*0.3+(AR140/0.96)*0.1+BM140*0.1+(AY140/0.96)*0.1)*0.65+40</f>
        <v>68.832996733975577</v>
      </c>
      <c r="BA140" s="49">
        <f>IF(C140="C",(((AY140/0.95)*0.35+(AU140/0.95)*0.2+BK140*0.45)*0.55+30),IF(C140="PF",(((AY140/0.95)*0.4+(AU140/0.95)*0.25+BK140*0.35)*0.65+35),(((T140/6.3)*0.1+(AY140/0.95)*0.35+(AU140/0.95)*0.2+BK140*0.35)*0.65+40)))</f>
        <v>74.287276849070651</v>
      </c>
      <c r="BB140" s="45">
        <f>(BL140*0.3+BJ140*0.3+BI140*0.1+BN140*0.1+(AH140/2.8)*0.25)*0.62+40</f>
        <v>70.657909491945219</v>
      </c>
      <c r="BC140" s="5">
        <f>((D140-39)/-0.2)*0.5+50</f>
        <v>62.5</v>
      </c>
      <c r="BD140" s="5">
        <f>((F140-69)/0.19)*0.45+55</f>
        <v>78.68421052631578</v>
      </c>
      <c r="BE140" s="5">
        <f>((F140-85)/-0.16)*0.45+55</f>
        <v>71.875</v>
      </c>
      <c r="BF140" s="5">
        <f>((G140-161)/1.34)*0.45+55</f>
        <v>77.5</v>
      </c>
      <c r="BG140" s="5">
        <f>((G140-295)/-1.34)*0.45+55</f>
        <v>77.5</v>
      </c>
      <c r="BH140" s="5">
        <f>(M140/29.81)*0.45+55</f>
        <v>79.500167728950018</v>
      </c>
      <c r="BI140" s="5">
        <f>((D140-39)/-0.2)</f>
        <v>25</v>
      </c>
      <c r="BJ140" s="5">
        <f>((F140-69)/0.19)</f>
        <v>52.631578947368418</v>
      </c>
      <c r="BK140" s="5">
        <f>((F140-85)/-0.16)</f>
        <v>37.5</v>
      </c>
      <c r="BL140" s="5">
        <f>((G140-161)/1.34)</f>
        <v>50</v>
      </c>
      <c r="BM140" s="5">
        <f>((G140-295)/-1.34)</f>
        <v>50</v>
      </c>
      <c r="BN140" s="5">
        <f>(M140/29.81)</f>
        <v>54.444817175444484</v>
      </c>
      <c r="BP140" s="51" t="s">
        <v>781</v>
      </c>
      <c r="BQ140" s="51" t="s">
        <v>781</v>
      </c>
      <c r="BS140">
        <v>77.258800000000008</v>
      </c>
    </row>
    <row r="141" spans="1:71" x14ac:dyDescent="0.25">
      <c r="A141" s="1">
        <v>188</v>
      </c>
      <c r="B141" s="1" t="s">
        <v>249</v>
      </c>
      <c r="C141" s="1" t="s">
        <v>50</v>
      </c>
      <c r="D141" s="1">
        <v>28</v>
      </c>
      <c r="E141" s="4">
        <f>(F141-5)</f>
        <v>76</v>
      </c>
      <c r="F141">
        <v>81</v>
      </c>
      <c r="G141">
        <v>235</v>
      </c>
      <c r="H141" t="s">
        <v>665</v>
      </c>
      <c r="I141" s="1" t="s">
        <v>696</v>
      </c>
      <c r="J141" s="1" t="s">
        <v>31</v>
      </c>
      <c r="K141" s="1">
        <v>78</v>
      </c>
      <c r="L141" s="1">
        <v>70</v>
      </c>
      <c r="M141" s="1">
        <v>2454</v>
      </c>
      <c r="N141" s="12">
        <v>416</v>
      </c>
      <c r="O141" s="12">
        <v>967</v>
      </c>
      <c r="P141" s="12">
        <v>0.43</v>
      </c>
      <c r="Q141" s="7">
        <v>97</v>
      </c>
      <c r="R141" s="7">
        <v>292</v>
      </c>
      <c r="S141" s="7">
        <v>0.33200000000000002</v>
      </c>
      <c r="T141" s="1">
        <v>319</v>
      </c>
      <c r="U141" s="1">
        <v>675</v>
      </c>
      <c r="V141" s="1">
        <v>0.47299999999999998</v>
      </c>
      <c r="W141" s="1">
        <v>0.48</v>
      </c>
      <c r="X141" s="16">
        <v>239</v>
      </c>
      <c r="Y141" s="16">
        <v>287</v>
      </c>
      <c r="Z141" s="16">
        <v>0.83299999999999996</v>
      </c>
      <c r="AA141" s="20">
        <v>64</v>
      </c>
      <c r="AB141" s="20">
        <v>264</v>
      </c>
      <c r="AC141" s="20">
        <v>328</v>
      </c>
      <c r="AD141" s="32">
        <v>134</v>
      </c>
      <c r="AE141" s="34">
        <v>53</v>
      </c>
      <c r="AF141" s="30">
        <v>34</v>
      </c>
      <c r="AG141" s="1">
        <v>108</v>
      </c>
      <c r="AH141" s="1">
        <v>147</v>
      </c>
      <c r="AI141" s="1">
        <v>1168</v>
      </c>
      <c r="AJ141" s="1"/>
      <c r="AK141" s="4">
        <f>(AVERAGE(AM141:BB141)/0.87)*0.85+10</f>
        <v>84.069118761835711</v>
      </c>
      <c r="AL141" s="4">
        <f>AVERAGE(AM141:BB141)</f>
        <v>75.811921556231852</v>
      </c>
      <c r="AM141" s="14">
        <f>((P141*100)*0.5+(N141/6.59)*0.5)*0.66+45</f>
        <v>80.021562974203334</v>
      </c>
      <c r="AN141" s="10">
        <f>(BS141-MIN(BS$2:BS$493))/(MAX(BS$2:BS$493)-MIN(BS$2:BS$493))*61 +45</f>
        <v>72.576307878679117</v>
      </c>
      <c r="AO141" s="18">
        <f>IF(Y141&gt;50,((Z141*107)*0.9+(X141/5)*0.1)*0.7+30,((Z141*90)*0.5+(X141/5)*0.5)*0.7+40)</f>
        <v>89.498529999999988</v>
      </c>
      <c r="AP141" s="39">
        <f>((AZ141/0.96)*0.4+(AS141/0.96)*0.3+(T141/6.3)*0.4)*0.6+40</f>
        <v>84.177749546369057</v>
      </c>
      <c r="AQ141" s="37">
        <f>(AE141/1.5)*0.57+47</f>
        <v>67.14</v>
      </c>
      <c r="AR141" s="24">
        <f>((AF141/1.8)*0.8+(F141/0.8)*0.2)*0.73+40</f>
        <v>65.813611111111115</v>
      </c>
      <c r="AS141" s="22">
        <f>((AA141/3)*0.6+(AC141/9)*0.2+(AZ141/0.96)*0.2)*0.75+40</f>
        <v>67.20673301295372</v>
      </c>
      <c r="AT141" s="26">
        <f>((AB141/7)*0.65+(AC141/9)*0.2+(AZ141/0.96)*0.25)*0.6+47</f>
        <v>78.221971108191809</v>
      </c>
      <c r="AU141" s="43">
        <f>((AD141/5.5)*0.95+(AY141/0.95)*0.17)*0.67+40</f>
        <v>64.448893265849279</v>
      </c>
      <c r="AV141" s="37">
        <f>(((AG141-321)/-3.21)*0.1+(AU141/0.95)*0.57+(AS141/0.95)*0.2+(AI141/20)*0.2)*0.6+40</f>
        <v>82.680181525399064</v>
      </c>
      <c r="AW141" s="42">
        <f>((AQ141/0.95)*0.4+(AS141/0.95)*0.2+(AR141/0.95)*0.2+(AY141/0.95)*0.2)*0.71+30</f>
        <v>81.101727176886925</v>
      </c>
      <c r="AX141" s="45">
        <f>(BI141*0.3+BK141*0.2+BM141*0.2+AY141*0.1+BN141*0.2)*0.8+30</f>
        <v>73.501790740648488</v>
      </c>
      <c r="AY141" s="47">
        <f>(BI141*0.2+BK141*0.2+BM141*0.2+(AQ141/0.96)*0.45)*0.79+30</f>
        <v>74.577408115671645</v>
      </c>
      <c r="AZ141" s="28">
        <f>(BI141*0.2+BJ141*0.3+(AC141/11)*0.3+(AR141/0.96)*0.1+BM141*0.1+(AY141/0.96)*0.1)*0.65+40</f>
        <v>77.696424616237124</v>
      </c>
      <c r="BA141" s="49">
        <f>IF(C141="C",(((AY141/0.95)*0.35+(AU141/0.95)*0.2+BK141*0.45)*0.55+30),IF(C141="PF",(((AY141/0.95)*0.4+(AU141/0.95)*0.25+BK141*0.35)*0.65+35),(((T141/6.3)*0.1+(AY141/0.95)*0.35+(AU141/0.95)*0.2+BK141*0.35)*0.65+40)))</f>
        <v>75.657418757981105</v>
      </c>
      <c r="BB141" s="45">
        <f>(BL141*0.3+BJ141*0.3+BI141*0.1+BN141*0.1+(AH141/2.8)*0.25)*0.62+40</f>
        <v>78.670435069527798</v>
      </c>
      <c r="BC141" s="5">
        <f>((D141-39)/-0.2)*0.5+50</f>
        <v>77.5</v>
      </c>
      <c r="BD141" s="5">
        <f>((F141-69)/0.19)*0.45+55</f>
        <v>83.421052631578945</v>
      </c>
      <c r="BE141" s="5">
        <f>((F141-85)/-0.16)*0.45+55</f>
        <v>66.25</v>
      </c>
      <c r="BF141" s="5">
        <f>((G141-161)/1.34)*0.45+55</f>
        <v>79.850746268656707</v>
      </c>
      <c r="BG141" s="5">
        <f>((G141-295)/-1.34)*0.45+55</f>
        <v>75.149253731343279</v>
      </c>
      <c r="BH141" s="5">
        <f>(M141/29.81)*0.45+55</f>
        <v>92.044615900704457</v>
      </c>
      <c r="BI141" s="5">
        <f>((D141-39)/-0.2)</f>
        <v>55</v>
      </c>
      <c r="BJ141" s="5">
        <f>((F141-69)/0.19)</f>
        <v>63.157894736842103</v>
      </c>
      <c r="BK141" s="5">
        <f>((F141-85)/-0.16)</f>
        <v>25</v>
      </c>
      <c r="BL141" s="5">
        <f>((G141-161)/1.34)</f>
        <v>55.223880597014919</v>
      </c>
      <c r="BM141" s="5">
        <f>((G141-295)/-1.34)</f>
        <v>44.776119402985074</v>
      </c>
      <c r="BN141" s="5">
        <f>(M141/29.81)</f>
        <v>82.321368668232139</v>
      </c>
      <c r="BP141" s="51" t="s">
        <v>795</v>
      </c>
      <c r="BQ141" s="51" t="s">
        <v>787</v>
      </c>
      <c r="BS141">
        <v>77.242400000000004</v>
      </c>
    </row>
    <row r="142" spans="1:71" x14ac:dyDescent="0.25">
      <c r="A142" s="1">
        <v>239</v>
      </c>
      <c r="B142" s="1" t="s">
        <v>300</v>
      </c>
      <c r="C142" s="1" t="s">
        <v>30</v>
      </c>
      <c r="D142" s="1">
        <v>23</v>
      </c>
      <c r="E142" s="4">
        <f>(F142-5)</f>
        <v>71</v>
      </c>
      <c r="F142">
        <v>76</v>
      </c>
      <c r="G142">
        <v>215</v>
      </c>
      <c r="H142" t="s">
        <v>727</v>
      </c>
      <c r="I142" s="1" t="s">
        <v>587</v>
      </c>
      <c r="J142" s="1" t="s">
        <v>67</v>
      </c>
      <c r="K142" s="1">
        <v>24</v>
      </c>
      <c r="L142" s="1">
        <v>3</v>
      </c>
      <c r="M142" s="1">
        <v>297</v>
      </c>
      <c r="N142" s="12">
        <v>49</v>
      </c>
      <c r="O142" s="12">
        <v>99</v>
      </c>
      <c r="P142" s="12">
        <v>0.495</v>
      </c>
      <c r="Q142" s="7">
        <v>21</v>
      </c>
      <c r="R142" s="7">
        <v>52</v>
      </c>
      <c r="S142" s="7">
        <v>0.40400000000000003</v>
      </c>
      <c r="T142" s="1">
        <v>28</v>
      </c>
      <c r="U142" s="1">
        <v>47</v>
      </c>
      <c r="V142" s="1">
        <v>0.59599999999999997</v>
      </c>
      <c r="W142" s="1">
        <v>0.60099999999999998</v>
      </c>
      <c r="X142" s="16">
        <v>16</v>
      </c>
      <c r="Y142" s="16">
        <v>19</v>
      </c>
      <c r="Z142" s="16">
        <v>0.84199999999999997</v>
      </c>
      <c r="AA142" s="20">
        <v>2</v>
      </c>
      <c r="AB142" s="20">
        <v>37</v>
      </c>
      <c r="AC142" s="20">
        <v>39</v>
      </c>
      <c r="AD142" s="32">
        <v>13</v>
      </c>
      <c r="AE142" s="34">
        <v>10</v>
      </c>
      <c r="AF142" s="30">
        <v>0</v>
      </c>
      <c r="AG142" s="1">
        <v>8</v>
      </c>
      <c r="AH142" s="1">
        <v>15</v>
      </c>
      <c r="AI142" s="1">
        <v>135</v>
      </c>
      <c r="AJ142" s="1"/>
      <c r="AK142" s="4">
        <f>(AVERAGE(AM142:BB142)/0.87)*0.85+10</f>
        <v>74.258988244573644</v>
      </c>
      <c r="AL142" s="4">
        <f>AVERAGE(AM142:BB142)</f>
        <v>65.77096443856361</v>
      </c>
      <c r="AM142" s="14">
        <f>((P142*100)*0.5+(N142/6.59)*0.5)*0.66+45</f>
        <v>63.788717754172993</v>
      </c>
      <c r="AN142" s="10">
        <f>(BS142-MIN(BS$2:BS$493))/(MAX(BS$2:BS$493)-MIN(BS$2:BS$493))*61 +45</f>
        <v>72.541412419239052</v>
      </c>
      <c r="AO142" s="18">
        <f>IF(Y142&gt;50,((Z142*107)*0.9+(X142/5)*0.1)*0.7+30,((Z142*90)*0.5+(X142/5)*0.5)*0.7+40)</f>
        <v>67.643000000000001</v>
      </c>
      <c r="AP142" s="39">
        <f>((AZ142/0.96)*0.4+(AS142/0.96)*0.3+(T142/6.3)*0.4)*0.6+40</f>
        <v>68.632087257572039</v>
      </c>
      <c r="AQ142" s="37">
        <f>(AE142/1.5)*0.57+47</f>
        <v>50.8</v>
      </c>
      <c r="AR142" s="24">
        <f>((AF142/1.8)*0.8+(F142/0.8)*0.2)*0.73+40</f>
        <v>53.87</v>
      </c>
      <c r="AS142" s="22">
        <f>((AA142/3)*0.6+(AC142/9)*0.2+(AZ142/0.96)*0.2)*0.75+40</f>
        <v>52.075759771135878</v>
      </c>
      <c r="AT142" s="26">
        <f>((AB142/7)*0.65+(AC142/9)*0.2+(AZ142/0.96)*0.25)*0.6+47</f>
        <v>60.70718834256445</v>
      </c>
      <c r="AU142" s="43">
        <f>((AD142/5.5)*0.95+(AY142/0.95)*0.17)*0.67+40</f>
        <v>51.068722769138759</v>
      </c>
      <c r="AV142" s="37">
        <f>(((AG142-321)/-3.21)*0.1+(AU142/0.95)*0.57+(AS142/0.95)*0.2+(AI142/20)*0.2)*0.6+40</f>
        <v>71.623198194542539</v>
      </c>
      <c r="AW142" s="42">
        <f>((AQ142/0.95)*0.4+(AS142/0.95)*0.2+(AR142/0.95)*0.2+(AY142/0.95)*0.2)*0.71+30</f>
        <v>72.946475604282583</v>
      </c>
      <c r="AX142" s="45">
        <f>(BI142*0.3+BK142*0.2+BM142*0.2+AY142*0.1+BN142*0.2)*0.8+30</f>
        <v>75.728111612601197</v>
      </c>
      <c r="AY142" s="47">
        <f>(BI142*0.2+BK142*0.2+BM142*0.2+(AQ142/0.96)*0.45)*0.79+30</f>
        <v>79.772210820895523</v>
      </c>
      <c r="AZ142" s="28">
        <f>(BI142*0.2+BJ142*0.3+(AC142/11)*0.3+(AR142/0.96)*0.1+BM142*0.1+(AY142/0.96)*0.1)*0.65+40</f>
        <v>71.204862535269598</v>
      </c>
      <c r="BA142" s="49">
        <f>IF(C142="C",(((AY142/0.95)*0.35+(AU142/0.95)*0.2+BK142*0.45)*0.55+30),IF(C142="PF",(((AY142/0.95)*0.4+(AU142/0.95)*0.25+BK142*0.35)*0.65+35),(((T142/6.3)*0.1+(AY142/0.95)*0.35+(AU142/0.95)*0.2+BK142*0.35)*0.65+40)))</f>
        <v>79.177460648617071</v>
      </c>
      <c r="BB142" s="45">
        <f>(BL142*0.3+BJ142*0.3+BI142*0.1+BN142*0.1+(AH142/2.8)*0.25)*0.62+40</f>
        <v>60.756223286985986</v>
      </c>
      <c r="BC142" s="5">
        <f>((D142-39)/-0.2)*0.5+50</f>
        <v>90</v>
      </c>
      <c r="BD142" s="5">
        <f>((F142-69)/0.19)*0.45+55</f>
        <v>71.578947368421055</v>
      </c>
      <c r="BE142" s="5">
        <f>((F142-85)/-0.16)*0.45+55</f>
        <v>80.3125</v>
      </c>
      <c r="BF142" s="5">
        <f>((G142-161)/1.34)*0.45+55</f>
        <v>73.134328358208961</v>
      </c>
      <c r="BG142" s="5">
        <f>((G142-295)/-1.34)*0.45+55</f>
        <v>81.865671641791039</v>
      </c>
      <c r="BH142" s="5">
        <f>(M142/29.81)*0.45+55</f>
        <v>59.483394833948338</v>
      </c>
      <c r="BI142" s="5">
        <f>((D142-39)/-0.2)</f>
        <v>80</v>
      </c>
      <c r="BJ142" s="5">
        <f>((F142-69)/0.19)</f>
        <v>36.842105263157897</v>
      </c>
      <c r="BK142" s="5">
        <f>((F142-85)/-0.16)</f>
        <v>56.25</v>
      </c>
      <c r="BL142" s="5">
        <f>((G142-161)/1.34)</f>
        <v>40.298507462686565</v>
      </c>
      <c r="BM142" s="5">
        <f>((G142-295)/-1.34)</f>
        <v>59.701492537313428</v>
      </c>
      <c r="BN142" s="5">
        <f>(M142/29.81)</f>
        <v>9.9630996309963109</v>
      </c>
      <c r="BP142" s="51" t="s">
        <v>795</v>
      </c>
      <c r="BQ142" s="51" t="s">
        <v>789</v>
      </c>
      <c r="BS142">
        <v>77.201599999999999</v>
      </c>
    </row>
    <row r="143" spans="1:71" x14ac:dyDescent="0.25">
      <c r="A143" s="1">
        <v>249</v>
      </c>
      <c r="B143" s="1" t="s">
        <v>310</v>
      </c>
      <c r="C143" s="1" t="s">
        <v>50</v>
      </c>
      <c r="D143" s="1">
        <v>27</v>
      </c>
      <c r="E143" s="4">
        <f>(F143-5)</f>
        <v>74</v>
      </c>
      <c r="F143">
        <v>79</v>
      </c>
      <c r="G143">
        <v>215</v>
      </c>
      <c r="H143" t="s">
        <v>621</v>
      </c>
      <c r="I143" s="1" t="s">
        <v>587</v>
      </c>
      <c r="J143" s="1" t="s">
        <v>107</v>
      </c>
      <c r="K143" s="1">
        <v>76</v>
      </c>
      <c r="L143" s="1">
        <v>59</v>
      </c>
      <c r="M143" s="1">
        <v>2245</v>
      </c>
      <c r="N143" s="12">
        <v>286</v>
      </c>
      <c r="O143" s="12">
        <v>691</v>
      </c>
      <c r="P143" s="12">
        <v>0.41399999999999998</v>
      </c>
      <c r="Q143" s="7">
        <v>91</v>
      </c>
      <c r="R143" s="7">
        <v>259</v>
      </c>
      <c r="S143" s="7">
        <v>0.35099999999999998</v>
      </c>
      <c r="T143" s="1">
        <v>195</v>
      </c>
      <c r="U143" s="1">
        <v>432</v>
      </c>
      <c r="V143" s="1">
        <v>0.45100000000000001</v>
      </c>
      <c r="W143" s="1">
        <v>0.48</v>
      </c>
      <c r="X143" s="16">
        <v>90</v>
      </c>
      <c r="Y143" s="16">
        <v>112</v>
      </c>
      <c r="Z143" s="16">
        <v>0.80400000000000005</v>
      </c>
      <c r="AA143" s="20">
        <v>67</v>
      </c>
      <c r="AB143" s="20">
        <v>252</v>
      </c>
      <c r="AC143" s="20">
        <v>319</v>
      </c>
      <c r="AD143" s="32">
        <v>124</v>
      </c>
      <c r="AE143" s="34">
        <v>59</v>
      </c>
      <c r="AF143" s="30">
        <v>45</v>
      </c>
      <c r="AG143" s="1">
        <v>87</v>
      </c>
      <c r="AH143" s="1">
        <v>162</v>
      </c>
      <c r="AI143" s="1">
        <v>753</v>
      </c>
      <c r="AJ143" s="1"/>
      <c r="AK143" s="4">
        <f>(AVERAGE(AM143:BB143)/0.87)*0.85+10</f>
        <v>83.977952586075219</v>
      </c>
      <c r="AL143" s="4">
        <f>AVERAGE(AM143:BB143)</f>
        <v>75.718610293982863</v>
      </c>
      <c r="AM143" s="14">
        <f>((P143*100)*0.5+(N143/6.59)*0.5)*0.66+45</f>
        <v>72.983699544764789</v>
      </c>
      <c r="AN143" s="10">
        <f>(BS143-MIN(BS$2:BS$493))/(MAX(BS$2:BS$493)-MIN(BS$2:BS$493))*61 +45</f>
        <v>72.534228059942564</v>
      </c>
      <c r="AO143" s="18">
        <f>IF(Y143&gt;50,((Z143*107)*0.9+(X143/5)*0.1)*0.7+30,((Z143*90)*0.5+(X143/5)*0.5)*0.7+40)</f>
        <v>85.457639999999998</v>
      </c>
      <c r="AP143" s="39">
        <f>((AZ143/0.96)*0.4+(AS143/0.96)*0.3+(T143/6.3)*0.4)*0.6+40</f>
        <v>79.518276540997988</v>
      </c>
      <c r="AQ143" s="37">
        <f>(AE143/1.5)*0.57+47</f>
        <v>69.42</v>
      </c>
      <c r="AR143" s="24">
        <f>((AF143/1.8)*0.8+(F143/0.8)*0.2)*0.73+40</f>
        <v>69.017499999999998</v>
      </c>
      <c r="AS143" s="22">
        <f>((AA143/3)*0.6+(AC143/9)*0.2+(AZ143/0.96)*0.2)*0.75+40</f>
        <v>67.511256939352847</v>
      </c>
      <c r="AT143" s="26">
        <f>((AB143/7)*0.65+(AC143/9)*0.2+(AZ143/0.96)*0.25)*0.6+47</f>
        <v>77.437923606019524</v>
      </c>
      <c r="AU143" s="43">
        <f>((AD143/5.5)*0.95+(AY143/0.95)*0.17)*0.67+40</f>
        <v>64.007094953050242</v>
      </c>
      <c r="AV143" s="37">
        <f>(((AG143-321)/-3.21)*0.1+(AU143/0.95)*0.57+(AS143/0.95)*0.2+(AI143/20)*0.2)*0.6+40</f>
        <v>80.462123677454116</v>
      </c>
      <c r="AW143" s="42">
        <f>((AQ143/0.95)*0.4+(AS143/0.95)*0.2+(AR143/0.95)*0.2+(AY143/0.95)*0.2)*0.71+30</f>
        <v>83.199729983637127</v>
      </c>
      <c r="AX143" s="45">
        <f>(BI143*0.3+BK143*0.2+BM143*0.2+AY143*0.1+BN143*0.2)*0.8+30</f>
        <v>78.44548094084675</v>
      </c>
      <c r="AY143" s="47">
        <f>(BI143*0.2+BK143*0.2+BM143*0.2+(AQ143/0.96)*0.45)*0.79+30</f>
        <v>80.544929570895533</v>
      </c>
      <c r="AZ143" s="28">
        <f>(BI143*0.2+BJ143*0.3+(AC143/11)*0.3+(AR143/0.96)*0.1+BM143*0.1+(AY143/0.96)*0.1)*0.65+40</f>
        <v>77.725377745191594</v>
      </c>
      <c r="BA143" s="49">
        <f>IF(C143="C",(((AY143/0.95)*0.35+(AU143/0.95)*0.2+BK143*0.45)*0.55+30),IF(C143="PF",(((AY143/0.95)*0.4+(AU143/0.95)*0.25+BK143*0.35)*0.65+35),(((T143/6.3)*0.1+(AY143/0.95)*0.35+(AU143/0.95)*0.2+BK143*0.35)*0.65+40)))</f>
        <v>78.590411415878719</v>
      </c>
      <c r="BB143" s="45">
        <f>(BL143*0.3+BJ143*0.3+BI143*0.1+BN143*0.1+(AH143/2.8)*0.25)*0.62+40</f>
        <v>74.642091725694286</v>
      </c>
      <c r="BC143" s="5">
        <f>((D143-39)/-0.2)*0.5+50</f>
        <v>80</v>
      </c>
      <c r="BD143" s="5">
        <f>((F143-69)/0.19)*0.45+55</f>
        <v>78.68421052631578</v>
      </c>
      <c r="BE143" s="5">
        <f>((F143-85)/-0.16)*0.45+55</f>
        <v>71.875</v>
      </c>
      <c r="BF143" s="5">
        <f>((G143-161)/1.34)*0.45+55</f>
        <v>73.134328358208961</v>
      </c>
      <c r="BG143" s="5">
        <f>((G143-295)/-1.34)*0.45+55</f>
        <v>81.865671641791039</v>
      </c>
      <c r="BH143" s="5">
        <f>(M143/29.81)*0.45+55</f>
        <v>88.889634350888969</v>
      </c>
      <c r="BI143" s="5">
        <f>((D143-39)/-0.2)</f>
        <v>60</v>
      </c>
      <c r="BJ143" s="5">
        <f>((F143-69)/0.19)</f>
        <v>52.631578947368418</v>
      </c>
      <c r="BK143" s="5">
        <f>((F143-85)/-0.16)</f>
        <v>37.5</v>
      </c>
      <c r="BL143" s="5">
        <f>((G143-161)/1.34)</f>
        <v>40.298507462686565</v>
      </c>
      <c r="BM143" s="5">
        <f>((G143-295)/-1.34)</f>
        <v>59.701492537313428</v>
      </c>
      <c r="BN143" s="5">
        <f>(M143/29.81)</f>
        <v>75.310298557531027</v>
      </c>
      <c r="BP143" s="51" t="s">
        <v>799</v>
      </c>
      <c r="BQ143" s="51" t="s">
        <v>781</v>
      </c>
      <c r="BS143">
        <v>77.19319999999999</v>
      </c>
    </row>
    <row r="144" spans="1:71" x14ac:dyDescent="0.25">
      <c r="A144" s="1">
        <v>202</v>
      </c>
      <c r="B144" s="1" t="s">
        <v>263</v>
      </c>
      <c r="C144" s="1" t="s">
        <v>50</v>
      </c>
      <c r="D144" s="1">
        <v>22</v>
      </c>
      <c r="E144" s="4">
        <f>(F144-5)</f>
        <v>76</v>
      </c>
      <c r="F144">
        <v>81</v>
      </c>
      <c r="G144">
        <v>235</v>
      </c>
      <c r="H144" t="s">
        <v>675</v>
      </c>
      <c r="I144" s="1" t="s">
        <v>587</v>
      </c>
      <c r="J144" s="1" t="s">
        <v>182</v>
      </c>
      <c r="K144" s="1">
        <v>68</v>
      </c>
      <c r="L144" s="1">
        <v>63</v>
      </c>
      <c r="M144" s="1">
        <v>2369</v>
      </c>
      <c r="N144" s="12">
        <v>442</v>
      </c>
      <c r="O144" s="12">
        <v>949</v>
      </c>
      <c r="P144" s="12">
        <v>0.46600000000000003</v>
      </c>
      <c r="Q144" s="7">
        <v>87</v>
      </c>
      <c r="R144" s="7">
        <v>239</v>
      </c>
      <c r="S144" s="7">
        <v>0.36399999999999999</v>
      </c>
      <c r="T144" s="1">
        <v>355</v>
      </c>
      <c r="U144" s="1">
        <v>710</v>
      </c>
      <c r="V144" s="1">
        <v>0.5</v>
      </c>
      <c r="W144" s="1">
        <v>0.51200000000000001</v>
      </c>
      <c r="X144" s="16">
        <v>193</v>
      </c>
      <c r="Y144" s="16">
        <v>245</v>
      </c>
      <c r="Z144" s="16">
        <v>0.78800000000000003</v>
      </c>
      <c r="AA144" s="20">
        <v>73</v>
      </c>
      <c r="AB144" s="20">
        <v>357</v>
      </c>
      <c r="AC144" s="20">
        <v>430</v>
      </c>
      <c r="AD144" s="32">
        <v>124</v>
      </c>
      <c r="AE144" s="34">
        <v>69</v>
      </c>
      <c r="AF144" s="30">
        <v>36</v>
      </c>
      <c r="AG144" s="1">
        <v>115</v>
      </c>
      <c r="AH144" s="1">
        <v>134</v>
      </c>
      <c r="AI144" s="1">
        <v>1164</v>
      </c>
      <c r="AJ144" s="1"/>
      <c r="AK144" s="4">
        <f>(AVERAGE(AM144:BB144)/0.87)*0.85+10</f>
        <v>86.980022750442686</v>
      </c>
      <c r="AL144" s="4">
        <f>AVERAGE(AM144:BB144)</f>
        <v>78.791317403394274</v>
      </c>
      <c r="AM144" s="14">
        <f>((P144*100)*0.5+(N144/6.59)*0.5)*0.66+45</f>
        <v>82.511535660091056</v>
      </c>
      <c r="AN144" s="10">
        <f>(BS144-MIN(BS$2:BS$493))/(MAX(BS$2:BS$493)-MIN(BS$2:BS$493))*61 +45</f>
        <v>72.520201453697055</v>
      </c>
      <c r="AO144" s="18">
        <f>IF(Y144&gt;50,((Z144*107)*0.9+(X144/5)*0.1)*0.7+30,((Z144*90)*0.5+(X144/5)*0.5)*0.7+40)</f>
        <v>85.821079999999995</v>
      </c>
      <c r="AP144" s="39">
        <f>((AZ144/0.96)*0.4+(AS144/0.96)*0.3+(T144/6.3)*0.4)*0.6+40</f>
        <v>87.859815761682356</v>
      </c>
      <c r="AQ144" s="37">
        <f>(AE144/1.5)*0.57+47</f>
        <v>73.22</v>
      </c>
      <c r="AR144" s="24">
        <f>((AF144/1.8)*0.8+(F144/0.8)*0.2)*0.73+40</f>
        <v>66.462500000000006</v>
      </c>
      <c r="AS144" s="22">
        <f>((AA144/3)*0.6+(AC144/9)*0.2+(AZ144/0.96)*0.2)*0.75+40</f>
        <v>71.229467359182934</v>
      </c>
      <c r="AT144" s="26">
        <f>((AB144/7)*0.65+(AC144/9)*0.2+(AZ144/0.96)*0.25)*0.6+47</f>
        <v>85.736134025849594</v>
      </c>
      <c r="AU144" s="43">
        <f>((AD144/5.5)*0.95+(AY144/0.95)*0.17)*0.67+40</f>
        <v>64.129864591208133</v>
      </c>
      <c r="AV144" s="37">
        <f>(((AG144-321)/-3.21)*0.1+(AU144/0.95)*0.57+(AS144/0.95)*0.2+(AI144/20)*0.2)*0.6+40</f>
        <v>82.918624945819772</v>
      </c>
      <c r="AW144" s="42">
        <f>((AQ144/0.95)*0.4+(AS144/0.95)*0.2+(AR144/0.95)*0.2+(AY144/0.95)*0.2)*0.71+30</f>
        <v>84.662657176241424</v>
      </c>
      <c r="AX144" s="45">
        <f>(BI144*0.3+BK144*0.2+BM144*0.2+AY144*0.1+BN144*0.2)*0.8+30</f>
        <v>80.804887996602872</v>
      </c>
      <c r="AY144" s="47">
        <f>(BI144*0.2+BK144*0.2+BM144*0.2+(AQ144/0.96)*0.45)*0.79+30</f>
        <v>81.568908115671633</v>
      </c>
      <c r="AZ144" s="28">
        <f>(BI144*0.2+BJ144*0.3+(AC144/11)*0.3+(AR144/0.96)*0.1+BM144*0.1+(AY144/0.96)*0.1)*0.65+40</f>
        <v>83.921924432104106</v>
      </c>
      <c r="BA144" s="49">
        <f>IF(C144="C",(((AY144/0.95)*0.35+(AU144/0.95)*0.2+BK144*0.45)*0.55+30),IF(C144="PF",(((AY144/0.95)*0.4+(AU144/0.95)*0.25+BK144*0.35)*0.65+35),(((T144/6.3)*0.1+(AY144/0.95)*0.35+(AU144/0.95)*0.2+BK144*0.35)*0.65+40)))</f>
        <v>77.659471037090356</v>
      </c>
      <c r="BB144" s="45">
        <f>(BL144*0.3+BJ144*0.3+BI144*0.1+BN144*0.1+(AH144/2.8)*0.25)*0.62+40</f>
        <v>79.634005899067262</v>
      </c>
      <c r="BC144" s="5">
        <f>((D144-39)/-0.2)*0.5+50</f>
        <v>92.5</v>
      </c>
      <c r="BD144" s="5">
        <f>((F144-69)/0.19)*0.45+55</f>
        <v>83.421052631578945</v>
      </c>
      <c r="BE144" s="5">
        <f>((F144-85)/-0.16)*0.45+55</f>
        <v>66.25</v>
      </c>
      <c r="BF144" s="5">
        <f>((G144-161)/1.34)*0.45+55</f>
        <v>79.850746268656707</v>
      </c>
      <c r="BG144" s="5">
        <f>((G144-295)/-1.34)*0.45+55</f>
        <v>75.149253731343279</v>
      </c>
      <c r="BH144" s="5">
        <f>(M144/29.81)*0.45+55</f>
        <v>90.76148943307615</v>
      </c>
      <c r="BI144" s="5">
        <f>((D144-39)/-0.2)</f>
        <v>85</v>
      </c>
      <c r="BJ144" s="5">
        <f>((F144-69)/0.19)</f>
        <v>63.157894736842103</v>
      </c>
      <c r="BK144" s="5">
        <f>((F144-85)/-0.16)</f>
        <v>25</v>
      </c>
      <c r="BL144" s="5">
        <f>((G144-161)/1.34)</f>
        <v>55.223880597014919</v>
      </c>
      <c r="BM144" s="5">
        <f>((G144-295)/-1.34)</f>
        <v>44.776119402985074</v>
      </c>
      <c r="BN144" s="5">
        <f>(M144/29.81)</f>
        <v>79.469976517947003</v>
      </c>
      <c r="BP144" s="51" t="s">
        <v>799</v>
      </c>
      <c r="BQ144" s="51" t="s">
        <v>789</v>
      </c>
      <c r="BS144">
        <v>77.1768</v>
      </c>
    </row>
    <row r="145" spans="1:71" x14ac:dyDescent="0.25">
      <c r="A145" s="1">
        <v>68</v>
      </c>
      <c r="B145" s="1" t="s">
        <v>126</v>
      </c>
      <c r="C145" s="1" t="s">
        <v>30</v>
      </c>
      <c r="D145" s="1">
        <v>36</v>
      </c>
      <c r="E145" s="4">
        <f>(F145-5)</f>
        <v>73</v>
      </c>
      <c r="F145">
        <v>78</v>
      </c>
      <c r="G145">
        <v>212</v>
      </c>
      <c r="H145" t="s">
        <v>586</v>
      </c>
      <c r="I145" s="1" t="s">
        <v>587</v>
      </c>
      <c r="J145" s="1" t="s">
        <v>107</v>
      </c>
      <c r="K145" s="1">
        <v>35</v>
      </c>
      <c r="L145" s="1">
        <v>35</v>
      </c>
      <c r="M145" s="1">
        <v>1207</v>
      </c>
      <c r="N145" s="12">
        <v>266</v>
      </c>
      <c r="O145" s="12">
        <v>713</v>
      </c>
      <c r="P145" s="12">
        <v>0.373</v>
      </c>
      <c r="Q145" s="7">
        <v>54</v>
      </c>
      <c r="R145" s="7">
        <v>184</v>
      </c>
      <c r="S145" s="7">
        <v>0.29299999999999998</v>
      </c>
      <c r="T145" s="1">
        <v>212</v>
      </c>
      <c r="U145" s="1">
        <v>529</v>
      </c>
      <c r="V145" s="1">
        <v>0.40100000000000002</v>
      </c>
      <c r="W145" s="1">
        <v>0.41099999999999998</v>
      </c>
      <c r="X145" s="16">
        <v>196</v>
      </c>
      <c r="Y145" s="16">
        <v>241</v>
      </c>
      <c r="Z145" s="16">
        <v>0.81299999999999994</v>
      </c>
      <c r="AA145" s="20">
        <v>26</v>
      </c>
      <c r="AB145" s="20">
        <v>173</v>
      </c>
      <c r="AC145" s="20">
        <v>199</v>
      </c>
      <c r="AD145" s="32">
        <v>197</v>
      </c>
      <c r="AE145" s="34">
        <v>47</v>
      </c>
      <c r="AF145" s="30">
        <v>7</v>
      </c>
      <c r="AG145" s="1">
        <v>128</v>
      </c>
      <c r="AH145" s="1">
        <v>65</v>
      </c>
      <c r="AI145" s="1">
        <v>782</v>
      </c>
      <c r="AJ145" s="1"/>
      <c r="AK145" s="4">
        <f>(AVERAGE(AM145:BB145)/0.87)*0.85+10</f>
        <v>79.096823996890052</v>
      </c>
      <c r="AL145" s="4">
        <f>AVERAGE(AM145:BB145)</f>
        <v>70.722631620346291</v>
      </c>
      <c r="AM145" s="14">
        <f>((P145*100)*0.5+(N145/6.59)*0.5)*0.66+45</f>
        <v>70.629182094081941</v>
      </c>
      <c r="AN145" s="10">
        <f>(BS145-MIN(BS$2:BS$493))/(MAX(BS$2:BS$493)-MIN(BS$2:BS$493))*61 +45</f>
        <v>72.50856963388371</v>
      </c>
      <c r="AO145" s="18">
        <f>IF(Y145&gt;50,((Z145*107)*0.9+(X145/5)*0.1)*0.7+30,((Z145*90)*0.5+(X145/5)*0.5)*0.7+40)</f>
        <v>87.548329999999993</v>
      </c>
      <c r="AP145" s="39">
        <f>((AZ145/0.96)*0.4+(AS145/0.96)*0.3+(T145/6.3)*0.4)*0.6+40</f>
        <v>75.786116226826039</v>
      </c>
      <c r="AQ145" s="37">
        <f>(AE145/1.5)*0.57+47</f>
        <v>64.86</v>
      </c>
      <c r="AR145" s="24">
        <f>((AF145/1.8)*0.8+(F145/0.8)*0.2)*0.73+40</f>
        <v>56.50611111111111</v>
      </c>
      <c r="AS145" s="22">
        <f>((AA145/3)*0.6+(AC145/9)*0.2+(AZ145/0.96)*0.2)*0.75+40</f>
        <v>57.765925827861381</v>
      </c>
      <c r="AT145" s="26">
        <f>((AB145/7)*0.65+(AC145/9)*0.2+(AZ145/0.96)*0.25)*0.6+47</f>
        <v>69.841163923099487</v>
      </c>
      <c r="AU145" s="43">
        <f>((AD145/5.5)*0.95+(AY145/0.95)*0.17)*0.67+40</f>
        <v>71.561083612141147</v>
      </c>
      <c r="AV145" s="37">
        <f>(((AG145-321)/-3.21)*0.1+(AU145/0.95)*0.57+(AS145/0.95)*0.2+(AI145/20)*0.2)*0.6+40</f>
        <v>81.358215261509429</v>
      </c>
      <c r="AW145" s="42">
        <f>((AQ145/0.95)*0.4+(AS145/0.95)*0.2+(AR145/0.95)*0.2+(AY145/0.95)*0.2)*0.71+30</f>
        <v>77.395051942260551</v>
      </c>
      <c r="AX145" s="45">
        <f>(BI145*0.3+BK145*0.2+BM145*0.2+AY145*0.1+BN145*0.2)*0.8+30</f>
        <v>62.835813599776195</v>
      </c>
      <c r="AY145" s="47">
        <f>(BI145*0.2+BK145*0.2+BM145*0.2+(AQ145/0.96)*0.45)*0.79+30</f>
        <v>73.087535914179114</v>
      </c>
      <c r="AZ145" s="28">
        <f>(BI145*0.2+BJ145*0.3+(AC145/11)*0.3+(AR145/0.96)*0.1+BM145*0.1+(AY145/0.96)*0.1)*0.65+40</f>
        <v>67.515258631646191</v>
      </c>
      <c r="BA145" s="49">
        <f>IF(C145="C",(((AY145/0.95)*0.35+(AU145/0.95)*0.2+BK145*0.45)*0.55+30),IF(C145="PF",(((AY145/0.95)*0.4+(AU145/0.95)*0.25+BK145*0.35)*0.65+35),(((T145/6.3)*0.1+(AY145/0.95)*0.35+(AU145/0.95)*0.2+BK145*0.35)*0.65+40)))</f>
        <v>79.435537418937486</v>
      </c>
      <c r="BB145" s="45">
        <f>(BL145*0.3+BJ145*0.3+BI145*0.1+BN145*0.1+(AH145/2.8)*0.25)*0.62+40</f>
        <v>62.92821072822673</v>
      </c>
      <c r="BC145" s="5">
        <f>((D145-39)/-0.2)*0.5+50</f>
        <v>57.5</v>
      </c>
      <c r="BD145" s="5">
        <f>((F145-69)/0.19)*0.45+55</f>
        <v>76.315789473684205</v>
      </c>
      <c r="BE145" s="5">
        <f>((F145-85)/-0.16)*0.45+55</f>
        <v>74.6875</v>
      </c>
      <c r="BF145" s="5">
        <f>((G145-161)/1.34)*0.45+55</f>
        <v>72.126865671641795</v>
      </c>
      <c r="BG145" s="5">
        <f>((G145-295)/-1.34)*0.45+55</f>
        <v>82.873134328358205</v>
      </c>
      <c r="BH145" s="5">
        <f>(M145/29.81)*0.45+55</f>
        <v>73.220395840322041</v>
      </c>
      <c r="BI145" s="5">
        <f>((D145-39)/-0.2)</f>
        <v>15</v>
      </c>
      <c r="BJ145" s="5">
        <f>((F145-69)/0.19)</f>
        <v>47.368421052631575</v>
      </c>
      <c r="BK145" s="5">
        <f>((F145-85)/-0.16)</f>
        <v>43.75</v>
      </c>
      <c r="BL145" s="5">
        <f>((G145-161)/1.34)</f>
        <v>38.059701492537314</v>
      </c>
      <c r="BM145" s="5">
        <f>((G145-295)/-1.34)</f>
        <v>61.940298507462686</v>
      </c>
      <c r="BN145" s="5">
        <f>(M145/29.81)</f>
        <v>40.489768534048977</v>
      </c>
      <c r="BP145" s="51" t="s">
        <v>781</v>
      </c>
      <c r="BQ145" s="51" t="s">
        <v>787</v>
      </c>
      <c r="BS145">
        <v>77.163200000000003</v>
      </c>
    </row>
    <row r="146" spans="1:71" x14ac:dyDescent="0.25">
      <c r="A146" s="1">
        <v>201</v>
      </c>
      <c r="B146" s="1" t="s">
        <v>262</v>
      </c>
      <c r="C146" s="1" t="s">
        <v>30</v>
      </c>
      <c r="D146" s="1">
        <v>23</v>
      </c>
      <c r="E146" s="4">
        <f>(F146-5)</f>
        <v>73</v>
      </c>
      <c r="F146">
        <v>78</v>
      </c>
      <c r="G146">
        <v>225</v>
      </c>
      <c r="H146" t="s">
        <v>731</v>
      </c>
      <c r="I146" s="1" t="s">
        <v>587</v>
      </c>
      <c r="J146" s="1" t="s">
        <v>53</v>
      </c>
      <c r="K146" s="1">
        <v>51</v>
      </c>
      <c r="L146" s="1">
        <v>1</v>
      </c>
      <c r="M146" s="1">
        <v>493</v>
      </c>
      <c r="N146" s="12">
        <v>48</v>
      </c>
      <c r="O146" s="12">
        <v>120</v>
      </c>
      <c r="P146" s="12">
        <v>0.4</v>
      </c>
      <c r="Q146" s="7">
        <v>31</v>
      </c>
      <c r="R146" s="7">
        <v>84</v>
      </c>
      <c r="S146" s="7">
        <v>0.36899999999999999</v>
      </c>
      <c r="T146" s="1">
        <v>17</v>
      </c>
      <c r="U146" s="1">
        <v>36</v>
      </c>
      <c r="V146" s="1">
        <v>0.47199999999999998</v>
      </c>
      <c r="W146" s="1">
        <v>0.52900000000000003</v>
      </c>
      <c r="X146" s="16">
        <v>9</v>
      </c>
      <c r="Y146" s="16">
        <v>15</v>
      </c>
      <c r="Z146" s="16">
        <v>0.6</v>
      </c>
      <c r="AA146" s="20">
        <v>7</v>
      </c>
      <c r="AB146" s="20">
        <v>34</v>
      </c>
      <c r="AC146" s="20">
        <v>41</v>
      </c>
      <c r="AD146" s="32">
        <v>26</v>
      </c>
      <c r="AE146" s="34">
        <v>7</v>
      </c>
      <c r="AF146" s="30">
        <v>2</v>
      </c>
      <c r="AG146" s="1">
        <v>27</v>
      </c>
      <c r="AH146" s="1">
        <v>62</v>
      </c>
      <c r="AI146" s="1">
        <v>136</v>
      </c>
      <c r="AJ146" s="1"/>
      <c r="AK146" s="4">
        <f>(AVERAGE(AM146:BB146)/0.87)*0.85+10</f>
        <v>73.557946057476727</v>
      </c>
      <c r="AL146" s="4">
        <f>AVERAGE(AM146:BB146)</f>
        <v>65.05342714118207</v>
      </c>
      <c r="AM146" s="14">
        <f>((P146*100)*0.5+(N146/6.59)*0.5)*0.66+45</f>
        <v>60.60364188163885</v>
      </c>
      <c r="AN146" s="10">
        <f>(BS146-MIN(BS$2:BS$493))/(MAX(BS$2:BS$493)-MIN(BS$2:BS$493))*61 +45</f>
        <v>72.486674443646805</v>
      </c>
      <c r="AO146" s="18">
        <f>IF(Y146&gt;50,((Z146*107)*0.9+(X146/5)*0.1)*0.7+30,((Z146*90)*0.5+(X146/5)*0.5)*0.7+40)</f>
        <v>59.53</v>
      </c>
      <c r="AP146" s="39">
        <f>((AZ146/0.96)*0.4+(AS146/0.96)*0.3+(T146/6.3)*0.4)*0.6+40</f>
        <v>68.759174428850045</v>
      </c>
      <c r="AQ146" s="37">
        <f>(AE146/1.5)*0.57+47</f>
        <v>49.66</v>
      </c>
      <c r="AR146" s="24">
        <f>((AF146/1.8)*0.8+(F146/0.8)*0.2)*0.73+40</f>
        <v>54.88388888888889</v>
      </c>
      <c r="AS146" s="22">
        <f>((AA146/3)*0.6+(AC146/9)*0.2+(AZ146/0.96)*0.2)*0.75+40</f>
        <v>53.082455224931088</v>
      </c>
      <c r="AT146" s="26">
        <f>((AB146/7)*0.65+(AC146/9)*0.2+(AZ146/0.96)*0.25)*0.6+47</f>
        <v>60.790074272550136</v>
      </c>
      <c r="AU146" s="43">
        <f>((AD146/5.5)*0.95+(AY146/0.95)*0.17)*0.67+40</f>
        <v>52.144402475777511</v>
      </c>
      <c r="AV146" s="37">
        <f>(((AG146-321)/-3.21)*0.1+(AU146/0.95)*0.57+(AS146/0.95)*0.2+(AI146/20)*0.2)*0.6+40</f>
        <v>71.788464233022296</v>
      </c>
      <c r="AW146" s="42">
        <f>((AQ146/0.95)*0.4+(AS146/0.95)*0.2+(AR146/0.95)*0.2+(AY146/0.95)*0.2)*0.71+30</f>
        <v>72.373142923588119</v>
      </c>
      <c r="AX146" s="45">
        <f>(BI146*0.3+BK146*0.2+BM146*0.2+AY146*0.1+BN146*0.2)*0.8+30</f>
        <v>73.29997687815117</v>
      </c>
      <c r="AY146" s="47">
        <f>(BI146*0.2+BK146*0.2+BM146*0.2+(AQ146/0.96)*0.45)*0.79+30</f>
        <v>76.195950093283585</v>
      </c>
      <c r="AZ146" s="28">
        <f>(BI146*0.2+BJ146*0.3+(AC146/11)*0.3+(AR146/0.96)*0.1+BM146*0.1+(AY146/0.96)*0.1)*0.65+40</f>
        <v>72.634380106225649</v>
      </c>
      <c r="BA146" s="49">
        <f>IF(C146="C",(((AY146/0.95)*0.35+(AU146/0.95)*0.2+BK146*0.45)*0.55+30),IF(C146="PF",(((AY146/0.95)*0.4+(AU146/0.95)*0.25+BK146*0.35)*0.65+35),(((T146/6.3)*0.1+(AY146/0.95)*0.35+(AU146/0.95)*0.2+BK146*0.35)*0.65+40)))</f>
        <v>75.510996528631665</v>
      </c>
      <c r="BB146" s="45">
        <f>(BL146*0.3+BJ146*0.3+BI146*0.1+BN146*0.1+(AH146/2.8)*0.25)*0.62+40</f>
        <v>67.111611879727107</v>
      </c>
      <c r="BC146" s="5">
        <f>((D146-39)/-0.2)*0.5+50</f>
        <v>90</v>
      </c>
      <c r="BD146" s="5">
        <f>((F146-69)/0.19)*0.45+55</f>
        <v>76.315789473684205</v>
      </c>
      <c r="BE146" s="5">
        <f>((F146-85)/-0.16)*0.45+55</f>
        <v>74.6875</v>
      </c>
      <c r="BF146" s="5">
        <f>((G146-161)/1.34)*0.45+55</f>
        <v>76.492537313432834</v>
      </c>
      <c r="BG146" s="5">
        <f>((G146-295)/-1.34)*0.45+55</f>
        <v>78.507462686567166</v>
      </c>
      <c r="BH146" s="5">
        <f>(M146/29.81)*0.45+55</f>
        <v>62.442133512244212</v>
      </c>
      <c r="BI146" s="5">
        <f>((D146-39)/-0.2)</f>
        <v>80</v>
      </c>
      <c r="BJ146" s="5">
        <f>((F146-69)/0.19)</f>
        <v>47.368421052631575</v>
      </c>
      <c r="BK146" s="5">
        <f>((F146-85)/-0.16)</f>
        <v>43.75</v>
      </c>
      <c r="BL146" s="5">
        <f>((G146-161)/1.34)</f>
        <v>47.761194029850742</v>
      </c>
      <c r="BM146" s="5">
        <f>((G146-295)/-1.34)</f>
        <v>52.238805970149251</v>
      </c>
      <c r="BN146" s="5">
        <f>(M146/29.81)</f>
        <v>16.538074471653808</v>
      </c>
      <c r="BP146" s="51" t="s">
        <v>795</v>
      </c>
      <c r="BQ146" s="51" t="s">
        <v>790</v>
      </c>
      <c r="BS146">
        <v>77.137599999999992</v>
      </c>
    </row>
    <row r="147" spans="1:71" x14ac:dyDescent="0.25">
      <c r="A147" s="1">
        <v>340</v>
      </c>
      <c r="B147" s="1" t="s">
        <v>402</v>
      </c>
      <c r="C147" s="1" t="s">
        <v>30</v>
      </c>
      <c r="D147" s="1">
        <v>30</v>
      </c>
      <c r="E147" s="4">
        <f>(F147-5)</f>
        <v>71</v>
      </c>
      <c r="F147">
        <v>76</v>
      </c>
      <c r="G147">
        <v>210</v>
      </c>
      <c r="H147" t="s">
        <v>711</v>
      </c>
      <c r="I147" s="1" t="s">
        <v>587</v>
      </c>
      <c r="J147" s="1" t="s">
        <v>36</v>
      </c>
      <c r="K147" s="1">
        <v>54</v>
      </c>
      <c r="L147" s="1">
        <v>1</v>
      </c>
      <c r="M147" s="1">
        <v>1193</v>
      </c>
      <c r="N147" s="12">
        <v>188</v>
      </c>
      <c r="O147" s="12">
        <v>503</v>
      </c>
      <c r="P147" s="12">
        <v>0.374</v>
      </c>
      <c r="Q147" s="7">
        <v>50</v>
      </c>
      <c r="R147" s="7">
        <v>164</v>
      </c>
      <c r="S147" s="7">
        <v>0.30499999999999999</v>
      </c>
      <c r="T147" s="1">
        <v>138</v>
      </c>
      <c r="U147" s="1">
        <v>339</v>
      </c>
      <c r="V147" s="1">
        <v>0.40699999999999997</v>
      </c>
      <c r="W147" s="1">
        <v>0.42299999999999999</v>
      </c>
      <c r="X147" s="16">
        <v>117</v>
      </c>
      <c r="Y147" s="16">
        <v>135</v>
      </c>
      <c r="Z147" s="16">
        <v>0.86699999999999999</v>
      </c>
      <c r="AA147" s="20">
        <v>14</v>
      </c>
      <c r="AB147" s="20">
        <v>115</v>
      </c>
      <c r="AC147" s="20">
        <v>129</v>
      </c>
      <c r="AD147" s="32">
        <v>100</v>
      </c>
      <c r="AE147" s="34">
        <v>23</v>
      </c>
      <c r="AF147" s="30">
        <v>1</v>
      </c>
      <c r="AG147" s="1">
        <v>65</v>
      </c>
      <c r="AH147" s="1">
        <v>88</v>
      </c>
      <c r="AI147" s="1">
        <v>543</v>
      </c>
      <c r="AJ147" s="1"/>
      <c r="AK147" s="4">
        <f>(AVERAGE(AM147:BB147)/0.87)*0.85+10</f>
        <v>77.583838943211148</v>
      </c>
      <c r="AL147" s="4">
        <f>AVERAGE(AM147:BB147)</f>
        <v>69.174046918345525</v>
      </c>
      <c r="AM147" s="14">
        <f>((P147*100)*0.5+(N147/6.59)*0.5)*0.66+45</f>
        <v>66.756264036418827</v>
      </c>
      <c r="AN147" s="10">
        <f>(BS147-MIN(BS$2:BS$493))/(MAX(BS$2:BS$493)-MIN(BS$2:BS$493))*61 +45</f>
        <v>72.464779253409901</v>
      </c>
      <c r="AO147" s="18">
        <f>IF(Y147&gt;50,((Z147*107)*0.9+(X147/5)*0.1)*0.7+30,((Z147*90)*0.5+(X147/5)*0.5)*0.7+40)</f>
        <v>90.082470000000001</v>
      </c>
      <c r="AP147" s="39">
        <f>((AZ147/0.96)*0.4+(AS147/0.96)*0.3+(T147/6.3)*0.4)*0.6+40</f>
        <v>72.631160293985573</v>
      </c>
      <c r="AQ147" s="37">
        <f>(AE147/1.5)*0.57+47</f>
        <v>55.74</v>
      </c>
      <c r="AR147" s="24">
        <f>((AF147/1.8)*0.8+(F147/0.8)*0.2)*0.73+40</f>
        <v>54.194444444444443</v>
      </c>
      <c r="AS147" s="22">
        <f>((AA147/3)*0.6+(AC147/9)*0.2+(AZ147/0.96)*0.2)*0.75+40</f>
        <v>54.922527237394533</v>
      </c>
      <c r="AT147" s="26">
        <f>((AB147/7)*0.65+(AC147/9)*0.2+(AZ147/0.96)*0.25)*0.6+47</f>
        <v>65.79967009453739</v>
      </c>
      <c r="AU147" s="43">
        <f>((AD147/5.5)*0.95+(AY147/0.95)*0.17)*0.67+40</f>
        <v>60.763990499700959</v>
      </c>
      <c r="AV147" s="37">
        <f>(((AG147-321)/-3.21)*0.1+(AU147/0.95)*0.57+(AS147/0.95)*0.2+(AI147/20)*0.2)*0.6+40</f>
        <v>76.855665696745717</v>
      </c>
      <c r="AW147" s="42">
        <f>((AQ147/0.95)*0.4+(AS147/0.95)*0.2+(AR147/0.95)*0.2+(AY147/0.95)*0.2)*0.71+30</f>
        <v>74.432260153472356</v>
      </c>
      <c r="AX147" s="45">
        <f>(BI147*0.3+BK147*0.2+BM147*0.2+AY147*0.1+BN147*0.2)*0.8+30</f>
        <v>72.485362671959734</v>
      </c>
      <c r="AY147" s="47">
        <f>(BI147*0.2+BK147*0.2+BM147*0.2+(AQ147/0.96)*0.45)*0.79+30</f>
        <v>76.661106809701494</v>
      </c>
      <c r="AZ147" s="28">
        <f>(BI147*0.2+BJ147*0.3+(AC147/11)*0.3+(AR147/0.96)*0.1+BM147*0.1+(AY147/0.96)*0.1)*0.65+40</f>
        <v>68.304174319324986</v>
      </c>
      <c r="BA147" s="49">
        <f>IF(C147="C",(((AY147/0.95)*0.35+(AU147/0.95)*0.2+BK147*0.45)*0.55+30),IF(C147="PF",(((AY147/0.95)*0.4+(AU147/0.95)*0.25+BK147*0.35)*0.65+35),(((T147/6.3)*0.1+(AY147/0.95)*0.35+(AU147/0.95)*0.2+BK147*0.35)*0.65+40)))</f>
        <v>80.894074591355007</v>
      </c>
      <c r="BB147" s="45">
        <f>(BL147*0.3+BJ147*0.3+BI147*0.1+BN147*0.1+(AH147/2.8)*0.25)*0.62+40</f>
        <v>63.796800591077499</v>
      </c>
      <c r="BC147" s="5">
        <f>((D147-39)/-0.2)*0.5+50</f>
        <v>72.5</v>
      </c>
      <c r="BD147" s="5">
        <f>((F147-69)/0.19)*0.45+55</f>
        <v>71.578947368421055</v>
      </c>
      <c r="BE147" s="5">
        <f>((F147-85)/-0.16)*0.45+55</f>
        <v>80.3125</v>
      </c>
      <c r="BF147" s="5">
        <f>((G147-161)/1.34)*0.45+55</f>
        <v>71.455223880597018</v>
      </c>
      <c r="BG147" s="5">
        <f>((G147-295)/-1.34)*0.45+55</f>
        <v>83.544776119402982</v>
      </c>
      <c r="BH147" s="5">
        <f>(M147/29.81)*0.45+55</f>
        <v>73.009057363300911</v>
      </c>
      <c r="BI147" s="5">
        <f>((D147-39)/-0.2)</f>
        <v>45</v>
      </c>
      <c r="BJ147" s="5">
        <f>((F147-69)/0.19)</f>
        <v>36.842105263157897</v>
      </c>
      <c r="BK147" s="5">
        <f>((F147-85)/-0.16)</f>
        <v>56.25</v>
      </c>
      <c r="BL147" s="5">
        <f>((G147-161)/1.34)</f>
        <v>36.567164179104473</v>
      </c>
      <c r="BM147" s="5">
        <f>((G147-295)/-1.34)</f>
        <v>63.432835820895519</v>
      </c>
      <c r="BN147" s="5">
        <f>(M147/29.81)</f>
        <v>40.020127474002017</v>
      </c>
      <c r="BP147" s="51" t="s">
        <v>794</v>
      </c>
      <c r="BQ147" s="51" t="s">
        <v>781</v>
      </c>
      <c r="BS147">
        <v>77.111999999999995</v>
      </c>
    </row>
    <row r="148" spans="1:71" x14ac:dyDescent="0.25">
      <c r="A148" s="1">
        <v>455</v>
      </c>
      <c r="B148" s="1" t="s">
        <v>521</v>
      </c>
      <c r="C148" s="1" t="s">
        <v>25</v>
      </c>
      <c r="D148" s="1">
        <v>30</v>
      </c>
      <c r="E148" s="4">
        <f>(F148-5)</f>
        <v>78</v>
      </c>
      <c r="F148">
        <v>83</v>
      </c>
      <c r="G148">
        <v>232</v>
      </c>
      <c r="H148" t="s">
        <v>615</v>
      </c>
      <c r="I148" s="1" t="s">
        <v>587</v>
      </c>
      <c r="J148" s="1" t="s">
        <v>51</v>
      </c>
      <c r="K148" s="1">
        <v>64</v>
      </c>
      <c r="L148" s="1">
        <v>1</v>
      </c>
      <c r="M148" s="1">
        <v>678</v>
      </c>
      <c r="N148" s="12">
        <v>150</v>
      </c>
      <c r="O148" s="12">
        <v>362</v>
      </c>
      <c r="P148" s="12">
        <v>0.41399999999999998</v>
      </c>
      <c r="Q148" s="7">
        <v>83</v>
      </c>
      <c r="R148" s="7">
        <v>221</v>
      </c>
      <c r="S148" s="7">
        <v>0.376</v>
      </c>
      <c r="T148" s="1">
        <v>67</v>
      </c>
      <c r="U148" s="1">
        <v>141</v>
      </c>
      <c r="V148" s="1">
        <v>0.47499999999999998</v>
      </c>
      <c r="W148" s="1">
        <v>0.52900000000000003</v>
      </c>
      <c r="X148" s="16">
        <v>20</v>
      </c>
      <c r="Y148" s="16">
        <v>35</v>
      </c>
      <c r="Z148" s="16">
        <v>0.57099999999999995</v>
      </c>
      <c r="AA148" s="20">
        <v>30</v>
      </c>
      <c r="AB148" s="20">
        <v>119</v>
      </c>
      <c r="AC148" s="20">
        <v>149</v>
      </c>
      <c r="AD148" s="32">
        <v>19</v>
      </c>
      <c r="AE148" s="34">
        <v>15</v>
      </c>
      <c r="AF148" s="30">
        <v>22</v>
      </c>
      <c r="AG148" s="1">
        <v>28</v>
      </c>
      <c r="AH148" s="1">
        <v>64</v>
      </c>
      <c r="AI148" s="1">
        <v>403</v>
      </c>
      <c r="AJ148" s="1"/>
      <c r="AK148" s="4">
        <f>(AVERAGE(AM148:BB148)/0.87)*0.85+10</f>
        <v>73.746705971360782</v>
      </c>
      <c r="AL148" s="4">
        <f>AVERAGE(AM148:BB148)</f>
        <v>65.246628464804559</v>
      </c>
      <c r="AM148" s="14">
        <f>((P148*100)*0.5+(N148/6.59)*0.5)*0.66+45</f>
        <v>66.1733808801214</v>
      </c>
      <c r="AN148" s="10">
        <f>(BS148-MIN(BS$2:BS$493))/(MAX(BS$2:BS$493)-MIN(BS$2:BS$493))*61 +45</f>
        <v>72.464095028715008</v>
      </c>
      <c r="AO148" s="18">
        <f>IF(Y148&gt;50,((Z148*107)*0.9+(X148/5)*0.1)*0.7+30,((Z148*90)*0.5+(X148/5)*0.5)*0.7+40)</f>
        <v>59.386499999999998</v>
      </c>
      <c r="AP148" s="39">
        <f>((AZ148/0.96)*0.4+(AS148/0.96)*0.3+(T148/6.3)*0.4)*0.6+40</f>
        <v>72.198333157220532</v>
      </c>
      <c r="AQ148" s="37">
        <f>(AE148/1.5)*0.57+47</f>
        <v>52.7</v>
      </c>
      <c r="AR148" s="24">
        <f>((AF148/1.8)*0.8+(F148/0.8)*0.2)*0.73+40</f>
        <v>62.285277777777779</v>
      </c>
      <c r="AS148" s="22">
        <f>((AA148/3)*0.6+(AC148/9)*0.2+(AZ148/0.96)*0.2)*0.75+40</f>
        <v>58.640159741635202</v>
      </c>
      <c r="AT148" s="26">
        <f>((AB148/7)*0.65+(AC148/9)*0.2+(AZ148/0.96)*0.25)*0.6+47</f>
        <v>67.273493074968528</v>
      </c>
      <c r="AU148" s="43">
        <f>((AD148/5.5)*0.95+(AY148/0.95)*0.17)*0.67+40</f>
        <v>50.115327014055026</v>
      </c>
      <c r="AV148" s="37">
        <f>(((AG148-321)/-3.21)*0.1+(AU148/0.95)*0.57+(AS148/0.95)*0.2+(AI148/20)*0.2)*0.6+40</f>
        <v>73.343331311706109</v>
      </c>
      <c r="AW148" s="42">
        <f>((AQ148/0.95)*0.4+(AS148/0.95)*0.2+(AR148/0.95)*0.2+(AY148/0.95)*0.2)*0.71+30</f>
        <v>73.6992690062403</v>
      </c>
      <c r="AX148" s="45">
        <f>(BI148*0.3+BK148*0.2+BM148*0.2+AY148*0.1+BN148*0.2)*0.8+30</f>
        <v>59.243741515981817</v>
      </c>
      <c r="AY148" s="47">
        <f>(BI148*0.2+BK148*0.2+BM148*0.2+(AQ148/0.96)*0.45)*0.79+30</f>
        <v>66.028826958955221</v>
      </c>
      <c r="AZ148" s="28">
        <f>(BI148*0.2+BJ148*0.3+(AC148/11)*0.3+(AR148/0.96)*0.1+BM148*0.1+(AY148/0.96)*0.1)*0.65+40</f>
        <v>74.603689013131913</v>
      </c>
      <c r="BA148" s="49">
        <f>IF(C148="C",(((AY148/0.95)*0.35+(AU148/0.95)*0.2+BK148*0.45)*0.55+30),IF(C148="PF",(((AY148/0.95)*0.4+(AU148/0.95)*0.25+BK148*0.35)*0.65+35),(((T148/6.3)*0.1+(AY148/0.95)*0.35+(AU148/0.95)*0.2+BK148*0.35)*0.65+40)))</f>
        <v>64.487155946434001</v>
      </c>
      <c r="BB148" s="45">
        <f>(BL148*0.3+BJ148*0.3+BI148*0.1+BN148*0.1+(AH148/2.8)*0.25)*0.62+40</f>
        <v>71.303475009929912</v>
      </c>
      <c r="BC148" s="5">
        <f>((D148-39)/-0.2)*0.5+50</f>
        <v>72.5</v>
      </c>
      <c r="BD148" s="5">
        <f>((F148-69)/0.19)*0.45+55</f>
        <v>88.15789473684211</v>
      </c>
      <c r="BE148" s="5">
        <f>((F148-85)/-0.16)*0.45+55</f>
        <v>60.625</v>
      </c>
      <c r="BF148" s="5">
        <f>((G148-161)/1.34)*0.45+55</f>
        <v>78.843283582089555</v>
      </c>
      <c r="BG148" s="5">
        <f>((G148-295)/-1.34)*0.45+55</f>
        <v>76.156716417910445</v>
      </c>
      <c r="BH148" s="5">
        <f>(M148/29.81)*0.45+55</f>
        <v>65.234820530023484</v>
      </c>
      <c r="BI148" s="5">
        <f>((D148-39)/-0.2)</f>
        <v>45</v>
      </c>
      <c r="BJ148" s="5">
        <f>((F148-69)/0.19)</f>
        <v>73.684210526315795</v>
      </c>
      <c r="BK148" s="5">
        <f>((F148-85)/-0.16)</f>
        <v>12.5</v>
      </c>
      <c r="BL148" s="5">
        <f>((G148-161)/1.34)</f>
        <v>52.985074626865668</v>
      </c>
      <c r="BM148" s="5">
        <f>((G148-295)/-1.34)</f>
        <v>47.014925373134325</v>
      </c>
      <c r="BN148" s="5">
        <f>(M148/29.81)</f>
        <v>22.744045622274406</v>
      </c>
      <c r="BP148" s="51" t="s">
        <v>798</v>
      </c>
      <c r="BQ148" s="51" t="s">
        <v>789</v>
      </c>
      <c r="BS148">
        <v>77.111199999999997</v>
      </c>
    </row>
    <row r="149" spans="1:71" x14ac:dyDescent="0.25">
      <c r="A149" s="1">
        <v>477</v>
      </c>
      <c r="B149" s="1" t="s">
        <v>543</v>
      </c>
      <c r="C149" s="1" t="s">
        <v>30</v>
      </c>
      <c r="D149" s="1">
        <v>25</v>
      </c>
      <c r="E149" s="4">
        <f>(F149-5)</f>
        <v>72</v>
      </c>
      <c r="F149">
        <v>77</v>
      </c>
      <c r="G149">
        <v>190</v>
      </c>
      <c r="H149" t="s">
        <v>639</v>
      </c>
      <c r="I149" s="1" t="s">
        <v>587</v>
      </c>
      <c r="J149" s="1" t="s">
        <v>41</v>
      </c>
      <c r="K149" s="1">
        <v>13</v>
      </c>
      <c r="L149" s="1">
        <v>0</v>
      </c>
      <c r="M149" s="1">
        <v>119</v>
      </c>
      <c r="N149" s="12">
        <v>14</v>
      </c>
      <c r="O149" s="12">
        <v>37</v>
      </c>
      <c r="P149" s="12">
        <v>0.378</v>
      </c>
      <c r="Q149" s="7">
        <v>8</v>
      </c>
      <c r="R149" s="7">
        <v>18</v>
      </c>
      <c r="S149" s="7">
        <v>0.44400000000000001</v>
      </c>
      <c r="T149" s="1">
        <v>6</v>
      </c>
      <c r="U149" s="1">
        <v>19</v>
      </c>
      <c r="V149" s="1">
        <v>0.316</v>
      </c>
      <c r="W149" s="1">
        <v>0.48599999999999999</v>
      </c>
      <c r="X149" s="16">
        <v>1</v>
      </c>
      <c r="Y149" s="16">
        <v>4</v>
      </c>
      <c r="Z149" s="16">
        <v>0.25</v>
      </c>
      <c r="AA149" s="20">
        <v>0</v>
      </c>
      <c r="AB149" s="20">
        <v>8</v>
      </c>
      <c r="AC149" s="20">
        <v>8</v>
      </c>
      <c r="AD149" s="32">
        <v>12</v>
      </c>
      <c r="AE149" s="34">
        <v>4</v>
      </c>
      <c r="AF149" s="30">
        <v>0</v>
      </c>
      <c r="AG149" s="1">
        <v>4</v>
      </c>
      <c r="AH149" s="1">
        <v>12</v>
      </c>
      <c r="AI149" s="1">
        <v>37</v>
      </c>
      <c r="AJ149" s="1"/>
      <c r="AK149" s="4">
        <f>(AVERAGE(AM149:BB149)/0.87)*0.85+10</f>
        <v>71.831870497756711</v>
      </c>
      <c r="AL149" s="4">
        <f>AVERAGE(AM149:BB149)</f>
        <v>63.286738038880401</v>
      </c>
      <c r="AM149" s="14">
        <f>((P149*100)*0.5+(N149/6.59)*0.5)*0.66+45</f>
        <v>58.175062215477993</v>
      </c>
      <c r="AN149" s="10">
        <f>(BS149-MIN(BS$2:BS$493))/(MAX(BS$2:BS$493)-MIN(BS$2:BS$493))*61 +45</f>
        <v>72.431936468054559</v>
      </c>
      <c r="AO149" s="18">
        <f>IF(Y149&gt;50,((Z149*107)*0.9+(X149/5)*0.1)*0.7+30,((Z149*90)*0.5+(X149/5)*0.5)*0.7+40)</f>
        <v>47.945</v>
      </c>
      <c r="AP149" s="39">
        <f>((AZ149/0.96)*0.4+(AS149/0.96)*0.3+(T149/6.3)*0.4)*0.6+40</f>
        <v>67.744316775601177</v>
      </c>
      <c r="AQ149" s="37">
        <f>(AE149/1.5)*0.57+47</f>
        <v>48.52</v>
      </c>
      <c r="AR149" s="24">
        <f>((AF149/1.8)*0.8+(F149/0.8)*0.2)*0.73+40</f>
        <v>54.052500000000002</v>
      </c>
      <c r="AS149" s="22">
        <f>((AA149/3)*0.6+(AC149/9)*0.2+(AZ149/0.96)*0.2)*0.75+40</f>
        <v>51.316967093909419</v>
      </c>
      <c r="AT149" s="26">
        <f>((AB149/7)*0.65+(AC149/9)*0.2+(AZ149/0.96)*0.25)*0.6+47</f>
        <v>58.736014712957036</v>
      </c>
      <c r="AU149" s="43">
        <f>((AD149/5.5)*0.95+(AY149/0.95)*0.17)*0.67+40</f>
        <v>50.897358187200958</v>
      </c>
      <c r="AV149" s="37">
        <f>(((AG149-321)/-3.21)*0.1+(AU149/0.95)*0.57+(AS149/0.95)*0.2+(AI149/20)*0.2)*0.6+40</f>
        <v>70.952425804114398</v>
      </c>
      <c r="AW149" s="42">
        <f>((AQ149/0.95)*0.4+(AS149/0.95)*0.2+(AR149/0.95)*0.2+(AY149/0.95)*0.2)*0.71+30</f>
        <v>72.109371556267945</v>
      </c>
      <c r="AX149" s="45">
        <f>(BI149*0.3+BK149*0.2+BM149*0.2+AY149*0.1+BN149*0.2)*0.8+30</f>
        <v>74.320678035693732</v>
      </c>
      <c r="AY149" s="47">
        <f>(BI149*0.2+BK149*0.2+BM149*0.2+(AQ149/0.96)*0.45)*0.79+30</f>
        <v>79.308159514925379</v>
      </c>
      <c r="AZ149" s="28">
        <f>(BI149*0.2+BJ149*0.3+(AC149/11)*0.3+(AR149/0.96)*0.1+BM149*0.1+(AY149/0.96)*0.1)*0.65+40</f>
        <v>71.575256067686951</v>
      </c>
      <c r="BA149" s="49">
        <f>IF(C149="C",(((AY149/0.95)*0.35+(AU149/0.95)*0.2+BK149*0.45)*0.55+30),IF(C149="PF",(((AY149/0.95)*0.4+(AU149/0.95)*0.25+BK149*0.35)*0.65+35),(((T149/6.3)*0.1+(AY149/0.95)*0.35+(AU149/0.95)*0.2+BK149*0.35)*0.65+40)))</f>
        <v>77.394023555569646</v>
      </c>
      <c r="BB149" s="45">
        <f>(BL149*0.3+BJ149*0.3+BI149*0.1+BN149*0.1+(AH149/2.8)*0.25)*0.62+40</f>
        <v>57.108738634627244</v>
      </c>
      <c r="BC149" s="5">
        <f>((D149-39)/-0.2)*0.5+50</f>
        <v>85</v>
      </c>
      <c r="BD149" s="5">
        <f>((F149-69)/0.19)*0.45+55</f>
        <v>73.94736842105263</v>
      </c>
      <c r="BE149" s="5">
        <f>((F149-85)/-0.16)*0.45+55</f>
        <v>77.5</v>
      </c>
      <c r="BF149" s="5">
        <f>((G149-161)/1.34)*0.45+55</f>
        <v>64.738805970149258</v>
      </c>
      <c r="BG149" s="5">
        <f>((G149-295)/-1.34)*0.45+55</f>
        <v>90.261194029850742</v>
      </c>
      <c r="BH149" s="5">
        <f>(M149/29.81)*0.45+55</f>
        <v>56.796377054679638</v>
      </c>
      <c r="BI149" s="5">
        <f>((D149-39)/-0.2)</f>
        <v>70</v>
      </c>
      <c r="BJ149" s="5">
        <f>((F149-69)/0.19)</f>
        <v>42.10526315789474</v>
      </c>
      <c r="BK149" s="5">
        <f>((F149-85)/-0.16)</f>
        <v>50</v>
      </c>
      <c r="BL149" s="5">
        <f>((G149-161)/1.34)</f>
        <v>21.641791044776117</v>
      </c>
      <c r="BM149" s="5">
        <f>((G149-295)/-1.34)</f>
        <v>78.358208955223873</v>
      </c>
      <c r="BN149" s="5">
        <f>(M149/29.81)</f>
        <v>3.9919490103991953</v>
      </c>
      <c r="BP149" s="51" t="s">
        <v>794</v>
      </c>
      <c r="BQ149" s="51" t="s">
        <v>787</v>
      </c>
      <c r="BS149">
        <v>77.073599999999999</v>
      </c>
    </row>
    <row r="150" spans="1:71" x14ac:dyDescent="0.25">
      <c r="A150" s="1">
        <v>72</v>
      </c>
      <c r="B150" s="1" t="s">
        <v>130</v>
      </c>
      <c r="C150" s="1" t="s">
        <v>30</v>
      </c>
      <c r="D150" s="1">
        <v>23</v>
      </c>
      <c r="E150" s="4">
        <f>(F150-5)</f>
        <v>73</v>
      </c>
      <c r="F150">
        <v>78</v>
      </c>
      <c r="G150">
        <v>211</v>
      </c>
      <c r="H150" t="s">
        <v>718</v>
      </c>
      <c r="I150" s="1" t="s">
        <v>587</v>
      </c>
      <c r="J150" s="1" t="s">
        <v>99</v>
      </c>
      <c r="K150" s="1">
        <v>27</v>
      </c>
      <c r="L150" s="1">
        <v>27</v>
      </c>
      <c r="M150" s="1">
        <v>899</v>
      </c>
      <c r="N150" s="12">
        <v>121</v>
      </c>
      <c r="O150" s="12">
        <v>300</v>
      </c>
      <c r="P150" s="12">
        <v>0.40300000000000002</v>
      </c>
      <c r="Q150" s="7">
        <v>26</v>
      </c>
      <c r="R150" s="7">
        <v>68</v>
      </c>
      <c r="S150" s="7">
        <v>0.38200000000000001</v>
      </c>
      <c r="T150" s="1">
        <v>95</v>
      </c>
      <c r="U150" s="1">
        <v>232</v>
      </c>
      <c r="V150" s="1">
        <v>0.40899999999999997</v>
      </c>
      <c r="W150" s="1">
        <v>0.44700000000000001</v>
      </c>
      <c r="X150" s="16">
        <v>106</v>
      </c>
      <c r="Y150" s="16">
        <v>129</v>
      </c>
      <c r="Z150" s="16">
        <v>0.82199999999999995</v>
      </c>
      <c r="AA150" s="20">
        <v>19</v>
      </c>
      <c r="AB150" s="20">
        <v>95</v>
      </c>
      <c r="AC150" s="20">
        <v>114</v>
      </c>
      <c r="AD150" s="32">
        <v>82</v>
      </c>
      <c r="AE150" s="34">
        <v>17</v>
      </c>
      <c r="AF150" s="30">
        <v>5</v>
      </c>
      <c r="AG150" s="1">
        <v>52</v>
      </c>
      <c r="AH150" s="1">
        <v>64</v>
      </c>
      <c r="AI150" s="1">
        <v>374</v>
      </c>
      <c r="AJ150" s="1"/>
      <c r="AK150" s="4">
        <f>(AVERAGE(AM150:BB150)/0.87)*0.85+10</f>
        <v>77.945533431176102</v>
      </c>
      <c r="AL150" s="4">
        <f>AVERAGE(AM150:BB150)</f>
        <v>69.544251864850835</v>
      </c>
      <c r="AM150" s="14">
        <f>((P150*100)*0.5+(N150/6.59)*0.5)*0.66+45</f>
        <v>64.35818057663127</v>
      </c>
      <c r="AN150" s="10">
        <f>(BS150-MIN(BS$2:BS$493))/(MAX(BS$2:BS$493)-MIN(BS$2:BS$493))*61 +45</f>
        <v>72.366250897343875</v>
      </c>
      <c r="AO150" s="18">
        <f>IF(Y150&gt;50,((Z150*107)*0.9+(X150/5)*0.1)*0.7+30,((Z150*90)*0.5+(X150/5)*0.5)*0.7+40)</f>
        <v>86.895019999999988</v>
      </c>
      <c r="AP150" s="39">
        <f>((AZ150/0.96)*0.4+(AS150/0.96)*0.3+(T150/6.3)*0.4)*0.6+40</f>
        <v>72.923569492790733</v>
      </c>
      <c r="AQ150" s="37">
        <f>(AE150/1.5)*0.57+47</f>
        <v>53.46</v>
      </c>
      <c r="AR150" s="24">
        <f>((AF150/1.8)*0.8+(F150/0.8)*0.2)*0.73+40</f>
        <v>55.857222222222219</v>
      </c>
      <c r="AS150" s="22">
        <f>((AA150/3)*0.6+(AC150/9)*0.2+(AZ150/0.96)*0.2)*0.75+40</f>
        <v>56.450082167129025</v>
      </c>
      <c r="AT150" s="26">
        <f>((AB150/7)*0.65+(AC150/9)*0.2+(AZ150/0.96)*0.25)*0.6+47</f>
        <v>65.512939309986166</v>
      </c>
      <c r="AU150" s="43">
        <f>((AD150/5.5)*0.95+(AY150/0.95)*0.17)*0.67+40</f>
        <v>58.991759912978466</v>
      </c>
      <c r="AV150" s="37">
        <f>(((AG150-321)/-3.21)*0.1+(AU150/0.95)*0.57+(AS150/0.95)*0.2+(AI150/20)*0.2)*0.6+40</f>
        <v>75.639607646645061</v>
      </c>
      <c r="AW150" s="42">
        <f>((AQ150/0.95)*0.4+(AS150/0.95)*0.2+(AR150/0.95)*0.2+(AY150/0.95)*0.2)*0.71+30</f>
        <v>74.61508287545621</v>
      </c>
      <c r="AX150" s="45">
        <f>(BI150*0.3+BK150*0.2+BM150*0.2+AY150*0.1+BN150*0.2)*0.8+30</f>
        <v>77.395387889306406</v>
      </c>
      <c r="AY150" s="47">
        <f>(BI150*0.2+BK150*0.2+BM150*0.2+(AQ150/0.96)*0.45)*0.79+30</f>
        <v>79.253883861940295</v>
      </c>
      <c r="AZ150" s="28">
        <f>(BI150*0.2+BJ150*0.3+(AC150/11)*0.3+(AR150/0.96)*0.1+BM150*0.1+(AY150/0.96)*0.1)*0.65+40</f>
        <v>74.880525869625728</v>
      </c>
      <c r="BA150" s="49">
        <f>IF(C150="C",(((AY150/0.95)*0.35+(AU150/0.95)*0.2+BK150*0.45)*0.55+30),IF(C150="PF",(((AY150/0.95)*0.4+(AU150/0.95)*0.25+BK150*0.35)*0.65+35),(((T150/6.3)*0.1+(AY150/0.95)*0.35+(AU150/0.95)*0.2+BK150*0.35)*0.65+40)))</f>
        <v>77.985059906241489</v>
      </c>
      <c r="BB150" s="45">
        <f>(BL150*0.3+BJ150*0.3+BI150*0.1+BN150*0.1+(AH150/2.8)*0.25)*0.62+40</f>
        <v>66.123457209316285</v>
      </c>
      <c r="BC150" s="5">
        <f>((D150-39)/-0.2)*0.5+50</f>
        <v>90</v>
      </c>
      <c r="BD150" s="5">
        <f>((F150-69)/0.19)*0.45+55</f>
        <v>76.315789473684205</v>
      </c>
      <c r="BE150" s="5">
        <f>((F150-85)/-0.16)*0.45+55</f>
        <v>74.6875</v>
      </c>
      <c r="BF150" s="5">
        <f>((G150-161)/1.34)*0.45+55</f>
        <v>71.791044776119406</v>
      </c>
      <c r="BG150" s="5">
        <f>((G150-295)/-1.34)*0.45+55</f>
        <v>83.208955223880594</v>
      </c>
      <c r="BH150" s="5">
        <f>(M150/29.81)*0.45+55</f>
        <v>68.570949345857102</v>
      </c>
      <c r="BI150" s="5">
        <f>((D150-39)/-0.2)</f>
        <v>80</v>
      </c>
      <c r="BJ150" s="5">
        <f>((F150-69)/0.19)</f>
        <v>47.368421052631575</v>
      </c>
      <c r="BK150" s="5">
        <f>((F150-85)/-0.16)</f>
        <v>43.75</v>
      </c>
      <c r="BL150" s="5">
        <f>((G150-161)/1.34)</f>
        <v>37.31343283582089</v>
      </c>
      <c r="BM150" s="5">
        <f>((G150-295)/-1.34)</f>
        <v>62.686567164179102</v>
      </c>
      <c r="BN150" s="5">
        <f>(M150/29.81)</f>
        <v>30.157665213015768</v>
      </c>
      <c r="BP150" s="51" t="s">
        <v>781</v>
      </c>
      <c r="BQ150" s="51" t="s">
        <v>787</v>
      </c>
      <c r="BS150">
        <v>76.996800000000007</v>
      </c>
    </row>
    <row r="151" spans="1:71" x14ac:dyDescent="0.25">
      <c r="A151" s="1">
        <v>269</v>
      </c>
      <c r="B151" s="1" t="s">
        <v>331</v>
      </c>
      <c r="C151" s="1" t="s">
        <v>30</v>
      </c>
      <c r="D151" s="1">
        <v>22</v>
      </c>
      <c r="E151" s="4">
        <f>(F151-5)</f>
        <v>72</v>
      </c>
      <c r="F151">
        <v>77</v>
      </c>
      <c r="G151">
        <v>185</v>
      </c>
      <c r="H151" t="s">
        <v>615</v>
      </c>
      <c r="I151" s="1" t="s">
        <v>587</v>
      </c>
      <c r="J151" s="1" t="s">
        <v>34</v>
      </c>
      <c r="K151" s="1">
        <v>47</v>
      </c>
      <c r="L151" s="1">
        <v>8</v>
      </c>
      <c r="M151" s="1">
        <v>633</v>
      </c>
      <c r="N151" s="12">
        <v>104</v>
      </c>
      <c r="O151" s="12">
        <v>250</v>
      </c>
      <c r="P151" s="12">
        <v>0.41599999999999998</v>
      </c>
      <c r="Q151" s="7">
        <v>38</v>
      </c>
      <c r="R151" s="7">
        <v>111</v>
      </c>
      <c r="S151" s="7">
        <v>0.34200000000000003</v>
      </c>
      <c r="T151" s="1">
        <v>66</v>
      </c>
      <c r="U151" s="1">
        <v>139</v>
      </c>
      <c r="V151" s="1">
        <v>0.47499999999999998</v>
      </c>
      <c r="W151" s="1">
        <v>0.49199999999999999</v>
      </c>
      <c r="X151" s="16">
        <v>49</v>
      </c>
      <c r="Y151" s="16">
        <v>55</v>
      </c>
      <c r="Z151" s="16">
        <v>0.89100000000000001</v>
      </c>
      <c r="AA151" s="20">
        <v>8</v>
      </c>
      <c r="AB151" s="20">
        <v>99</v>
      </c>
      <c r="AC151" s="20">
        <v>107</v>
      </c>
      <c r="AD151" s="32">
        <v>44</v>
      </c>
      <c r="AE151" s="34">
        <v>21</v>
      </c>
      <c r="AF151" s="30">
        <v>6</v>
      </c>
      <c r="AG151" s="1">
        <v>27</v>
      </c>
      <c r="AH151" s="1">
        <v>52</v>
      </c>
      <c r="AI151" s="1">
        <v>295</v>
      </c>
      <c r="AJ151" s="1"/>
      <c r="AK151" s="4">
        <f>(AVERAGE(AM151:BB151)/0.87)*0.85+10</f>
        <v>78.293119938139228</v>
      </c>
      <c r="AL151" s="4">
        <f>AVERAGE(AM151:BB151)</f>
        <v>69.900016877860153</v>
      </c>
      <c r="AM151" s="14">
        <f>((P151*100)*0.5+(N151/6.59)*0.5)*0.66+45</f>
        <v>63.935890743550836</v>
      </c>
      <c r="AN151" s="10">
        <f>(BS151-MIN(BS$2:BS$493))/(MAX(BS$2:BS$493)-MIN(BS$2:BS$493))*61 +45</f>
        <v>72.366250897343875</v>
      </c>
      <c r="AO151" s="18">
        <f>IF(Y151&gt;50,((Z151*107)*0.9+(X151/5)*0.1)*0.7+30,((Z151*90)*0.5+(X151/5)*0.5)*0.7+40)</f>
        <v>90.748310000000004</v>
      </c>
      <c r="AP151" s="39">
        <f>((AZ151/0.96)*0.4+(AS151/0.96)*0.3+(T151/6.3)*0.4)*0.6+40</f>
        <v>71.804959650987669</v>
      </c>
      <c r="AQ151" s="37">
        <f>(AE151/1.5)*0.57+47</f>
        <v>54.98</v>
      </c>
      <c r="AR151" s="24">
        <f>((AF151/1.8)*0.8+(F151/0.8)*0.2)*0.73+40</f>
        <v>55.999166666666667</v>
      </c>
      <c r="AS151" s="22">
        <f>((AA151/3)*0.6+(AC151/9)*0.2+(AZ151/0.96)*0.2)*0.75+40</f>
        <v>54.860983088131633</v>
      </c>
      <c r="AT151" s="26">
        <f>((AB151/7)*0.65+(AC151/9)*0.2+(AZ151/0.96)*0.25)*0.6+47</f>
        <v>65.820030707179242</v>
      </c>
      <c r="AU151" s="43">
        <f>((AD151/5.5)*0.95+(AY151/0.95)*0.17)*0.67+40</f>
        <v>55.242280088815789</v>
      </c>
      <c r="AV151" s="37">
        <f>(((AG151-321)/-3.21)*0.1+(AU151/0.95)*0.57+(AS151/0.95)*0.2+(AI151/20)*0.2)*0.6+40</f>
        <v>74.082356324857216</v>
      </c>
      <c r="AW151" s="42">
        <f>((AQ151/0.95)*0.4+(AS151/0.95)*0.2+(AR151/0.95)*0.2+(AY151/0.95)*0.2)*0.71+30</f>
        <v>75.661233049169709</v>
      </c>
      <c r="AX151" s="45">
        <f>(BI151*0.3+BK151*0.2+BM151*0.2+AY151*0.1+BN151*0.2)*0.8+30</f>
        <v>81.704640410047219</v>
      </c>
      <c r="AY151" s="47">
        <f>(BI151*0.2+BK151*0.2+BM151*0.2+(AQ151/0.96)*0.45)*0.79+30</f>
        <v>84.659930503731346</v>
      </c>
      <c r="AZ151" s="28">
        <f>(BI151*0.2+BJ151*0.3+(AC151/11)*0.3+(AR151/0.96)*0.1+BM151*0.1+(AY151/0.96)*0.1)*0.65+40</f>
        <v>76.016958430709082</v>
      </c>
      <c r="BA151" s="49">
        <f>IF(C151="C",(((AY151/0.95)*0.35+(AU151/0.95)*0.2+BK151*0.45)*0.55+30),IF(C151="PF",(((AY151/0.95)*0.4+(AU151/0.95)*0.25+BK151*0.35)*0.65+35),(((T151/6.3)*0.1+(AY151/0.95)*0.35+(AU151/0.95)*0.2+BK151*0.35)*0.65+40)))</f>
        <v>79.889247750578619</v>
      </c>
      <c r="BB151" s="45">
        <f>(BL151*0.3+BJ151*0.3+BI151*0.1+BN151*0.1+(AH151/2.8)*0.25)*0.62+40</f>
        <v>60.628031733993595</v>
      </c>
      <c r="BC151" s="5">
        <f>((D151-39)/-0.2)*0.5+50</f>
        <v>92.5</v>
      </c>
      <c r="BD151" s="5">
        <f>((F151-69)/0.19)*0.45+55</f>
        <v>73.94736842105263</v>
      </c>
      <c r="BE151" s="5">
        <f>((F151-85)/-0.16)*0.45+55</f>
        <v>77.5</v>
      </c>
      <c r="BF151" s="5">
        <f>((G151-161)/1.34)*0.45+55</f>
        <v>63.059701492537314</v>
      </c>
      <c r="BG151" s="5">
        <f>((G151-295)/-1.34)*0.45+55</f>
        <v>91.940298507462686</v>
      </c>
      <c r="BH151" s="5">
        <f>(M151/29.81)*0.45+55</f>
        <v>64.555518282455552</v>
      </c>
      <c r="BI151" s="5">
        <f>((D151-39)/-0.2)</f>
        <v>85</v>
      </c>
      <c r="BJ151" s="5">
        <f>((F151-69)/0.19)</f>
        <v>42.10526315789474</v>
      </c>
      <c r="BK151" s="5">
        <f>((F151-85)/-0.16)</f>
        <v>50</v>
      </c>
      <c r="BL151" s="5">
        <f>((G151-161)/1.34)</f>
        <v>17.910447761194028</v>
      </c>
      <c r="BM151" s="5">
        <f>((G151-295)/-1.34)</f>
        <v>82.089552238805965</v>
      </c>
      <c r="BN151" s="5">
        <f>(M151/29.81)</f>
        <v>21.234485072123448</v>
      </c>
      <c r="BP151" s="51" t="s">
        <v>801</v>
      </c>
      <c r="BQ151" s="51" t="s">
        <v>789</v>
      </c>
      <c r="BS151">
        <v>76.996800000000007</v>
      </c>
    </row>
    <row r="152" spans="1:71" x14ac:dyDescent="0.25">
      <c r="A152" s="1">
        <v>132</v>
      </c>
      <c r="B152" s="1" t="s">
        <v>192</v>
      </c>
      <c r="C152" s="1" t="s">
        <v>193</v>
      </c>
      <c r="D152" s="1">
        <v>28</v>
      </c>
      <c r="E152" s="4">
        <f>(F152-5)</f>
        <v>70</v>
      </c>
      <c r="F152">
        <v>75</v>
      </c>
      <c r="G152">
        <v>190</v>
      </c>
      <c r="H152" t="s">
        <v>586</v>
      </c>
      <c r="I152" s="1" t="s">
        <v>587</v>
      </c>
      <c r="J152" s="1" t="s">
        <v>55</v>
      </c>
      <c r="K152" s="1">
        <v>78</v>
      </c>
      <c r="L152" s="1">
        <v>78</v>
      </c>
      <c r="M152" s="1">
        <v>2640</v>
      </c>
      <c r="N152" s="12">
        <v>502</v>
      </c>
      <c r="O152" s="12">
        <v>1002</v>
      </c>
      <c r="P152" s="12">
        <v>0.501</v>
      </c>
      <c r="Q152" s="7">
        <v>90</v>
      </c>
      <c r="R152" s="7">
        <v>259</v>
      </c>
      <c r="S152" s="7">
        <v>0.34699999999999998</v>
      </c>
      <c r="T152" s="1">
        <v>412</v>
      </c>
      <c r="U152" s="1">
        <v>743</v>
      </c>
      <c r="V152" s="1">
        <v>0.55500000000000005</v>
      </c>
      <c r="W152" s="1">
        <v>0.54600000000000004</v>
      </c>
      <c r="X152" s="16">
        <v>181</v>
      </c>
      <c r="Y152" s="16">
        <v>234</v>
      </c>
      <c r="Z152" s="16">
        <v>0.77400000000000002</v>
      </c>
      <c r="AA152" s="20">
        <v>81</v>
      </c>
      <c r="AB152" s="20">
        <v>193</v>
      </c>
      <c r="AC152" s="20">
        <v>274</v>
      </c>
      <c r="AD152" s="32">
        <v>350</v>
      </c>
      <c r="AE152" s="34">
        <v>78</v>
      </c>
      <c r="AF152" s="30">
        <v>15</v>
      </c>
      <c r="AG152" s="1">
        <v>173</v>
      </c>
      <c r="AH152" s="1">
        <v>195</v>
      </c>
      <c r="AI152" s="1">
        <v>1275</v>
      </c>
      <c r="AJ152" s="1"/>
      <c r="AK152" s="4">
        <f>(AVERAGE(AM152:BB152)/0.87)*0.85+10</f>
        <v>88.55691519827414</v>
      </c>
      <c r="AL152" s="4">
        <f>AVERAGE(AM152:BB152)</f>
        <v>80.405313202939425</v>
      </c>
      <c r="AM152" s="14">
        <f>((P152*100)*0.5+(N152/6.59)*0.5)*0.66+45</f>
        <v>86.671088012139606</v>
      </c>
      <c r="AN152" s="10">
        <f>(BS152-MIN(BS$2:BS$493))/(MAX(BS$2:BS$493)-MIN(BS$2:BS$493))*61 +45</f>
        <v>72.225642722541281</v>
      </c>
      <c r="AO152" s="18">
        <f>IF(Y152&gt;50,((Z152*107)*0.9+(X152/5)*0.1)*0.7+30,((Z152*90)*0.5+(X152/5)*0.5)*0.7+40)</f>
        <v>84.709339999999997</v>
      </c>
      <c r="AP152" s="39">
        <f>((AZ152/0.96)*0.4+(AS152/0.96)*0.3+(T152/6.3)*0.4)*0.6+40</f>
        <v>86.794028651661705</v>
      </c>
      <c r="AQ152" s="37">
        <f>(AE152/1.5)*0.57+47</f>
        <v>76.64</v>
      </c>
      <c r="AR152" s="24">
        <f>((AF152/1.8)*0.8+(F152/0.8)*0.2)*0.73+40</f>
        <v>58.554166666666667</v>
      </c>
      <c r="AS152" s="22">
        <f>((AA152/3)*0.6+(AC152/9)*0.2+(AZ152/0.96)*0.2)*0.75+40</f>
        <v>68.165290754176382</v>
      </c>
      <c r="AT152" s="26">
        <f>((AB152/7)*0.65+(AC152/9)*0.2+(AZ152/0.96)*0.25)*0.6+47</f>
        <v>72.854814563700188</v>
      </c>
      <c r="AU152" s="43">
        <f>((AD152/5.5)*0.95+(AY152/0.95)*0.17)*0.67+40</f>
        <v>91.214304322966512</v>
      </c>
      <c r="AV152" s="37">
        <f>(((AG152-321)/-3.21)*0.1+(AU152/0.95)*0.57+(AS152/0.95)*0.2+(AI152/20)*0.2)*0.6+40</f>
        <v>91.863857212771876</v>
      </c>
      <c r="AW152" s="42">
        <f>((AQ152/0.95)*0.4+(AS152/0.95)*0.2+(AR152/0.95)*0.2+(AY152/0.95)*0.2)*0.71+30</f>
        <v>85.204488663030659</v>
      </c>
      <c r="AX152" s="45">
        <f>(BI152*0.3+BK152*0.2+BM152*0.2+AY152*0.1+BN152*0.2)*0.8+30</f>
        <v>87.053162891446817</v>
      </c>
      <c r="AY152" s="47">
        <f>(BI152*0.2+BK152*0.2+BM152*0.2+(AQ152/0.96)*0.45)*0.79+30</f>
        <v>89.326347014925389</v>
      </c>
      <c r="AZ152" s="28">
        <f>(BI152*0.2+BJ152*0.3+(AC152/11)*0.3+(AR152/0.96)*0.1+BM152*0.1+(AY152/0.96)*0.1)*0.65+40</f>
        <v>73.27119416006218</v>
      </c>
      <c r="BA152" s="49">
        <f>IF(C152="C",(((AY152/0.95)*0.35+(AU152/0.95)*0.2+BK152*0.45)*0.55+30),IF(C152="PF",(((AY152/0.95)*0.4+(AU152/0.95)*0.25+BK152*0.35)*0.65+35),(((T152/6.3)*0.1+(AY152/0.95)*0.35+(AU152/0.95)*0.2+BK152*0.35)*0.65+40)))</f>
        <v>92.34281050119489</v>
      </c>
      <c r="BB152" s="45">
        <f>(BL152*0.3+BJ152*0.3+BI152*0.1+BN152*0.1+(AH152/2.8)*0.25)*0.62+40</f>
        <v>69.594475109746611</v>
      </c>
      <c r="BC152" s="5">
        <f>((D152-39)/-0.2)*0.5+50</f>
        <v>77.5</v>
      </c>
      <c r="BD152" s="5">
        <f>((F152-69)/0.19)*0.45+55</f>
        <v>69.21052631578948</v>
      </c>
      <c r="BE152" s="5">
        <f>((F152-85)/-0.16)*0.45+55</f>
        <v>83.125</v>
      </c>
      <c r="BF152" s="5">
        <f>((G152-161)/1.34)*0.45+55</f>
        <v>64.738805970149258</v>
      </c>
      <c r="BG152" s="5">
        <f>((G152-295)/-1.34)*0.45+55</f>
        <v>90.261194029850742</v>
      </c>
      <c r="BH152" s="5">
        <f>(M152/29.81)*0.45+55</f>
        <v>94.852398523985244</v>
      </c>
      <c r="BI152" s="5">
        <f>((D152-39)/-0.2)</f>
        <v>55</v>
      </c>
      <c r="BJ152" s="5">
        <f>((F152-69)/0.19)</f>
        <v>31.578947368421051</v>
      </c>
      <c r="BK152" s="5">
        <f>((F152-85)/-0.16)</f>
        <v>62.5</v>
      </c>
      <c r="BL152" s="5">
        <f>((G152-161)/1.34)</f>
        <v>21.641791044776117</v>
      </c>
      <c r="BM152" s="5">
        <f>((G152-295)/-1.34)</f>
        <v>78.358208955223873</v>
      </c>
      <c r="BN152" s="5">
        <f>(M152/29.81)</f>
        <v>88.560885608856097</v>
      </c>
      <c r="BP152" s="51" t="s">
        <v>801</v>
      </c>
      <c r="BQ152" s="51" t="s">
        <v>790</v>
      </c>
      <c r="BS152">
        <v>76.832399999999993</v>
      </c>
    </row>
    <row r="153" spans="1:71" x14ac:dyDescent="0.25">
      <c r="A153" s="1">
        <v>192</v>
      </c>
      <c r="B153" s="1" t="s">
        <v>253</v>
      </c>
      <c r="C153" s="1" t="s">
        <v>30</v>
      </c>
      <c r="D153" s="1">
        <v>22</v>
      </c>
      <c r="E153" s="4">
        <f>(F153-5)</f>
        <v>73</v>
      </c>
      <c r="F153">
        <v>78</v>
      </c>
      <c r="G153">
        <v>230</v>
      </c>
      <c r="H153" t="s">
        <v>590</v>
      </c>
      <c r="I153" s="1" t="s">
        <v>600</v>
      </c>
      <c r="J153" s="1" t="s">
        <v>105</v>
      </c>
      <c r="K153" s="1">
        <v>45</v>
      </c>
      <c r="L153" s="1">
        <v>2</v>
      </c>
      <c r="M153" s="1">
        <v>687</v>
      </c>
      <c r="N153" s="12">
        <v>87</v>
      </c>
      <c r="O153" s="12">
        <v>269</v>
      </c>
      <c r="P153" s="12">
        <v>0.32300000000000001</v>
      </c>
      <c r="Q153" s="7">
        <v>49</v>
      </c>
      <c r="R153" s="7">
        <v>163</v>
      </c>
      <c r="S153" s="7">
        <v>0.30099999999999999</v>
      </c>
      <c r="T153" s="1">
        <v>38</v>
      </c>
      <c r="U153" s="1">
        <v>106</v>
      </c>
      <c r="V153" s="1">
        <v>0.35799999999999998</v>
      </c>
      <c r="W153" s="1">
        <v>0.41399999999999998</v>
      </c>
      <c r="X153" s="16">
        <v>31</v>
      </c>
      <c r="Y153" s="16">
        <v>36</v>
      </c>
      <c r="Z153" s="16">
        <v>0.86099999999999999</v>
      </c>
      <c r="AA153" s="20">
        <v>22</v>
      </c>
      <c r="AB153" s="20">
        <v>70</v>
      </c>
      <c r="AC153" s="20">
        <v>92</v>
      </c>
      <c r="AD153" s="32">
        <v>21</v>
      </c>
      <c r="AE153" s="34">
        <v>21</v>
      </c>
      <c r="AF153" s="30">
        <v>13</v>
      </c>
      <c r="AG153" s="1">
        <v>22</v>
      </c>
      <c r="AH153" s="1">
        <v>61</v>
      </c>
      <c r="AI153" s="1">
        <v>254</v>
      </c>
      <c r="AJ153" s="1"/>
      <c r="AK153" s="4">
        <f>(AVERAGE(AM153:BB153)/0.87)*0.85+10</f>
        <v>75.844839362418256</v>
      </c>
      <c r="AL153" s="4">
        <f>AVERAGE(AM153:BB153)</f>
        <v>67.39412970035751</v>
      </c>
      <c r="AM153" s="14">
        <f>((P153*100)*0.5+(N153/6.59)*0.5)*0.66+45</f>
        <v>60.015600910470411</v>
      </c>
      <c r="AN153" s="10">
        <f>(BS153-MIN(BS$2:BS$493))/(MAX(BS$2:BS$493)-MIN(BS$2:BS$493))*61 +45</f>
        <v>72.223932160804026</v>
      </c>
      <c r="AO153" s="18">
        <f>IF(Y153&gt;50,((Z153*107)*0.9+(X153/5)*0.1)*0.7+30,((Z153*90)*0.5+(X153/5)*0.5)*0.7+40)</f>
        <v>69.291499999999999</v>
      </c>
      <c r="AP153" s="39">
        <f>((AZ153/0.96)*0.4+(AS153/0.96)*0.3+(T153/6.3)*0.4)*0.6+40</f>
        <v>70.615273453736023</v>
      </c>
      <c r="AQ153" s="37">
        <f>(AE153/1.5)*0.57+47</f>
        <v>54.98</v>
      </c>
      <c r="AR153" s="24">
        <f>((AF153/1.8)*0.8+(F153/0.8)*0.2)*0.73+40</f>
        <v>58.452777777777783</v>
      </c>
      <c r="AS153" s="22">
        <f>((AA153/3)*0.6+(AC153/9)*0.2+(AZ153/0.96)*0.2)*0.75+40</f>
        <v>56.448105029063115</v>
      </c>
      <c r="AT153" s="26">
        <f>((AB153/7)*0.65+(AC153/9)*0.2+(AZ153/0.96)*0.25)*0.6+47</f>
        <v>63.741438362396444</v>
      </c>
      <c r="AU153" s="43">
        <f>((AD153/5.5)*0.95+(AY153/0.95)*0.17)*0.67+40</f>
        <v>51.825998868720099</v>
      </c>
      <c r="AV153" s="37">
        <f>(((AG153-321)/-3.21)*0.1+(AU153/0.95)*0.57+(AS153/0.95)*0.2+(AI153/20)*0.2)*0.6+40</f>
        <v>72.900431590507765</v>
      </c>
      <c r="AW153" s="42">
        <f>((AQ153/0.95)*0.4+(AS153/0.95)*0.2+(AR153/0.95)*0.2+(AY153/0.95)*0.2)*0.71+30</f>
        <v>75.324508135691815</v>
      </c>
      <c r="AX153" s="45">
        <f>(BI153*0.3+BK153*0.2+BM153*0.2+AY153*0.1+BN153*0.2)*0.8+30</f>
        <v>75.117864095377698</v>
      </c>
      <c r="AY153" s="47">
        <f>(BI153*0.2+BK153*0.2+BM153*0.2+(AQ153/0.96)*0.45)*0.79+30</f>
        <v>78.366460354477624</v>
      </c>
      <c r="AZ153" s="28">
        <f>(BI153*0.2+BJ153*0.3+(AC153/11)*0.3+(AR153/0.96)*0.1+BM153*0.1+(AY153/0.96)*0.1)*0.65+40</f>
        <v>74.334538852670576</v>
      </c>
      <c r="BA153" s="49">
        <f>IF(C153="C",(((AY153/0.95)*0.35+(AU153/0.95)*0.2+BK153*0.45)*0.55+30),IF(C153="PF",(((AY153/0.95)*0.4+(AU153/0.95)*0.25+BK153*0.35)*0.65+35),(((T153/6.3)*0.1+(AY153/0.95)*0.35+(AU153/0.95)*0.2+BK153*0.35)*0.65+40)))</f>
        <v>76.203872264250094</v>
      </c>
      <c r="BB153" s="45">
        <f>(BL153*0.3+BJ153*0.3+BI153*0.1+BN153*0.1+(AH153/2.8)*0.25)*0.62+40</f>
        <v>68.463773349776574</v>
      </c>
      <c r="BC153" s="5">
        <f>((D153-39)/-0.2)*0.5+50</f>
        <v>92.5</v>
      </c>
      <c r="BD153" s="5">
        <f>((F153-69)/0.19)*0.45+55</f>
        <v>76.315789473684205</v>
      </c>
      <c r="BE153" s="5">
        <f>((F153-85)/-0.16)*0.45+55</f>
        <v>74.6875</v>
      </c>
      <c r="BF153" s="5">
        <f>((G153-161)/1.34)*0.45+55</f>
        <v>78.171641791044777</v>
      </c>
      <c r="BG153" s="5">
        <f>((G153-295)/-1.34)*0.45+55</f>
        <v>76.828358208955223</v>
      </c>
      <c r="BH153" s="5">
        <f>(M153/29.81)*0.45+55</f>
        <v>65.37068097953707</v>
      </c>
      <c r="BI153" s="5">
        <f>((D153-39)/-0.2)</f>
        <v>85</v>
      </c>
      <c r="BJ153" s="5">
        <f>((F153-69)/0.19)</f>
        <v>47.368421052631575</v>
      </c>
      <c r="BK153" s="5">
        <f>((F153-85)/-0.16)</f>
        <v>43.75</v>
      </c>
      <c r="BL153" s="5">
        <f>((G153-161)/1.34)</f>
        <v>51.492537313432834</v>
      </c>
      <c r="BM153" s="5">
        <f>((G153-295)/-1.34)</f>
        <v>48.507462686567159</v>
      </c>
      <c r="BN153" s="5">
        <f>(M153/29.81)</f>
        <v>23.045957732304597</v>
      </c>
      <c r="BP153" s="51" t="s">
        <v>794</v>
      </c>
      <c r="BQ153" s="51" t="s">
        <v>787</v>
      </c>
      <c r="BS153">
        <v>76.830399999999997</v>
      </c>
    </row>
    <row r="154" spans="1:71" x14ac:dyDescent="0.25">
      <c r="A154" s="1">
        <v>325</v>
      </c>
      <c r="B154" s="1" t="s">
        <v>387</v>
      </c>
      <c r="C154" s="1" t="s">
        <v>25</v>
      </c>
      <c r="D154" s="1">
        <v>23</v>
      </c>
      <c r="E154" s="4">
        <f>(F154-5)</f>
        <v>77</v>
      </c>
      <c r="F154">
        <v>82</v>
      </c>
      <c r="G154">
        <v>220</v>
      </c>
      <c r="H154" t="s">
        <v>586</v>
      </c>
      <c r="I154" s="1" t="s">
        <v>686</v>
      </c>
      <c r="J154" s="1" t="s">
        <v>77</v>
      </c>
      <c r="K154" s="1">
        <v>82</v>
      </c>
      <c r="L154" s="1">
        <v>3</v>
      </c>
      <c r="M154" s="1">
        <v>1654</v>
      </c>
      <c r="N154" s="12">
        <v>253</v>
      </c>
      <c r="O154" s="12">
        <v>624</v>
      </c>
      <c r="P154" s="12">
        <v>0.40500000000000003</v>
      </c>
      <c r="Q154" s="7">
        <v>99</v>
      </c>
      <c r="R154" s="7">
        <v>313</v>
      </c>
      <c r="S154" s="7">
        <v>0.316</v>
      </c>
      <c r="T154" s="1">
        <v>154</v>
      </c>
      <c r="U154" s="1">
        <v>311</v>
      </c>
      <c r="V154" s="1">
        <v>0.495</v>
      </c>
      <c r="W154" s="1">
        <v>0.48499999999999999</v>
      </c>
      <c r="X154" s="16">
        <v>228</v>
      </c>
      <c r="Y154" s="16">
        <v>284</v>
      </c>
      <c r="Z154" s="16">
        <v>0.80300000000000005</v>
      </c>
      <c r="AA154" s="20">
        <v>63</v>
      </c>
      <c r="AB154" s="20">
        <v>341</v>
      </c>
      <c r="AC154" s="20">
        <v>404</v>
      </c>
      <c r="AD154" s="32">
        <v>97</v>
      </c>
      <c r="AE154" s="34">
        <v>54</v>
      </c>
      <c r="AF154" s="30">
        <v>54</v>
      </c>
      <c r="AG154" s="1">
        <v>89</v>
      </c>
      <c r="AH154" s="1">
        <v>172</v>
      </c>
      <c r="AI154" s="1">
        <v>833</v>
      </c>
      <c r="AJ154" s="1"/>
      <c r="AK154" s="4">
        <f>(AVERAGE(AM154:BB154)/0.87)*0.85+10</f>
        <v>84.474128453011687</v>
      </c>
      <c r="AL154" s="4">
        <f>AVERAGE(AM154:BB154)</f>
        <v>76.226460887200204</v>
      </c>
      <c r="AM154" s="14">
        <f>((P154*100)*0.5+(N154/6.59)*0.5)*0.66+45</f>
        <v>71.034195751138085</v>
      </c>
      <c r="AN154" s="10">
        <f>(BS154-MIN(BS$2:BS$493))/(MAX(BS$2:BS$493)-MIN(BS$2:BS$493))*61 +45</f>
        <v>72.183562903804741</v>
      </c>
      <c r="AO154" s="18">
        <f>IF(Y154&gt;50,((Z154*107)*0.9+(X154/5)*0.1)*0.7+30,((Z154*90)*0.5+(X154/5)*0.5)*0.7+40)</f>
        <v>87.32222999999999</v>
      </c>
      <c r="AP154" s="39">
        <f>((AZ154/0.96)*0.4+(AS154/0.96)*0.3+(T154/6.3)*0.4)*0.6+40</f>
        <v>80.093572209152697</v>
      </c>
      <c r="AQ154" s="37">
        <f>(AE154/1.5)*0.57+47</f>
        <v>67.52</v>
      </c>
      <c r="AR154" s="24">
        <f>((AF154/1.8)*0.8+(F154/0.8)*0.2)*0.73+40</f>
        <v>72.484999999999999</v>
      </c>
      <c r="AS154" s="22">
        <f>((AA154/3)*0.6+(AC154/9)*0.2+(AZ154/0.96)*0.2)*0.75+40</f>
        <v>69.437895874584257</v>
      </c>
      <c r="AT154" s="26">
        <f>((AB154/7)*0.65+(AC154/9)*0.2+(AZ154/0.96)*0.25)*0.6+47</f>
        <v>84.639800636489014</v>
      </c>
      <c r="AU154" s="43">
        <f>((AD154/5.5)*0.95+(AY154/0.95)*0.17)*0.67+40</f>
        <v>60.751096401913877</v>
      </c>
      <c r="AV154" s="37">
        <f>(((AG154-321)/-3.21)*0.1+(AU154/0.95)*0.57+(AS154/0.95)*0.2+(AI154/20)*0.2)*0.6+40</f>
        <v>79.975945939609431</v>
      </c>
      <c r="AW154" s="42">
        <f>((AQ154/0.95)*0.4+(AS154/0.95)*0.2+(AR154/0.95)*0.2+(AY154/0.95)*0.2)*0.71+30</f>
        <v>83.274241560892278</v>
      </c>
      <c r="AX154" s="45">
        <f>(BI154*0.3+BK154*0.2+BM154*0.2+AY154*0.1+BN154*0.2)*0.8+30</f>
        <v>76.38872443365193</v>
      </c>
      <c r="AY154" s="47">
        <f>(BI154*0.2+BK154*0.2+BM154*0.2+(AQ154/0.96)*0.45)*0.79+30</f>
        <v>79.449283582089549</v>
      </c>
      <c r="AZ154" s="28">
        <f>(BI154*0.2+BJ154*0.3+(AC154/11)*0.3+(AR154/0.96)*0.1+BM154*0.1+(AY154/0.96)*0.1)*0.65+40</f>
        <v>84.82920026400592</v>
      </c>
      <c r="BA154" s="49">
        <f>IF(C154="C",(((AY154/0.95)*0.35+(AU154/0.95)*0.2+BK154*0.45)*0.55+30),IF(C154="PF",(((AY154/0.95)*0.4+(AU154/0.95)*0.25+BK154*0.35)*0.65+35),(((T154/6.3)*0.1+(AY154/0.95)*0.35+(AU154/0.95)*0.2+BK154*0.35)*0.65+40)))</f>
        <v>71.401274364899251</v>
      </c>
      <c r="BB154" s="45">
        <f>(BL154*0.3+BJ154*0.3+BI154*0.1+BN154*0.1+(AH154/2.8)*0.25)*0.62+40</f>
        <v>78.83735027297223</v>
      </c>
      <c r="BC154" s="5">
        <f>((D154-39)/-0.2)*0.5+50</f>
        <v>90</v>
      </c>
      <c r="BD154" s="5">
        <f>((F154-69)/0.19)*0.45+55</f>
        <v>85.78947368421052</v>
      </c>
      <c r="BE154" s="5">
        <f>((F154-85)/-0.16)*0.45+55</f>
        <v>63.4375</v>
      </c>
      <c r="BF154" s="5">
        <f>((G154-161)/1.34)*0.45+55</f>
        <v>74.81343283582089</v>
      </c>
      <c r="BG154" s="5">
        <f>((G154-295)/-1.34)*0.45+55</f>
        <v>80.18656716417911</v>
      </c>
      <c r="BH154" s="5">
        <f>(M154/29.81)*0.45+55</f>
        <v>79.96813149949682</v>
      </c>
      <c r="BI154" s="5">
        <f>((D154-39)/-0.2)</f>
        <v>80</v>
      </c>
      <c r="BJ154" s="5">
        <f>((F154-69)/0.19)</f>
        <v>68.421052631578945</v>
      </c>
      <c r="BK154" s="5">
        <f>((F154-85)/-0.16)</f>
        <v>18.75</v>
      </c>
      <c r="BL154" s="5">
        <f>((G154-161)/1.34)</f>
        <v>44.029850746268657</v>
      </c>
      <c r="BM154" s="5">
        <f>((G154-295)/-1.34)</f>
        <v>55.970149253731343</v>
      </c>
      <c r="BN154" s="5">
        <f>(M154/29.81)</f>
        <v>55.484736665548475</v>
      </c>
      <c r="BP154" s="51" t="s">
        <v>796</v>
      </c>
      <c r="BQ154" s="51" t="s">
        <v>790</v>
      </c>
      <c r="BS154">
        <v>76.783199999999994</v>
      </c>
    </row>
    <row r="155" spans="1:71" x14ac:dyDescent="0.25">
      <c r="A155" s="1">
        <v>238</v>
      </c>
      <c r="B155" s="1" t="s">
        <v>299</v>
      </c>
      <c r="C155" s="1" t="s">
        <v>50</v>
      </c>
      <c r="D155" s="1">
        <v>34</v>
      </c>
      <c r="E155" s="4">
        <f>(F155-5)</f>
        <v>74</v>
      </c>
      <c r="F155">
        <v>79</v>
      </c>
      <c r="G155">
        <v>234</v>
      </c>
      <c r="H155" t="s">
        <v>597</v>
      </c>
      <c r="I155" s="1" t="s">
        <v>587</v>
      </c>
      <c r="J155" s="1" t="s">
        <v>51</v>
      </c>
      <c r="K155" s="1">
        <v>74</v>
      </c>
      <c r="L155" s="1">
        <v>18</v>
      </c>
      <c r="M155" s="1">
        <v>1244</v>
      </c>
      <c r="N155" s="12">
        <v>144</v>
      </c>
      <c r="O155" s="12">
        <v>324</v>
      </c>
      <c r="P155" s="12">
        <v>0.44400000000000001</v>
      </c>
      <c r="Q155" s="7">
        <v>66</v>
      </c>
      <c r="R155" s="7">
        <v>155</v>
      </c>
      <c r="S155" s="7">
        <v>0.42599999999999999</v>
      </c>
      <c r="T155" s="1">
        <v>78</v>
      </c>
      <c r="U155" s="1">
        <v>169</v>
      </c>
      <c r="V155" s="1">
        <v>0.46200000000000002</v>
      </c>
      <c r="W155" s="1">
        <v>0.54600000000000004</v>
      </c>
      <c r="X155" s="16">
        <v>78</v>
      </c>
      <c r="Y155" s="16">
        <v>114</v>
      </c>
      <c r="Z155" s="16">
        <v>0.68400000000000005</v>
      </c>
      <c r="AA155" s="20">
        <v>25</v>
      </c>
      <c r="AB155" s="20">
        <v>158</v>
      </c>
      <c r="AC155" s="20">
        <v>183</v>
      </c>
      <c r="AD155" s="32">
        <v>61</v>
      </c>
      <c r="AE155" s="34">
        <v>32</v>
      </c>
      <c r="AF155" s="30">
        <v>11</v>
      </c>
      <c r="AG155" s="1">
        <v>52</v>
      </c>
      <c r="AH155" s="1">
        <v>115</v>
      </c>
      <c r="AI155" s="1">
        <v>432</v>
      </c>
      <c r="AJ155" s="1"/>
      <c r="AK155" s="4">
        <f>(AVERAGE(AM155:BB155)/0.87)*0.85+10</f>
        <v>75.863300623198811</v>
      </c>
      <c r="AL155" s="4">
        <f>AVERAGE(AM155:BB155)</f>
        <v>67.413025343744664</v>
      </c>
      <c r="AM155" s="14">
        <f>((P155*100)*0.5+(N155/6.59)*0.5)*0.66+45</f>
        <v>66.862925644916544</v>
      </c>
      <c r="AN155" s="10">
        <f>(BS155-MIN(BS$2:BS$493))/(MAX(BS$2:BS$493)-MIN(BS$2:BS$493))*61 +45</f>
        <v>72.183562903804741</v>
      </c>
      <c r="AO155" s="18">
        <f>IF(Y155&gt;50,((Z155*107)*0.9+(X155/5)*0.1)*0.7+30,((Z155*90)*0.5+(X155/5)*0.5)*0.7+40)</f>
        <v>77.20044</v>
      </c>
      <c r="AP155" s="39">
        <f>((AZ155/0.96)*0.4+(AS155/0.96)*0.3+(T155/6.3)*0.4)*0.6+40</f>
        <v>70.825914021230986</v>
      </c>
      <c r="AQ155" s="37">
        <f>(AE155/1.5)*0.57+47</f>
        <v>59.16</v>
      </c>
      <c r="AR155" s="24">
        <f>((AF155/1.8)*0.8+(F155/0.8)*0.2)*0.73+40</f>
        <v>57.986388888888889</v>
      </c>
      <c r="AS155" s="22">
        <f>((AA155/3)*0.6+(AC155/9)*0.2+(AZ155/0.96)*0.2)*0.75+40</f>
        <v>57.473838013875479</v>
      </c>
      <c r="AT155" s="26">
        <f>((AB155/7)*0.65+(AC155/9)*0.2+(AZ155/0.96)*0.25)*0.6+47</f>
        <v>68.916695156732629</v>
      </c>
      <c r="AU155" s="43">
        <f>((AD155/5.5)*0.95+(AY155/0.95)*0.17)*0.67+40</f>
        <v>55.329130063995223</v>
      </c>
      <c r="AV155" s="37">
        <f>(((AG155-321)/-3.21)*0.1+(AU155/0.95)*0.57+(AS155/0.95)*0.2+(AI155/20)*0.2)*0.6+40</f>
        <v>74.798377429021173</v>
      </c>
      <c r="AW155" s="42">
        <f>((AQ155/0.95)*0.4+(AS155/0.95)*0.2+(AR155/0.95)*0.2+(AY155/0.95)*0.2)*0.71+30</f>
        <v>75.253972782842112</v>
      </c>
      <c r="AX155" s="45">
        <f>(BI155*0.3+BK155*0.2+BM155*0.2+AY155*0.1+BN155*0.2)*0.8+30</f>
        <v>61.478554116894557</v>
      </c>
      <c r="AY155" s="47">
        <f>(BI155*0.2+BK155*0.2+BM155*0.2+(AQ155/0.96)*0.45)*0.79+30</f>
        <v>68.975224813432845</v>
      </c>
      <c r="AZ155" s="28">
        <f>(BI155*0.2+BJ155*0.3+(AC155/11)*0.3+(AR155/0.96)*0.1+BM155*0.1+(AY155/0.96)*0.1)*0.65+40</f>
        <v>68.312563288803048</v>
      </c>
      <c r="BA155" s="49">
        <f>IF(C155="C",(((AY155/0.95)*0.35+(AU155/0.95)*0.2+BK155*0.45)*0.55+30),IF(C155="PF",(((AY155/0.95)*0.4+(AU155/0.95)*0.25+BK155*0.35)*0.65+35),(((T155/6.3)*0.1+(AY155/0.95)*0.35+(AU155/0.95)*0.2+BK155*0.35)*0.65+40)))</f>
        <v>73.425117750420171</v>
      </c>
      <c r="BB155" s="45">
        <f>(BL155*0.3+BJ155*0.3+BI155*0.1+BN155*0.1+(AH155/2.8)*0.25)*0.62+40</f>
        <v>70.425700625056209</v>
      </c>
      <c r="BC155" s="5">
        <f>((D155-39)/-0.2)*0.5+50</f>
        <v>62.5</v>
      </c>
      <c r="BD155" s="5">
        <f>((F155-69)/0.19)*0.45+55</f>
        <v>78.68421052631578</v>
      </c>
      <c r="BE155" s="5">
        <f>((F155-85)/-0.16)*0.45+55</f>
        <v>71.875</v>
      </c>
      <c r="BF155" s="5">
        <f>((G155-161)/1.34)*0.45+55</f>
        <v>79.514925373134332</v>
      </c>
      <c r="BG155" s="5">
        <f>((G155-295)/-1.34)*0.45+55</f>
        <v>75.485074626865668</v>
      </c>
      <c r="BH155" s="5">
        <f>(M155/29.81)*0.45+55</f>
        <v>73.778933243877901</v>
      </c>
      <c r="BI155" s="5">
        <f>((D155-39)/-0.2)</f>
        <v>25</v>
      </c>
      <c r="BJ155" s="5">
        <f>((F155-69)/0.19)</f>
        <v>52.631578947368418</v>
      </c>
      <c r="BK155" s="5">
        <f>((F155-85)/-0.16)</f>
        <v>37.5</v>
      </c>
      <c r="BL155" s="5">
        <f>((G155-161)/1.34)</f>
        <v>54.477611940298502</v>
      </c>
      <c r="BM155" s="5">
        <f>((G155-295)/-1.34)</f>
        <v>45.522388059701491</v>
      </c>
      <c r="BN155" s="5">
        <f>(M155/29.81)</f>
        <v>41.7309627641731</v>
      </c>
      <c r="BP155" s="51" t="s">
        <v>781</v>
      </c>
      <c r="BQ155" s="51" t="s">
        <v>789</v>
      </c>
      <c r="BS155">
        <v>76.783199999999994</v>
      </c>
    </row>
    <row r="156" spans="1:71" x14ac:dyDescent="0.25">
      <c r="A156" s="1">
        <v>151</v>
      </c>
      <c r="B156" s="1" t="s">
        <v>212</v>
      </c>
      <c r="C156" s="1" t="s">
        <v>73</v>
      </c>
      <c r="D156" s="1">
        <v>28</v>
      </c>
      <c r="E156" s="4">
        <f>(F156-5)</f>
        <v>69</v>
      </c>
      <c r="F156">
        <v>74</v>
      </c>
      <c r="G156">
        <v>180</v>
      </c>
      <c r="H156" t="s">
        <v>782</v>
      </c>
      <c r="I156" s="1" t="s">
        <v>587</v>
      </c>
      <c r="J156" s="1" t="s">
        <v>84</v>
      </c>
      <c r="K156" s="1">
        <v>36</v>
      </c>
      <c r="L156" s="1">
        <v>0</v>
      </c>
      <c r="M156" s="1">
        <v>529</v>
      </c>
      <c r="N156" s="12">
        <v>61</v>
      </c>
      <c r="O156" s="12">
        <v>158</v>
      </c>
      <c r="P156" s="12">
        <v>0.38600000000000001</v>
      </c>
      <c r="Q156" s="7">
        <v>35</v>
      </c>
      <c r="R156" s="7">
        <v>97</v>
      </c>
      <c r="S156" s="7">
        <v>0.36099999999999999</v>
      </c>
      <c r="T156" s="1">
        <v>26</v>
      </c>
      <c r="U156" s="1">
        <v>61</v>
      </c>
      <c r="V156" s="1">
        <v>0.42599999999999999</v>
      </c>
      <c r="W156" s="1">
        <v>0.497</v>
      </c>
      <c r="X156" s="16">
        <v>10</v>
      </c>
      <c r="Y156" s="16">
        <v>11</v>
      </c>
      <c r="Z156" s="16">
        <v>0.90900000000000003</v>
      </c>
      <c r="AA156" s="20">
        <v>8</v>
      </c>
      <c r="AB156" s="20">
        <v>34</v>
      </c>
      <c r="AC156" s="20">
        <v>42</v>
      </c>
      <c r="AD156" s="32">
        <v>67</v>
      </c>
      <c r="AE156" s="34">
        <v>20</v>
      </c>
      <c r="AF156" s="30">
        <v>5</v>
      </c>
      <c r="AG156" s="1">
        <v>32</v>
      </c>
      <c r="AH156" s="1">
        <v>52</v>
      </c>
      <c r="AI156" s="1">
        <v>167</v>
      </c>
      <c r="AJ156" s="1"/>
      <c r="AK156" s="4">
        <f>(AVERAGE(AM156:BB156)/0.87)*0.85+10</f>
        <v>75.106598827119839</v>
      </c>
      <c r="AL156" s="4">
        <f>AVERAGE(AM156:BB156)</f>
        <v>66.638518799522657</v>
      </c>
      <c r="AM156" s="14">
        <f>((P156*100)*0.5+(N156/6.59)*0.5)*0.66+45</f>
        <v>60.7926282245827</v>
      </c>
      <c r="AN156" s="10">
        <f>(BS156-MIN(BS$2:BS$493))/(MAX(BS$2:BS$493)-MIN(BS$2:BS$493))*61 +45</f>
        <v>72.05698133524767</v>
      </c>
      <c r="AO156" s="18">
        <f>IF(Y156&gt;50,((Z156*107)*0.9+(X156/5)*0.1)*0.7+30,((Z156*90)*0.5+(X156/5)*0.5)*0.7+40)</f>
        <v>69.333500000000001</v>
      </c>
      <c r="AP156" s="39">
        <f>((AZ156/0.96)*0.4+(AS156/0.96)*0.3+(T156/6.3)*0.4)*0.6+40</f>
        <v>67.833125527606526</v>
      </c>
      <c r="AQ156" s="37">
        <f>(AE156/1.5)*0.57+47</f>
        <v>54.6</v>
      </c>
      <c r="AR156" s="24">
        <f>((AF156/1.8)*0.8+(F156/0.8)*0.2)*0.73+40</f>
        <v>55.127222222222223</v>
      </c>
      <c r="AS156" s="22">
        <f>((AA156/3)*0.6+(AC156/9)*0.2+(AZ156/0.96)*0.2)*0.75+40</f>
        <v>52.521761866926063</v>
      </c>
      <c r="AT156" s="26">
        <f>((AB156/7)*0.65+(AC156/9)*0.2+(AZ156/0.96)*0.25)*0.6+47</f>
        <v>60.076047581211775</v>
      </c>
      <c r="AU156" s="43">
        <f>((AD156/5.5)*0.95+(AY156/0.95)*0.17)*0.67+40</f>
        <v>57.744707239832536</v>
      </c>
      <c r="AV156" s="37">
        <f>(((AG156-321)/-3.21)*0.1+(AU156/0.95)*0.57+(AS156/0.95)*0.2+(AI156/20)*0.2)*0.6+40</f>
        <v>73.826291579987824</v>
      </c>
      <c r="AW156" s="42">
        <f>((AQ156/0.95)*0.4+(AS156/0.95)*0.2+(AR156/0.95)*0.2+(AY156/0.95)*0.2)*0.71+30</f>
        <v>74.869047607999335</v>
      </c>
      <c r="AX156" s="45">
        <f>(BI156*0.3+BK156*0.2+BM156*0.2+AY156*0.1+BN156*0.2)*0.8+30</f>
        <v>77.437160068869005</v>
      </c>
      <c r="AY156" s="47">
        <f>(BI156*0.2+BK156*0.2+BM156*0.2+(AQ156/0.96)*0.45)*0.79+30</f>
        <v>83.331263992537316</v>
      </c>
      <c r="AZ156" s="28">
        <f>(BI156*0.2+BJ156*0.3+(AC156/11)*0.3+(AR156/0.96)*0.1+BM156*0.1+(AY156/0.96)*0.1)*0.65+40</f>
        <v>67.979275948326773</v>
      </c>
      <c r="BA156" s="49">
        <f>IF(C156="C",(((AY156/0.95)*0.35+(AU156/0.95)*0.2+BK156*0.45)*0.55+30),IF(C156="PF",(((AY156/0.95)*0.4+(AU156/0.95)*0.25+BK156*0.35)*0.65+35),(((T156/6.3)*0.1+(AY156/0.95)*0.35+(AU156/0.95)*0.2+BK156*0.35)*0.65+40)))</f>
        <v>83.766431072970249</v>
      </c>
      <c r="BB156" s="45">
        <f>(BL156*0.3+BJ156*0.3+BI156*0.1+BN156*0.1+(AH156/2.8)*0.25)*0.62+40</f>
        <v>54.920856524042534</v>
      </c>
      <c r="BC156" s="5">
        <f>((D156-39)/-0.2)*0.5+50</f>
        <v>77.5</v>
      </c>
      <c r="BD156" s="5">
        <f>((F156-69)/0.19)*0.45+55</f>
        <v>66.84210526315789</v>
      </c>
      <c r="BE156" s="5">
        <f>((F156-85)/-0.16)*0.45+55</f>
        <v>85.9375</v>
      </c>
      <c r="BF156" s="5">
        <f>((G156-161)/1.34)*0.45+55</f>
        <v>61.380597014925371</v>
      </c>
      <c r="BG156" s="5">
        <f>((G156-295)/-1.34)*0.45+55</f>
        <v>93.619402985074629</v>
      </c>
      <c r="BH156" s="5">
        <f>(M156/29.81)*0.45+55</f>
        <v>62.985575310298557</v>
      </c>
      <c r="BI156" s="5">
        <f>((D156-39)/-0.2)</f>
        <v>55</v>
      </c>
      <c r="BJ156" s="5">
        <f>((F156-69)/0.19)</f>
        <v>26.315789473684209</v>
      </c>
      <c r="BK156" s="5">
        <f>((F156-85)/-0.16)</f>
        <v>68.75</v>
      </c>
      <c r="BL156" s="5">
        <f>((G156-161)/1.34)</f>
        <v>14.17910447761194</v>
      </c>
      <c r="BM156" s="5">
        <f>((G156-295)/-1.34)</f>
        <v>85.820895522388057</v>
      </c>
      <c r="BN156" s="5">
        <f>(M156/29.81)</f>
        <v>17.745722911774575</v>
      </c>
      <c r="BP156" s="51" t="s">
        <v>800</v>
      </c>
      <c r="BQ156" s="51" t="s">
        <v>789</v>
      </c>
      <c r="BS156">
        <v>76.635199999999998</v>
      </c>
    </row>
    <row r="157" spans="1:71" x14ac:dyDescent="0.25">
      <c r="A157" s="1">
        <v>336</v>
      </c>
      <c r="B157" s="1" t="s">
        <v>398</v>
      </c>
      <c r="C157" s="1" t="s">
        <v>30</v>
      </c>
      <c r="D157" s="1">
        <v>22</v>
      </c>
      <c r="E157" s="4">
        <f>(F157-5)</f>
        <v>73</v>
      </c>
      <c r="F157">
        <v>78</v>
      </c>
      <c r="G157">
        <v>227</v>
      </c>
      <c r="H157" t="s">
        <v>782</v>
      </c>
      <c r="I157" s="1" t="s">
        <v>587</v>
      </c>
      <c r="J157" s="1" t="s">
        <v>36</v>
      </c>
      <c r="K157" s="1">
        <v>38</v>
      </c>
      <c r="L157" s="1">
        <v>13</v>
      </c>
      <c r="M157" s="1">
        <v>866</v>
      </c>
      <c r="N157" s="12">
        <v>194</v>
      </c>
      <c r="O157" s="12">
        <v>397</v>
      </c>
      <c r="P157" s="12">
        <v>0.48899999999999999</v>
      </c>
      <c r="Q157" s="7">
        <v>20</v>
      </c>
      <c r="R157" s="7">
        <v>51</v>
      </c>
      <c r="S157" s="7">
        <v>0.39200000000000002</v>
      </c>
      <c r="T157" s="1">
        <v>174</v>
      </c>
      <c r="U157" s="1">
        <v>346</v>
      </c>
      <c r="V157" s="1">
        <v>0.503</v>
      </c>
      <c r="W157" s="1">
        <v>0.51400000000000001</v>
      </c>
      <c r="X157" s="16">
        <v>104</v>
      </c>
      <c r="Y157" s="16">
        <v>145</v>
      </c>
      <c r="Z157" s="16">
        <v>0.71699999999999997</v>
      </c>
      <c r="AA157" s="20">
        <v>63</v>
      </c>
      <c r="AB157" s="20">
        <v>91</v>
      </c>
      <c r="AC157" s="20">
        <v>154</v>
      </c>
      <c r="AD157" s="32">
        <v>44</v>
      </c>
      <c r="AE157" s="34">
        <v>18</v>
      </c>
      <c r="AF157" s="30">
        <v>7</v>
      </c>
      <c r="AG157" s="1">
        <v>35</v>
      </c>
      <c r="AH157" s="1">
        <v>49</v>
      </c>
      <c r="AI157" s="1">
        <v>512</v>
      </c>
      <c r="AJ157" s="1"/>
      <c r="AK157" s="4">
        <f>(AVERAGE(AM157:BB157)/0.87)*0.85+10</f>
        <v>78.538937566091832</v>
      </c>
      <c r="AL157" s="4">
        <f>AVERAGE(AM157:BB157)</f>
        <v>70.151618449999873</v>
      </c>
      <c r="AM157" s="14">
        <f>((P157*100)*0.5+(N157/6.59)*0.5)*0.66+45</f>
        <v>70.851719271623665</v>
      </c>
      <c r="AN157" s="10">
        <f>(BS157-MIN(BS$2:BS$493))/(MAX(BS$2:BS$493)-MIN(BS$2:BS$493))*61 +45</f>
        <v>72.037823043790382</v>
      </c>
      <c r="AO157" s="18">
        <f>IF(Y157&gt;50,((Z157*107)*0.9+(X157/5)*0.1)*0.7+30,((Z157*90)*0.5+(X157/5)*0.5)*0.7+40)</f>
        <v>79.788970000000006</v>
      </c>
      <c r="AP157" s="39">
        <f>((AZ157/0.96)*0.4+(AS157/0.96)*0.3+(T157/6.3)*0.4)*0.6+40</f>
        <v>77.45261059473529</v>
      </c>
      <c r="AQ157" s="37">
        <f>(AE157/1.5)*0.57+47</f>
        <v>53.84</v>
      </c>
      <c r="AR157" s="24">
        <f>((AF157/1.8)*0.8+(F157/0.8)*0.2)*0.73+40</f>
        <v>56.50611111111111</v>
      </c>
      <c r="AS157" s="22">
        <f>((AA157/3)*0.6+(AC157/9)*0.2+(AZ157/0.96)*0.2)*0.75+40</f>
        <v>63.804590675709385</v>
      </c>
      <c r="AT157" s="26">
        <f>((AB157/7)*0.65+(AC157/9)*0.2+(AZ157/0.96)*0.25)*0.6+47</f>
        <v>65.911257342376047</v>
      </c>
      <c r="AU157" s="43">
        <f>((AD157/5.5)*0.95+(AY157/0.95)*0.17)*0.67+40</f>
        <v>54.479522355263164</v>
      </c>
      <c r="AV157" s="37">
        <f>(((AG157-321)/-3.21)*0.1+(AU157/0.95)*0.57+(AS157/0.95)*0.2+(AI157/20)*0.2)*0.6+40</f>
        <v>76.089949683665608</v>
      </c>
      <c r="AW157" s="42">
        <f>((AQ157/0.95)*0.4+(AS157/0.95)*0.2+(AR157/0.95)*0.2+(AY157/0.95)*0.2)*0.71+30</f>
        <v>75.782105986642733</v>
      </c>
      <c r="AX157" s="45">
        <f>(BI157*0.3+BK157*0.2+BM157*0.2+AY157*0.1+BN157*0.2)*0.8+30</f>
        <v>76.43135048376034</v>
      </c>
      <c r="AY157" s="47">
        <f>(BI157*0.2+BK157*0.2+BM157*0.2+(AQ157/0.96)*0.45)*0.79+30</f>
        <v>78.298035447761208</v>
      </c>
      <c r="AZ157" s="28">
        <f>(BI157*0.2+BJ157*0.3+(AC157/11)*0.3+(AR157/0.96)*0.1+BM157*0.1+(AY157/0.96)*0.1)*0.65+40</f>
        <v>75.442713657873384</v>
      </c>
      <c r="BA157" s="49">
        <f>IF(C157="C",(((AY157/0.95)*0.35+(AU157/0.95)*0.2+BK157*0.45)*0.55+30),IF(C157="PF",(((AY157/0.95)*0.4+(AU157/0.95)*0.25+BK157*0.35)*0.65+35),(((T157/6.3)*0.1+(AY157/0.95)*0.35+(AU157/0.95)*0.2+BK157*0.35)*0.65+40)))</f>
        <v>77.953774643185341</v>
      </c>
      <c r="BB157" s="45">
        <f>(BL157*0.3+BJ157*0.3+BI157*0.1+BN157*0.1+(AH157/2.8)*0.25)*0.62+40</f>
        <v>67.755360902500328</v>
      </c>
      <c r="BC157" s="5">
        <f>((D157-39)/-0.2)*0.5+50</f>
        <v>92.5</v>
      </c>
      <c r="BD157" s="5">
        <f>((F157-69)/0.19)*0.45+55</f>
        <v>76.315789473684205</v>
      </c>
      <c r="BE157" s="5">
        <f>((F157-85)/-0.16)*0.45+55</f>
        <v>74.6875</v>
      </c>
      <c r="BF157" s="5">
        <f>((G157-161)/1.34)*0.45+55</f>
        <v>77.164179104477611</v>
      </c>
      <c r="BG157" s="5">
        <f>((G157-295)/-1.34)*0.45+55</f>
        <v>77.835820895522389</v>
      </c>
      <c r="BH157" s="5">
        <f>(M157/29.81)*0.45+55</f>
        <v>68.072794364307285</v>
      </c>
      <c r="BI157" s="5">
        <f>((D157-39)/-0.2)</f>
        <v>85</v>
      </c>
      <c r="BJ157" s="5">
        <f>((F157-69)/0.19)</f>
        <v>47.368421052631575</v>
      </c>
      <c r="BK157" s="5">
        <f>((F157-85)/-0.16)</f>
        <v>43.75</v>
      </c>
      <c r="BL157" s="5">
        <f>((G157-161)/1.34)</f>
        <v>49.253731343283576</v>
      </c>
      <c r="BM157" s="5">
        <f>((G157-295)/-1.34)</f>
        <v>50.746268656716417</v>
      </c>
      <c r="BN157" s="5">
        <f>(M157/29.81)</f>
        <v>29.050654142905067</v>
      </c>
      <c r="BP157" s="51" t="s">
        <v>785</v>
      </c>
      <c r="BQ157" s="51" t="s">
        <v>787</v>
      </c>
      <c r="BS157">
        <v>76.612799999999993</v>
      </c>
    </row>
    <row r="158" spans="1:71" x14ac:dyDescent="0.25">
      <c r="A158" s="1">
        <v>106</v>
      </c>
      <c r="B158" s="1" t="s">
        <v>165</v>
      </c>
      <c r="C158" s="1" t="s">
        <v>30</v>
      </c>
      <c r="D158" s="1">
        <v>22</v>
      </c>
      <c r="E158" s="4">
        <f>(F158-5)</f>
        <v>73</v>
      </c>
      <c r="F158">
        <v>78</v>
      </c>
      <c r="G158">
        <v>210</v>
      </c>
      <c r="H158" t="s">
        <v>682</v>
      </c>
      <c r="I158" s="1" t="s">
        <v>587</v>
      </c>
      <c r="J158" s="1" t="s">
        <v>39</v>
      </c>
      <c r="K158" s="1">
        <v>51</v>
      </c>
      <c r="L158" s="1">
        <v>9</v>
      </c>
      <c r="M158" s="1">
        <v>683</v>
      </c>
      <c r="N158" s="12">
        <v>63</v>
      </c>
      <c r="O158" s="12">
        <v>153</v>
      </c>
      <c r="P158" s="12">
        <v>0.41199999999999998</v>
      </c>
      <c r="Q158" s="7">
        <v>30</v>
      </c>
      <c r="R158" s="7">
        <v>85</v>
      </c>
      <c r="S158" s="7">
        <v>0.35299999999999998</v>
      </c>
      <c r="T158" s="1">
        <v>33</v>
      </c>
      <c r="U158" s="1">
        <v>68</v>
      </c>
      <c r="V158" s="1">
        <v>0.48499999999999999</v>
      </c>
      <c r="W158" s="1">
        <v>0.51</v>
      </c>
      <c r="X158" s="16">
        <v>12</v>
      </c>
      <c r="Y158" s="16">
        <v>16</v>
      </c>
      <c r="Z158" s="16">
        <v>0.75</v>
      </c>
      <c r="AA158" s="20">
        <v>7</v>
      </c>
      <c r="AB158" s="20">
        <v>66</v>
      </c>
      <c r="AC158" s="20">
        <v>73</v>
      </c>
      <c r="AD158" s="32">
        <v>39</v>
      </c>
      <c r="AE158" s="34">
        <v>19</v>
      </c>
      <c r="AF158" s="30">
        <v>15</v>
      </c>
      <c r="AG158" s="1">
        <v>15</v>
      </c>
      <c r="AH158" s="1">
        <v>74</v>
      </c>
      <c r="AI158" s="1">
        <v>168</v>
      </c>
      <c r="AJ158" s="1"/>
      <c r="AK158" s="4">
        <f>(AVERAGE(AM158:BB158)/0.87)*0.85+10</f>
        <v>75.821410765864599</v>
      </c>
      <c r="AL158" s="4">
        <f>AVERAGE(AM158:BB158)</f>
        <v>67.370149842708472</v>
      </c>
      <c r="AM158" s="14">
        <f>((P158*100)*0.5+(N158/6.59)*0.5)*0.66+45</f>
        <v>61.750779969650985</v>
      </c>
      <c r="AN158" s="10">
        <f>(BS158-MIN(BS$2:BS$493))/(MAX(BS$2:BS$493)-MIN(BS$2:BS$493))*61 +45</f>
        <v>71.851713926776739</v>
      </c>
      <c r="AO158" s="18">
        <f>IF(Y158&gt;50,((Z158*107)*0.9+(X158/5)*0.1)*0.7+30,((Z158*90)*0.5+(X158/5)*0.5)*0.7+40)</f>
        <v>64.465000000000003</v>
      </c>
      <c r="AP158" s="39">
        <f>((AZ158/0.96)*0.4+(AS158/0.96)*0.3+(T158/6.3)*0.4)*0.6+40</f>
        <v>70.17197886818083</v>
      </c>
      <c r="AQ158" s="37">
        <f>(AE158/1.5)*0.57+47</f>
        <v>54.22</v>
      </c>
      <c r="AR158" s="24">
        <f>((AF158/1.8)*0.8+(F158/0.8)*0.2)*0.73+40</f>
        <v>59.101666666666667</v>
      </c>
      <c r="AS158" s="22">
        <f>((AA158/3)*0.6+(AC158/9)*0.2+(AZ158/0.96)*0.2)*0.75+40</f>
        <v>54.009232267247356</v>
      </c>
      <c r="AT158" s="26">
        <f>((AB158/7)*0.65+(AC158/9)*0.2+(AZ158/0.96)*0.25)*0.6+47</f>
        <v>63.393041791056874</v>
      </c>
      <c r="AU158" s="43">
        <f>((AD158/5.5)*0.95+(AY158/0.95)*0.17)*0.67+40</f>
        <v>54.158083744916269</v>
      </c>
      <c r="AV158" s="37">
        <f>(((AG158-321)/-3.21)*0.1+(AU158/0.95)*0.57+(AS158/0.95)*0.2+(AI158/20)*0.2)*0.6+40</f>
        <v>73.046755129099083</v>
      </c>
      <c r="AW158" s="42">
        <f>((AQ158/0.95)*0.4+(AS158/0.95)*0.2+(AR158/0.95)*0.2+(AY158/0.95)*0.2)*0.71+30</f>
        <v>75.140175332203597</v>
      </c>
      <c r="AX158" s="45">
        <f>(BI158*0.3+BK158*0.2+BM158*0.2+AY158*0.1+BN158*0.2)*0.8+30</f>
        <v>77.650596207685993</v>
      </c>
      <c r="AY158" s="47">
        <f>(BI158*0.2+BK158*0.2+BM158*0.2+(AQ158/0.96)*0.45)*0.79+30</f>
        <v>80.443231809701501</v>
      </c>
      <c r="AZ158" s="28">
        <f>(BI158*0.2+BJ158*0.3+(AC158/11)*0.3+(AR158/0.96)*0.1+BM158*0.1+(AY158/0.96)*0.1)*0.65+40</f>
        <v>75.152419843716373</v>
      </c>
      <c r="BA158" s="49">
        <f>IF(C158="C",(((AY158/0.95)*0.35+(AU158/0.95)*0.2+BK158*0.45)*0.55+30),IF(C158="PF",(((AY158/0.95)*0.4+(AU158/0.95)*0.25+BK158*0.35)*0.65+35),(((T158/6.3)*0.1+(AY158/0.95)*0.35+(AU158/0.95)*0.2+BK158*0.35)*0.65+40)))</f>
        <v>76.968744478419566</v>
      </c>
      <c r="BB158" s="45">
        <f>(BL158*0.3+BJ158*0.3+BI158*0.1+BN158*0.1+(AH158/2.8)*0.25)*0.62+40</f>
        <v>66.398977448013525</v>
      </c>
      <c r="BC158" s="5">
        <f>((D158-39)/-0.2)*0.5+50</f>
        <v>92.5</v>
      </c>
      <c r="BD158" s="5">
        <f>((F158-69)/0.19)*0.45+55</f>
        <v>76.315789473684205</v>
      </c>
      <c r="BE158" s="5">
        <f>((F158-85)/-0.16)*0.45+55</f>
        <v>74.6875</v>
      </c>
      <c r="BF158" s="5">
        <f>((G158-161)/1.34)*0.45+55</f>
        <v>71.455223880597018</v>
      </c>
      <c r="BG158" s="5">
        <f>((G158-295)/-1.34)*0.45+55</f>
        <v>83.544776119402982</v>
      </c>
      <c r="BH158" s="5">
        <f>(M158/29.81)*0.45+55</f>
        <v>65.310298557531027</v>
      </c>
      <c r="BI158" s="5">
        <f>((D158-39)/-0.2)</f>
        <v>85</v>
      </c>
      <c r="BJ158" s="5">
        <f>((F158-69)/0.19)</f>
        <v>47.368421052631575</v>
      </c>
      <c r="BK158" s="5">
        <f>((F158-85)/-0.16)</f>
        <v>43.75</v>
      </c>
      <c r="BL158" s="5">
        <f>((G158-161)/1.34)</f>
        <v>36.567164179104473</v>
      </c>
      <c r="BM158" s="5">
        <f>((G158-295)/-1.34)</f>
        <v>63.432835820895519</v>
      </c>
      <c r="BN158" s="5">
        <f>(M158/29.81)</f>
        <v>22.911774572291179</v>
      </c>
      <c r="BP158" s="51" t="s">
        <v>796</v>
      </c>
      <c r="BQ158" s="51" t="s">
        <v>787</v>
      </c>
      <c r="BS158">
        <v>76.395200000000003</v>
      </c>
    </row>
    <row r="159" spans="1:71" x14ac:dyDescent="0.25">
      <c r="A159" s="1">
        <v>395</v>
      </c>
      <c r="B159" s="1" t="s">
        <v>460</v>
      </c>
      <c r="C159" s="1" t="s">
        <v>50</v>
      </c>
      <c r="D159" s="1">
        <v>28</v>
      </c>
      <c r="E159" s="4">
        <f>(F159-5)</f>
        <v>77</v>
      </c>
      <c r="F159">
        <v>82</v>
      </c>
      <c r="G159">
        <v>200</v>
      </c>
      <c r="H159" t="s">
        <v>586</v>
      </c>
      <c r="I159" s="1" t="s">
        <v>722</v>
      </c>
      <c r="J159" s="1" t="s">
        <v>47</v>
      </c>
      <c r="K159" s="1">
        <v>68</v>
      </c>
      <c r="L159" s="1">
        <v>2</v>
      </c>
      <c r="M159" s="1">
        <v>1047</v>
      </c>
      <c r="N159" s="12">
        <v>119</v>
      </c>
      <c r="O159" s="12">
        <v>263</v>
      </c>
      <c r="P159" s="12">
        <v>0.45200000000000001</v>
      </c>
      <c r="Q159" s="7">
        <v>69</v>
      </c>
      <c r="R159" s="7">
        <v>170</v>
      </c>
      <c r="S159" s="7">
        <v>0.40600000000000003</v>
      </c>
      <c r="T159" s="1">
        <v>50</v>
      </c>
      <c r="U159" s="1">
        <v>93</v>
      </c>
      <c r="V159" s="1">
        <v>0.53800000000000003</v>
      </c>
      <c r="W159" s="1">
        <v>0.58399999999999996</v>
      </c>
      <c r="X159" s="16">
        <v>16</v>
      </c>
      <c r="Y159" s="16">
        <v>23</v>
      </c>
      <c r="Z159" s="16">
        <v>0.69599999999999995</v>
      </c>
      <c r="AA159" s="20">
        <v>8</v>
      </c>
      <c r="AB159" s="20">
        <v>39</v>
      </c>
      <c r="AC159" s="20">
        <v>47</v>
      </c>
      <c r="AD159" s="32">
        <v>53</v>
      </c>
      <c r="AE159" s="34">
        <v>16</v>
      </c>
      <c r="AF159" s="30">
        <v>5</v>
      </c>
      <c r="AG159" s="1">
        <v>47</v>
      </c>
      <c r="AH159" s="1">
        <v>79</v>
      </c>
      <c r="AI159" s="1">
        <v>323</v>
      </c>
      <c r="AJ159" s="1"/>
      <c r="AK159" s="4">
        <f>(AVERAGE(AM159:BB159)/0.87)*0.85+10</f>
        <v>74.213077990683402</v>
      </c>
      <c r="AL159" s="4">
        <f>AVERAGE(AM159:BB159)</f>
        <v>65.723973943405369</v>
      </c>
      <c r="AM159" s="14">
        <f>((P159*100)*0.5+(N159/6.59)*0.5)*0.66+45</f>
        <v>65.875028831562972</v>
      </c>
      <c r="AN159" s="10">
        <f>(BS159-MIN(BS$2:BS$493))/(MAX(BS$2:BS$493)-MIN(BS$2:BS$493))*61 +45</f>
        <v>71.762764716439349</v>
      </c>
      <c r="AO159" s="18">
        <f>IF(Y159&gt;50,((Z159*107)*0.9+(X159/5)*0.1)*0.7+30,((Z159*90)*0.5+(X159/5)*0.5)*0.7+40)</f>
        <v>63.043999999999997</v>
      </c>
      <c r="AP159" s="39">
        <f>((AZ159/0.96)*0.4+(AS159/0.96)*0.3+(T159/6.3)*0.4)*0.6+40</f>
        <v>70.632981895610371</v>
      </c>
      <c r="AQ159" s="37">
        <f>(AE159/1.5)*0.57+47</f>
        <v>53.08</v>
      </c>
      <c r="AR159" s="24">
        <f>((AF159/1.8)*0.8+(F159/0.8)*0.2)*0.73+40</f>
        <v>56.587222222222223</v>
      </c>
      <c r="AS159" s="22">
        <f>((AA159/3)*0.6+(AC159/9)*0.2+(AZ159/0.96)*0.2)*0.75+40</f>
        <v>53.651218642898911</v>
      </c>
      <c r="AT159" s="26">
        <f>((AB159/7)*0.65+(AC159/9)*0.2+(AZ159/0.96)*0.25)*0.6+47</f>
        <v>61.467409119089382</v>
      </c>
      <c r="AU159" s="43">
        <f>((AD159/5.5)*0.95+(AY159/0.95)*0.17)*0.67+40</f>
        <v>54.827134408492824</v>
      </c>
      <c r="AV159" s="37">
        <f>(((AG159-321)/-3.21)*0.1+(AU159/0.95)*0.57+(AS159/0.95)*0.2+(AI159/20)*0.2)*0.6+40</f>
        <v>73.574259753263249</v>
      </c>
      <c r="AW159" s="42">
        <f>((AQ159/0.95)*0.4+(AS159/0.95)*0.2+(AR159/0.95)*0.2+(AY159/0.95)*0.2)*0.71+30</f>
        <v>73.184235966469174</v>
      </c>
      <c r="AX159" s="45">
        <f>(BI159*0.3+BK159*0.2+BM159*0.2+AY159*0.1+BN159*0.2)*0.8+30</f>
        <v>68.963688726436601</v>
      </c>
      <c r="AY159" s="47">
        <f>(BI159*0.2+BK159*0.2+BM159*0.2+(AQ159/0.96)*0.45)*0.79+30</f>
        <v>72.510180037313432</v>
      </c>
      <c r="AZ159" s="28">
        <f>(BI159*0.2+BJ159*0.3+(AC159/11)*0.3+(AR159/0.96)*0.1+BM159*0.1+(AY159/0.96)*0.1)*0.65+40</f>
        <v>74.674465981219655</v>
      </c>
      <c r="BA159" s="49">
        <f>IF(C159="C",(((AY159/0.95)*0.35+(AU159/0.95)*0.2+BK159*0.45)*0.55+30),IF(C159="PF",(((AY159/0.95)*0.4+(AU159/0.95)*0.25+BK159*0.35)*0.65+35),(((T159/6.3)*0.1+(AY159/0.95)*0.35+(AU159/0.95)*0.2+BK159*0.35)*0.65+40)))</f>
        <v>69.648438470181304</v>
      </c>
      <c r="BB159" s="45">
        <f>(BL159*0.3+BJ159*0.3+BI159*0.1+BN159*0.1+(AH159/2.8)*0.25)*0.62+40</f>
        <v>68.100554323286616</v>
      </c>
      <c r="BC159" s="5">
        <f>((D159-39)/-0.2)*0.5+50</f>
        <v>77.5</v>
      </c>
      <c r="BD159" s="5">
        <f>((F159-69)/0.19)*0.45+55</f>
        <v>85.78947368421052</v>
      </c>
      <c r="BE159" s="5">
        <f>((F159-85)/-0.16)*0.45+55</f>
        <v>63.4375</v>
      </c>
      <c r="BF159" s="5">
        <f>((G159-161)/1.34)*0.45+55</f>
        <v>68.097014925373131</v>
      </c>
      <c r="BG159" s="5">
        <f>((G159-295)/-1.34)*0.45+55</f>
        <v>86.902985074626869</v>
      </c>
      <c r="BH159" s="5">
        <f>(M159/29.81)*0.45+55</f>
        <v>70.805098960080514</v>
      </c>
      <c r="BI159" s="5">
        <f>((D159-39)/-0.2)</f>
        <v>55</v>
      </c>
      <c r="BJ159" s="5">
        <f>((F159-69)/0.19)</f>
        <v>68.421052631578945</v>
      </c>
      <c r="BK159" s="5">
        <f>((F159-85)/-0.16)</f>
        <v>18.75</v>
      </c>
      <c r="BL159" s="5">
        <f>((G159-161)/1.34)</f>
        <v>29.104477611940297</v>
      </c>
      <c r="BM159" s="5">
        <f>((G159-295)/-1.34)</f>
        <v>70.895522388059703</v>
      </c>
      <c r="BN159" s="5">
        <f>(M159/29.81)</f>
        <v>35.122442133512244</v>
      </c>
      <c r="BP159" s="51" t="s">
        <v>793</v>
      </c>
      <c r="BQ159" s="51" t="s">
        <v>790</v>
      </c>
      <c r="BS159">
        <v>76.291200000000003</v>
      </c>
    </row>
    <row r="160" spans="1:71" x14ac:dyDescent="0.25">
      <c r="A160" s="1">
        <v>229</v>
      </c>
      <c r="B160" s="1" t="s">
        <v>290</v>
      </c>
      <c r="C160" s="1" t="s">
        <v>25</v>
      </c>
      <c r="D160" s="1">
        <v>27</v>
      </c>
      <c r="E160" s="4">
        <f>(F160-5)</f>
        <v>77</v>
      </c>
      <c r="F160">
        <v>82</v>
      </c>
      <c r="G160">
        <v>235</v>
      </c>
      <c r="H160" t="s">
        <v>586</v>
      </c>
      <c r="I160" s="1" t="s">
        <v>604</v>
      </c>
      <c r="J160" s="1" t="s">
        <v>62</v>
      </c>
      <c r="K160" s="1">
        <v>58</v>
      </c>
      <c r="L160" s="1">
        <v>36</v>
      </c>
      <c r="M160" s="1">
        <v>1319</v>
      </c>
      <c r="N160" s="12">
        <v>263</v>
      </c>
      <c r="O160" s="12">
        <v>557</v>
      </c>
      <c r="P160" s="12">
        <v>0.47199999999999998</v>
      </c>
      <c r="Q160" s="7">
        <v>74</v>
      </c>
      <c r="R160" s="7">
        <v>190</v>
      </c>
      <c r="S160" s="7">
        <v>0.38900000000000001</v>
      </c>
      <c r="T160" s="1">
        <v>189</v>
      </c>
      <c r="U160" s="1">
        <v>367</v>
      </c>
      <c r="V160" s="1">
        <v>0.51500000000000001</v>
      </c>
      <c r="W160" s="1">
        <v>0.53900000000000003</v>
      </c>
      <c r="X160" s="16">
        <v>69</v>
      </c>
      <c r="Y160" s="16">
        <v>107</v>
      </c>
      <c r="Z160" s="16">
        <v>0.64500000000000002</v>
      </c>
      <c r="AA160" s="20">
        <v>80</v>
      </c>
      <c r="AB160" s="20">
        <v>197</v>
      </c>
      <c r="AC160" s="20">
        <v>277</v>
      </c>
      <c r="AD160" s="32">
        <v>56</v>
      </c>
      <c r="AE160" s="34">
        <v>36</v>
      </c>
      <c r="AF160" s="30">
        <v>19</v>
      </c>
      <c r="AG160" s="1">
        <v>45</v>
      </c>
      <c r="AH160" s="1">
        <v>149</v>
      </c>
      <c r="AI160" s="1">
        <v>669</v>
      </c>
      <c r="AJ160" s="1"/>
      <c r="AK160" s="4">
        <f>(AVERAGE(AM160:BB160)/0.87)*0.85+10</f>
        <v>79.526844251622876</v>
      </c>
      <c r="AL160" s="4">
        <f>AVERAGE(AM160:BB160)</f>
        <v>71.162769998719895</v>
      </c>
      <c r="AM160" s="14">
        <f>((P160*100)*0.5+(N160/6.59)*0.5)*0.66+45</f>
        <v>73.745954476479511</v>
      </c>
      <c r="AN160" s="10">
        <f>(BS160-MIN(BS$2:BS$493))/(MAX(BS$2:BS$493)-MIN(BS$2:BS$493))*61 +45</f>
        <v>71.748738110193827</v>
      </c>
      <c r="AO160" s="18">
        <f>IF(Y160&gt;50,((Z160*107)*0.9+(X160/5)*0.1)*0.7+30,((Z160*90)*0.5+(X160/5)*0.5)*0.7+40)</f>
        <v>74.445449999999994</v>
      </c>
      <c r="AP160" s="39">
        <f>((AZ160/0.96)*0.4+(AS160/0.96)*0.3+(T160/6.3)*0.4)*0.6+40</f>
        <v>79.594119136450331</v>
      </c>
      <c r="AQ160" s="37">
        <f>(AE160/1.5)*0.57+47</f>
        <v>60.68</v>
      </c>
      <c r="AR160" s="24">
        <f>((AF160/1.8)*0.8+(F160/0.8)*0.2)*0.73+40</f>
        <v>61.129444444444445</v>
      </c>
      <c r="AS160" s="22">
        <f>((AA160/3)*0.6+(AC160/9)*0.2+(AZ160/0.96)*0.2)*0.75+40</f>
        <v>68.800439610135385</v>
      </c>
      <c r="AT160" s="26">
        <f>((AB160/7)*0.65+(AC160/9)*0.2+(AZ160/0.96)*0.25)*0.6+47</f>
        <v>73.852820562516328</v>
      </c>
      <c r="AU160" s="43">
        <f>((AD160/5.5)*0.95+(AY160/0.95)*0.17)*0.67+40</f>
        <v>55.111672345095698</v>
      </c>
      <c r="AV160" s="37">
        <f>(((AG160-321)/-3.21)*0.1+(AU160/0.95)*0.57+(AS160/0.95)*0.2+(AI160/20)*0.2)*0.6+40</f>
        <v>77.703662394398123</v>
      </c>
      <c r="AW160" s="42">
        <f>((AQ160/0.95)*0.4+(AS160/0.95)*0.2+(AR160/0.95)*0.2+(AY160/0.95)*0.2)*0.71+30</f>
        <v>78.321489921763913</v>
      </c>
      <c r="AX160" s="45">
        <f>(BI160*0.3+BK160*0.2+BM160*0.2+AY160*0.1+BN160*0.2)*0.8+30</f>
        <v>67.402697776039304</v>
      </c>
      <c r="AY160" s="47">
        <f>(BI160*0.2+BK160*0.2+BM160*0.2+(AQ160/0.96)*0.45)*0.79+30</f>
        <v>71.987689365671656</v>
      </c>
      <c r="AZ160" s="28">
        <f>(BI160*0.2+BJ160*0.3+(AC160/11)*0.3+(AR160/0.96)*0.1+BM160*0.1+(AY160/0.96)*0.1)*0.65+40</f>
        <v>77.976146838199753</v>
      </c>
      <c r="BA160" s="49">
        <f>IF(C160="C",(((AY160/0.95)*0.35+(AU160/0.95)*0.2+BK160*0.45)*0.55+30),IF(C160="PF",(((AY160/0.95)*0.4+(AU160/0.95)*0.25+BK160*0.35)*0.65+35),(((T160/6.3)*0.1+(AY160/0.95)*0.35+(AU160/0.95)*0.2+BK160*0.35)*0.65+40)))</f>
        <v>68.394515517002816</v>
      </c>
      <c r="BB160" s="45">
        <f>(BL160*0.3+BJ160*0.3+BI160*0.1+BN160*0.1+(AH160/2.8)*0.25)*0.62+40</f>
        <v>77.709479481127062</v>
      </c>
      <c r="BC160" s="5">
        <f>((D160-39)/-0.2)*0.5+50</f>
        <v>80</v>
      </c>
      <c r="BD160" s="5">
        <f>((F160-69)/0.19)*0.45+55</f>
        <v>85.78947368421052</v>
      </c>
      <c r="BE160" s="5">
        <f>((F160-85)/-0.16)*0.45+55</f>
        <v>63.4375</v>
      </c>
      <c r="BF160" s="5">
        <f>((G160-161)/1.34)*0.45+55</f>
        <v>79.850746268656707</v>
      </c>
      <c r="BG160" s="5">
        <f>((G160-295)/-1.34)*0.45+55</f>
        <v>75.149253731343279</v>
      </c>
      <c r="BH160" s="5">
        <f>(M160/29.81)*0.45+55</f>
        <v>74.911103656491107</v>
      </c>
      <c r="BI160" s="5">
        <f>((D160-39)/-0.2)</f>
        <v>60</v>
      </c>
      <c r="BJ160" s="5">
        <f>((F160-69)/0.19)</f>
        <v>68.421052631578945</v>
      </c>
      <c r="BK160" s="5">
        <f>((F160-85)/-0.16)</f>
        <v>18.75</v>
      </c>
      <c r="BL160" s="5">
        <f>((G160-161)/1.34)</f>
        <v>55.223880597014919</v>
      </c>
      <c r="BM160" s="5">
        <f>((G160-295)/-1.34)</f>
        <v>44.776119402985074</v>
      </c>
      <c r="BN160" s="5">
        <f>(M160/29.81)</f>
        <v>44.24689701442469</v>
      </c>
      <c r="BP160" s="51" t="s">
        <v>801</v>
      </c>
      <c r="BQ160" s="51" t="s">
        <v>790</v>
      </c>
      <c r="BS160">
        <v>76.274799999999999</v>
      </c>
    </row>
    <row r="161" spans="1:71" x14ac:dyDescent="0.25">
      <c r="A161" s="1">
        <v>446</v>
      </c>
      <c r="B161" s="1" t="s">
        <v>512</v>
      </c>
      <c r="C161" s="1" t="s">
        <v>50</v>
      </c>
      <c r="D161" s="1">
        <v>29</v>
      </c>
      <c r="E161" s="4">
        <f>(F161-5)</f>
        <v>73</v>
      </c>
      <c r="F161">
        <v>78</v>
      </c>
      <c r="G161">
        <v>224</v>
      </c>
      <c r="H161" t="s">
        <v>654</v>
      </c>
      <c r="I161" s="1" t="s">
        <v>587</v>
      </c>
      <c r="J161" s="1" t="s">
        <v>86</v>
      </c>
      <c r="K161" s="1">
        <v>78</v>
      </c>
      <c r="L161" s="1">
        <v>63</v>
      </c>
      <c r="M161" s="1">
        <v>2383</v>
      </c>
      <c r="N161" s="12">
        <v>261</v>
      </c>
      <c r="O161" s="12">
        <v>596</v>
      </c>
      <c r="P161" s="12">
        <v>0.438</v>
      </c>
      <c r="Q161" s="7">
        <v>87</v>
      </c>
      <c r="R161" s="7">
        <v>252</v>
      </c>
      <c r="S161" s="7">
        <v>0.34499999999999997</v>
      </c>
      <c r="T161" s="1">
        <v>174</v>
      </c>
      <c r="U161" s="1">
        <v>344</v>
      </c>
      <c r="V161" s="1">
        <v>0.50600000000000001</v>
      </c>
      <c r="W161" s="1">
        <v>0.51100000000000001</v>
      </c>
      <c r="X161" s="16">
        <v>104</v>
      </c>
      <c r="Y161" s="16">
        <v>143</v>
      </c>
      <c r="Z161" s="16">
        <v>0.72699999999999998</v>
      </c>
      <c r="AA161" s="20">
        <v>114</v>
      </c>
      <c r="AB161" s="20">
        <v>388</v>
      </c>
      <c r="AC161" s="20">
        <v>502</v>
      </c>
      <c r="AD161" s="32">
        <v>122</v>
      </c>
      <c r="AE161" s="34">
        <v>107</v>
      </c>
      <c r="AF161" s="30">
        <v>23</v>
      </c>
      <c r="AG161" s="1">
        <v>96</v>
      </c>
      <c r="AH161" s="1">
        <v>179</v>
      </c>
      <c r="AI161" s="1">
        <v>713</v>
      </c>
      <c r="AJ161" s="1"/>
      <c r="AK161" s="4">
        <f>(AVERAGE(AM161:BB161)/0.87)*0.85+10</f>
        <v>86.515186863784763</v>
      </c>
      <c r="AL161" s="4">
        <f>AVERAGE(AM161:BB161)</f>
        <v>78.315544201756182</v>
      </c>
      <c r="AM161" s="14">
        <f>((P161*100)*0.5+(N161/6.59)*0.5)*0.66+45</f>
        <v>72.523802731411237</v>
      </c>
      <c r="AN161" s="10">
        <f>(BS161-MIN(BS$2:BS$493))/(MAX(BS$2:BS$493)-MIN(BS$2:BS$493))*61 +45</f>
        <v>71.72068489770281</v>
      </c>
      <c r="AO161" s="18">
        <f>IF(Y161&gt;50,((Z161*107)*0.9+(X161/5)*0.1)*0.7+30,((Z161*90)*0.5+(X161/5)*0.5)*0.7+40)</f>
        <v>80.463070000000002</v>
      </c>
      <c r="AP161" s="39">
        <f>((AZ161/0.96)*0.4+(AS161/0.96)*0.3+(T161/6.3)*0.4)*0.6+40</f>
        <v>80.704454596154733</v>
      </c>
      <c r="AQ161" s="37">
        <f>(AE161/1.5)*0.57+47</f>
        <v>87.66</v>
      </c>
      <c r="AR161" s="24">
        <f>((AF161/1.8)*0.8+(F161/0.8)*0.2)*0.73+40</f>
        <v>61.697222222222223</v>
      </c>
      <c r="AS161" s="22">
        <f>((AA161/3)*0.6+(AC161/9)*0.2+(AZ161/0.96)*0.2)*0.75+40</f>
        <v>77.66296494223775</v>
      </c>
      <c r="AT161" s="26">
        <f>((AB161/7)*0.65+(AC161/9)*0.2+(AZ161/0.96)*0.25)*0.6+47</f>
        <v>87.506774466047261</v>
      </c>
      <c r="AU161" s="43">
        <f>((AD161/5.5)*0.95+(AY161/0.95)*0.17)*0.67+40</f>
        <v>64.387200197069376</v>
      </c>
      <c r="AV161" s="37">
        <f>(((AG161-321)/-3.21)*0.1+(AU161/0.95)*0.57+(AS161/0.95)*0.2+(AI161/20)*0.2)*0.6+40</f>
        <v>81.473058277126313</v>
      </c>
      <c r="AW161" s="42">
        <f>((AQ161/0.95)*0.4+(AS161/0.95)*0.2+(AR161/0.95)*0.2+(AY161/0.95)*0.2)*0.71+30</f>
        <v>89.838190551770182</v>
      </c>
      <c r="AX161" s="45">
        <f>(BI161*0.3+BK161*0.2+BM161*0.2+AY161*0.1+BN161*0.2)*0.8+30</f>
        <v>77.119609596061125</v>
      </c>
      <c r="AY161" s="47">
        <f>(BI161*0.2+BK161*0.2+BM161*0.2+(AQ161/0.96)*0.45)*0.79+30</f>
        <v>85.645735541044786</v>
      </c>
      <c r="AZ161" s="28">
        <f>(BI161*0.2+BJ161*0.3+(AC161/11)*0.3+(AR161/0.96)*0.1+BM161*0.1+(AY161/0.96)*0.1)*0.65+40</f>
        <v>78.056308963654871</v>
      </c>
      <c r="BA161" s="49">
        <f>IF(C161="C",(((AY161/0.95)*0.35+(AU161/0.95)*0.2+BK161*0.45)*0.55+30),IF(C161="PF",(((AY161/0.95)*0.4+(AU161/0.95)*0.25+BK161*0.35)*0.65+35),(((T161/6.3)*0.1+(AY161/0.95)*0.35+(AU161/0.95)*0.2+BK161*0.35)*0.65+40)))</f>
        <v>81.069142949139888</v>
      </c>
      <c r="BB161" s="45">
        <f>(BL161*0.3+BJ161*0.3+BI161*0.1+BN161*0.1+(AH161/2.8)*0.25)*0.62+40</f>
        <v>75.52048729645665</v>
      </c>
      <c r="BC161" s="5">
        <f>((D161-39)/-0.2)*0.5+50</f>
        <v>75</v>
      </c>
      <c r="BD161" s="5">
        <f>((F161-69)/0.19)*0.45+55</f>
        <v>76.315789473684205</v>
      </c>
      <c r="BE161" s="5">
        <f>((F161-85)/-0.16)*0.45+55</f>
        <v>74.6875</v>
      </c>
      <c r="BF161" s="5">
        <f>((G161-161)/1.34)*0.45+55</f>
        <v>76.156716417910445</v>
      </c>
      <c r="BG161" s="5">
        <f>((G161-295)/-1.34)*0.45+55</f>
        <v>78.843283582089555</v>
      </c>
      <c r="BH161" s="5">
        <f>(M161/29.81)*0.45+55</f>
        <v>90.972827910097294</v>
      </c>
      <c r="BI161" s="5">
        <f>((D161-39)/-0.2)</f>
        <v>50</v>
      </c>
      <c r="BJ161" s="5">
        <f>((F161-69)/0.19)</f>
        <v>47.368421052631575</v>
      </c>
      <c r="BK161" s="5">
        <f>((F161-85)/-0.16)</f>
        <v>43.75</v>
      </c>
      <c r="BL161" s="5">
        <f>((G161-161)/1.34)</f>
        <v>47.014925373134325</v>
      </c>
      <c r="BM161" s="5">
        <f>((G161-295)/-1.34)</f>
        <v>52.985074626865668</v>
      </c>
      <c r="BN161" s="5">
        <f>(M161/29.81)</f>
        <v>79.939617577993971</v>
      </c>
      <c r="BP161" s="51" t="s">
        <v>789</v>
      </c>
      <c r="BQ161" s="51" t="s">
        <v>787</v>
      </c>
      <c r="BS161">
        <v>76.242000000000004</v>
      </c>
    </row>
    <row r="162" spans="1:71" x14ac:dyDescent="0.25">
      <c r="A162" s="1">
        <v>64</v>
      </c>
      <c r="B162" s="1" t="s">
        <v>122</v>
      </c>
      <c r="C162" s="1" t="s">
        <v>30</v>
      </c>
      <c r="D162" s="1">
        <v>22</v>
      </c>
      <c r="E162" s="4">
        <f>(F162-5)</f>
        <v>72</v>
      </c>
      <c r="F162">
        <v>77</v>
      </c>
      <c r="G162">
        <v>214</v>
      </c>
      <c r="H162" t="s">
        <v>693</v>
      </c>
      <c r="I162" s="1" t="s">
        <v>587</v>
      </c>
      <c r="J162" s="1" t="s">
        <v>107</v>
      </c>
      <c r="K162" s="1">
        <v>19</v>
      </c>
      <c r="L162" s="1">
        <v>5</v>
      </c>
      <c r="M162" s="1">
        <v>568</v>
      </c>
      <c r="N162" s="12">
        <v>70</v>
      </c>
      <c r="O162" s="12">
        <v>170</v>
      </c>
      <c r="P162" s="12">
        <v>0.41199999999999998</v>
      </c>
      <c r="Q162" s="7">
        <v>23</v>
      </c>
      <c r="R162" s="7">
        <v>62</v>
      </c>
      <c r="S162" s="7">
        <v>0.371</v>
      </c>
      <c r="T162" s="1">
        <v>47</v>
      </c>
      <c r="U162" s="1">
        <v>108</v>
      </c>
      <c r="V162" s="1">
        <v>0.435</v>
      </c>
      <c r="W162" s="1">
        <v>0.47899999999999998</v>
      </c>
      <c r="X162" s="16">
        <v>64</v>
      </c>
      <c r="Y162" s="16">
        <v>85</v>
      </c>
      <c r="Z162" s="16">
        <v>0.753</v>
      </c>
      <c r="AA162" s="20">
        <v>3</v>
      </c>
      <c r="AB162" s="20">
        <v>33</v>
      </c>
      <c r="AC162" s="20">
        <v>36</v>
      </c>
      <c r="AD162" s="32">
        <v>40</v>
      </c>
      <c r="AE162" s="34">
        <v>12</v>
      </c>
      <c r="AF162" s="30">
        <v>2</v>
      </c>
      <c r="AG162" s="1">
        <v>32</v>
      </c>
      <c r="AH162" s="1">
        <v>33</v>
      </c>
      <c r="AI162" s="1">
        <v>227</v>
      </c>
      <c r="AJ162" s="1"/>
      <c r="AK162" s="4">
        <f>(AVERAGE(AM162:BB162)/0.87)*0.85+10</f>
        <v>75.799580040552385</v>
      </c>
      <c r="AL162" s="4">
        <f>AVERAGE(AM162:BB162)</f>
        <v>67.347805453271263</v>
      </c>
      <c r="AM162" s="14">
        <f>((P162*100)*0.5+(N162/6.59)*0.5)*0.66+45</f>
        <v>62.101311077389987</v>
      </c>
      <c r="AN162" s="10">
        <f>(BS162-MIN(BS$2:BS$493))/(MAX(BS$2:BS$493)-MIN(BS$2:BS$493))*61 +45</f>
        <v>71.676552404881562</v>
      </c>
      <c r="AO162" s="18">
        <f>IF(Y162&gt;50,((Z162*107)*0.9+(X162/5)*0.1)*0.7+30,((Z162*90)*0.5+(X162/5)*0.5)*0.7+40)</f>
        <v>81.655730000000005</v>
      </c>
      <c r="AP162" s="39">
        <f>((AZ162/0.96)*0.4+(AS162/0.96)*0.3+(T162/6.3)*0.4)*0.6+40</f>
        <v>69.861070268631778</v>
      </c>
      <c r="AQ162" s="37">
        <f>(AE162/1.5)*0.57+47</f>
        <v>51.56</v>
      </c>
      <c r="AR162" s="24">
        <f>((AF162/1.8)*0.8+(F162/0.8)*0.2)*0.73+40</f>
        <v>54.701388888888886</v>
      </c>
      <c r="AS162" s="22">
        <f>((AA162/3)*0.6+(AC162/9)*0.2+(AZ162/0.96)*0.2)*0.75+40</f>
        <v>52.447884798968161</v>
      </c>
      <c r="AT162" s="26">
        <f>((AB162/7)*0.65+(AC162/9)*0.2+(AZ162/0.96)*0.25)*0.6+47</f>
        <v>60.716456227539588</v>
      </c>
      <c r="AU162" s="43">
        <f>((AD162/5.5)*0.95+(AY162/0.95)*0.17)*0.67+40</f>
        <v>54.217559639354072</v>
      </c>
      <c r="AV162" s="37">
        <f>(((AG162-321)/-3.21)*0.1+(AU162/0.95)*0.57+(AS162/0.95)*0.2+(AI162/20)*0.2)*0.6+40</f>
        <v>72.907186603652477</v>
      </c>
      <c r="AW162" s="42">
        <f>((AQ162/0.95)*0.4+(AS162/0.95)*0.2+(AR162/0.95)*0.2+(AY162/0.95)*0.2)*0.71+30</f>
        <v>73.383740219815735</v>
      </c>
      <c r="AX162" s="45">
        <f>(BI162*0.3+BK162*0.2+BM162*0.2+AY162*0.1+BN162*0.2)*0.8+30</f>
        <v>77.518207888042184</v>
      </c>
      <c r="AY162" s="47">
        <f>(BI162*0.2+BK162*0.2+BM162*0.2+(AQ162/0.96)*0.45)*0.79+30</f>
        <v>79.974058768656732</v>
      </c>
      <c r="AZ162" s="28">
        <f>(BI162*0.2+BJ162*0.3+(AC162/11)*0.3+(AR162/0.96)*0.1+BM162*0.1+(AY162/0.96)*0.1)*0.65+40</f>
        <v>72.946462713396215</v>
      </c>
      <c r="BA162" s="49">
        <f>IF(C162="C",(((AY162/0.95)*0.35+(AU162/0.95)*0.2+BK162*0.45)*0.55+30),IF(C162="PF",(((AY162/0.95)*0.4+(AU162/0.95)*0.25+BK162*0.35)*0.65+35),(((T162/6.3)*0.1+(AY162/0.95)*0.35+(AU162/0.95)*0.2+BK162*0.35)*0.65+40)))</f>
        <v>78.430848132800037</v>
      </c>
      <c r="BB162" s="45">
        <f>(BL162*0.3+BJ162*0.3+BI162*0.1+BN162*0.1+(AH162/2.8)*0.25)*0.62+40</f>
        <v>63.466429620322714</v>
      </c>
      <c r="BC162" s="5">
        <f>((D162-39)/-0.2)*0.5+50</f>
        <v>92.5</v>
      </c>
      <c r="BD162" s="5">
        <f>((F162-69)/0.19)*0.45+55</f>
        <v>73.94736842105263</v>
      </c>
      <c r="BE162" s="5">
        <f>((F162-85)/-0.16)*0.45+55</f>
        <v>77.5</v>
      </c>
      <c r="BF162" s="5">
        <f>((G162-161)/1.34)*0.45+55</f>
        <v>72.798507462686572</v>
      </c>
      <c r="BG162" s="5">
        <f>((G162-295)/-1.34)*0.45+55</f>
        <v>82.201492537313428</v>
      </c>
      <c r="BH162" s="5">
        <f>(M162/29.81)*0.45+55</f>
        <v>63.574303924857432</v>
      </c>
      <c r="BI162" s="5">
        <f>((D162-39)/-0.2)</f>
        <v>85</v>
      </c>
      <c r="BJ162" s="5">
        <f>((F162-69)/0.19)</f>
        <v>42.10526315789474</v>
      </c>
      <c r="BK162" s="5">
        <f>((F162-85)/-0.16)</f>
        <v>50</v>
      </c>
      <c r="BL162" s="5">
        <f>((G162-161)/1.34)</f>
        <v>39.552238805970148</v>
      </c>
      <c r="BM162" s="5">
        <f>((G162-295)/-1.34)</f>
        <v>60.447761194029844</v>
      </c>
      <c r="BN162" s="5">
        <f>(M162/29.81)</f>
        <v>19.054008721905401</v>
      </c>
      <c r="BP162" s="51" t="s">
        <v>801</v>
      </c>
      <c r="BQ162" s="51" t="s">
        <v>789</v>
      </c>
      <c r="BS162">
        <v>76.190400000000011</v>
      </c>
    </row>
    <row r="163" spans="1:71" x14ac:dyDescent="0.25">
      <c r="A163" s="1">
        <v>227</v>
      </c>
      <c r="B163" s="1" t="s">
        <v>288</v>
      </c>
      <c r="C163" s="1" t="s">
        <v>25</v>
      </c>
      <c r="D163" s="1">
        <v>25</v>
      </c>
      <c r="E163" s="4">
        <f>(F163-5)</f>
        <v>77</v>
      </c>
      <c r="F163">
        <v>82</v>
      </c>
      <c r="G163">
        <v>245</v>
      </c>
      <c r="H163" t="s">
        <v>586</v>
      </c>
      <c r="I163" s="1" t="s">
        <v>684</v>
      </c>
      <c r="J163" s="1" t="s">
        <v>34</v>
      </c>
      <c r="K163" s="1">
        <v>64</v>
      </c>
      <c r="L163" s="1">
        <v>64</v>
      </c>
      <c r="M163" s="1">
        <v>2116</v>
      </c>
      <c r="N163" s="12">
        <v>374</v>
      </c>
      <c r="O163" s="12">
        <v>786</v>
      </c>
      <c r="P163" s="12">
        <v>0.47599999999999998</v>
      </c>
      <c r="Q163" s="7">
        <v>77</v>
      </c>
      <c r="R163" s="7">
        <v>205</v>
      </c>
      <c r="S163" s="7">
        <v>0.376</v>
      </c>
      <c r="T163" s="1">
        <v>297</v>
      </c>
      <c r="U163" s="1">
        <v>581</v>
      </c>
      <c r="V163" s="1">
        <v>0.51100000000000001</v>
      </c>
      <c r="W163" s="1">
        <v>0.52500000000000002</v>
      </c>
      <c r="X163" s="16">
        <v>92</v>
      </c>
      <c r="Y163" s="16">
        <v>110</v>
      </c>
      <c r="Z163" s="16">
        <v>0.83599999999999997</v>
      </c>
      <c r="AA163" s="20">
        <v>135</v>
      </c>
      <c r="AB163" s="20">
        <v>364</v>
      </c>
      <c r="AC163" s="20">
        <v>499</v>
      </c>
      <c r="AD163" s="32">
        <v>55</v>
      </c>
      <c r="AE163" s="34">
        <v>30</v>
      </c>
      <c r="AF163" s="30">
        <v>155</v>
      </c>
      <c r="AG163" s="1">
        <v>97</v>
      </c>
      <c r="AH163" s="1">
        <v>194</v>
      </c>
      <c r="AI163" s="1">
        <v>917</v>
      </c>
      <c r="AJ163" s="1"/>
      <c r="AK163" s="4">
        <f>(AVERAGE(AM163:BB163)/0.87)*0.85+10</f>
        <v>86.396172433130573</v>
      </c>
      <c r="AL163" s="4">
        <f>AVERAGE(AM163:BB163)</f>
        <v>78.193729431557188</v>
      </c>
      <c r="AM163" s="14">
        <f>((P163*100)*0.5+(N163/6.59)*0.5)*0.66+45</f>
        <v>79.436376327769352</v>
      </c>
      <c r="AN163" s="10">
        <f>(BS163-MIN(BS$2:BS$493))/(MAX(BS$2:BS$493)-MIN(BS$2:BS$493))*61 +45</f>
        <v>71.622498653984209</v>
      </c>
      <c r="AO163" s="18">
        <f>IF(Y163&gt;50,((Z163*107)*0.9+(X163/5)*0.1)*0.7+30,((Z163*90)*0.5+(X163/5)*0.5)*0.7+40)</f>
        <v>87.642759999999996</v>
      </c>
      <c r="AP163" s="39">
        <f>((AZ163/0.96)*0.4+(AS163/0.96)*0.3+(T163/6.3)*0.4)*0.6+40</f>
        <v>87.925924280204896</v>
      </c>
      <c r="AQ163" s="37">
        <f>(AE163/1.5)*0.57+47</f>
        <v>58.4</v>
      </c>
      <c r="AR163" s="24">
        <f>((AF163/1.8)*0.8+(F163/0.8)*0.2)*0.57+45</f>
        <v>95.951666666666668</v>
      </c>
      <c r="AS163" s="22">
        <f>((AA163/3)*0.6+(AC163/9)*0.2+(AZ163/0.96)*0.2)*0.75+40</f>
        <v>81.856394535712354</v>
      </c>
      <c r="AT163" s="26">
        <f>((AB163/7)*0.65+(AC163/9)*0.2+(AZ163/0.96)*0.25)*0.6+47</f>
        <v>87.223061202379029</v>
      </c>
      <c r="AU163" s="43">
        <f>((AD163/5.5)*0.95+(AY163/0.95)*0.17)*0.67+40</f>
        <v>54.942781710526319</v>
      </c>
      <c r="AV163" s="37">
        <f>(((AG163-321)/-3.21)*0.1+(AU163/0.95)*0.57+(AS163/0.95)*0.2+(AI163/20)*0.2)*0.6+40</f>
        <v>79.808072402887802</v>
      </c>
      <c r="AW163" s="42">
        <f>((AQ163/0.95)*0.4+(AS163/0.95)*0.2+(AR163/0.95)*0.2+(AY163/0.95)*0.2)*0.71+30</f>
        <v>84.730138284044529</v>
      </c>
      <c r="AX163" s="45">
        <f>(BI163*0.3+BK163*0.2+BM163*0.2+AY163*0.1+BN163*0.2)*0.8+30</f>
        <v>72.850953708311849</v>
      </c>
      <c r="AY163" s="47">
        <f>(BI163*0.2+BK163*0.2+BM163*0.2+(AQ163/0.96)*0.45)*0.79+30</f>
        <v>71.54427238805971</v>
      </c>
      <c r="AZ163" s="28">
        <f>(BI163*0.2+BJ163*0.3+(AC163/11)*0.3+(AR163/0.96)*0.1+BM163*0.1+(AY163/0.96)*0.1)*0.65+40</f>
        <v>85.054258361892451</v>
      </c>
      <c r="BA163" s="49">
        <f>IF(C163="C",(((AY163/0.95)*0.35+(AU163/0.95)*0.2+BK163*0.45)*0.55+30),IF(C163="PF",(((AY163/0.95)*0.4+(AU163/0.95)*0.25+BK163*0.35)*0.65+35),(((T163/6.3)*0.1+(AY163/0.95)*0.35+(AU163/0.95)*0.2+BK163*0.35)*0.65+40)))</f>
        <v>68.244270104059012</v>
      </c>
      <c r="BB163" s="45">
        <f>(BL163*0.3+BJ163*0.3+BI163*0.1+BN163*0.1+(AH163/2.8)*0.25)*0.62+40</f>
        <v>83.866242278416806</v>
      </c>
      <c r="BC163" s="5">
        <f>((D163-39)/-0.2)*0.5+50</f>
        <v>85</v>
      </c>
      <c r="BD163" s="5">
        <f>((F163-69)/0.19)*0.45+55</f>
        <v>85.78947368421052</v>
      </c>
      <c r="BE163" s="5">
        <f>((F163-85)/-0.16)*0.45+55</f>
        <v>63.4375</v>
      </c>
      <c r="BF163" s="5">
        <f>((G163-161)/1.34)*0.45+55</f>
        <v>83.208955223880594</v>
      </c>
      <c r="BG163" s="5">
        <f>((G163-295)/-1.34)*0.45+55</f>
        <v>71.791044776119406</v>
      </c>
      <c r="BH163" s="5">
        <f>(M163/29.81)*0.45+55</f>
        <v>86.94230124119423</v>
      </c>
      <c r="BI163" s="5">
        <f>((D163-39)/-0.2)</f>
        <v>70</v>
      </c>
      <c r="BJ163" s="5">
        <f>((F163-69)/0.19)</f>
        <v>68.421052631578945</v>
      </c>
      <c r="BK163" s="5">
        <f>((F163-85)/-0.16)</f>
        <v>18.75</v>
      </c>
      <c r="BL163" s="5">
        <f>((G163-161)/1.34)</f>
        <v>62.686567164179102</v>
      </c>
      <c r="BM163" s="5">
        <f>((G163-295)/-1.34)</f>
        <v>37.31343283582089</v>
      </c>
      <c r="BN163" s="5">
        <f>(M163/29.81)</f>
        <v>70.982891647098299</v>
      </c>
      <c r="BP163" s="51" t="s">
        <v>785</v>
      </c>
      <c r="BQ163" s="51" t="s">
        <v>787</v>
      </c>
      <c r="BS163">
        <v>76.127200000000002</v>
      </c>
    </row>
    <row r="164" spans="1:71" x14ac:dyDescent="0.25">
      <c r="A164" s="1">
        <v>448</v>
      </c>
      <c r="B164" s="1" t="s">
        <v>514</v>
      </c>
      <c r="C164" s="1" t="s">
        <v>50</v>
      </c>
      <c r="D164" s="1">
        <v>35</v>
      </c>
      <c r="E164" s="4">
        <f>(F164-5)</f>
        <v>77</v>
      </c>
      <c r="F164">
        <v>82</v>
      </c>
      <c r="G164">
        <v>220</v>
      </c>
      <c r="H164" t="s">
        <v>586</v>
      </c>
      <c r="I164" s="1" t="s">
        <v>587</v>
      </c>
      <c r="J164" s="1" t="s">
        <v>84</v>
      </c>
      <c r="K164" s="1">
        <v>62</v>
      </c>
      <c r="L164" s="1">
        <v>2</v>
      </c>
      <c r="M164" s="1">
        <v>705</v>
      </c>
      <c r="N164" s="12">
        <v>83</v>
      </c>
      <c r="O164" s="12">
        <v>188</v>
      </c>
      <c r="P164" s="12">
        <v>0.441</v>
      </c>
      <c r="Q164" s="7">
        <v>60</v>
      </c>
      <c r="R164" s="7">
        <v>139</v>
      </c>
      <c r="S164" s="7">
        <v>0.432</v>
      </c>
      <c r="T164" s="1">
        <v>23</v>
      </c>
      <c r="U164" s="1">
        <v>49</v>
      </c>
      <c r="V164" s="1">
        <v>0.46899999999999997</v>
      </c>
      <c r="W164" s="1">
        <v>0.60099999999999998</v>
      </c>
      <c r="X164" s="16">
        <v>6</v>
      </c>
      <c r="Y164" s="16">
        <v>11</v>
      </c>
      <c r="Z164" s="16">
        <v>0.54500000000000004</v>
      </c>
      <c r="AA164" s="20">
        <v>5</v>
      </c>
      <c r="AB164" s="20">
        <v>94</v>
      </c>
      <c r="AC164" s="20">
        <v>99</v>
      </c>
      <c r="AD164" s="32">
        <v>37</v>
      </c>
      <c r="AE164" s="34">
        <v>19</v>
      </c>
      <c r="AF164" s="30">
        <v>7</v>
      </c>
      <c r="AG164" s="1">
        <v>29</v>
      </c>
      <c r="AH164" s="1">
        <v>66</v>
      </c>
      <c r="AI164" s="1">
        <v>232</v>
      </c>
      <c r="AJ164" s="1"/>
      <c r="AK164" s="4">
        <f>(AVERAGE(AM164:BB164)/0.87)*0.85+10</f>
        <v>71.800294646062497</v>
      </c>
      <c r="AL164" s="4">
        <f>AVERAGE(AM164:BB164)</f>
        <v>63.254419225969855</v>
      </c>
      <c r="AM164" s="14">
        <f>((P164*100)*0.5+(N164/6.59)*0.5)*0.66+45</f>
        <v>63.70929742033384</v>
      </c>
      <c r="AN164" s="10">
        <f>(BS164-MIN(BS$2:BS$493))/(MAX(BS$2:BS$493)-MIN(BS$2:BS$493))*61 +45</f>
        <v>71.594445441493193</v>
      </c>
      <c r="AO164" s="18">
        <f>IF(Y164&gt;50,((Z164*107)*0.9+(X164/5)*0.1)*0.7+30,((Z164*90)*0.5+(X164/5)*0.5)*0.7+40)</f>
        <v>57.587500000000006</v>
      </c>
      <c r="AP164" s="39">
        <f>((AZ164/0.96)*0.4+(AS164/0.96)*0.3+(T164/6.3)*0.4)*0.6+40</f>
        <v>68.269318452013977</v>
      </c>
      <c r="AQ164" s="37">
        <f>(AE164/1.5)*0.57+47</f>
        <v>54.22</v>
      </c>
      <c r="AR164" s="24">
        <f>((AF164/1.8)*0.8+(F164/0.8)*0.2)*0.73+40</f>
        <v>57.236111111111114</v>
      </c>
      <c r="AS164" s="22">
        <f>((AA164/3)*0.6+(AC164/9)*0.2+(AZ164/0.96)*0.2)*0.75+40</f>
        <v>53.277274392069089</v>
      </c>
      <c r="AT164" s="26">
        <f>((AB164/7)*0.65+(AC164/9)*0.2+(AZ164/0.96)*0.25)*0.6+47</f>
        <v>64.434417249211947</v>
      </c>
      <c r="AU164" s="43">
        <f>((AD164/5.5)*0.95+(AY164/0.95)*0.17)*0.67+40</f>
        <v>52.080357620514356</v>
      </c>
      <c r="AV164" s="37">
        <f>(((AG164-321)/-3.21)*0.1+(AU164/0.95)*0.57+(AS164/0.95)*0.2+(AI164/20)*0.2)*0.6+40</f>
        <v>72.328633644459117</v>
      </c>
      <c r="AW164" s="42">
        <f>((AQ164/0.95)*0.4+(AS164/0.95)*0.2+(AR164/0.95)*0.2+(AY164/0.95)*0.2)*0.71+30</f>
        <v>72.450154550114007</v>
      </c>
      <c r="AX164" s="45">
        <f>(BI164*0.3+BK164*0.2+BM164*0.2+AY164*0.1+BN164*0.2)*0.8+30</f>
        <v>55.742719179542576</v>
      </c>
      <c r="AY164" s="47">
        <f>(BI164*0.2+BK164*0.2+BM164*0.2+(AQ164/0.96)*0.45)*0.79+30</f>
        <v>65.044127332089545</v>
      </c>
      <c r="AZ164" s="28">
        <f>(BI164*0.2+BJ164*0.3+(AC164/11)*0.3+(AR164/0.96)*0.1+BM164*0.1+(AY164/0.96)*0.1)*0.65+40</f>
        <v>69.614556109242145</v>
      </c>
      <c r="BA164" s="49">
        <f>IF(C164="C",(((AY164/0.95)*0.35+(AU164/0.95)*0.2+BK164*0.45)*0.55+30),IF(C164="PF",(((AY164/0.95)*0.4+(AU164/0.95)*0.25+BK164*0.35)*0.65+35),(((T164/6.3)*0.1+(AY164/0.95)*0.35+(AU164/0.95)*0.2+BK164*0.35)*0.65+40)))</f>
        <v>67.206069175425</v>
      </c>
      <c r="BB164" s="45">
        <f>(BL164*0.3+BJ164*0.3+BI164*0.1+BN164*0.1+(AH164/2.8)*0.25)*0.62+40</f>
        <v>67.275725937897704</v>
      </c>
      <c r="BC164" s="5">
        <f>((D164-39)/-0.2)*0.5+50</f>
        <v>60</v>
      </c>
      <c r="BD164" s="5">
        <f>((F164-69)/0.19)*0.45+55</f>
        <v>85.78947368421052</v>
      </c>
      <c r="BE164" s="5">
        <f>((F164-85)/-0.16)*0.45+55</f>
        <v>63.4375</v>
      </c>
      <c r="BF164" s="5">
        <f>((G164-161)/1.34)*0.45+55</f>
        <v>74.81343283582089</v>
      </c>
      <c r="BG164" s="5">
        <f>((G164-295)/-1.34)*0.45+55</f>
        <v>80.18656716417911</v>
      </c>
      <c r="BH164" s="5">
        <f>(M164/29.81)*0.45+55</f>
        <v>65.642401878564243</v>
      </c>
      <c r="BI164" s="5">
        <f>((D164-39)/-0.2)</f>
        <v>20</v>
      </c>
      <c r="BJ164" s="5">
        <f>((F164-69)/0.19)</f>
        <v>68.421052631578945</v>
      </c>
      <c r="BK164" s="5">
        <f>((F164-85)/-0.16)</f>
        <v>18.75</v>
      </c>
      <c r="BL164" s="5">
        <f>((G164-161)/1.34)</f>
        <v>44.029850746268657</v>
      </c>
      <c r="BM164" s="5">
        <f>((G164-295)/-1.34)</f>
        <v>55.970149253731343</v>
      </c>
      <c r="BN164" s="5">
        <f>(M164/29.81)</f>
        <v>23.649781952364979</v>
      </c>
      <c r="BP164" s="51" t="s">
        <v>797</v>
      </c>
      <c r="BQ164" s="51" t="s">
        <v>790</v>
      </c>
      <c r="BS164">
        <v>76.094400000000007</v>
      </c>
    </row>
    <row r="165" spans="1:71" x14ac:dyDescent="0.25">
      <c r="A165" s="1">
        <v>473</v>
      </c>
      <c r="B165" s="1" t="s">
        <v>539</v>
      </c>
      <c r="C165" s="1" t="s">
        <v>30</v>
      </c>
      <c r="D165" s="1">
        <v>19</v>
      </c>
      <c r="E165" s="4">
        <f>(F165-5)</f>
        <v>75</v>
      </c>
      <c r="F165">
        <v>80</v>
      </c>
      <c r="G165">
        <v>199</v>
      </c>
      <c r="H165" t="s">
        <v>592</v>
      </c>
      <c r="I165" s="1" t="s">
        <v>673</v>
      </c>
      <c r="J165" s="1" t="s">
        <v>36</v>
      </c>
      <c r="K165" s="1">
        <v>82</v>
      </c>
      <c r="L165" s="1">
        <v>82</v>
      </c>
      <c r="M165" s="1">
        <v>2969</v>
      </c>
      <c r="N165" s="12">
        <v>497</v>
      </c>
      <c r="O165" s="12">
        <v>1137</v>
      </c>
      <c r="P165" s="12">
        <v>0.437</v>
      </c>
      <c r="Q165" s="7">
        <v>39</v>
      </c>
      <c r="R165" s="7">
        <v>126</v>
      </c>
      <c r="S165" s="7">
        <v>0.31</v>
      </c>
      <c r="T165" s="1">
        <v>458</v>
      </c>
      <c r="U165" s="1">
        <v>1011</v>
      </c>
      <c r="V165" s="1">
        <v>0.45300000000000001</v>
      </c>
      <c r="W165" s="1">
        <v>0.45400000000000001</v>
      </c>
      <c r="X165" s="16">
        <v>354</v>
      </c>
      <c r="Y165" s="16">
        <v>466</v>
      </c>
      <c r="Z165" s="16">
        <v>0.76</v>
      </c>
      <c r="AA165" s="20">
        <v>134</v>
      </c>
      <c r="AB165" s="20">
        <v>240</v>
      </c>
      <c r="AC165" s="20">
        <v>374</v>
      </c>
      <c r="AD165" s="32">
        <v>170</v>
      </c>
      <c r="AE165" s="34">
        <v>86</v>
      </c>
      <c r="AF165" s="30">
        <v>50</v>
      </c>
      <c r="AG165" s="1">
        <v>177</v>
      </c>
      <c r="AH165" s="1">
        <v>190</v>
      </c>
      <c r="AI165" s="1">
        <v>1387</v>
      </c>
      <c r="AJ165" s="1"/>
      <c r="AK165" s="4">
        <f>(AVERAGE(AM165:BB165)/0.87)*0.85+10</f>
        <v>90.945932000309071</v>
      </c>
      <c r="AL165" s="4">
        <f>AVERAGE(AM165:BB165)</f>
        <v>82.850542165022233</v>
      </c>
      <c r="AM165" s="14">
        <f>((P165*100)*0.5+(N165/6.59)*0.5)*0.66+45</f>
        <v>84.308708649468898</v>
      </c>
      <c r="AN165" s="10">
        <f>(BS165-MIN(BS$2:BS$493))/(MAX(BS$2:BS$493)-MIN(BS$2:BS$493))*61 +45</f>
        <v>71.42475771715722</v>
      </c>
      <c r="AO165" s="18">
        <f>IF(Y165&gt;50,((Z165*107)*0.9+(X165/5)*0.1)*0.7+30,((Z165*90)*0.5+(X165/5)*0.5)*0.7+40)</f>
        <v>86.187600000000003</v>
      </c>
      <c r="AP165" s="39">
        <v>93</v>
      </c>
      <c r="AQ165" s="37">
        <f>(AE165/1.5)*0.57+47</f>
        <v>79.680000000000007</v>
      </c>
      <c r="AR165" s="24">
        <f>((AF165/1.8)*0.8+(F165/0.8)*0.2)*0.73+40</f>
        <v>70.822222222222223</v>
      </c>
      <c r="AS165" s="22">
        <f>((AA165/3)*0.6+(AC165/9)*0.2+(AZ165/0.96)*0.2)*0.75+40</f>
        <v>79.860059918051832</v>
      </c>
      <c r="AT165" s="26">
        <f>((AB165/7)*0.65+(AC165/9)*0.2+(AZ165/0.96)*0.25)*0.6+47</f>
        <v>78.884821822813734</v>
      </c>
      <c r="AU165" s="43">
        <f>((AD165/5.5)*0.95+(AY165/0.95)*0.17)*0.67+40</f>
        <v>70.65160646889953</v>
      </c>
      <c r="AV165" s="37">
        <f>(((AG165-321)/-3.21)*0.1+(AU165/0.95)*0.57+(AS165/0.95)*0.2+(AI165/20)*0.2)*0.6+40</f>
        <v>86.535753629814991</v>
      </c>
      <c r="AW165" s="42">
        <f>((AQ165/0.95)*0.4+(AS165/0.95)*0.2+(AR165/0.95)*0.2+(AY165/0.95)*0.2)*0.71+30</f>
        <v>90.02948135557844</v>
      </c>
      <c r="AX165" s="45">
        <f>(BI165*0.3+BK165*0.2+BM165*0.2+AY165*0.1+BN165*0.2)*0.8+30</f>
        <v>93.723350889163726</v>
      </c>
      <c r="AY165" s="47">
        <f>(BI165*0.2+BK165*0.2+BM165*0.2+(AQ165/0.96)*0.45)*0.79+30</f>
        <v>91.563402985074646</v>
      </c>
      <c r="AZ165" s="28">
        <f>(BI165*0.2+BJ165*0.3+(AC165/11)*0.3+(AR165/0.96)*0.1+BM165*0.1+(AY165/0.96)*0.1)*0.65+40</f>
        <v>86.571050142198374</v>
      </c>
      <c r="BA165" s="49">
        <f>IF(C165="C",(((AY165/0.95)*0.35+(AU165/0.95)*0.2+BK165*0.45)*0.55+30),IF(C165="PF",(((AY165/0.95)*0.4+(AU165/0.95)*0.25+BK165*0.35)*0.65+35),(((T165/6.3)*0.1+(AY165/0.95)*0.35+(AU165/0.95)*0.2+BK165*0.35)*0.65+40)))</f>
        <v>83.429911846514116</v>
      </c>
      <c r="BB165" s="45">
        <f>(BL165*0.3+BJ165*0.3+BI165*0.1+BN165*0.1+(AH165/2.8)*0.25)*0.62+40</f>
        <v>78.935946993397863</v>
      </c>
      <c r="BC165" s="5">
        <f>((D165-39)/-0.2)*0.5+50</f>
        <v>100</v>
      </c>
      <c r="BD165" s="5">
        <f>((F165-69)/0.19)*0.45+55</f>
        <v>81.05263157894737</v>
      </c>
      <c r="BE165" s="5">
        <f>((F165-85)/-0.16)*0.45+55</f>
        <v>69.0625</v>
      </c>
      <c r="BF165" s="5">
        <f>((G165-161)/1.34)*0.45+55</f>
        <v>67.761194029850742</v>
      </c>
      <c r="BG165" s="5">
        <f>((G165-295)/-1.34)*0.45+55</f>
        <v>87.238805970149258</v>
      </c>
      <c r="BH165" s="5">
        <f>(M165/29.81)*0.45+55</f>
        <v>99.818852733981885</v>
      </c>
      <c r="BI165" s="5">
        <f>((D165-39)/-0.2)</f>
        <v>100</v>
      </c>
      <c r="BJ165" s="5">
        <f>((F165-69)/0.19)</f>
        <v>57.89473684210526</v>
      </c>
      <c r="BK165" s="5">
        <f>((F165-85)/-0.16)</f>
        <v>31.25</v>
      </c>
      <c r="BL165" s="5">
        <f>((G165-161)/1.34)</f>
        <v>28.35820895522388</v>
      </c>
      <c r="BM165" s="5">
        <f>((G165-295)/-1.34)</f>
        <v>71.641791044776113</v>
      </c>
      <c r="BN165" s="5">
        <f>(M165/29.81)</f>
        <v>99.59745051995975</v>
      </c>
      <c r="BP165" s="51" t="s">
        <v>795</v>
      </c>
      <c r="BQ165" s="51" t="s">
        <v>787</v>
      </c>
      <c r="BS165">
        <v>75.896000000000001</v>
      </c>
    </row>
    <row r="166" spans="1:71" x14ac:dyDescent="0.25">
      <c r="A166" s="1">
        <v>67</v>
      </c>
      <c r="B166" s="1" t="s">
        <v>125</v>
      </c>
      <c r="C166" s="1" t="s">
        <v>30</v>
      </c>
      <c r="D166" s="1">
        <v>29</v>
      </c>
      <c r="E166" s="4">
        <f>(F166-5)</f>
        <v>70</v>
      </c>
      <c r="F166">
        <v>75</v>
      </c>
      <c r="G166">
        <v>215</v>
      </c>
      <c r="H166" t="s">
        <v>606</v>
      </c>
      <c r="I166" s="1" t="s">
        <v>587</v>
      </c>
      <c r="J166" s="1" t="s">
        <v>55</v>
      </c>
      <c r="K166" s="1">
        <v>5</v>
      </c>
      <c r="L166" s="1">
        <v>2</v>
      </c>
      <c r="M166" s="1">
        <v>89</v>
      </c>
      <c r="N166" s="12">
        <v>7</v>
      </c>
      <c r="O166" s="12">
        <v>19</v>
      </c>
      <c r="P166" s="12">
        <v>0.36799999999999999</v>
      </c>
      <c r="Q166" s="7">
        <v>3</v>
      </c>
      <c r="R166" s="7">
        <v>7</v>
      </c>
      <c r="S166" s="7">
        <v>0.42899999999999999</v>
      </c>
      <c r="T166" s="1">
        <v>4</v>
      </c>
      <c r="U166" s="1">
        <v>12</v>
      </c>
      <c r="V166" s="1">
        <v>0.33300000000000002</v>
      </c>
      <c r="W166" s="1">
        <v>0.44700000000000001</v>
      </c>
      <c r="X166" s="16">
        <v>3</v>
      </c>
      <c r="Y166" s="16">
        <v>4</v>
      </c>
      <c r="Z166" s="16">
        <v>0.75</v>
      </c>
      <c r="AA166" s="20">
        <v>0</v>
      </c>
      <c r="AB166" s="20">
        <v>1</v>
      </c>
      <c r="AC166" s="20">
        <v>1</v>
      </c>
      <c r="AD166" s="32">
        <v>3</v>
      </c>
      <c r="AE166" s="34">
        <v>4</v>
      </c>
      <c r="AF166" s="30">
        <v>0</v>
      </c>
      <c r="AG166" s="1">
        <v>4</v>
      </c>
      <c r="AH166" s="1">
        <v>8</v>
      </c>
      <c r="AI166" s="1">
        <v>20</v>
      </c>
      <c r="AJ166" s="1"/>
      <c r="AK166" s="4">
        <f>(AVERAGE(AM166:BB166)/0.87)*0.85+10</f>
        <v>71.289731777350809</v>
      </c>
      <c r="AL166" s="4">
        <f>AVERAGE(AM166:BB166)</f>
        <v>62.731843113288477</v>
      </c>
      <c r="AM166" s="14">
        <f>((P166*100)*0.5+(N166/6.59)*0.5)*0.66+45</f>
        <v>57.494531107739</v>
      </c>
      <c r="AN166" s="10">
        <f>(BS166-MIN(BS$2:BS$493))/(MAX(BS$2:BS$493)-MIN(BS$2:BS$493))*61 +45</f>
        <v>71.391914931801878</v>
      </c>
      <c r="AO166" s="18">
        <f>IF(Y166&gt;50,((Z166*107)*0.9+(X166/5)*0.1)*0.7+30,((Z166*90)*0.5+(X166/5)*0.5)*0.7+40)</f>
        <v>63.834999999999994</v>
      </c>
      <c r="AP166" s="39">
        <f>((AZ166/0.96)*0.4+(AS166/0.96)*0.3+(T166/6.3)*0.4)*0.6+40</f>
        <v>65.888372138040467</v>
      </c>
      <c r="AQ166" s="37">
        <f>(AE166/1.5)*0.57+47</f>
        <v>48.52</v>
      </c>
      <c r="AR166" s="24">
        <f>((AF166/1.8)*0.8+(F166/0.8)*0.2)*0.73+40</f>
        <v>53.6875</v>
      </c>
      <c r="AS166" s="22">
        <f>((AA166/3)*0.6+(AC166/9)*0.2+(AZ166/0.96)*0.2)*0.75+40</f>
        <v>50.216871525776881</v>
      </c>
      <c r="AT166" s="26">
        <f>((AB166/7)*0.65+(AC166/9)*0.2+(AZ166/0.96)*0.25)*0.6+47</f>
        <v>57.269252478157831</v>
      </c>
      <c r="AU166" s="43">
        <f>((AD166/5.5)*0.95+(AY166/0.95)*0.17)*0.67+40</f>
        <v>49.360316416866027</v>
      </c>
      <c r="AV166" s="37">
        <f>(((AG166-321)/-3.21)*0.1+(AU166/0.95)*0.57+(AS166/0.95)*0.2+(AI166/20)*0.2)*0.6+40</f>
        <v>70.158131326608668</v>
      </c>
      <c r="AW166" s="42">
        <f>((AQ166/0.95)*0.4+(AS166/0.95)*0.2+(AR166/0.95)*0.2+(AY166/0.95)*0.2)*0.71+30</f>
        <v>71.272639282344727</v>
      </c>
      <c r="AX166" s="45">
        <f>(BI166*0.3+BK166*0.2+BM166*0.2+AY166*0.1+BN166*0.2)*0.8+30</f>
        <v>68.043962721289574</v>
      </c>
      <c r="AY166" s="47">
        <f>(BI166*0.2+BK166*0.2+BM166*0.2+(AQ166/0.96)*0.45)*0.79+30</f>
        <v>75.175398320895525</v>
      </c>
      <c r="AZ166" s="28">
        <f>(BI166*0.2+BJ166*0.3+(AC166/11)*0.3+(AR166/0.96)*0.1+BM166*0.1+(AY166/0.96)*0.1)*0.65+40</f>
        <v>65.28131109830538</v>
      </c>
      <c r="BA166" s="49">
        <f>IF(C166="C",(((AY166/0.95)*0.35+(AU166/0.95)*0.2+BK166*0.45)*0.55+30),IF(C166="PF",(((AY166/0.95)*0.4+(AU166/0.95)*0.25+BK166*0.35)*0.65+35),(((T166/6.3)*0.1+(AY166/0.95)*0.35+(AU166/0.95)*0.2+BK166*0.35)*0.65+40)))</f>
        <v>79.017119054108065</v>
      </c>
      <c r="BB166" s="45">
        <f>(BL166*0.3+BJ166*0.3+BI166*0.1+BN166*0.1+(AH166/2.8)*0.25)*0.62+40</f>
        <v>57.097169410681673</v>
      </c>
      <c r="BC166" s="5">
        <f>((D166-39)/-0.2)*0.5+50</f>
        <v>75</v>
      </c>
      <c r="BD166" s="5">
        <f>((F166-69)/0.19)*0.45+55</f>
        <v>69.21052631578948</v>
      </c>
      <c r="BE166" s="5">
        <f>((F166-85)/-0.16)*0.45+55</f>
        <v>83.125</v>
      </c>
      <c r="BF166" s="5">
        <f>((G166-161)/1.34)*0.45+55</f>
        <v>73.134328358208961</v>
      </c>
      <c r="BG166" s="5">
        <f>((G166-295)/-1.34)*0.45+55</f>
        <v>81.865671641791039</v>
      </c>
      <c r="BH166" s="5">
        <f>(M166/29.81)*0.45+55</f>
        <v>56.34350888963435</v>
      </c>
      <c r="BI166" s="5">
        <f>((D166-39)/-0.2)</f>
        <v>50</v>
      </c>
      <c r="BJ166" s="5">
        <f>((F166-69)/0.19)</f>
        <v>31.578947368421051</v>
      </c>
      <c r="BK166" s="5">
        <f>((F166-85)/-0.16)</f>
        <v>62.5</v>
      </c>
      <c r="BL166" s="5">
        <f>((G166-161)/1.34)</f>
        <v>40.298507462686565</v>
      </c>
      <c r="BM166" s="5">
        <f>((G166-295)/-1.34)</f>
        <v>59.701492537313428</v>
      </c>
      <c r="BN166" s="5">
        <f>(M166/29.81)</f>
        <v>2.9855753102985578</v>
      </c>
      <c r="BP166" s="51" t="s">
        <v>788</v>
      </c>
      <c r="BQ166" s="51" t="s">
        <v>781</v>
      </c>
      <c r="BS166">
        <v>75.857600000000005</v>
      </c>
    </row>
    <row r="167" spans="1:71" x14ac:dyDescent="0.25">
      <c r="A167" s="1">
        <v>219</v>
      </c>
      <c r="B167" s="1" t="s">
        <v>280</v>
      </c>
      <c r="C167" s="1" t="s">
        <v>30</v>
      </c>
      <c r="D167" s="1">
        <v>25</v>
      </c>
      <c r="E167" s="4">
        <f>(F167-5)</f>
        <v>73</v>
      </c>
      <c r="F167">
        <v>78</v>
      </c>
      <c r="G167">
        <v>185</v>
      </c>
      <c r="H167" t="s">
        <v>643</v>
      </c>
      <c r="I167" s="1" t="s">
        <v>587</v>
      </c>
      <c r="J167" s="1" t="s">
        <v>79</v>
      </c>
      <c r="K167" s="1">
        <v>59</v>
      </c>
      <c r="L167" s="1">
        <v>4</v>
      </c>
      <c r="M167" s="1">
        <v>657</v>
      </c>
      <c r="N167" s="12">
        <v>91</v>
      </c>
      <c r="O167" s="12">
        <v>235</v>
      </c>
      <c r="P167" s="12">
        <v>0.38700000000000001</v>
      </c>
      <c r="Q167" s="7">
        <v>35</v>
      </c>
      <c r="R167" s="7">
        <v>109</v>
      </c>
      <c r="S167" s="7">
        <v>0.32100000000000001</v>
      </c>
      <c r="T167" s="1">
        <v>56</v>
      </c>
      <c r="U167" s="1">
        <v>126</v>
      </c>
      <c r="V167" s="1">
        <v>0.44400000000000001</v>
      </c>
      <c r="W167" s="1">
        <v>0.46200000000000002</v>
      </c>
      <c r="X167" s="16">
        <v>37</v>
      </c>
      <c r="Y167" s="16">
        <v>45</v>
      </c>
      <c r="Z167" s="16">
        <v>0.82199999999999995</v>
      </c>
      <c r="AA167" s="20">
        <v>12</v>
      </c>
      <c r="AB167" s="20">
        <v>61</v>
      </c>
      <c r="AC167" s="20">
        <v>73</v>
      </c>
      <c r="AD167" s="32">
        <v>48</v>
      </c>
      <c r="AE167" s="34">
        <v>40</v>
      </c>
      <c r="AF167" s="30">
        <v>12</v>
      </c>
      <c r="AG167" s="1">
        <v>29</v>
      </c>
      <c r="AH167" s="1">
        <v>54</v>
      </c>
      <c r="AI167" s="1">
        <v>254</v>
      </c>
      <c r="AJ167" s="1"/>
      <c r="AK167" s="4">
        <f>(AVERAGE(AM167:BB167)/0.87)*0.85+10</f>
        <v>76.778253289980228</v>
      </c>
      <c r="AL167" s="4">
        <f>AVERAGE(AM167:BB167)</f>
        <v>68.34950630856801</v>
      </c>
      <c r="AM167" s="14">
        <f>((P167*100)*0.5+(N167/6.59)*0.5)*0.66+45</f>
        <v>62.327904400606982</v>
      </c>
      <c r="AN167" s="10">
        <f>(BS167-MIN(BS$2:BS$493))/(MAX(BS$2:BS$493)-MIN(BS$2:BS$493))*61 +45</f>
        <v>71.34812455132807</v>
      </c>
      <c r="AO167" s="18">
        <f>IF(Y167&gt;50,((Z167*107)*0.9+(X167/5)*0.1)*0.7+30,((Z167*90)*0.5+(X167/5)*0.5)*0.7+40)</f>
        <v>68.483000000000004</v>
      </c>
      <c r="AP167" s="39">
        <f>((AZ167/0.96)*0.4+(AS167/0.96)*0.3+(T167/6.3)*0.4)*0.6+40</f>
        <v>71.03126741832908</v>
      </c>
      <c r="AQ167" s="37">
        <f>(AE167/1.5)*0.57+47</f>
        <v>62.2</v>
      </c>
      <c r="AR167" s="24">
        <f>((AF167/1.8)*0.8+(F167/0.8)*0.2)*0.73+40</f>
        <v>58.12833333333333</v>
      </c>
      <c r="AS167" s="22">
        <f>((AA167/3)*0.6+(AC167/9)*0.2+(AZ167/0.96)*0.2)*0.75+40</f>
        <v>54.671105315615335</v>
      </c>
      <c r="AT167" s="26">
        <f>((AB167/7)*0.65+(AC167/9)*0.2+(AZ167/0.96)*0.25)*0.6+47</f>
        <v>63.026343410853428</v>
      </c>
      <c r="AU167" s="43">
        <f>((AD167/5.5)*0.95+(AY167/0.95)*0.17)*0.67+40</f>
        <v>55.623199913277517</v>
      </c>
      <c r="AV167" s="37">
        <f>(((AG167-321)/-3.21)*0.1+(AU167/0.95)*0.57+(AS167/0.95)*0.2+(AI167/20)*0.2)*0.6+40</f>
        <v>73.912119723354436</v>
      </c>
      <c r="AW167" s="42">
        <f>((AQ167/0.95)*0.4+(AS167/0.95)*0.2+(AR167/0.95)*0.2+(AY167/0.95)*0.2)*0.71+30</f>
        <v>78.007289060190061</v>
      </c>
      <c r="AX167" s="45">
        <f>(BI167*0.3+BK167*0.2+BM167*0.2+AY167*0.1+BN167*0.2)*0.8+30</f>
        <v>77.178748743660094</v>
      </c>
      <c r="AY167" s="47">
        <f>(BI167*0.2+BK167*0.2+BM167*0.2+(AQ167/0.96)*0.45)*0.79+30</f>
        <v>83.976086753731352</v>
      </c>
      <c r="AZ167" s="28">
        <f>(BI167*0.2+BJ167*0.3+(AC167/11)*0.3+(AR167/0.96)*0.1+BM167*0.1+(AY167/0.96)*0.1)*0.65+40</f>
        <v>74.588407353271464</v>
      </c>
      <c r="BA167" s="49">
        <f>IF(C167="C",(((AY167/0.95)*0.35+(AU167/0.95)*0.2+BK167*0.45)*0.55+30),IF(C167="PF",(((AY167/0.95)*0.4+(AU167/0.95)*0.25+BK167*0.35)*0.65+35),(((T167/6.3)*0.1+(AY167/0.95)*0.35+(AU167/0.95)*0.2+BK167*0.35)*0.65+40)))</f>
        <v>78.252561435882996</v>
      </c>
      <c r="BB167" s="45">
        <f>(BL167*0.3+BJ167*0.3+BI167*0.1+BN167*0.1+(AH167/2.8)*0.25)*0.62+40</f>
        <v>60.837609523653924</v>
      </c>
      <c r="BC167" s="5">
        <f>((D167-39)/-0.2)*0.5+50</f>
        <v>85</v>
      </c>
      <c r="BD167" s="5">
        <f>((F167-69)/0.19)*0.45+55</f>
        <v>76.315789473684205</v>
      </c>
      <c r="BE167" s="5">
        <f>((F167-85)/-0.16)*0.45+55</f>
        <v>74.6875</v>
      </c>
      <c r="BF167" s="5">
        <f>((G167-161)/1.34)*0.45+55</f>
        <v>63.059701492537314</v>
      </c>
      <c r="BG167" s="5">
        <f>((G167-295)/-1.34)*0.45+55</f>
        <v>91.940298507462686</v>
      </c>
      <c r="BH167" s="5">
        <f>(M167/29.81)*0.45+55</f>
        <v>64.917812814491782</v>
      </c>
      <c r="BI167" s="5">
        <f>((D167-39)/-0.2)</f>
        <v>70</v>
      </c>
      <c r="BJ167" s="5">
        <f>((F167-69)/0.19)</f>
        <v>47.368421052631575</v>
      </c>
      <c r="BK167" s="5">
        <f>((F167-85)/-0.16)</f>
        <v>43.75</v>
      </c>
      <c r="BL167" s="5">
        <f>((G167-161)/1.34)</f>
        <v>17.910447761194028</v>
      </c>
      <c r="BM167" s="5">
        <f>((G167-295)/-1.34)</f>
        <v>82.089552238805965</v>
      </c>
      <c r="BN167" s="5">
        <f>(M167/29.81)</f>
        <v>22.039584032203958</v>
      </c>
      <c r="BP167" s="51" t="s">
        <v>796</v>
      </c>
      <c r="BQ167" s="51" t="s">
        <v>787</v>
      </c>
      <c r="BS167">
        <v>75.806399999999996</v>
      </c>
    </row>
    <row r="168" spans="1:71" x14ac:dyDescent="0.25">
      <c r="A168" s="1">
        <v>248</v>
      </c>
      <c r="B168" s="1" t="s">
        <v>309</v>
      </c>
      <c r="C168" s="1" t="s">
        <v>30</v>
      </c>
      <c r="D168" s="1">
        <v>22</v>
      </c>
      <c r="E168" s="4">
        <f>(F168-5)</f>
        <v>70</v>
      </c>
      <c r="F168">
        <v>75</v>
      </c>
      <c r="G168">
        <v>190</v>
      </c>
      <c r="H168" t="s">
        <v>703</v>
      </c>
      <c r="I168" s="1" t="s">
        <v>587</v>
      </c>
      <c r="J168" s="1" t="s">
        <v>55</v>
      </c>
      <c r="K168" s="1">
        <v>32</v>
      </c>
      <c r="L168" s="1">
        <v>2</v>
      </c>
      <c r="M168" s="1">
        <v>603</v>
      </c>
      <c r="N168" s="12">
        <v>70</v>
      </c>
      <c r="O168" s="12">
        <v>167</v>
      </c>
      <c r="P168" s="12">
        <v>0.41899999999999998</v>
      </c>
      <c r="Q168" s="7">
        <v>18</v>
      </c>
      <c r="R168" s="7">
        <v>48</v>
      </c>
      <c r="S168" s="7">
        <v>0.375</v>
      </c>
      <c r="T168" s="1">
        <v>52</v>
      </c>
      <c r="U168" s="1">
        <v>119</v>
      </c>
      <c r="V168" s="1">
        <v>0.437</v>
      </c>
      <c r="W168" s="1">
        <v>0.47299999999999998</v>
      </c>
      <c r="X168" s="16">
        <v>32</v>
      </c>
      <c r="Y168" s="16">
        <v>47</v>
      </c>
      <c r="Z168" s="16">
        <v>0.68100000000000005</v>
      </c>
      <c r="AA168" s="20">
        <v>14</v>
      </c>
      <c r="AB168" s="20">
        <v>67</v>
      </c>
      <c r="AC168" s="20">
        <v>81</v>
      </c>
      <c r="AD168" s="32">
        <v>42</v>
      </c>
      <c r="AE168" s="34">
        <v>33</v>
      </c>
      <c r="AF168" s="30">
        <v>9</v>
      </c>
      <c r="AG168" s="1">
        <v>30</v>
      </c>
      <c r="AH168" s="1">
        <v>42</v>
      </c>
      <c r="AI168" s="1">
        <v>190</v>
      </c>
      <c r="AJ168" s="1"/>
      <c r="AK168" s="4">
        <f>(AVERAGE(AM168:BB168)/0.87)*0.85+10</f>
        <v>76.880994599186053</v>
      </c>
      <c r="AL168" s="4">
        <f>AVERAGE(AM168:BB168)</f>
        <v>68.454665060343373</v>
      </c>
      <c r="AM168" s="14">
        <f>((P168*100)*0.5+(N168/6.59)*0.5)*0.66+45</f>
        <v>62.332311077389988</v>
      </c>
      <c r="AN168" s="10">
        <f>(BS168-MIN(BS$2:BS$493))/(MAX(BS$2:BS$493)-MIN(BS$2:BS$493))*61 +45</f>
        <v>71.260543790380481</v>
      </c>
      <c r="AO168" s="18">
        <f>IF(Y168&gt;50,((Z168*107)*0.9+(X168/5)*0.1)*0.7+30,((Z168*90)*0.5+(X168/5)*0.5)*0.7+40)</f>
        <v>63.691500000000005</v>
      </c>
      <c r="AP168" s="39">
        <f>((AZ168/0.96)*0.4+(AS168/0.96)*0.3+(T168/6.3)*0.4)*0.6+40</f>
        <v>70.658999322013614</v>
      </c>
      <c r="AQ168" s="37">
        <f>(AE168/1.5)*0.57+47</f>
        <v>59.54</v>
      </c>
      <c r="AR168" s="24">
        <f>((AF168/1.8)*0.8+(F168/0.8)*0.2)*0.73+40</f>
        <v>56.607500000000002</v>
      </c>
      <c r="AS168" s="22">
        <f>((AA168/3)*0.6+(AC168/9)*0.2+(AZ168/0.96)*0.2)*0.75+40</f>
        <v>54.935970316677611</v>
      </c>
      <c r="AT168" s="26">
        <f>((AB168/7)*0.65+(AC168/9)*0.2+(AZ168/0.96)*0.25)*0.6+47</f>
        <v>63.298827459534756</v>
      </c>
      <c r="AU168" s="43">
        <f>((AD168/5.5)*0.95+(AY168/0.95)*0.17)*0.67+40</f>
        <v>55.379390688098091</v>
      </c>
      <c r="AV168" s="37">
        <f>(((AG168-321)/-3.21)*0.1+(AU168/0.95)*0.57+(AS168/0.95)*0.2+(AI168/20)*0.2)*0.6+40</f>
        <v>73.455113445217933</v>
      </c>
      <c r="AW168" s="42">
        <f>((AQ168/0.95)*0.4+(AS168/0.95)*0.2+(AR168/0.95)*0.2+(AY168/0.95)*0.2)*0.71+30</f>
        <v>77.586064472197506</v>
      </c>
      <c r="AX168" s="45">
        <f>(BI168*0.3+BK168*0.2+BM168*0.2+AY168*0.1+BN168*0.2)*0.8+30</f>
        <v>83.192531513553504</v>
      </c>
      <c r="AY168" s="47">
        <f>(BI168*0.2+BK168*0.2+BM168*0.2+(AQ168/0.96)*0.45)*0.79+30</f>
        <v>87.734003264925377</v>
      </c>
      <c r="AZ168" s="28">
        <f>(BI168*0.2+BJ168*0.3+(AC168/11)*0.3+(AR168/0.96)*0.1+BM168*0.1+(AY168/0.96)*0.1)*0.65+40</f>
        <v>73.510210026736729</v>
      </c>
      <c r="BA168" s="49">
        <f>IF(C168="C",(((AY168/0.95)*0.35+(AU168/0.95)*0.2+BK168*0.45)*0.55+30),IF(C168="PF",(((AY168/0.95)*0.4+(AU168/0.95)*0.25+BK168*0.35)*0.65+35),(((T168/6.3)*0.1+(AY168/0.95)*0.35+(AU168/0.95)*0.2+BK168*0.35)*0.65+40)))</f>
        <v>83.343475338848236</v>
      </c>
      <c r="BB168" s="45">
        <f>(BL168*0.3+BJ168*0.3+BI168*0.1+BN168*0.1+(AH168/2.8)*0.25)*0.62+40</f>
        <v>58.748200249920089</v>
      </c>
      <c r="BC168" s="5">
        <f>((D168-39)/-0.2)*0.5+50</f>
        <v>92.5</v>
      </c>
      <c r="BD168" s="5">
        <f>((F168-69)/0.19)*0.45+55</f>
        <v>69.21052631578948</v>
      </c>
      <c r="BE168" s="5">
        <f>((F168-85)/-0.16)*0.45+55</f>
        <v>83.125</v>
      </c>
      <c r="BF168" s="5">
        <f>((G168-161)/1.34)*0.45+55</f>
        <v>64.738805970149258</v>
      </c>
      <c r="BG168" s="5">
        <f>((G168-295)/-1.34)*0.45+55</f>
        <v>90.261194029850742</v>
      </c>
      <c r="BH168" s="5">
        <f>(M168/29.81)*0.45+55</f>
        <v>64.102650117410263</v>
      </c>
      <c r="BI168" s="5">
        <f>((D168-39)/-0.2)</f>
        <v>85</v>
      </c>
      <c r="BJ168" s="5">
        <f>((F168-69)/0.19)</f>
        <v>31.578947368421051</v>
      </c>
      <c r="BK168" s="5">
        <f>((F168-85)/-0.16)</f>
        <v>62.5</v>
      </c>
      <c r="BL168" s="5">
        <f>((G168-161)/1.34)</f>
        <v>21.641791044776117</v>
      </c>
      <c r="BM168" s="5">
        <f>((G168-295)/-1.34)</f>
        <v>78.358208955223873</v>
      </c>
      <c r="BN168" s="5">
        <f>(M168/29.81)</f>
        <v>20.228111372022813</v>
      </c>
      <c r="BP168" s="51" t="s">
        <v>801</v>
      </c>
      <c r="BQ168" s="51" t="s">
        <v>789</v>
      </c>
      <c r="BS168">
        <v>75.704000000000008</v>
      </c>
    </row>
    <row r="169" spans="1:71" x14ac:dyDescent="0.25">
      <c r="A169" s="1">
        <v>2</v>
      </c>
      <c r="B169" s="1" t="s">
        <v>29</v>
      </c>
      <c r="C169" s="1" t="s">
        <v>30</v>
      </c>
      <c r="D169" s="1">
        <v>20</v>
      </c>
      <c r="E169" s="4">
        <f>(F169-5)</f>
        <v>72</v>
      </c>
      <c r="F169">
        <v>77</v>
      </c>
      <c r="G169">
        <v>209</v>
      </c>
      <c r="H169" t="s">
        <v>782</v>
      </c>
      <c r="I169" s="1" t="s">
        <v>714</v>
      </c>
      <c r="J169" s="1" t="s">
        <v>31</v>
      </c>
      <c r="K169" s="1">
        <v>30</v>
      </c>
      <c r="L169" s="1">
        <v>0</v>
      </c>
      <c r="M169" s="1">
        <v>248</v>
      </c>
      <c r="N169" s="12">
        <v>35</v>
      </c>
      <c r="O169" s="12">
        <v>86</v>
      </c>
      <c r="P169" s="12">
        <v>0.40699999999999997</v>
      </c>
      <c r="Q169" s="7">
        <v>10</v>
      </c>
      <c r="R169" s="7">
        <v>25</v>
      </c>
      <c r="S169" s="7">
        <v>0.4</v>
      </c>
      <c r="T169" s="1">
        <v>25</v>
      </c>
      <c r="U169" s="1">
        <v>61</v>
      </c>
      <c r="V169" s="1">
        <v>0.41</v>
      </c>
      <c r="W169" s="1">
        <v>0.46500000000000002</v>
      </c>
      <c r="X169" s="16">
        <v>14</v>
      </c>
      <c r="Y169" s="16">
        <v>23</v>
      </c>
      <c r="Z169" s="16">
        <v>0.60899999999999999</v>
      </c>
      <c r="AA169" s="20">
        <v>9</v>
      </c>
      <c r="AB169" s="20">
        <v>19</v>
      </c>
      <c r="AC169" s="20">
        <v>28</v>
      </c>
      <c r="AD169" s="32">
        <v>16</v>
      </c>
      <c r="AE169" s="34">
        <v>16</v>
      </c>
      <c r="AF169" s="30">
        <v>7</v>
      </c>
      <c r="AG169" s="1">
        <v>14</v>
      </c>
      <c r="AH169" s="1">
        <v>24</v>
      </c>
      <c r="AI169" s="1">
        <v>94</v>
      </c>
      <c r="AJ169" s="1"/>
      <c r="AK169" s="4">
        <f>(AVERAGE(AM169:BB169)/0.87)*0.85+10</f>
        <v>74.68990980268066</v>
      </c>
      <c r="AL169" s="4">
        <f>AVERAGE(AM169:BB169)</f>
        <v>66.212025327449609</v>
      </c>
      <c r="AM169" s="14">
        <f>((P169*100)*0.5+(N169/6.59)*0.5)*0.66+45</f>
        <v>60.183655538694993</v>
      </c>
      <c r="AN169" s="10">
        <f>(BS169-MIN(BS$2:BS$493))/(MAX(BS$2:BS$493)-MIN(BS$2:BS$493))*61 +45</f>
        <v>71.205805814788235</v>
      </c>
      <c r="AO169" s="18">
        <f>IF(Y169&gt;50,((Z169*107)*0.9+(X169/5)*0.1)*0.7+30,((Z169*90)*0.5+(X169/5)*0.5)*0.7+40)</f>
        <v>60.163499999999999</v>
      </c>
      <c r="AP169" s="39">
        <f>((AZ169/0.96)*0.4+(AS169/0.96)*0.3+(T169/6.3)*0.4)*0.6+40</f>
        <v>69.640291089147212</v>
      </c>
      <c r="AQ169" s="37">
        <f>(AE169/1.5)*0.57+47</f>
        <v>53.08</v>
      </c>
      <c r="AR169" s="24">
        <f>((AF169/1.8)*0.8+(F169/0.8)*0.2)*0.73+40</f>
        <v>56.323611111111106</v>
      </c>
      <c r="AS169" s="22">
        <f>((AA169/3)*0.6+(AC169/9)*0.2+(AZ169/0.96)*0.2)*0.75+40</f>
        <v>53.479483526396038</v>
      </c>
      <c r="AT169" s="26">
        <f>((AB169/7)*0.65+(AC169/9)*0.2+(AZ169/0.96)*0.25)*0.6+47</f>
        <v>60.094721621634136</v>
      </c>
      <c r="AU169" s="43">
        <f>((AD169/5.5)*0.95+(AY169/0.95)*0.17)*0.67+40</f>
        <v>51.767708738636365</v>
      </c>
      <c r="AV169" s="37">
        <f>(((AG169-321)/-3.21)*0.1+(AU169/0.95)*0.57+(AS169/0.95)*0.2+(AI169/20)*0.2)*0.6+40</f>
        <v>71.693996085200041</v>
      </c>
      <c r="AW169" s="42">
        <f>((AQ169/0.95)*0.4+(AS169/0.95)*0.2+(AR169/0.95)*0.2+(AY169/0.95)*0.2)*0.71+30</f>
        <v>74.643242580616544</v>
      </c>
      <c r="AX169" s="45">
        <f>(BI169*0.3+BK169*0.2+BM169*0.2+AY169*0.1+BN169*0.2)*0.8+30</f>
        <v>79.016272544348041</v>
      </c>
      <c r="AY169" s="47">
        <f>(BI169*0.2+BK169*0.2+BM169*0.2+(AQ169/0.96)*0.45)*0.79+30</f>
        <v>82.706486007462686</v>
      </c>
      <c r="AZ169" s="28">
        <f>(BI169*0.2+BJ169*0.3+(AC169/11)*0.3+(AR169/0.96)*0.1+BM169*0.1+(AY169/0.96)*0.1)*0.65+40</f>
        <v>74.642027902267984</v>
      </c>
      <c r="BA169" s="49">
        <f>IF(C169="C",(((AY169/0.95)*0.35+(AU169/0.95)*0.2+BK169*0.45)*0.55+30),IF(C169="PF",(((AY169/0.95)*0.4+(AU169/0.95)*0.25+BK169*0.35)*0.65+35),(((T169/6.3)*0.1+(AY169/0.95)*0.35+(AU169/0.95)*0.2+BK169*0.35)*0.65+40)))</f>
        <v>78.522965668694923</v>
      </c>
      <c r="BB169" s="45">
        <f>(BL169*0.3+BJ169*0.3+BI169*0.1+BN169*0.1+(AH169/2.8)*0.25)*0.62+40</f>
        <v>62.228637010195605</v>
      </c>
      <c r="BC169" s="5">
        <f>((D169-39)/-0.2)*0.5+50</f>
        <v>97.5</v>
      </c>
      <c r="BD169" s="5">
        <f>((F169-69)/0.19)*0.45+55</f>
        <v>73.94736842105263</v>
      </c>
      <c r="BE169" s="5">
        <f>((F169-85)/-0.16)*0.45+55</f>
        <v>77.5</v>
      </c>
      <c r="BF169" s="5">
        <f>((G169-161)/1.34)*0.45+55</f>
        <v>71.119402985074629</v>
      </c>
      <c r="BG169" s="5">
        <f>((G169-295)/-1.34)*0.45+55</f>
        <v>83.880597014925371</v>
      </c>
      <c r="BH169" s="5">
        <f>(M169/29.81)*0.45+55</f>
        <v>58.74371016437437</v>
      </c>
      <c r="BI169" s="5">
        <f>((D169-39)/-0.2)</f>
        <v>95</v>
      </c>
      <c r="BJ169" s="5">
        <f>((F169-69)/0.19)</f>
        <v>42.10526315789474</v>
      </c>
      <c r="BK169" s="5">
        <f>((F169-85)/-0.16)</f>
        <v>50</v>
      </c>
      <c r="BL169" s="5">
        <f>((G169-161)/1.34)</f>
        <v>35.820895522388057</v>
      </c>
      <c r="BM169" s="5">
        <f>((G169-295)/-1.34)</f>
        <v>64.179104477611943</v>
      </c>
      <c r="BN169" s="5">
        <f>(M169/29.81)</f>
        <v>8.3193559208319368</v>
      </c>
      <c r="BP169" s="51" t="s">
        <v>802</v>
      </c>
      <c r="BQ169" s="51" t="s">
        <v>787</v>
      </c>
      <c r="BS169">
        <v>75.64</v>
      </c>
    </row>
    <row r="170" spans="1:71" x14ac:dyDescent="0.25">
      <c r="A170" s="1">
        <v>168</v>
      </c>
      <c r="B170" s="1" t="s">
        <v>229</v>
      </c>
      <c r="C170" s="1" t="s">
        <v>50</v>
      </c>
      <c r="D170" s="1">
        <v>28</v>
      </c>
      <c r="E170" s="4">
        <f>(F170-5)</f>
        <v>75</v>
      </c>
      <c r="F170">
        <v>80</v>
      </c>
      <c r="G170">
        <v>230</v>
      </c>
      <c r="H170" t="s">
        <v>615</v>
      </c>
      <c r="I170" s="1" t="s">
        <v>587</v>
      </c>
      <c r="J170" s="1" t="s">
        <v>103</v>
      </c>
      <c r="K170" s="1">
        <v>68</v>
      </c>
      <c r="L170" s="1">
        <v>67</v>
      </c>
      <c r="M170" s="1">
        <v>2408</v>
      </c>
      <c r="N170" s="12">
        <v>508</v>
      </c>
      <c r="O170" s="12">
        <v>1116</v>
      </c>
      <c r="P170" s="12">
        <v>0.45500000000000002</v>
      </c>
      <c r="Q170" s="7">
        <v>79</v>
      </c>
      <c r="R170" s="7">
        <v>220</v>
      </c>
      <c r="S170" s="7">
        <v>0.35899999999999999</v>
      </c>
      <c r="T170" s="1">
        <v>429</v>
      </c>
      <c r="U170" s="1">
        <v>896</v>
      </c>
      <c r="V170" s="1">
        <v>0.47899999999999998</v>
      </c>
      <c r="W170" s="1">
        <v>0.49099999999999999</v>
      </c>
      <c r="X170" s="16">
        <v>337</v>
      </c>
      <c r="Y170" s="16">
        <v>393</v>
      </c>
      <c r="Z170" s="16">
        <v>0.85799999999999998</v>
      </c>
      <c r="AA170" s="20">
        <v>98</v>
      </c>
      <c r="AB170" s="20">
        <v>301</v>
      </c>
      <c r="AC170" s="20">
        <v>399</v>
      </c>
      <c r="AD170" s="32">
        <v>250</v>
      </c>
      <c r="AE170" s="34">
        <v>71</v>
      </c>
      <c r="AF170" s="30">
        <v>41</v>
      </c>
      <c r="AG170" s="1">
        <v>183</v>
      </c>
      <c r="AH170" s="1">
        <v>157</v>
      </c>
      <c r="AI170" s="1">
        <v>1432</v>
      </c>
      <c r="AJ170" s="1"/>
      <c r="AK170" s="4">
        <f>(AVERAGE(AM170:BB170)/0.87)*0.85+10</f>
        <v>88.098355380675045</v>
      </c>
      <c r="AL170" s="4">
        <f>AVERAGE(AM170:BB170)</f>
        <v>79.935963742573279</v>
      </c>
      <c r="AM170" s="14">
        <f>((P170*100)*0.5+(N170/6.59)*0.5)*0.66+45</f>
        <v>85.45354324734447</v>
      </c>
      <c r="AN170" s="10">
        <f>(BS170-MIN(BS$2:BS$493))/(MAX(BS$2:BS$493)-MIN(BS$2:BS$493))*61 +45</f>
        <v>71.187673860373295</v>
      </c>
      <c r="AO170" s="18">
        <f>IF(Y170&gt;50,((Z170*107)*0.9+(X170/5)*0.1)*0.7+30,((Z170*90)*0.5+(X170/5)*0.5)*0.7+40)</f>
        <v>92.555779999999999</v>
      </c>
      <c r="AP170" s="39">
        <f>((AZ170/0.96)*0.4+(AS170/0.96)*0.3+(T170/6.3)*0.4)*0.6+40</f>
        <v>89.796197102627076</v>
      </c>
      <c r="AQ170" s="37">
        <f>(AE170/1.5)*0.57+47</f>
        <v>73.98</v>
      </c>
      <c r="AR170" s="24">
        <f>((AF170/1.8)*0.8+(F170/0.8)*0.2)*0.73+40</f>
        <v>67.902222222222221</v>
      </c>
      <c r="AS170" s="22">
        <f>((AA170/3)*0.6+(AC170/9)*0.2+(AZ170/0.96)*0.2)*0.75+40</f>
        <v>73.629840536934239</v>
      </c>
      <c r="AT170" s="26">
        <f>((AB170/7)*0.65+(AC170/9)*0.2+(AZ170/0.96)*0.25)*0.6+47</f>
        <v>81.36984053693422</v>
      </c>
      <c r="AU170" s="43">
        <f>((AD170/5.5)*0.95+(AY170/0.95)*0.17)*0.67+40</f>
        <v>78.366023040370806</v>
      </c>
      <c r="AV170" s="37">
        <f>(((AG170-321)/-3.21)*0.1+(AU170/0.95)*0.57+(AS170/0.95)*0.2+(AI170/20)*0.2)*0.6+40</f>
        <v>88.68381898311425</v>
      </c>
      <c r="AW170" s="42">
        <f>((AQ170/0.95)*0.4+(AS170/0.95)*0.2+(AR170/0.95)*0.2+(AY170/0.95)*0.2)*0.71+30</f>
        <v>85.033140428564252</v>
      </c>
      <c r="AX170" s="45">
        <f>(BI170*0.3+BK170*0.2+BM170*0.2+AY170*0.1+BN170*0.2)*0.8+30</f>
        <v>75.180707830701408</v>
      </c>
      <c r="AY170" s="47">
        <f>(BI170*0.2+BK170*0.2+BM170*0.2+(AQ170/0.96)*0.45)*0.79+30</f>
        <v>78.687397854477609</v>
      </c>
      <c r="AZ170" s="28">
        <f>(BI170*0.2+BJ170*0.3+(AC170/11)*0.3+(AR170/0.96)*0.1+BM170*0.1+(AY170/0.96)*0.1)*0.65+40</f>
        <v>78.590979436379087</v>
      </c>
      <c r="BA170" s="49">
        <f>IF(C170="C",(((AY170/0.95)*0.35+(AU170/0.95)*0.2+BK170*0.45)*0.55+30),IF(C170="PF",(((AY170/0.95)*0.4+(AU170/0.95)*0.25+BK170*0.35)*0.65+35),(((T170/6.3)*0.1+(AY170/0.95)*0.35+(AU170/0.95)*0.2+BK170*0.35)*0.65+40)))</f>
        <v>81.102898115287175</v>
      </c>
      <c r="BB170" s="45">
        <f>(BL170*0.3+BJ170*0.3+BI170*0.1+BN170*0.1+(AH170/2.8)*0.25)*0.62+40</f>
        <v>77.455356685842332</v>
      </c>
      <c r="BC170" s="5">
        <f>((D170-39)/-0.2)*0.5+50</f>
        <v>77.5</v>
      </c>
      <c r="BD170" s="5">
        <f>((F170-69)/0.19)*0.45+55</f>
        <v>81.05263157894737</v>
      </c>
      <c r="BE170" s="5">
        <f>((F170-85)/-0.16)*0.45+55</f>
        <v>69.0625</v>
      </c>
      <c r="BF170" s="5">
        <f>((G170-161)/1.34)*0.45+55</f>
        <v>78.171641791044777</v>
      </c>
      <c r="BG170" s="5">
        <f>((G170-295)/-1.34)*0.45+55</f>
        <v>76.828358208955223</v>
      </c>
      <c r="BH170" s="5">
        <f>(M170/29.81)*0.45+55</f>
        <v>91.350218047635025</v>
      </c>
      <c r="BI170" s="5">
        <f>((D170-39)/-0.2)</f>
        <v>55</v>
      </c>
      <c r="BJ170" s="5">
        <f>((F170-69)/0.19)</f>
        <v>57.89473684210526</v>
      </c>
      <c r="BK170" s="5">
        <f>((F170-85)/-0.16)</f>
        <v>31.25</v>
      </c>
      <c r="BL170" s="5">
        <f>((G170-161)/1.34)</f>
        <v>51.492537313432834</v>
      </c>
      <c r="BM170" s="5">
        <f>((G170-295)/-1.34)</f>
        <v>48.507462686567159</v>
      </c>
      <c r="BN170" s="5">
        <f>(M170/29.81)</f>
        <v>80.77826232807783</v>
      </c>
      <c r="BP170" s="51" t="s">
        <v>795</v>
      </c>
      <c r="BQ170" s="51" t="s">
        <v>781</v>
      </c>
      <c r="BS170">
        <v>75.618799999999993</v>
      </c>
    </row>
    <row r="171" spans="1:71" x14ac:dyDescent="0.25">
      <c r="A171" s="1">
        <v>307</v>
      </c>
      <c r="B171" s="1" t="s">
        <v>369</v>
      </c>
      <c r="C171" s="1" t="s">
        <v>30</v>
      </c>
      <c r="D171" s="1">
        <v>21</v>
      </c>
      <c r="E171" s="4">
        <f>(F171-5)</f>
        <v>73</v>
      </c>
      <c r="F171">
        <v>78</v>
      </c>
      <c r="G171">
        <v>205</v>
      </c>
      <c r="H171" t="s">
        <v>706</v>
      </c>
      <c r="I171" s="1" t="s">
        <v>734</v>
      </c>
      <c r="J171" s="1" t="s">
        <v>69</v>
      </c>
      <c r="K171" s="1">
        <v>62</v>
      </c>
      <c r="L171" s="1">
        <v>15</v>
      </c>
      <c r="M171" s="1">
        <v>1352</v>
      </c>
      <c r="N171" s="12">
        <v>172</v>
      </c>
      <c r="O171" s="12">
        <v>434</v>
      </c>
      <c r="P171" s="12">
        <v>0.39600000000000002</v>
      </c>
      <c r="Q171" s="7">
        <v>43</v>
      </c>
      <c r="R171" s="7">
        <v>150</v>
      </c>
      <c r="S171" s="7">
        <v>0.28699999999999998</v>
      </c>
      <c r="T171" s="1">
        <v>129</v>
      </c>
      <c r="U171" s="1">
        <v>284</v>
      </c>
      <c r="V171" s="1">
        <v>0.45400000000000001</v>
      </c>
      <c r="W171" s="1">
        <v>0.44600000000000001</v>
      </c>
      <c r="X171" s="16">
        <v>100</v>
      </c>
      <c r="Y171" s="16">
        <v>133</v>
      </c>
      <c r="Z171" s="16">
        <v>0.752</v>
      </c>
      <c r="AA171" s="20">
        <v>65</v>
      </c>
      <c r="AB171" s="20">
        <v>135</v>
      </c>
      <c r="AC171" s="20">
        <v>200</v>
      </c>
      <c r="AD171" s="32">
        <v>72</v>
      </c>
      <c r="AE171" s="34">
        <v>44</v>
      </c>
      <c r="AF171" s="30">
        <v>70</v>
      </c>
      <c r="AG171" s="1">
        <v>105</v>
      </c>
      <c r="AH171" s="1">
        <v>126</v>
      </c>
      <c r="AI171" s="1">
        <v>487</v>
      </c>
      <c r="AJ171" s="1"/>
      <c r="AK171" s="4">
        <f>(AVERAGE(AM171:BB171)/0.87)*0.85+10</f>
        <v>82.637923734542056</v>
      </c>
      <c r="AL171" s="4">
        <f>AVERAGE(AM171:BB171)</f>
        <v>74.347051351825399</v>
      </c>
      <c r="AM171" s="14">
        <f>((P171*100)*0.5+(N171/6.59)*0.5)*0.66+45</f>
        <v>66.681050075872534</v>
      </c>
      <c r="AN171" s="10">
        <f>(BS171-MIN(BS$2:BS$493))/(MAX(BS$2:BS$493)-MIN(BS$2:BS$493))*61 +45</f>
        <v>71.107277458722194</v>
      </c>
      <c r="AO171" s="18">
        <f>IF(Y171&gt;50,((Z171*107)*0.9+(X171/5)*0.1)*0.7+30,((Z171*90)*0.5+(X171/5)*0.5)*0.7+40)</f>
        <v>82.092320000000001</v>
      </c>
      <c r="AP171" s="39">
        <f>((AZ171/0.96)*0.4+(AS171/0.96)*0.3+(T171/6.3)*0.4)*0.6+40</f>
        <v>77.165395510907416</v>
      </c>
      <c r="AQ171" s="37">
        <f>(AE171/1.5)*0.57+47</f>
        <v>63.72</v>
      </c>
      <c r="AR171" s="24">
        <f>((AF171/1.8)*0.8+(F171/0.8)*0.2)*0.73+40</f>
        <v>76.946111111111122</v>
      </c>
      <c r="AS171" s="22">
        <f>((AA171/3)*0.6+(AC171/9)*0.2+(AZ171/0.96)*0.2)*0.75+40</f>
        <v>65.557730422352478</v>
      </c>
      <c r="AT171" s="26">
        <f>((AB171/7)*0.65+(AC171/9)*0.2+(AZ171/0.96)*0.25)*0.6+47</f>
        <v>69.662492327114379</v>
      </c>
      <c r="AU171" s="43">
        <f>((AD171/5.5)*0.95+(AY171/0.95)*0.17)*0.67+40</f>
        <v>58.564270735047849</v>
      </c>
      <c r="AV171" s="37">
        <f>(((AG171-321)/-3.21)*0.1+(AU171/0.95)*0.57+(AS171/0.95)*0.2+(AI171/20)*0.2)*0.6+40</f>
        <v>76.323497116589749</v>
      </c>
      <c r="AW171" s="42">
        <f>((AQ171/0.95)*0.4+(AS171/0.95)*0.2+(AR171/0.95)*0.2+(AY171/0.95)*0.2)*0.71+30</f>
        <v>83.105697258041999</v>
      </c>
      <c r="AX171" s="45">
        <f>(BI171*0.3+BK171*0.2+BM171*0.2+AY171*0.1+BN171*0.2)*0.8+30</f>
        <v>83.430154174122677</v>
      </c>
      <c r="AY171" s="47">
        <f>(BI171*0.2+BK171*0.2+BM171*0.2+(AQ171/0.96)*0.45)*0.79+30</f>
        <v>85.340752798507467</v>
      </c>
      <c r="AZ171" s="28">
        <f>(BI171*0.2+BJ171*0.3+(AC171/11)*0.3+(AR171/0.96)*0.1+BM171*0.1+(AY171/0.96)*0.1)*0.65+40</f>
        <v>79.836141369722498</v>
      </c>
      <c r="BA171" s="49">
        <f>IF(C171="C",(((AY171/0.95)*0.35+(AU171/0.95)*0.2+BK171*0.45)*0.55+30),IF(C171="PF",(((AY171/0.95)*0.4+(AU171/0.95)*0.25+BK171*0.35)*0.65+35),(((T171/6.3)*0.1+(AY171/0.95)*0.35+(AU171/0.95)*0.2+BK171*0.35)*0.65+40)))</f>
        <v>79.734999967496236</v>
      </c>
      <c r="BB171" s="45">
        <f>(BL171*0.3+BJ171*0.3+BI171*0.1+BN171*0.1+(AH171/2.8)*0.25)*0.62+40</f>
        <v>70.28493130359783</v>
      </c>
      <c r="BC171" s="5">
        <f>((D171-39)/-0.2)*0.5+50</f>
        <v>95</v>
      </c>
      <c r="BD171" s="5">
        <f>((F171-69)/0.19)*0.45+55</f>
        <v>76.315789473684205</v>
      </c>
      <c r="BE171" s="5">
        <f>((F171-85)/-0.16)*0.45+55</f>
        <v>74.6875</v>
      </c>
      <c r="BF171" s="5">
        <f>((G171-161)/1.34)*0.45+55</f>
        <v>69.776119402985074</v>
      </c>
      <c r="BG171" s="5">
        <f>((G171-295)/-1.34)*0.45+55</f>
        <v>85.223880597014926</v>
      </c>
      <c r="BH171" s="5">
        <f>(M171/29.81)*0.45+55</f>
        <v>75.409258638040924</v>
      </c>
      <c r="BI171" s="5">
        <f>((D171-39)/-0.2)</f>
        <v>90</v>
      </c>
      <c r="BJ171" s="5">
        <f>((F171-69)/0.19)</f>
        <v>47.368421052631575</v>
      </c>
      <c r="BK171" s="5">
        <f>((F171-85)/-0.16)</f>
        <v>43.75</v>
      </c>
      <c r="BL171" s="5">
        <f>((G171-161)/1.34)</f>
        <v>32.835820895522389</v>
      </c>
      <c r="BM171" s="5">
        <f>((G171-295)/-1.34)</f>
        <v>67.164179104477611</v>
      </c>
      <c r="BN171" s="5">
        <f>(M171/29.81)</f>
        <v>45.353908084535391</v>
      </c>
      <c r="BP171" s="51" t="s">
        <v>795</v>
      </c>
      <c r="BQ171" s="51" t="s">
        <v>789</v>
      </c>
      <c r="BS171">
        <v>75.524799999999999</v>
      </c>
    </row>
    <row r="172" spans="1:71" x14ac:dyDescent="0.25">
      <c r="A172" s="1">
        <v>296</v>
      </c>
      <c r="B172" s="1" t="s">
        <v>358</v>
      </c>
      <c r="C172" s="1" t="s">
        <v>73</v>
      </c>
      <c r="D172" s="1">
        <v>23</v>
      </c>
      <c r="E172" s="4">
        <f>(F172-5)</f>
        <v>71</v>
      </c>
      <c r="F172">
        <v>76</v>
      </c>
      <c r="G172">
        <v>200</v>
      </c>
      <c r="H172" t="s">
        <v>590</v>
      </c>
      <c r="I172" s="1" t="s">
        <v>587</v>
      </c>
      <c r="J172" s="1" t="s">
        <v>62</v>
      </c>
      <c r="K172" s="1">
        <v>28</v>
      </c>
      <c r="L172" s="1">
        <v>3</v>
      </c>
      <c r="M172" s="1">
        <v>417</v>
      </c>
      <c r="N172" s="12">
        <v>46</v>
      </c>
      <c r="O172" s="12">
        <v>101</v>
      </c>
      <c r="P172" s="12">
        <v>0.45500000000000002</v>
      </c>
      <c r="Q172" s="7">
        <v>18</v>
      </c>
      <c r="R172" s="7">
        <v>46</v>
      </c>
      <c r="S172" s="7">
        <v>0.39100000000000001</v>
      </c>
      <c r="T172" s="1">
        <v>28</v>
      </c>
      <c r="U172" s="1">
        <v>55</v>
      </c>
      <c r="V172" s="1">
        <v>0.50900000000000001</v>
      </c>
      <c r="W172" s="1">
        <v>0.54500000000000004</v>
      </c>
      <c r="X172" s="16">
        <v>8</v>
      </c>
      <c r="Y172" s="16">
        <v>9</v>
      </c>
      <c r="Z172" s="16">
        <v>0.88900000000000001</v>
      </c>
      <c r="AA172" s="20">
        <v>2</v>
      </c>
      <c r="AB172" s="20">
        <v>26</v>
      </c>
      <c r="AC172" s="20">
        <v>28</v>
      </c>
      <c r="AD172" s="32">
        <v>86</v>
      </c>
      <c r="AE172" s="34">
        <v>21</v>
      </c>
      <c r="AF172" s="30">
        <v>0</v>
      </c>
      <c r="AG172" s="1">
        <v>35</v>
      </c>
      <c r="AH172" s="1">
        <v>26</v>
      </c>
      <c r="AI172" s="1">
        <v>118</v>
      </c>
      <c r="AJ172" s="1"/>
      <c r="AK172" s="4">
        <f>(AVERAGE(AM172:BB172)/0.87)*0.85+10</f>
        <v>75.622996548454154</v>
      </c>
      <c r="AL172" s="4">
        <f>AVERAGE(AM172:BB172)</f>
        <v>67.167067055476608</v>
      </c>
      <c r="AM172" s="14">
        <f>((P172*100)*0.5+(N172/6.59)*0.5)*0.66+45</f>
        <v>62.31849013657056</v>
      </c>
      <c r="AN172" s="10">
        <f>(BS172-MIN(BS$2:BS$493))/(MAX(BS$2:BS$493)-MIN(BS$2:BS$493))*61 +45</f>
        <v>71.071697774587221</v>
      </c>
      <c r="AO172" s="18">
        <f>IF(Y172&gt;50,((Z172*107)*0.9+(X172/5)*0.1)*0.7+30,((Z172*90)*0.5+(X172/5)*0.5)*0.7+40)</f>
        <v>68.563500000000005</v>
      </c>
      <c r="AP172" s="39">
        <f>((AZ172/0.96)*0.4+(AS172/0.96)*0.3+(T172/6.3)*0.4)*0.6+40</f>
        <v>68.809187721311133</v>
      </c>
      <c r="AQ172" s="37">
        <f>(AE172/1.5)*0.57+47</f>
        <v>54.98</v>
      </c>
      <c r="AR172" s="24">
        <f>((AF172/1.8)*0.8+(F172/0.8)*0.2)*0.73+40</f>
        <v>53.87</v>
      </c>
      <c r="AS172" s="22">
        <f>((AA172/3)*0.6+(AC172/9)*0.2+(AZ172/0.96)*0.2)*0.75+40</f>
        <v>52.010734389544687</v>
      </c>
      <c r="AT172" s="26">
        <f>((AB172/7)*0.65+(AC172/9)*0.2+(AZ172/0.96)*0.25)*0.6+47</f>
        <v>60.065972484782783</v>
      </c>
      <c r="AU172" s="43">
        <f>((AD172/5.5)*0.95+(AY172/0.95)*0.17)*0.67+40</f>
        <v>59.914452122308617</v>
      </c>
      <c r="AV172" s="37">
        <f>(((AG172-321)/-3.21)*0.1+(AU172/0.95)*0.57+(AS172/0.95)*0.2+(AI172/20)*0.2)*0.6+40</f>
        <v>74.192774132075897</v>
      </c>
      <c r="AW172" s="42">
        <f>((AQ172/0.95)*0.4+(AS172/0.95)*0.2+(AR172/0.95)*0.2+(AY172/0.95)*0.2)*0.71+30</f>
        <v>74.682094906435637</v>
      </c>
      <c r="AX172" s="45">
        <f>(BI172*0.3+BK172*0.2+BM172*0.2+AY172*0.1+BN172*0.2)*0.8+30</f>
        <v>78.428560594098457</v>
      </c>
      <c r="AY172" s="47">
        <f>(BI172*0.2+BK172*0.2+BM172*0.2+(AQ172/0.96)*0.45)*0.79+30</f>
        <v>83.088773787313443</v>
      </c>
      <c r="AZ172" s="28">
        <f>(BI172*0.2+BJ172*0.3+(AC172/11)*0.3+(AR172/0.96)*0.1+BM172*0.1+(AY172/0.96)*0.1)*0.65+40</f>
        <v>71.962033426419325</v>
      </c>
      <c r="BA172" s="49">
        <f>IF(C172="C",(((AY172/0.95)*0.35+(AU172/0.95)*0.2+BK172*0.45)*0.55+30),IF(C172="PF",(((AY172/0.95)*0.4+(AU172/0.95)*0.25+BK172*0.35)*0.65+35),(((T172/6.3)*0.1+(AY172/0.95)*0.35+(AU172/0.95)*0.2+BK172*0.35)*0.65+40)))</f>
        <v>81.182158428377235</v>
      </c>
      <c r="BB172" s="45">
        <f>(BL172*0.3+BJ172*0.3+BI172*0.1+BN172*0.1+(AH172/2.8)*0.25)*0.62+40</f>
        <v>59.532642983800706</v>
      </c>
      <c r="BC172" s="5">
        <f>((D172-39)/-0.2)*0.5+50</f>
        <v>90</v>
      </c>
      <c r="BD172" s="5">
        <f>((F172-69)/0.19)*0.45+55</f>
        <v>71.578947368421055</v>
      </c>
      <c r="BE172" s="5">
        <f>((F172-85)/-0.16)*0.45+55</f>
        <v>80.3125</v>
      </c>
      <c r="BF172" s="5">
        <f>((G172-161)/1.34)*0.45+55</f>
        <v>68.097014925373131</v>
      </c>
      <c r="BG172" s="5">
        <f>((G172-295)/-1.34)*0.45+55</f>
        <v>86.902985074626869</v>
      </c>
      <c r="BH172" s="5">
        <f>(M172/29.81)*0.45+55</f>
        <v>61.294867494129491</v>
      </c>
      <c r="BI172" s="5">
        <f>((D172-39)/-0.2)</f>
        <v>80</v>
      </c>
      <c r="BJ172" s="5">
        <f>((F172-69)/0.19)</f>
        <v>36.842105263157897</v>
      </c>
      <c r="BK172" s="5">
        <f>((F172-85)/-0.16)</f>
        <v>56.25</v>
      </c>
      <c r="BL172" s="5">
        <f>((G172-161)/1.34)</f>
        <v>29.104477611940297</v>
      </c>
      <c r="BM172" s="5">
        <f>((G172-295)/-1.34)</f>
        <v>70.895522388059703</v>
      </c>
      <c r="BN172" s="5">
        <f>(M172/29.81)</f>
        <v>13.988594431398861</v>
      </c>
      <c r="BP172" s="51" t="s">
        <v>797</v>
      </c>
      <c r="BQ172" s="51" t="s">
        <v>789</v>
      </c>
      <c r="BS172">
        <v>75.483199999999997</v>
      </c>
    </row>
    <row r="173" spans="1:71" x14ac:dyDescent="0.25">
      <c r="A173" s="1">
        <v>411</v>
      </c>
      <c r="B173" s="1" t="s">
        <v>476</v>
      </c>
      <c r="C173" s="1" t="s">
        <v>73</v>
      </c>
      <c r="D173" s="1">
        <v>27</v>
      </c>
      <c r="E173" s="4">
        <f>(F173-5)</f>
        <v>70</v>
      </c>
      <c r="F173">
        <v>75</v>
      </c>
      <c r="G173">
        <v>205</v>
      </c>
      <c r="H173" t="s">
        <v>687</v>
      </c>
      <c r="I173" s="1" t="s">
        <v>587</v>
      </c>
      <c r="J173" s="1" t="s">
        <v>47</v>
      </c>
      <c r="K173" s="1">
        <v>53</v>
      </c>
      <c r="L173" s="1">
        <v>21</v>
      </c>
      <c r="M173" s="1">
        <v>1107</v>
      </c>
      <c r="N173" s="12">
        <v>145</v>
      </c>
      <c r="O173" s="12">
        <v>355</v>
      </c>
      <c r="P173" s="12">
        <v>0.40799999999999997</v>
      </c>
      <c r="Q173" s="7">
        <v>41</v>
      </c>
      <c r="R173" s="7">
        <v>131</v>
      </c>
      <c r="S173" s="7">
        <v>0.313</v>
      </c>
      <c r="T173" s="1">
        <v>104</v>
      </c>
      <c r="U173" s="1">
        <v>224</v>
      </c>
      <c r="V173" s="1">
        <v>0.46400000000000002</v>
      </c>
      <c r="W173" s="1">
        <v>0.46600000000000003</v>
      </c>
      <c r="X173" s="16">
        <v>60</v>
      </c>
      <c r="Y173" s="16">
        <v>77</v>
      </c>
      <c r="Z173" s="16">
        <v>0.77900000000000003</v>
      </c>
      <c r="AA173" s="20">
        <v>12</v>
      </c>
      <c r="AB173" s="20">
        <v>131</v>
      </c>
      <c r="AC173" s="20">
        <v>143</v>
      </c>
      <c r="AD173" s="32">
        <v>190</v>
      </c>
      <c r="AE173" s="34">
        <v>23</v>
      </c>
      <c r="AF173" s="30">
        <v>0</v>
      </c>
      <c r="AG173" s="1">
        <v>65</v>
      </c>
      <c r="AH173" s="1">
        <v>47</v>
      </c>
      <c r="AI173" s="1">
        <v>391</v>
      </c>
      <c r="AJ173" s="1"/>
      <c r="AK173" s="4">
        <f>(AVERAGE(AM173:BB173)/0.87)*0.85+10</f>
        <v>78.584773110658389</v>
      </c>
      <c r="AL173" s="4">
        <f>AVERAGE(AM173:BB173)</f>
        <v>70.198532477968001</v>
      </c>
      <c r="AM173" s="14">
        <f>((P173*100)*0.5+(N173/6.59)*0.5)*0.66+45</f>
        <v>65.725001517450693</v>
      </c>
      <c r="AN173" s="10">
        <f>(BS173-MIN(BS$2:BS$493))/(MAX(BS$2:BS$493)-MIN(BS$2:BS$493))*61 +45</f>
        <v>71.022433596554208</v>
      </c>
      <c r="AO173" s="18">
        <f>IF(Y173&gt;50,((Z173*107)*0.9+(X173/5)*0.1)*0.7+30,((Z173*90)*0.5+(X173/5)*0.5)*0.7+40)</f>
        <v>83.35239</v>
      </c>
      <c r="AP173" s="39">
        <f>((AZ173/0.96)*0.4+(AS173/0.96)*0.3+(T173/6.3)*0.4)*0.6+40</f>
        <v>71.783515567802056</v>
      </c>
      <c r="AQ173" s="37">
        <f>(AE173/1.5)*0.57+47</f>
        <v>55.74</v>
      </c>
      <c r="AR173" s="24">
        <f>((AF173/1.8)*0.8+(F173/0.8)*0.2)*0.73+40</f>
        <v>53.6875</v>
      </c>
      <c r="AS173" s="22">
        <f>((AA173/3)*0.6+(AC173/9)*0.2+(AZ173/0.96)*0.2)*0.75+40</f>
        <v>55.113255462506643</v>
      </c>
      <c r="AT173" s="26">
        <f>((AB173/7)*0.65+(AC173/9)*0.2+(AZ173/0.96)*0.25)*0.6+47</f>
        <v>67.135160224411408</v>
      </c>
      <c r="AU173" s="43">
        <f>((AD173/5.5)*0.95+(AY173/0.95)*0.17)*0.67+40</f>
        <v>71.652675834629193</v>
      </c>
      <c r="AV173" s="37">
        <f>(((AG173-321)/-3.21)*0.1+(AU173/0.95)*0.57+(AS173/0.95)*0.2+(AI173/20)*0.2)*0.6+40</f>
        <v>79.887684403649828</v>
      </c>
      <c r="AW173" s="42">
        <f>((AQ173/0.95)*0.4+(AS173/0.95)*0.2+(AR173/0.95)*0.2+(AY173/0.95)*0.2)*0.71+30</f>
        <v>74.974974590067376</v>
      </c>
      <c r="AX173" s="45">
        <f>(BI173*0.3+BK173*0.2+BM173*0.2+AY173*0.1+BN173*0.2)*0.8+30</f>
        <v>77.536551705991172</v>
      </c>
      <c r="AY173" s="47">
        <f>(BI173*0.2+BK173*0.2+BM173*0.2+(AQ173/0.96)*0.45)*0.79+30</f>
        <v>80.608159048507474</v>
      </c>
      <c r="AZ173" s="28">
        <f>(BI173*0.2+BJ173*0.3+(AC173/11)*0.3+(AR173/0.96)*0.1+BM173*0.1+(AY173/0.96)*0.1)*0.65+40</f>
        <v>69.951501626709188</v>
      </c>
      <c r="BA173" s="49">
        <f>IF(C173="C",(((AY173/0.95)*0.35+(AU173/0.95)*0.2+BK173*0.45)*0.55+30),IF(C173="PF",(((AY173/0.95)*0.4+(AU173/0.95)*0.25+BK173*0.35)*0.65+35),(((T173/6.3)*0.1+(AY173/0.95)*0.35+(AU173/0.95)*0.2+BK173*0.35)*0.65+40)))</f>
        <v>84.400401706739302</v>
      </c>
      <c r="BB173" s="45">
        <f>(BL173*0.3+BJ173*0.3+BI173*0.1+BN173*0.1+(AH173/2.8)*0.25)*0.62+40</f>
        <v>60.605314362469429</v>
      </c>
      <c r="BC173" s="5">
        <f>((D173-39)/-0.2)*0.5+50</f>
        <v>80</v>
      </c>
      <c r="BD173" s="5">
        <f>((F173-69)/0.19)*0.45+55</f>
        <v>69.21052631578948</v>
      </c>
      <c r="BE173" s="5">
        <f>((F173-85)/-0.16)*0.45+55</f>
        <v>83.125</v>
      </c>
      <c r="BF173" s="5">
        <f>((G173-161)/1.34)*0.45+55</f>
        <v>69.776119402985074</v>
      </c>
      <c r="BG173" s="5">
        <f>((G173-295)/-1.34)*0.45+55</f>
        <v>85.223880597014926</v>
      </c>
      <c r="BH173" s="5">
        <f>(M173/29.81)*0.45+55</f>
        <v>71.71083529017109</v>
      </c>
      <c r="BI173" s="5">
        <f>((D173-39)/-0.2)</f>
        <v>60</v>
      </c>
      <c r="BJ173" s="5">
        <f>((F173-69)/0.19)</f>
        <v>31.578947368421051</v>
      </c>
      <c r="BK173" s="5">
        <f>((F173-85)/-0.16)</f>
        <v>62.5</v>
      </c>
      <c r="BL173" s="5">
        <f>((G173-161)/1.34)</f>
        <v>32.835820895522389</v>
      </c>
      <c r="BM173" s="5">
        <f>((G173-295)/-1.34)</f>
        <v>67.164179104477611</v>
      </c>
      <c r="BN173" s="5">
        <f>(M173/29.81)</f>
        <v>37.135189533713522</v>
      </c>
      <c r="BP173" s="51" t="s">
        <v>785</v>
      </c>
      <c r="BQ173" s="51" t="s">
        <v>787</v>
      </c>
      <c r="BS173">
        <v>75.425600000000003</v>
      </c>
    </row>
    <row r="174" spans="1:71" x14ac:dyDescent="0.25">
      <c r="A174" s="1">
        <v>383</v>
      </c>
      <c r="B174" s="1" t="s">
        <v>447</v>
      </c>
      <c r="C174" s="1" t="s">
        <v>30</v>
      </c>
      <c r="D174" s="1">
        <v>34</v>
      </c>
      <c r="E174" s="4">
        <f>(F174-5)</f>
        <v>73</v>
      </c>
      <c r="F174">
        <v>78</v>
      </c>
      <c r="G174">
        <v>225</v>
      </c>
      <c r="H174" t="s">
        <v>606</v>
      </c>
      <c r="I174" s="1" t="s">
        <v>587</v>
      </c>
      <c r="J174" s="1" t="s">
        <v>43</v>
      </c>
      <c r="K174" s="1">
        <v>19</v>
      </c>
      <c r="L174" s="1">
        <v>15</v>
      </c>
      <c r="M174" s="1">
        <v>416</v>
      </c>
      <c r="N174" s="12">
        <v>62</v>
      </c>
      <c r="O174" s="12">
        <v>178</v>
      </c>
      <c r="P174" s="12">
        <v>0.34799999999999998</v>
      </c>
      <c r="Q174" s="7">
        <v>31</v>
      </c>
      <c r="R174" s="7">
        <v>96</v>
      </c>
      <c r="S174" s="7">
        <v>0.32300000000000001</v>
      </c>
      <c r="T174" s="1">
        <v>31</v>
      </c>
      <c r="U174" s="1">
        <v>82</v>
      </c>
      <c r="V174" s="1">
        <v>0.378</v>
      </c>
      <c r="W174" s="1">
        <v>0.435</v>
      </c>
      <c r="X174" s="16">
        <v>17</v>
      </c>
      <c r="Y174" s="16">
        <v>22</v>
      </c>
      <c r="Z174" s="16">
        <v>0.77300000000000002</v>
      </c>
      <c r="AA174" s="20">
        <v>13</v>
      </c>
      <c r="AB174" s="20">
        <v>53</v>
      </c>
      <c r="AC174" s="20">
        <v>66</v>
      </c>
      <c r="AD174" s="32">
        <v>38</v>
      </c>
      <c r="AE174" s="34">
        <v>13</v>
      </c>
      <c r="AF174" s="30">
        <v>3</v>
      </c>
      <c r="AG174" s="1">
        <v>16</v>
      </c>
      <c r="AH174" s="1">
        <v>28</v>
      </c>
      <c r="AI174" s="1">
        <v>172</v>
      </c>
      <c r="AJ174" s="1"/>
      <c r="AK174" s="4">
        <f>(AVERAGE(AM174:BB174)/0.87)*0.85+10</f>
        <v>71.696680028073914</v>
      </c>
      <c r="AL174" s="4">
        <f>AVERAGE(AM174:BB174)</f>
        <v>63.148366616969767</v>
      </c>
      <c r="AM174" s="14">
        <f>((P174*100)*0.5+(N174/6.59)*0.5)*0.66+45</f>
        <v>59.588704097116846</v>
      </c>
      <c r="AN174" s="10">
        <f>(BS174-MIN(BS$2:BS$493))/(MAX(BS$2:BS$493)-MIN(BS$2:BS$493))*61 +45</f>
        <v>70.975906317300797</v>
      </c>
      <c r="AO174" s="18">
        <f>IF(Y174&gt;50,((Z174*107)*0.9+(X174/5)*0.1)*0.7+30,((Z174*90)*0.5+(X174/5)*0.5)*0.7+40)</f>
        <v>65.539500000000004</v>
      </c>
      <c r="AP174" s="39">
        <f>((AZ174/0.96)*0.4+(AS174/0.96)*0.3+(T174/6.3)*0.4)*0.6+40</f>
        <v>67.523957236871297</v>
      </c>
      <c r="AQ174" s="37">
        <f>(AE174/1.5)*0.57+47</f>
        <v>51.94</v>
      </c>
      <c r="AR174" s="24">
        <f>((AF174/1.8)*0.8+(F174/0.8)*0.2)*0.73+40</f>
        <v>55.208333333333329</v>
      </c>
      <c r="AS174" s="22">
        <f>((AA174/3)*0.6+(AC174/9)*0.2+(AZ174/0.96)*0.2)*0.75+40</f>
        <v>53.271611108206386</v>
      </c>
      <c r="AT174" s="26">
        <f>((AB174/7)*0.65+(AC174/9)*0.2+(AZ174/0.96)*0.25)*0.6+47</f>
        <v>61.054468251063533</v>
      </c>
      <c r="AU174" s="43">
        <f>((AD174/5.5)*0.95+(AY174/0.95)*0.17)*0.67+40</f>
        <v>52.592473110346894</v>
      </c>
      <c r="AV174" s="37">
        <f>(((AG174-321)/-3.21)*0.1+(AU174/0.95)*0.57+(AS174/0.95)*0.2+(AI174/20)*0.2)*0.6+40</f>
        <v>72.395270512832312</v>
      </c>
      <c r="AW174" s="42">
        <f>((AQ174/0.95)*0.4+(AS174/0.95)*0.2+(AR174/0.95)*0.2+(AY174/0.95)*0.2)*0.71+30</f>
        <v>71.958788840994643</v>
      </c>
      <c r="AX174" s="45">
        <f>(BI174*0.3+BK174*0.2+BM174*0.2+AY174*0.1+BN174*0.2)*0.8+30</f>
        <v>59.059037745309851</v>
      </c>
      <c r="AY174" s="47">
        <f>(BI174*0.2+BK174*0.2+BM174*0.2+(AQ174/0.96)*0.45)*0.79+30</f>
        <v>68.350262593283588</v>
      </c>
      <c r="AZ174" s="28">
        <f>(BI174*0.2+BJ174*0.3+(AC174/11)*0.3+(AR174/0.96)*0.1+BM174*0.1+(AY174/0.96)*0.1)*0.65+40</f>
        <v>65.418311092520881</v>
      </c>
      <c r="BA174" s="49">
        <f>IF(C174="C",(((AY174/0.95)*0.35+(AU174/0.95)*0.2+BK174*0.45)*0.55+30),IF(C174="PF",(((AY174/0.95)*0.4+(AU174/0.95)*0.25+BK174*0.35)*0.65+35),(((T174/6.3)*0.1+(AY174/0.95)*0.35+(AU174/0.95)*0.2+BK174*0.35)*0.65+40)))</f>
        <v>73.837920211227711</v>
      </c>
      <c r="BB174" s="45">
        <f>(BL174*0.3+BJ174*0.3+BI174*0.1+BN174*0.1+(AH174/2.8)*0.25)*0.62+40</f>
        <v>61.659321421108231</v>
      </c>
      <c r="BC174" s="5">
        <f>((D174-39)/-0.2)*0.5+50</f>
        <v>62.5</v>
      </c>
      <c r="BD174" s="5">
        <f>((F174-69)/0.19)*0.45+55</f>
        <v>76.315789473684205</v>
      </c>
      <c r="BE174" s="5">
        <f>((F174-85)/-0.16)*0.45+55</f>
        <v>74.6875</v>
      </c>
      <c r="BF174" s="5">
        <f>((G174-161)/1.34)*0.45+55</f>
        <v>76.492537313432834</v>
      </c>
      <c r="BG174" s="5">
        <f>((G174-295)/-1.34)*0.45+55</f>
        <v>78.507462686567166</v>
      </c>
      <c r="BH174" s="5">
        <f>(M174/29.81)*0.45+55</f>
        <v>61.279771888627977</v>
      </c>
      <c r="BI174" s="5">
        <f>((D174-39)/-0.2)</f>
        <v>25</v>
      </c>
      <c r="BJ174" s="5">
        <f>((F174-69)/0.19)</f>
        <v>47.368421052631575</v>
      </c>
      <c r="BK174" s="5">
        <f>((F174-85)/-0.16)</f>
        <v>43.75</v>
      </c>
      <c r="BL174" s="5">
        <f>((G174-161)/1.34)</f>
        <v>47.761194029850742</v>
      </c>
      <c r="BM174" s="5">
        <f>((G174-295)/-1.34)</f>
        <v>52.238805970149251</v>
      </c>
      <c r="BN174" s="5">
        <f>(M174/29.81)</f>
        <v>13.955048641395505</v>
      </c>
      <c r="BP174" s="51" t="s">
        <v>789</v>
      </c>
      <c r="BQ174" s="51" t="s">
        <v>787</v>
      </c>
      <c r="BS174">
        <v>75.371200000000002</v>
      </c>
    </row>
    <row r="175" spans="1:71" x14ac:dyDescent="0.25">
      <c r="A175" s="1">
        <v>292</v>
      </c>
      <c r="B175" s="1" t="s">
        <v>354</v>
      </c>
      <c r="C175" s="1" t="s">
        <v>73</v>
      </c>
      <c r="D175" s="1">
        <v>24</v>
      </c>
      <c r="E175" s="4">
        <f>(F175-5)</f>
        <v>70</v>
      </c>
      <c r="F175">
        <v>75</v>
      </c>
      <c r="G175">
        <v>207</v>
      </c>
      <c r="H175" t="s">
        <v>702</v>
      </c>
      <c r="I175" s="1" t="s">
        <v>587</v>
      </c>
      <c r="J175" s="1" t="s">
        <v>67</v>
      </c>
      <c r="K175" s="1">
        <v>55</v>
      </c>
      <c r="L175" s="1">
        <v>0</v>
      </c>
      <c r="M175" s="1">
        <v>833</v>
      </c>
      <c r="N175" s="12">
        <v>117</v>
      </c>
      <c r="O175" s="12">
        <v>292</v>
      </c>
      <c r="P175" s="12">
        <v>0.40100000000000002</v>
      </c>
      <c r="Q175" s="7">
        <v>40</v>
      </c>
      <c r="R175" s="7">
        <v>127</v>
      </c>
      <c r="S175" s="7">
        <v>0.315</v>
      </c>
      <c r="T175" s="1">
        <v>77</v>
      </c>
      <c r="U175" s="1">
        <v>165</v>
      </c>
      <c r="V175" s="1">
        <v>0.46700000000000003</v>
      </c>
      <c r="W175" s="1">
        <v>0.46899999999999997</v>
      </c>
      <c r="X175" s="16">
        <v>25</v>
      </c>
      <c r="Y175" s="16">
        <v>31</v>
      </c>
      <c r="Z175" s="16">
        <v>0.80600000000000005</v>
      </c>
      <c r="AA175" s="20">
        <v>8</v>
      </c>
      <c r="AB175" s="20">
        <v>71</v>
      </c>
      <c r="AC175" s="20">
        <v>79</v>
      </c>
      <c r="AD175" s="32">
        <v>155</v>
      </c>
      <c r="AE175" s="34">
        <v>30</v>
      </c>
      <c r="AF175" s="30">
        <v>2</v>
      </c>
      <c r="AG175" s="1">
        <v>49</v>
      </c>
      <c r="AH175" s="1">
        <v>32</v>
      </c>
      <c r="AI175" s="1">
        <v>299</v>
      </c>
      <c r="AJ175" s="1"/>
      <c r="AK175" s="4">
        <f>(AVERAGE(AM175:BB175)/0.87)*0.85+10</f>
        <v>77.392738134214369</v>
      </c>
      <c r="AL175" s="4">
        <f>AVERAGE(AM175:BB175)</f>
        <v>68.978449619725296</v>
      </c>
      <c r="AM175" s="14">
        <f>((P175*100)*0.5+(N175/6.59)*0.5)*0.66+45</f>
        <v>64.091877086494691</v>
      </c>
      <c r="AN175" s="10">
        <f>(BS175-MIN(BS$2:BS$493))/(MAX(BS$2:BS$493)-MIN(BS$2:BS$493))*61 +45</f>
        <v>70.973169418521181</v>
      </c>
      <c r="AO175" s="18">
        <f>IF(Y175&gt;50,((Z175*107)*0.9+(X175/5)*0.1)*0.7+30,((Z175*90)*0.5+(X175/5)*0.5)*0.7+40)</f>
        <v>67.138999999999996</v>
      </c>
      <c r="AP175" s="39">
        <f>((AZ175/0.96)*0.4+(AS175/0.96)*0.3+(T175/6.3)*0.4)*0.6+40</f>
        <v>70.714359571994038</v>
      </c>
      <c r="AQ175" s="37">
        <f>(AE175/1.5)*0.57+47</f>
        <v>58.4</v>
      </c>
      <c r="AR175" s="24">
        <f>((AF175/1.8)*0.8+(F175/0.8)*0.2)*0.73+40</f>
        <v>54.336388888888891</v>
      </c>
      <c r="AS175" s="22">
        <f>((AA175/3)*0.6+(AC175/9)*0.2+(AZ175/0.96)*0.2)*0.75+40</f>
        <v>53.598709317665659</v>
      </c>
      <c r="AT175" s="26">
        <f>((AB175/7)*0.65+(AC175/9)*0.2+(AZ175/0.96)*0.25)*0.6+47</f>
        <v>63.091090270046607</v>
      </c>
      <c r="AU175" s="43">
        <f>((AD175/5.5)*0.95+(AY175/0.95)*0.17)*0.67+40</f>
        <v>67.976198193779908</v>
      </c>
      <c r="AV175" s="37">
        <f>(((AG175-321)/-3.21)*0.1+(AU175/0.95)*0.57+(AS175/0.95)*0.2+(AI175/20)*0.2)*0.6+40</f>
        <v>78.119906781524932</v>
      </c>
      <c r="AW175" s="42">
        <f>((AQ175/0.95)*0.4+(AS175/0.95)*0.2+(AR175/0.95)*0.2+(AY175/0.95)*0.2)*0.71+30</f>
        <v>76.107021474268024</v>
      </c>
      <c r="AX175" s="45">
        <f>(BI175*0.3+BK175*0.2+BM175*0.2+AY175*0.1+BN175*0.2)*0.8+30</f>
        <v>79.676635130453064</v>
      </c>
      <c r="AY175" s="47">
        <f>(BI175*0.2+BK175*0.2+BM175*0.2+(AQ175/0.96)*0.45)*0.79+30</f>
        <v>83.72736940298509</v>
      </c>
      <c r="AZ175" s="28">
        <f>(BI175*0.2+BJ175*0.3+(AC175/11)*0.3+(AR175/0.96)*0.1+BM175*0.1+(AY175/0.96)*0.1)*0.65+40</f>
        <v>70.925072966393529</v>
      </c>
      <c r="BA175" s="49">
        <f>IF(C175="C",(((AY175/0.95)*0.35+(AU175/0.95)*0.2+BK175*0.45)*0.55+30),IF(C175="PF",(((AY175/0.95)*0.4+(AU175/0.95)*0.25+BK175*0.35)*0.65+35),(((T175/6.3)*0.1+(AY175/0.95)*0.35+(AU175/0.95)*0.2+BK175*0.35)*0.65+40)))</f>
        <v>84.365702133255496</v>
      </c>
      <c r="BB175" s="45">
        <f>(BL175*0.3+BJ175*0.3+BI175*0.1+BN175*0.1+(AH175/2.8)*0.25)*0.62+40</f>
        <v>60.412693279333809</v>
      </c>
      <c r="BC175" s="5">
        <f>((D175-39)/-0.2)*0.5+50</f>
        <v>87.5</v>
      </c>
      <c r="BD175" s="5">
        <f>((F175-69)/0.19)*0.45+55</f>
        <v>69.21052631578948</v>
      </c>
      <c r="BE175" s="5">
        <f>((F175-85)/-0.16)*0.45+55</f>
        <v>83.125</v>
      </c>
      <c r="BF175" s="5">
        <f>((G175-161)/1.34)*0.45+55</f>
        <v>70.447761194029852</v>
      </c>
      <c r="BG175" s="5">
        <f>((G175-295)/-1.34)*0.45+55</f>
        <v>84.552238805970148</v>
      </c>
      <c r="BH175" s="5">
        <f>(M175/29.81)*0.45+55</f>
        <v>67.574639382757468</v>
      </c>
      <c r="BI175" s="5">
        <f>((D175-39)/-0.2)</f>
        <v>75</v>
      </c>
      <c r="BJ175" s="5">
        <f>((F175-69)/0.19)</f>
        <v>31.578947368421051</v>
      </c>
      <c r="BK175" s="5">
        <f>((F175-85)/-0.16)</f>
        <v>62.5</v>
      </c>
      <c r="BL175" s="5">
        <f>((G175-161)/1.34)</f>
        <v>34.328358208955223</v>
      </c>
      <c r="BM175" s="5">
        <f>((G175-295)/-1.34)</f>
        <v>65.671641791044777</v>
      </c>
      <c r="BN175" s="5">
        <f>(M175/29.81)</f>
        <v>27.943643072794366</v>
      </c>
      <c r="BP175" s="51" t="s">
        <v>800</v>
      </c>
      <c r="BQ175" s="51" t="s">
        <v>787</v>
      </c>
      <c r="BS175">
        <v>75.367999999999995</v>
      </c>
    </row>
    <row r="176" spans="1:71" x14ac:dyDescent="0.25">
      <c r="A176" s="1">
        <v>139</v>
      </c>
      <c r="B176" s="1" t="s">
        <v>200</v>
      </c>
      <c r="C176" s="1" t="s">
        <v>50</v>
      </c>
      <c r="D176" s="1">
        <v>26</v>
      </c>
      <c r="E176" s="4">
        <f>(F176-5)</f>
        <v>76</v>
      </c>
      <c r="F176">
        <v>81</v>
      </c>
      <c r="G176">
        <v>240</v>
      </c>
      <c r="H176" t="s">
        <v>654</v>
      </c>
      <c r="I176" s="1" t="s">
        <v>587</v>
      </c>
      <c r="J176" s="1" t="s">
        <v>34</v>
      </c>
      <c r="K176" s="1">
        <v>27</v>
      </c>
      <c r="L176" s="1">
        <v>27</v>
      </c>
      <c r="M176" s="1">
        <v>913</v>
      </c>
      <c r="N176" s="12">
        <v>238</v>
      </c>
      <c r="O176" s="12">
        <v>467</v>
      </c>
      <c r="P176" s="12">
        <v>0.51</v>
      </c>
      <c r="Q176" s="7">
        <v>64</v>
      </c>
      <c r="R176" s="7">
        <v>159</v>
      </c>
      <c r="S176" s="7">
        <v>0.40300000000000002</v>
      </c>
      <c r="T176" s="1">
        <v>174</v>
      </c>
      <c r="U176" s="1">
        <v>308</v>
      </c>
      <c r="V176" s="1">
        <v>0.56499999999999995</v>
      </c>
      <c r="W176" s="1">
        <v>0.57799999999999996</v>
      </c>
      <c r="X176" s="16">
        <v>146</v>
      </c>
      <c r="Y176" s="16">
        <v>171</v>
      </c>
      <c r="Z176" s="16">
        <v>0.85399999999999998</v>
      </c>
      <c r="AA176" s="20">
        <v>16</v>
      </c>
      <c r="AB176" s="20">
        <v>162</v>
      </c>
      <c r="AC176" s="20">
        <v>178</v>
      </c>
      <c r="AD176" s="32">
        <v>110</v>
      </c>
      <c r="AE176" s="34">
        <v>24</v>
      </c>
      <c r="AF176" s="30">
        <v>25</v>
      </c>
      <c r="AG176" s="1">
        <v>74</v>
      </c>
      <c r="AH176" s="1">
        <v>40</v>
      </c>
      <c r="AI176" s="1">
        <v>686</v>
      </c>
      <c r="AJ176" s="1"/>
      <c r="AK176" s="4">
        <f>(AVERAGE(AM176:BB176)/0.87)*0.85+10</f>
        <v>78.973838528177069</v>
      </c>
      <c r="AL176" s="4">
        <f>AVERAGE(AM176:BB176)</f>
        <v>70.596752375898888</v>
      </c>
      <c r="AM176" s="14">
        <f>((P176*100)*0.5+(N176/6.59)*0.5)*0.66+45</f>
        <v>73.748057663125948</v>
      </c>
      <c r="AN176" s="10">
        <f>(BS176-MIN(BS$2:BS$493))/(MAX(BS$2:BS$493)-MIN(BS$2:BS$493))*61 +45</f>
        <v>70.935194947954059</v>
      </c>
      <c r="AO176" s="18">
        <f>IF(Y176&gt;50,((Z176*107)*0.9+(X176/5)*0.1)*0.7+30,((Z176*90)*0.5+(X176/5)*0.5)*0.7+40)</f>
        <v>89.612139999999997</v>
      </c>
      <c r="AP176" s="39">
        <f>((AZ176/0.96)*0.4+(AS176/0.96)*0.3+(T176/6.3)*0.4)*0.6+40</f>
        <v>76.274199313933195</v>
      </c>
      <c r="AQ176" s="37">
        <f>(AE176/1.5)*0.57+47</f>
        <v>56.12</v>
      </c>
      <c r="AR176" s="24">
        <f>((AF176/1.8)*0.8+(F176/0.8)*0.2)*0.73+40</f>
        <v>62.893611111111113</v>
      </c>
      <c r="AS176" s="22">
        <f>((AA176/3)*0.6+(AC176/9)*0.2+(AZ176/0.96)*0.2)*0.75+40</f>
        <v>57.192892057078851</v>
      </c>
      <c r="AT176" s="26">
        <f>((AB176/7)*0.65+(AC176/9)*0.2+(AZ176/0.96)*0.25)*0.6+47</f>
        <v>70.225273009459798</v>
      </c>
      <c r="AU176" s="43">
        <f>((AD176/5.5)*0.95+(AY176/0.95)*0.17)*0.67+40</f>
        <v>61.30091650657895</v>
      </c>
      <c r="AV176" s="37">
        <f>(((AG176-321)/-3.21)*0.1+(AU176/0.95)*0.57+(AS176/0.95)*0.2+(AI176/20)*0.2)*0.6+40</f>
        <v>78.025517684748081</v>
      </c>
      <c r="AW176" s="42">
        <f>((AQ176/0.95)*0.4+(AS176/0.95)*0.2+(AR176/0.95)*0.2+(AY176/0.95)*0.2)*0.71+30</f>
        <v>75.412125444103054</v>
      </c>
      <c r="AX176" s="45">
        <f>(BI176*0.3+BK176*0.2+BM176*0.2+AY176*0.1+BN176*0.2)*0.8+30</f>
        <v>66.78649415294376</v>
      </c>
      <c r="AY176" s="47">
        <f>(BI176*0.2+BK176*0.2+BM176*0.2+(AQ176/0.96)*0.45)*0.79+30</f>
        <v>71.487012126865679</v>
      </c>
      <c r="AZ176" s="28">
        <f>(BI176*0.2+BJ176*0.3+(AC176/11)*0.3+(AR176/0.96)*0.1+BM176*0.1+(AY176/0.96)*0.1)*0.65+40</f>
        <v>75.687842498637963</v>
      </c>
      <c r="BA176" s="49">
        <f>IF(C176="C",(((AY176/0.95)*0.35+(AU176/0.95)*0.2+BK176*0.45)*0.55+30),IF(C176="PF",(((AY176/0.95)*0.4+(AU176/0.95)*0.25+BK176*0.35)*0.65+35),(((T176/6.3)*0.1+(AY176/0.95)*0.35+(AU176/0.95)*0.2+BK176*0.35)*0.65+40)))</f>
        <v>72.990542731782526</v>
      </c>
      <c r="BB176" s="45">
        <f>(BL176*0.3+BJ176*0.3+BI176*0.1+BN176*0.1+(AH176/2.8)*0.25)*0.62+40</f>
        <v>70.856218766059271</v>
      </c>
      <c r="BC176" s="5">
        <f>((D176-39)/-0.2)*0.5+50</f>
        <v>82.5</v>
      </c>
      <c r="BD176" s="5">
        <f>((F176-69)/0.19)*0.45+55</f>
        <v>83.421052631578945</v>
      </c>
      <c r="BE176" s="5">
        <f>((F176-85)/-0.16)*0.45+55</f>
        <v>66.25</v>
      </c>
      <c r="BF176" s="5">
        <f>((G176-161)/1.34)*0.45+55</f>
        <v>81.52985074626865</v>
      </c>
      <c r="BG176" s="5">
        <f>((G176-295)/-1.34)*0.45+55</f>
        <v>73.470149253731336</v>
      </c>
      <c r="BH176" s="5">
        <f>(M176/29.81)*0.45+55</f>
        <v>68.782287822878232</v>
      </c>
      <c r="BI176" s="5">
        <f>((D176-39)/-0.2)</f>
        <v>65</v>
      </c>
      <c r="BJ176" s="5">
        <f>((F176-69)/0.19)</f>
        <v>63.157894736842103</v>
      </c>
      <c r="BK176" s="5">
        <f>((F176-85)/-0.16)</f>
        <v>25</v>
      </c>
      <c r="BL176" s="5">
        <f>((G176-161)/1.34)</f>
        <v>58.955223880597011</v>
      </c>
      <c r="BM176" s="5">
        <f>((G176-295)/-1.34)</f>
        <v>41.044776119402982</v>
      </c>
      <c r="BN176" s="5">
        <f>(M176/29.81)</f>
        <v>30.627306273062732</v>
      </c>
      <c r="BP176" s="51" t="s">
        <v>794</v>
      </c>
      <c r="BQ176" s="51" t="s">
        <v>781</v>
      </c>
      <c r="BS176">
        <v>75.323599999999999</v>
      </c>
    </row>
    <row r="177" spans="1:71" x14ac:dyDescent="0.25">
      <c r="A177" s="1">
        <v>124</v>
      </c>
      <c r="B177" s="1" t="s">
        <v>184</v>
      </c>
      <c r="C177" s="1" t="s">
        <v>50</v>
      </c>
      <c r="D177" s="1">
        <v>29</v>
      </c>
      <c r="E177" s="4">
        <f>(F177-5)</f>
        <v>76</v>
      </c>
      <c r="F177">
        <v>81</v>
      </c>
      <c r="G177">
        <v>220</v>
      </c>
      <c r="H177" t="s">
        <v>594</v>
      </c>
      <c r="I177" s="1" t="s">
        <v>632</v>
      </c>
      <c r="J177" s="1" t="s">
        <v>55</v>
      </c>
      <c r="K177" s="1">
        <v>72</v>
      </c>
      <c r="L177" s="1">
        <v>72</v>
      </c>
      <c r="M177" s="1">
        <v>2421</v>
      </c>
      <c r="N177" s="12">
        <v>369</v>
      </c>
      <c r="O177" s="12">
        <v>787</v>
      </c>
      <c r="P177" s="12">
        <v>0.46899999999999997</v>
      </c>
      <c r="Q177" s="7">
        <v>78</v>
      </c>
      <c r="R177" s="7">
        <v>220</v>
      </c>
      <c r="S177" s="7">
        <v>0.35499999999999998</v>
      </c>
      <c r="T177" s="1">
        <v>291</v>
      </c>
      <c r="U177" s="1">
        <v>567</v>
      </c>
      <c r="V177" s="1">
        <v>0.51300000000000001</v>
      </c>
      <c r="W177" s="1">
        <v>0.51800000000000002</v>
      </c>
      <c r="X177" s="16">
        <v>191</v>
      </c>
      <c r="Y177" s="16">
        <v>251</v>
      </c>
      <c r="Z177" s="16">
        <v>0.76100000000000001</v>
      </c>
      <c r="AA177" s="20">
        <v>103</v>
      </c>
      <c r="AB177" s="20">
        <v>273</v>
      </c>
      <c r="AC177" s="20">
        <v>376</v>
      </c>
      <c r="AD177" s="32">
        <v>139</v>
      </c>
      <c r="AE177" s="34">
        <v>65</v>
      </c>
      <c r="AF177" s="30">
        <v>22</v>
      </c>
      <c r="AG177" s="1">
        <v>108</v>
      </c>
      <c r="AH177" s="1">
        <v>109</v>
      </c>
      <c r="AI177" s="1">
        <v>1007</v>
      </c>
      <c r="AJ177" s="1"/>
      <c r="AK177" s="4">
        <f>(AVERAGE(AM177:BB177)/0.87)*0.85+10</f>
        <v>84.325840712125412</v>
      </c>
      <c r="AL177" s="4">
        <f>AVERAGE(AM177:BB177)</f>
        <v>76.074684022998952</v>
      </c>
      <c r="AM177" s="14">
        <f>((P177*100)*0.5+(N177/6.59)*0.5)*0.66+45</f>
        <v>78.954996965098644</v>
      </c>
      <c r="AN177" s="10">
        <f>(BS177-MIN(BS$2:BS$493))/(MAX(BS$2:BS$493)-MIN(BS$2:BS$493))*61 +45</f>
        <v>70.879088522972012</v>
      </c>
      <c r="AO177" s="18">
        <f>IF(Y177&gt;50,((Z177*107)*0.9+(X177/5)*0.1)*0.7+30,((Z177*90)*0.5+(X177/5)*0.5)*0.7+40)</f>
        <v>83.973009999999988</v>
      </c>
      <c r="AP177" s="39">
        <f>((AZ177/0.96)*0.4+(AS177/0.96)*0.3+(T177/6.3)*0.4)*0.6+40</f>
        <v>84.594105376009651</v>
      </c>
      <c r="AQ177" s="37">
        <f>(AE177/1.5)*0.57+47</f>
        <v>71.7</v>
      </c>
      <c r="AR177" s="24">
        <f>((AF177/1.8)*0.8+(F177/0.8)*0.2)*0.73+40</f>
        <v>61.920277777777777</v>
      </c>
      <c r="AS177" s="22">
        <f>((AA177/3)*0.6+(AC177/9)*0.2+(AZ177/0.96)*0.2)*0.75+40</f>
        <v>73.988843500398346</v>
      </c>
      <c r="AT177" s="26">
        <f>((AB177/7)*0.65+(AC177/9)*0.2+(AZ177/0.96)*0.25)*0.6+47</f>
        <v>79.495510167065007</v>
      </c>
      <c r="AU177" s="43">
        <f>((AD177/5.5)*0.95+(AY177/0.95)*0.17)*0.67+40</f>
        <v>65.347322668959336</v>
      </c>
      <c r="AV177" s="37">
        <f>(((AG177-321)/-3.21)*0.1+(AU177/0.95)*0.57+(AS177/0.95)*0.2+(AI177/20)*0.2)*0.6+40</f>
        <v>82.894303751037995</v>
      </c>
      <c r="AW177" s="42">
        <f>((AQ177/0.95)*0.4+(AS177/0.95)*0.2+(AR177/0.95)*0.2+(AY177/0.95)*0.2)*0.71+30</f>
        <v>83.295411765955521</v>
      </c>
      <c r="AX177" s="45">
        <f>(BI177*0.3+BK177*0.2+BM177*0.2+AY177*0.1+BN177*0.2)*0.8+30</f>
        <v>74.129096282863614</v>
      </c>
      <c r="AY177" s="47">
        <f>(BI177*0.2+BK177*0.2+BM177*0.2+(AQ177/0.96)*0.45)*0.79+30</f>
        <v>77.244689832089563</v>
      </c>
      <c r="AZ177" s="28">
        <f>(BI177*0.2+BJ177*0.3+(AC177/11)*0.3+(AR177/0.96)*0.1+BM177*0.1+(AY177/0.96)*0.1)*0.65+40</f>
        <v>78.541931735882713</v>
      </c>
      <c r="BA177" s="49">
        <f>IF(C177="C",(((AY177/0.95)*0.35+(AU177/0.95)*0.2+BK177*0.45)*0.55+30),IF(C177="PF",(((AY177/0.95)*0.4+(AU177/0.95)*0.25+BK177*0.35)*0.65+35),(((T177/6.3)*0.1+(AY177/0.95)*0.35+(AU177/0.95)*0.2+BK177*0.35)*0.65+40)))</f>
        <v>76.130216619502107</v>
      </c>
      <c r="BB177" s="45">
        <f>(BL177*0.3+BJ177*0.3+BI177*0.1+BN177*0.1+(AH177/2.8)*0.25)*0.62+40</f>
        <v>74.106139402370701</v>
      </c>
      <c r="BC177" s="5">
        <f>((D177-39)/-0.2)*0.5+50</f>
        <v>75</v>
      </c>
      <c r="BD177" s="5">
        <f>((F177-69)/0.19)*0.45+55</f>
        <v>83.421052631578945</v>
      </c>
      <c r="BE177" s="5">
        <f>((F177-85)/-0.16)*0.45+55</f>
        <v>66.25</v>
      </c>
      <c r="BF177" s="5">
        <f>((G177-161)/1.34)*0.45+55</f>
        <v>74.81343283582089</v>
      </c>
      <c r="BG177" s="5">
        <f>((G177-295)/-1.34)*0.45+55</f>
        <v>80.18656716417911</v>
      </c>
      <c r="BH177" s="5">
        <f>(M177/29.81)*0.45+55</f>
        <v>91.54646091915464</v>
      </c>
      <c r="BI177" s="5">
        <f>((D177-39)/-0.2)</f>
        <v>50</v>
      </c>
      <c r="BJ177" s="5">
        <f>((F177-69)/0.19)</f>
        <v>63.157894736842103</v>
      </c>
      <c r="BK177" s="5">
        <f>((F177-85)/-0.16)</f>
        <v>25</v>
      </c>
      <c r="BL177" s="5">
        <f>((G177-161)/1.34)</f>
        <v>44.029850746268657</v>
      </c>
      <c r="BM177" s="5">
        <f>((G177-295)/-1.34)</f>
        <v>55.970149253731343</v>
      </c>
      <c r="BN177" s="5">
        <f>(M177/29.81)</f>
        <v>81.214357598121438</v>
      </c>
      <c r="BP177" s="51" t="s">
        <v>797</v>
      </c>
      <c r="BQ177" s="51" t="s">
        <v>787</v>
      </c>
      <c r="BS177">
        <v>75.25800000000001</v>
      </c>
    </row>
    <row r="178" spans="1:71" x14ac:dyDescent="0.25">
      <c r="A178" s="1">
        <v>419</v>
      </c>
      <c r="B178" s="1" t="s">
        <v>484</v>
      </c>
      <c r="C178" s="1" t="s">
        <v>50</v>
      </c>
      <c r="D178" s="1">
        <v>23</v>
      </c>
      <c r="E178" s="4">
        <f>(F178-5)</f>
        <v>74</v>
      </c>
      <c r="F178">
        <v>79</v>
      </c>
      <c r="G178">
        <v>200</v>
      </c>
      <c r="H178" t="s">
        <v>642</v>
      </c>
      <c r="I178" s="1" t="s">
        <v>587</v>
      </c>
      <c r="J178" s="1" t="s">
        <v>77</v>
      </c>
      <c r="K178" s="1">
        <v>72</v>
      </c>
      <c r="L178" s="1">
        <v>22</v>
      </c>
      <c r="M178" s="1">
        <v>1412</v>
      </c>
      <c r="N178" s="12">
        <v>159</v>
      </c>
      <c r="O178" s="12">
        <v>371</v>
      </c>
      <c r="P178" s="12">
        <v>0.42899999999999999</v>
      </c>
      <c r="Q178" s="7">
        <v>73</v>
      </c>
      <c r="R178" s="7">
        <v>197</v>
      </c>
      <c r="S178" s="7">
        <v>0.371</v>
      </c>
      <c r="T178" s="1">
        <v>86</v>
      </c>
      <c r="U178" s="1">
        <v>174</v>
      </c>
      <c r="V178" s="1">
        <v>0.49399999999999999</v>
      </c>
      <c r="W178" s="1">
        <v>0.52700000000000002</v>
      </c>
      <c r="X178" s="16">
        <v>44</v>
      </c>
      <c r="Y178" s="16">
        <v>55</v>
      </c>
      <c r="Z178" s="16">
        <v>0.8</v>
      </c>
      <c r="AA178" s="20">
        <v>31</v>
      </c>
      <c r="AB178" s="20">
        <v>145</v>
      </c>
      <c r="AC178" s="20">
        <v>176</v>
      </c>
      <c r="AD178" s="32">
        <v>62</v>
      </c>
      <c r="AE178" s="34">
        <v>32</v>
      </c>
      <c r="AF178" s="30">
        <v>11</v>
      </c>
      <c r="AG178" s="1">
        <v>48</v>
      </c>
      <c r="AH178" s="1">
        <v>86</v>
      </c>
      <c r="AI178" s="1">
        <v>435</v>
      </c>
      <c r="AJ178" s="1"/>
      <c r="AK178" s="4">
        <f>(AVERAGE(AM178:BB178)/0.87)*0.85+10</f>
        <v>79.488434344740583</v>
      </c>
      <c r="AL178" s="4">
        <f>AVERAGE(AM178:BB178)</f>
        <v>71.123456329322721</v>
      </c>
      <c r="AM178" s="14">
        <f>((P178*100)*0.5+(N178/6.59)*0.5)*0.66+45</f>
        <v>67.11906373292868</v>
      </c>
      <c r="AN178" s="10">
        <f>(BS178-MIN(BS$2:BS$493))/(MAX(BS$2:BS$493)-MIN(BS$2:BS$493))*61 +45</f>
        <v>70.851035310480981</v>
      </c>
      <c r="AO178" s="18">
        <f>IF(Y178&gt;50,((Z178*107)*0.9+(X178/5)*0.1)*0.7+30,((Z178*90)*0.5+(X178/5)*0.5)*0.7+40)</f>
        <v>84.543999999999997</v>
      </c>
      <c r="AP178" s="39">
        <f>((AZ178/0.96)*0.4+(AS178/0.96)*0.3+(T178/6.3)*0.4)*0.6+40</f>
        <v>73.940643253964851</v>
      </c>
      <c r="AQ178" s="37">
        <f>(AE178/1.5)*0.57+47</f>
        <v>59.16</v>
      </c>
      <c r="AR178" s="24">
        <f>((AF178/1.8)*0.8+(F178/0.8)*0.2)*0.73+40</f>
        <v>57.986388888888889</v>
      </c>
      <c r="AS178" s="22">
        <f>((AA178/3)*0.6+(AC178/9)*0.2+(AZ178/0.96)*0.2)*0.75+40</f>
        <v>59.7470132090113</v>
      </c>
      <c r="AT178" s="26">
        <f>((AB178/7)*0.65+(AC178/9)*0.2+(AZ178/0.96)*0.25)*0.6+47</f>
        <v>69.588917970916071</v>
      </c>
      <c r="AU178" s="43">
        <f>((AD178/5.5)*0.95+(AY178/0.95)*0.17)*0.67+40</f>
        <v>56.967395231459335</v>
      </c>
      <c r="AV178" s="37">
        <f>(((AG178-321)/-3.21)*0.1+(AU178/0.95)*0.57+(AS178/0.95)*0.2+(AI178/20)*0.2)*0.6+40</f>
        <v>75.768057163834015</v>
      </c>
      <c r="AW178" s="42">
        <f>((AQ178/0.95)*0.4+(AS178/0.95)*0.2+(AR178/0.95)*0.2+(AY178/0.95)*0.2)*0.71+30</f>
        <v>77.49191227705299</v>
      </c>
      <c r="AX178" s="45">
        <f>(BI178*0.3+BK178*0.2+BM178*0.2+AY178*0.1+BN178*0.2)*0.8+30</f>
        <v>80.655882862632495</v>
      </c>
      <c r="AY178" s="47">
        <f>(BI178*0.2+BK178*0.2+BM178*0.2+(AQ178/0.96)*0.45)*0.79+30</f>
        <v>81.674180037313448</v>
      </c>
      <c r="AZ178" s="28">
        <f>(BI178*0.2+BJ178*0.3+(AC178/11)*0.3+(AR178/0.96)*0.1+BM178*0.1+(AY178/0.96)*0.1)*0.65+40</f>
        <v>77.847551204339013</v>
      </c>
      <c r="BA178" s="49">
        <f>IF(C178="C",(((AY178/0.95)*0.35+(AU178/0.95)*0.2+BK178*0.45)*0.55+30),IF(C178="PF",(((AY178/0.95)*0.4+(AU178/0.95)*0.25+BK178*0.35)*0.65+35),(((T178/6.3)*0.1+(AY178/0.95)*0.35+(AU178/0.95)*0.2+BK178*0.35)*0.65+40)))</f>
        <v>76.772906680542135</v>
      </c>
      <c r="BB178" s="45">
        <f>(BL178*0.3+BJ178*0.3+BI178*0.1+BN178*0.1+(AH178/2.8)*0.25)*0.62+40</f>
        <v>67.860353445799376</v>
      </c>
      <c r="BC178" s="5">
        <f>((D178-39)/-0.2)*0.5+50</f>
        <v>90</v>
      </c>
      <c r="BD178" s="5">
        <f>((F178-69)/0.19)*0.45+55</f>
        <v>78.68421052631578</v>
      </c>
      <c r="BE178" s="5">
        <f>((F178-85)/-0.16)*0.45+55</f>
        <v>71.875</v>
      </c>
      <c r="BF178" s="5">
        <f>((G178-161)/1.34)*0.45+55</f>
        <v>68.097014925373131</v>
      </c>
      <c r="BG178" s="5">
        <f>((G178-295)/-1.34)*0.45+55</f>
        <v>86.902985074626869</v>
      </c>
      <c r="BH178" s="5">
        <f>(M178/29.81)*0.45+55</f>
        <v>76.314994968131501</v>
      </c>
      <c r="BI178" s="5">
        <f>((D178-39)/-0.2)</f>
        <v>80</v>
      </c>
      <c r="BJ178" s="5">
        <f>((F178-69)/0.19)</f>
        <v>52.631578947368418</v>
      </c>
      <c r="BK178" s="5">
        <f>((F178-85)/-0.16)</f>
        <v>37.5</v>
      </c>
      <c r="BL178" s="5">
        <f>((G178-161)/1.34)</f>
        <v>29.104477611940297</v>
      </c>
      <c r="BM178" s="5">
        <f>((G178-295)/-1.34)</f>
        <v>70.895522388059703</v>
      </c>
      <c r="BN178" s="5">
        <f>(M178/29.81)</f>
        <v>47.366655484736668</v>
      </c>
      <c r="BP178" s="51" t="s">
        <v>801</v>
      </c>
      <c r="BQ178" s="51" t="s">
        <v>787</v>
      </c>
      <c r="BS178">
        <v>75.225200000000001</v>
      </c>
    </row>
    <row r="179" spans="1:71" x14ac:dyDescent="0.25">
      <c r="A179" s="1">
        <v>324</v>
      </c>
      <c r="B179" s="1" t="s">
        <v>386</v>
      </c>
      <c r="C179" s="1" t="s">
        <v>25</v>
      </c>
      <c r="D179" s="1">
        <v>29</v>
      </c>
      <c r="E179" s="4">
        <f>(F179-5)</f>
        <v>75</v>
      </c>
      <c r="F179">
        <v>80</v>
      </c>
      <c r="G179">
        <v>253</v>
      </c>
      <c r="H179" t="s">
        <v>659</v>
      </c>
      <c r="I179" s="1" t="s">
        <v>756</v>
      </c>
      <c r="J179" s="1" t="s">
        <v>67</v>
      </c>
      <c r="K179" s="1">
        <v>73</v>
      </c>
      <c r="L179" s="1">
        <v>73</v>
      </c>
      <c r="M179" s="1">
        <v>2390</v>
      </c>
      <c r="N179" s="12">
        <v>443</v>
      </c>
      <c r="O179" s="12">
        <v>930</v>
      </c>
      <c r="P179" s="12">
        <v>0.47599999999999998</v>
      </c>
      <c r="Q179" s="7">
        <v>77</v>
      </c>
      <c r="R179" s="7">
        <v>216</v>
      </c>
      <c r="S179" s="7">
        <v>0.35599999999999998</v>
      </c>
      <c r="T179" s="1">
        <v>366</v>
      </c>
      <c r="U179" s="1">
        <v>714</v>
      </c>
      <c r="V179" s="1">
        <v>0.51300000000000001</v>
      </c>
      <c r="W179" s="1">
        <v>0.51800000000000002</v>
      </c>
      <c r="X179" s="16">
        <v>255</v>
      </c>
      <c r="Y179" s="16">
        <v>337</v>
      </c>
      <c r="Z179" s="16">
        <v>0.75700000000000001</v>
      </c>
      <c r="AA179" s="20">
        <v>139</v>
      </c>
      <c r="AB179" s="20">
        <v>431</v>
      </c>
      <c r="AC179" s="20">
        <v>570</v>
      </c>
      <c r="AD179" s="32">
        <v>223</v>
      </c>
      <c r="AE179" s="34">
        <v>130</v>
      </c>
      <c r="AF179" s="30">
        <v>69</v>
      </c>
      <c r="AG179" s="1">
        <v>166</v>
      </c>
      <c r="AH179" s="1">
        <v>201</v>
      </c>
      <c r="AI179" s="1">
        <v>1218</v>
      </c>
      <c r="AJ179" s="1"/>
      <c r="AK179" s="4">
        <f>(AVERAGE(AM179:BB179)/0.87)*0.85+10</f>
        <v>90.989996053550044</v>
      </c>
      <c r="AL179" s="4">
        <f>AVERAGE(AM179:BB179)</f>
        <v>82.89564301951593</v>
      </c>
      <c r="AM179" s="14">
        <f>((P179*100)*0.5+(N179/6.59)*0.5)*0.66+45</f>
        <v>82.891611532625191</v>
      </c>
      <c r="AN179" s="10">
        <f>(BS179-MIN(BS$2:BS$493))/(MAX(BS$2:BS$493)-MIN(BS$2:BS$493))*61 +45</f>
        <v>70.780902279253411</v>
      </c>
      <c r="AO179" s="18">
        <f>IF(Y179&gt;50,((Z179*107)*0.9+(X179/5)*0.1)*0.7+30,((Z179*90)*0.5+(X179/5)*0.5)*0.7+40)</f>
        <v>84.599369999999993</v>
      </c>
      <c r="AP179" s="39">
        <f>((AZ179/0.96)*0.4+(AS179/0.96)*0.3+(T179/6.3)*0.4)*0.6+40</f>
        <v>89.682967748572651</v>
      </c>
      <c r="AQ179" s="37">
        <v>94</v>
      </c>
      <c r="AR179" s="24">
        <f>((AF179/1.8)*0.8+(F179/0.8)*0.2)*0.73+40</f>
        <v>76.986666666666679</v>
      </c>
      <c r="AS179" s="22">
        <f>((AA179/3)*0.6+(AC179/9)*0.2+(AZ179/0.96)*0.2)*0.75+40</f>
        <v>82.965096842358321</v>
      </c>
      <c r="AT179" s="26">
        <f>((AB179/7)*0.65+(AC179/9)*0.2+(AZ179/0.96)*0.25)*0.6+47</f>
        <v>91.227953985215464</v>
      </c>
      <c r="AU179" s="43">
        <f>((AD179/5.5)*0.95+(AY179/0.95)*0.17)*0.67+40</f>
        <v>75.710380831339705</v>
      </c>
      <c r="AV179" s="37">
        <f>(((AG179-321)/-3.21)*0.1+(AU179/0.95)*0.57+(AS179/0.95)*0.2+(AI179/20)*0.2)*0.6+40</f>
        <v>87.940735067367683</v>
      </c>
      <c r="AW179" s="42">
        <f>((AQ179/0.95)*0.4+(AS179/0.95)*0.2+(AR179/0.95)*0.2+(AY179/0.95)*0.2)*0.71+30</f>
        <v>94.356025872346649</v>
      </c>
      <c r="AX179" s="45">
        <f>(BI179*0.3+BK179*0.2+BM179*0.2+AY179*0.1+BN179*0.2)*0.8+30</f>
        <v>71.450764574894734</v>
      </c>
      <c r="AY179" s="47">
        <f>(BI179*0.2+BK179*0.2+BM179*0.2+(AQ179/0.96)*0.45)*0.79+30</f>
        <v>82.599113805970148</v>
      </c>
      <c r="AZ179" s="28">
        <f>(BI179*0.2+BJ179*0.3+(AC179/11)*0.3+(AR179/0.96)*0.1+BM179*0.1+(AY179/0.96)*0.1)*0.65+40</f>
        <v>80.736619791093261</v>
      </c>
      <c r="BA179" s="49">
        <f>IF(C179="C",(((AY179/0.95)*0.35+(AU179/0.95)*0.2+BK179*0.45)*0.55+30),IF(C179="PF",(((AY179/0.95)*0.4+(AU179/0.95)*0.25+BK179*0.35)*0.65+35),(((T179/6.3)*0.1+(AY179/0.95)*0.35+(AU179/0.95)*0.2+BK179*0.35)*0.65+40)))</f>
        <v>77.6659081312052</v>
      </c>
      <c r="BB179" s="45">
        <f>(BL179*0.3+BJ179*0.3+BI179*0.1+BN179*0.1+(AH179/2.8)*0.25)*0.62+40</f>
        <v>82.736171183345718</v>
      </c>
      <c r="BC179" s="5">
        <f>((D179-39)/-0.2)*0.5+50</f>
        <v>75</v>
      </c>
      <c r="BD179" s="5">
        <f>((F179-69)/0.19)*0.45+55</f>
        <v>81.05263157894737</v>
      </c>
      <c r="BE179" s="5">
        <f>((F179-85)/-0.16)*0.45+55</f>
        <v>69.0625</v>
      </c>
      <c r="BF179" s="5">
        <f>((G179-161)/1.34)*0.45+55</f>
        <v>85.895522388059703</v>
      </c>
      <c r="BG179" s="5">
        <f>((G179-295)/-1.34)*0.45+55</f>
        <v>69.104477611940297</v>
      </c>
      <c r="BH179" s="5">
        <f>(M179/29.81)*0.45+55</f>
        <v>91.078497148607852</v>
      </c>
      <c r="BI179" s="5">
        <f>((D179-39)/-0.2)</f>
        <v>50</v>
      </c>
      <c r="BJ179" s="5">
        <f>((F179-69)/0.19)</f>
        <v>57.89473684210526</v>
      </c>
      <c r="BK179" s="5">
        <f>((F179-85)/-0.16)</f>
        <v>31.25</v>
      </c>
      <c r="BL179" s="5">
        <f>((G179-161)/1.34)</f>
        <v>68.656716417910445</v>
      </c>
      <c r="BM179" s="5">
        <f>((G179-295)/-1.34)</f>
        <v>31.343283582089551</v>
      </c>
      <c r="BN179" s="5">
        <f>(M179/29.81)</f>
        <v>80.174438108017441</v>
      </c>
      <c r="BP179" s="51" t="s">
        <v>791</v>
      </c>
      <c r="BQ179" s="51" t="s">
        <v>781</v>
      </c>
      <c r="BS179">
        <v>75.143199999999993</v>
      </c>
    </row>
    <row r="180" spans="1:71" x14ac:dyDescent="0.25">
      <c r="A180" s="1">
        <v>95</v>
      </c>
      <c r="B180" s="1" t="s">
        <v>154</v>
      </c>
      <c r="C180" s="1" t="s">
        <v>73</v>
      </c>
      <c r="D180" s="1">
        <v>22</v>
      </c>
      <c r="E180" s="4">
        <f>(F180-5)</f>
        <v>72</v>
      </c>
      <c r="F180">
        <v>77</v>
      </c>
      <c r="G180">
        <v>185</v>
      </c>
      <c r="H180" t="s">
        <v>693</v>
      </c>
      <c r="I180" s="1" t="s">
        <v>587</v>
      </c>
      <c r="J180" s="1" t="s">
        <v>107</v>
      </c>
      <c r="K180" s="1">
        <v>59</v>
      </c>
      <c r="L180" s="1">
        <v>38</v>
      </c>
      <c r="M180" s="1">
        <v>1476</v>
      </c>
      <c r="N180" s="12">
        <v>267</v>
      </c>
      <c r="O180" s="12">
        <v>596</v>
      </c>
      <c r="P180" s="12">
        <v>0.44800000000000001</v>
      </c>
      <c r="Q180" s="7">
        <v>38</v>
      </c>
      <c r="R180" s="7">
        <v>121</v>
      </c>
      <c r="S180" s="7">
        <v>0.314</v>
      </c>
      <c r="T180" s="1">
        <v>229</v>
      </c>
      <c r="U180" s="1">
        <v>475</v>
      </c>
      <c r="V180" s="1">
        <v>0.48199999999999998</v>
      </c>
      <c r="W180" s="1">
        <v>0.48</v>
      </c>
      <c r="X180" s="16">
        <v>131</v>
      </c>
      <c r="Y180" s="16">
        <v>158</v>
      </c>
      <c r="Z180" s="16">
        <v>0.82899999999999996</v>
      </c>
      <c r="AA180" s="20">
        <v>56</v>
      </c>
      <c r="AB180" s="20">
        <v>135</v>
      </c>
      <c r="AC180" s="20">
        <v>191</v>
      </c>
      <c r="AD180" s="32">
        <v>206</v>
      </c>
      <c r="AE180" s="34">
        <v>51</v>
      </c>
      <c r="AF180" s="30">
        <v>12</v>
      </c>
      <c r="AG180" s="1">
        <v>96</v>
      </c>
      <c r="AH180" s="1">
        <v>109</v>
      </c>
      <c r="AI180" s="1">
        <v>703</v>
      </c>
      <c r="AJ180" s="1"/>
      <c r="AK180" s="4">
        <f>(AVERAGE(AM180:BB180)/0.87)*0.85+10</f>
        <v>84.026211030718784</v>
      </c>
      <c r="AL180" s="4">
        <f>AVERAGE(AM180:BB180)</f>
        <v>75.76800423144158</v>
      </c>
      <c r="AM180" s="14">
        <f>((P180*100)*0.5+(N180/6.59)*0.5)*0.66+45</f>
        <v>73.154257966616086</v>
      </c>
      <c r="AN180" s="10">
        <f>(BS180-MIN(BS$2:BS$493))/(MAX(BS$2:BS$493)-MIN(BS$2:BS$493))*61 +45</f>
        <v>70.689900394831298</v>
      </c>
      <c r="AO180" s="18">
        <f>IF(Y180&gt;50,((Z180*107)*0.9+(X180/5)*0.1)*0.7+30,((Z180*90)*0.5+(X180/5)*0.5)*0.7+40)</f>
        <v>87.716889999999992</v>
      </c>
      <c r="AP180" s="39">
        <f>((AZ180/0.96)*0.4+(AS180/0.96)*0.3+(T180/6.3)*0.4)*0.6+40</f>
        <v>80.159527589141376</v>
      </c>
      <c r="AQ180" s="37">
        <f>(AE180/1.5)*0.57+47</f>
        <v>66.38</v>
      </c>
      <c r="AR180" s="24">
        <f>((AF180/1.8)*0.8+(F180/0.8)*0.2)*0.73+40</f>
        <v>57.945833333333333</v>
      </c>
      <c r="AS180" s="22">
        <f>((AA180/3)*0.6+(AC180/9)*0.2+(AZ180/0.96)*0.2)*0.75+40</f>
        <v>63.758909873379125</v>
      </c>
      <c r="AT180" s="26">
        <f>((AB180/7)*0.65+(AC180/9)*0.2+(AZ180/0.96)*0.25)*0.6+47</f>
        <v>69.243671778141021</v>
      </c>
      <c r="AU180" s="43">
        <f>((AD180/5.5)*0.95+(AY180/0.95)*0.17)*0.67+40</f>
        <v>74.496241395633973</v>
      </c>
      <c r="AV180" s="37">
        <f>(((AG180-321)/-3.21)*0.1+(AU180/0.95)*0.57+(AS180/0.95)*0.2+(AI180/20)*0.2)*0.6+40</f>
        <v>83.296011415701116</v>
      </c>
      <c r="AW180" s="42">
        <f>((AQ180/0.95)*0.4+(AS180/0.95)*0.2+(AR180/0.95)*0.2+(AY180/0.95)*0.2)*0.71+30</f>
        <v>81.321226886192647</v>
      </c>
      <c r="AX180" s="45">
        <f>(BI180*0.3+BK180*0.2+BM180*0.2+AY180*0.1+BN180*0.2)*0.8+30</f>
        <v>86.56702156569969</v>
      </c>
      <c r="AY180" s="47">
        <f>(BI180*0.2+BK180*0.2+BM180*0.2+(AQ180/0.96)*0.45)*0.79+30</f>
        <v>88.88149300373135</v>
      </c>
      <c r="AZ180" s="28">
        <f>(BI180*0.2+BJ180*0.3+(AC180/11)*0.3+(AR180/0.96)*0.1+BM180*0.1+(AY180/0.96)*0.1)*0.65+40</f>
        <v>77.923689856293038</v>
      </c>
      <c r="BA180" s="49">
        <f>IF(C180="C",(((AY180/0.95)*0.35+(AU180/0.95)*0.2+BK180*0.45)*0.55+30),IF(C180="PF",(((AY180/0.95)*0.4+(AU180/0.95)*0.25+BK180*0.35)*0.65+35),(((T180/6.3)*0.1+(AY180/0.95)*0.35+(AU180/0.95)*0.2+BK180*0.35)*0.65+40)))</f>
        <v>85.21669950720505</v>
      </c>
      <c r="BB180" s="45">
        <f>(BL180*0.3+BJ180*0.3+BI180*0.1+BN180*0.1+(AH180/2.8)*0.25)*0.62+40</f>
        <v>65.536693137166068</v>
      </c>
      <c r="BC180" s="5">
        <f>((D180-39)/-0.2)*0.5+50</f>
        <v>92.5</v>
      </c>
      <c r="BD180" s="5">
        <f>((F180-69)/0.19)*0.45+55</f>
        <v>73.94736842105263</v>
      </c>
      <c r="BE180" s="5">
        <f>((F180-85)/-0.16)*0.45+55</f>
        <v>77.5</v>
      </c>
      <c r="BF180" s="5">
        <f>((G180-161)/1.34)*0.45+55</f>
        <v>63.059701492537314</v>
      </c>
      <c r="BG180" s="5">
        <f>((G180-295)/-1.34)*0.45+55</f>
        <v>91.940298507462686</v>
      </c>
      <c r="BH180" s="5">
        <f>(M180/29.81)*0.45+55</f>
        <v>77.28111372022812</v>
      </c>
      <c r="BI180" s="5">
        <f>((D180-39)/-0.2)</f>
        <v>85</v>
      </c>
      <c r="BJ180" s="5">
        <f>((F180-69)/0.19)</f>
        <v>42.10526315789474</v>
      </c>
      <c r="BK180" s="5">
        <f>((F180-85)/-0.16)</f>
        <v>50</v>
      </c>
      <c r="BL180" s="5">
        <f>((G180-161)/1.34)</f>
        <v>17.910447761194028</v>
      </c>
      <c r="BM180" s="5">
        <f>((G180-295)/-1.34)</f>
        <v>82.089552238805965</v>
      </c>
      <c r="BN180" s="5">
        <f>(M180/29.81)</f>
        <v>49.51358604495136</v>
      </c>
      <c r="BP180" s="51" t="s">
        <v>801</v>
      </c>
      <c r="BQ180" s="51" t="s">
        <v>781</v>
      </c>
      <c r="BS180">
        <v>75.036799999999999</v>
      </c>
    </row>
    <row r="181" spans="1:71" x14ac:dyDescent="0.25">
      <c r="A181" s="1">
        <v>356</v>
      </c>
      <c r="B181" s="1" t="s">
        <v>419</v>
      </c>
      <c r="C181" s="1" t="s">
        <v>73</v>
      </c>
      <c r="D181" s="1">
        <v>35</v>
      </c>
      <c r="E181" s="4">
        <f>(F181-5)</f>
        <v>68</v>
      </c>
      <c r="F181">
        <v>73</v>
      </c>
      <c r="G181">
        <v>185</v>
      </c>
      <c r="H181" t="s">
        <v>607</v>
      </c>
      <c r="I181" s="1" t="s">
        <v>587</v>
      </c>
      <c r="J181" s="1" t="s">
        <v>105</v>
      </c>
      <c r="K181" s="1">
        <v>9</v>
      </c>
      <c r="L181" s="1">
        <v>0</v>
      </c>
      <c r="M181" s="1">
        <v>73</v>
      </c>
      <c r="N181" s="12">
        <v>15</v>
      </c>
      <c r="O181" s="12">
        <v>35</v>
      </c>
      <c r="P181" s="12">
        <v>0.42899999999999999</v>
      </c>
      <c r="Q181" s="7">
        <v>9</v>
      </c>
      <c r="R181" s="7">
        <v>22</v>
      </c>
      <c r="S181" s="7">
        <v>0.40899999999999997</v>
      </c>
      <c r="T181" s="1">
        <v>6</v>
      </c>
      <c r="U181" s="1">
        <v>13</v>
      </c>
      <c r="V181" s="1">
        <v>0.46200000000000002</v>
      </c>
      <c r="W181" s="1">
        <v>0.55700000000000005</v>
      </c>
      <c r="X181" s="16">
        <v>2</v>
      </c>
      <c r="Y181" s="16">
        <v>2</v>
      </c>
      <c r="Z181" s="16">
        <v>1</v>
      </c>
      <c r="AA181" s="20">
        <v>0</v>
      </c>
      <c r="AB181" s="20">
        <v>3</v>
      </c>
      <c r="AC181" s="20">
        <v>3</v>
      </c>
      <c r="AD181" s="32">
        <v>8</v>
      </c>
      <c r="AE181" s="34">
        <v>0</v>
      </c>
      <c r="AF181" s="30">
        <v>0</v>
      </c>
      <c r="AG181" s="1">
        <v>3</v>
      </c>
      <c r="AH181" s="1">
        <v>8</v>
      </c>
      <c r="AI181" s="1">
        <v>41</v>
      </c>
      <c r="AJ181" s="1"/>
      <c r="AK181" s="4">
        <f>(AVERAGE(AM181:BB181)/0.87)*0.85+10</f>
        <v>70.954702553390248</v>
      </c>
      <c r="AL181" s="4">
        <f>AVERAGE(AM181:BB181)</f>
        <v>62.38893084876414</v>
      </c>
      <c r="AM181" s="14">
        <f>((P181*100)*0.5+(N181/6.59)*0.5)*0.66+45</f>
        <v>59.908138088012137</v>
      </c>
      <c r="AN181" s="10">
        <f>(BS181-MIN(BS$2:BS$493))/(MAX(BS$2:BS$493)-MIN(BS$2:BS$493))*61 +45</f>
        <v>70.628320172290017</v>
      </c>
      <c r="AO181" s="18">
        <f>IF(Y181&gt;50,((Z181*107)*0.9+(X181/5)*0.1)*0.7+30,((Z181*90)*0.5+(X181/5)*0.5)*0.7+40)</f>
        <v>71.64</v>
      </c>
      <c r="AP181" s="39">
        <f>((AZ181/0.96)*0.4+(AS181/0.96)*0.3+(T181/6.3)*0.4)*0.6+40</f>
        <v>64.721661260071741</v>
      </c>
      <c r="AQ181" s="37">
        <f>(AE181/1.5)*0.57+47</f>
        <v>47</v>
      </c>
      <c r="AR181" s="24">
        <f>((AF181/1.8)*0.8+(F181/0.8)*0.2)*0.73+40</f>
        <v>53.322499999999998</v>
      </c>
      <c r="AS181" s="22">
        <f>((AA181/3)*0.6+(AC181/9)*0.2+(AZ181/0.96)*0.2)*0.75+40</f>
        <v>49.551378926713468</v>
      </c>
      <c r="AT181" s="26">
        <f>((AB181/7)*0.65+(AC181/9)*0.2+(AZ181/0.96)*0.25)*0.6+47</f>
        <v>56.70852178385632</v>
      </c>
      <c r="AU181" s="43">
        <f>((AD181/5.5)*0.95+(AY181/0.95)*0.17)*0.67+40</f>
        <v>49.964063346291866</v>
      </c>
      <c r="AV181" s="37">
        <f>(((AG181-321)/-3.21)*0.1+(AU181/0.95)*0.57+(AS181/0.95)*0.2+(AI181/20)*0.2)*0.6+40</f>
        <v>70.436109586947424</v>
      </c>
      <c r="AW181" s="42">
        <f>((AQ181/0.95)*0.4+(AS181/0.95)*0.2+(AR181/0.95)*0.2+(AY181/0.95)*0.2)*0.71+30</f>
        <v>70.69551329118228</v>
      </c>
      <c r="AX181" s="45">
        <f>(BI181*0.3+BK181*0.2+BM181*0.2+AY181*0.1+BN181*0.2)*0.8+30</f>
        <v>66.356930125746658</v>
      </c>
      <c r="AY181" s="47">
        <f>(BI181*0.2+BK181*0.2+BM181*0.2+(AQ181/0.96)*0.45)*0.79+30</f>
        <v>75.384836753731349</v>
      </c>
      <c r="AZ181" s="28">
        <f>(BI181*0.2+BJ181*0.3+(AC181/11)*0.3+(AR181/0.96)*0.1+BM181*0.1+(AY181/0.96)*0.1)*0.65+40</f>
        <v>60.80882513096617</v>
      </c>
      <c r="BA181" s="49">
        <f>IF(C181="C",(((AY181/0.95)*0.35+(AU181/0.95)*0.2+BK181*0.45)*0.55+30),IF(C181="PF",(((AY181/0.95)*0.4+(AU181/0.95)*0.25+BK181*0.35)*0.65+35),(((T181/6.3)*0.1+(AY181/0.95)*0.35+(AU181/0.95)*0.2+BK181*0.35)*0.65+40)))</f>
        <v>82.014276968738272</v>
      </c>
      <c r="BB181" s="45">
        <f>(BL181*0.3+BJ181*0.3+BI181*0.1+BN181*0.1+(AH181/2.8)*0.25)*0.62+40</f>
        <v>49.081818145678625</v>
      </c>
      <c r="BC181" s="5">
        <f>((D181-39)/-0.2)*0.5+50</f>
        <v>60</v>
      </c>
      <c r="BD181" s="5">
        <f>((F181-69)/0.19)*0.45+55</f>
        <v>64.473684210526315</v>
      </c>
      <c r="BE181" s="5">
        <f>((F181-85)/-0.16)*0.45+55</f>
        <v>88.75</v>
      </c>
      <c r="BF181" s="5">
        <f>((G181-161)/1.34)*0.45+55</f>
        <v>63.059701492537314</v>
      </c>
      <c r="BG181" s="5">
        <f>((G181-295)/-1.34)*0.45+55</f>
        <v>91.940298507462686</v>
      </c>
      <c r="BH181" s="5">
        <f>(M181/29.81)*0.45+55</f>
        <v>56.101979201610199</v>
      </c>
      <c r="BI181" s="5">
        <f>((D181-39)/-0.2)</f>
        <v>20</v>
      </c>
      <c r="BJ181" s="5">
        <f>((F181-69)/0.19)</f>
        <v>21.05263157894737</v>
      </c>
      <c r="BK181" s="5">
        <f>((F181-85)/-0.16)</f>
        <v>75</v>
      </c>
      <c r="BL181" s="5">
        <f>((G181-161)/1.34)</f>
        <v>17.910447761194028</v>
      </c>
      <c r="BM181" s="5">
        <f>((G181-295)/-1.34)</f>
        <v>82.089552238805965</v>
      </c>
      <c r="BN181" s="5">
        <f>(M181/29.81)</f>
        <v>2.4488426702448844</v>
      </c>
      <c r="BP181" s="51" t="s">
        <v>797</v>
      </c>
      <c r="BQ181" s="51" t="s">
        <v>781</v>
      </c>
      <c r="BS181">
        <v>74.964799999999997</v>
      </c>
    </row>
    <row r="182" spans="1:71" x14ac:dyDescent="0.25">
      <c r="A182" s="1">
        <v>38</v>
      </c>
      <c r="B182" s="1" t="s">
        <v>91</v>
      </c>
      <c r="C182" s="1" t="s">
        <v>73</v>
      </c>
      <c r="D182" s="1">
        <v>26</v>
      </c>
      <c r="E182" s="4">
        <f>(F182-5)</f>
        <v>70</v>
      </c>
      <c r="F182">
        <v>75</v>
      </c>
      <c r="G182">
        <v>200</v>
      </c>
      <c r="H182" t="s">
        <v>597</v>
      </c>
      <c r="I182" s="1" t="s">
        <v>587</v>
      </c>
      <c r="J182" s="1" t="s">
        <v>62</v>
      </c>
      <c r="K182" s="1">
        <v>77</v>
      </c>
      <c r="L182" s="1">
        <v>4</v>
      </c>
      <c r="M182" s="1">
        <v>1717</v>
      </c>
      <c r="N182" s="12">
        <v>220</v>
      </c>
      <c r="O182" s="12">
        <v>516</v>
      </c>
      <c r="P182" s="12">
        <v>0.42599999999999999</v>
      </c>
      <c r="Q182" s="7">
        <v>37</v>
      </c>
      <c r="R182" s="7">
        <v>120</v>
      </c>
      <c r="S182" s="7">
        <v>0.308</v>
      </c>
      <c r="T182" s="1">
        <v>183</v>
      </c>
      <c r="U182" s="1">
        <v>396</v>
      </c>
      <c r="V182" s="1">
        <v>0.46200000000000002</v>
      </c>
      <c r="W182" s="1">
        <v>0.46200000000000002</v>
      </c>
      <c r="X182" s="16">
        <v>121</v>
      </c>
      <c r="Y182" s="16">
        <v>137</v>
      </c>
      <c r="Z182" s="16">
        <v>0.88300000000000001</v>
      </c>
      <c r="AA182" s="20">
        <v>22</v>
      </c>
      <c r="AB182" s="20">
        <v>189</v>
      </c>
      <c r="AC182" s="20">
        <v>211</v>
      </c>
      <c r="AD182" s="32">
        <v>233</v>
      </c>
      <c r="AE182" s="34">
        <v>59</v>
      </c>
      <c r="AF182" s="30">
        <v>12</v>
      </c>
      <c r="AG182" s="1">
        <v>133</v>
      </c>
      <c r="AH182" s="1">
        <v>163</v>
      </c>
      <c r="AI182" s="1">
        <v>598</v>
      </c>
      <c r="AJ182" s="1"/>
      <c r="AK182" s="4">
        <f>(AVERAGE(AM182:BB182)/0.87)*0.85+10</f>
        <v>83.506093707370425</v>
      </c>
      <c r="AL182" s="4">
        <f>AVERAGE(AM182:BB182)</f>
        <v>75.235648853426198</v>
      </c>
      <c r="AM182" s="14">
        <f>((P182*100)*0.5+(N182/6.59)*0.5)*0.66+45</f>
        <v>70.074691957511391</v>
      </c>
      <c r="AN182" s="10">
        <f>(BS182-MIN(BS$2:BS$493))/(MAX(BS$2:BS$493)-MIN(BS$2:BS$493))*61 +45</f>
        <v>70.345051148600149</v>
      </c>
      <c r="AO182" s="18">
        <f>IF(Y182&gt;50,((Z182*107)*0.9+(X182/5)*0.1)*0.7+30,((Z182*90)*0.5+(X182/5)*0.5)*0.7+40)</f>
        <v>91.217029999999994</v>
      </c>
      <c r="AP182" s="39">
        <f>((AZ182/0.96)*0.4+(AS182/0.96)*0.3+(T182/6.3)*0.4)*0.6+40</f>
        <v>76.068265414732466</v>
      </c>
      <c r="AQ182" s="37">
        <f>(AE182/1.5)*0.57+47</f>
        <v>69.42</v>
      </c>
      <c r="AR182" s="24">
        <f>((AF182/1.8)*0.8+(F182/0.8)*0.2)*0.73+40</f>
        <v>57.580833333333331</v>
      </c>
      <c r="AS182" s="22">
        <f>((AA182/3)*0.6+(AC182/9)*0.2+(AZ182/0.96)*0.2)*0.75+40</f>
        <v>58.183778187396115</v>
      </c>
      <c r="AT182" s="26">
        <f>((AB182/7)*0.65+(AC182/9)*0.2+(AZ182/0.96)*0.25)*0.6+47</f>
        <v>71.710444854062786</v>
      </c>
      <c r="AU182" s="43">
        <f>((AD182/5.5)*0.95+(AY182/0.95)*0.17)*0.67+40</f>
        <v>77.4017213645335</v>
      </c>
      <c r="AV182" s="37">
        <f>(((AG182-321)/-3.21)*0.1+(AU182/0.95)*0.57+(AS182/0.95)*0.2+(AI182/20)*0.2)*0.6+40</f>
        <v>82.316168259123515</v>
      </c>
      <c r="AW182" s="42">
        <f>((AQ182/0.95)*0.4+(AS182/0.95)*0.2+(AR182/0.95)*0.2+(AY182/0.95)*0.2)*0.71+30</f>
        <v>81.068909567096938</v>
      </c>
      <c r="AX182" s="45">
        <f>(BI182*0.3+BK182*0.2+BM182*0.2+AY182*0.1+BN182*0.2)*0.8+30</f>
        <v>83.123269914796197</v>
      </c>
      <c r="AY182" s="47">
        <f>(BI182*0.2+BK182*0.2+BM182*0.2+(AQ182/0.96)*0.45)*0.79+30</f>
        <v>87.053586287313436</v>
      </c>
      <c r="AZ182" s="28">
        <f>(BI182*0.2+BJ182*0.3+(AC182/11)*0.3+(AR182/0.96)*0.1+BM182*0.1+(AY182/0.96)*0.1)*0.65+40</f>
        <v>72.74951373266849</v>
      </c>
      <c r="BA182" s="49">
        <f>IF(C182="C",(((AY182/0.95)*0.35+(AU182/0.95)*0.2+BK182*0.45)*0.55+30),IF(C182="PF",(((AY182/0.95)*0.4+(AU182/0.95)*0.25+BK182*0.35)*0.65+35),(((T182/6.3)*0.1+(AY182/0.95)*0.35+(AU182/0.95)*0.2+BK182*0.35)*0.65+40)))</f>
        <v>87.545702772572255</v>
      </c>
      <c r="BB182" s="45">
        <f>(BL182*0.3+BJ182*0.3+BI182*0.1+BN182*0.1+(AH182/2.8)*0.25)*0.62+40</f>
        <v>67.911414861078612</v>
      </c>
      <c r="BC182" s="5">
        <f>((D182-39)/-0.2)*0.5+50</f>
        <v>82.5</v>
      </c>
      <c r="BD182" s="5">
        <f>((F182-69)/0.19)*0.45+55</f>
        <v>69.21052631578948</v>
      </c>
      <c r="BE182" s="5">
        <f>((F182-85)/-0.16)*0.45+55</f>
        <v>83.125</v>
      </c>
      <c r="BF182" s="5">
        <f>((G182-161)/1.34)*0.45+55</f>
        <v>68.097014925373131</v>
      </c>
      <c r="BG182" s="5">
        <f>((G182-295)/-1.34)*0.45+55</f>
        <v>86.902985074626869</v>
      </c>
      <c r="BH182" s="5">
        <f>(M182/29.81)*0.45+55</f>
        <v>80.919154646091926</v>
      </c>
      <c r="BI182" s="5">
        <f>((D182-39)/-0.2)</f>
        <v>65</v>
      </c>
      <c r="BJ182" s="5">
        <f>((F182-69)/0.19)</f>
        <v>31.578947368421051</v>
      </c>
      <c r="BK182" s="5">
        <f>((F182-85)/-0.16)</f>
        <v>62.5</v>
      </c>
      <c r="BL182" s="5">
        <f>((G182-161)/1.34)</f>
        <v>29.104477611940297</v>
      </c>
      <c r="BM182" s="5">
        <f>((G182-295)/-1.34)</f>
        <v>70.895522388059703</v>
      </c>
      <c r="BN182" s="5">
        <f>(M182/29.81)</f>
        <v>57.598121435759815</v>
      </c>
      <c r="BP182" s="51" t="s">
        <v>789</v>
      </c>
      <c r="BQ182" s="51" t="s">
        <v>781</v>
      </c>
      <c r="BS182">
        <v>74.633600000000001</v>
      </c>
    </row>
    <row r="183" spans="1:71" x14ac:dyDescent="0.25">
      <c r="A183" s="1">
        <v>323</v>
      </c>
      <c r="B183" s="1" t="s">
        <v>385</v>
      </c>
      <c r="C183" s="1" t="s">
        <v>30</v>
      </c>
      <c r="D183" s="1">
        <v>27</v>
      </c>
      <c r="E183" s="4">
        <f>(F183-5)</f>
        <v>73</v>
      </c>
      <c r="F183">
        <v>78</v>
      </c>
      <c r="G183">
        <v>215</v>
      </c>
      <c r="H183" t="s">
        <v>713</v>
      </c>
      <c r="I183" s="1" t="s">
        <v>587</v>
      </c>
      <c r="J183" s="1" t="s">
        <v>99</v>
      </c>
      <c r="K183" s="1">
        <v>47</v>
      </c>
      <c r="L183" s="1">
        <v>5</v>
      </c>
      <c r="M183" s="1">
        <v>924</v>
      </c>
      <c r="N183" s="12">
        <v>81</v>
      </c>
      <c r="O183" s="12">
        <v>238</v>
      </c>
      <c r="P183" s="12">
        <v>0.34</v>
      </c>
      <c r="Q183" s="7">
        <v>28</v>
      </c>
      <c r="R183" s="7">
        <v>90</v>
      </c>
      <c r="S183" s="7">
        <v>0.311</v>
      </c>
      <c r="T183" s="1">
        <v>53</v>
      </c>
      <c r="U183" s="1">
        <v>148</v>
      </c>
      <c r="V183" s="1">
        <v>0.35799999999999998</v>
      </c>
      <c r="W183" s="1">
        <v>0.39900000000000002</v>
      </c>
      <c r="X183" s="16">
        <v>58</v>
      </c>
      <c r="Y183" s="16">
        <v>86</v>
      </c>
      <c r="Z183" s="16">
        <v>0.67400000000000004</v>
      </c>
      <c r="AA183" s="20">
        <v>28</v>
      </c>
      <c r="AB183" s="20">
        <v>122</v>
      </c>
      <c r="AC183" s="20">
        <v>150</v>
      </c>
      <c r="AD183" s="32">
        <v>58</v>
      </c>
      <c r="AE183" s="34">
        <v>56</v>
      </c>
      <c r="AF183" s="30">
        <v>16</v>
      </c>
      <c r="AG183" s="1">
        <v>67</v>
      </c>
      <c r="AH183" s="1">
        <v>124</v>
      </c>
      <c r="AI183" s="1">
        <v>248</v>
      </c>
      <c r="AJ183" s="1"/>
      <c r="AK183" s="4">
        <f>(AVERAGE(AM183:BB183)/0.87)*0.85+10</f>
        <v>78.055509490231813</v>
      </c>
      <c r="AL183" s="4">
        <f>AVERAGE(AM183:BB183)</f>
        <v>69.656815595884339</v>
      </c>
      <c r="AM183" s="14">
        <f>((P183*100)*0.5+(N183/6.59)*0.5)*0.66+45</f>
        <v>60.276145675265553</v>
      </c>
      <c r="AN183" s="10">
        <f>(BS183-MIN(BS$2:BS$493))/(MAX(BS$2:BS$493)-MIN(BS$2:BS$493))*61 +45</f>
        <v>70.253365039483128</v>
      </c>
      <c r="AO183" s="18">
        <f>IF(Y183&gt;50,((Z183*107)*0.9+(X183/5)*0.1)*0.7+30,((Z183*90)*0.5+(X183/5)*0.5)*0.7+40)</f>
        <v>76.246340000000004</v>
      </c>
      <c r="AP183" s="39">
        <f>((AZ183/0.96)*0.4+(AS183/0.96)*0.3+(T183/6.3)*0.4)*0.6+40</f>
        <v>71.18966882615004</v>
      </c>
      <c r="AQ183" s="37">
        <f>(AE183/1.5)*0.57+47</f>
        <v>68.28</v>
      </c>
      <c r="AR183" s="24">
        <f>((AF183/1.8)*0.8+(F183/0.8)*0.2)*0.73+40</f>
        <v>59.426111111111112</v>
      </c>
      <c r="AS183" s="22">
        <f>((AA183/3)*0.6+(AC183/9)*0.2+(AZ183/0.96)*0.2)*0.75+40</f>
        <v>58.120627248728631</v>
      </c>
      <c r="AT183" s="26">
        <f>((AB183/7)*0.65+(AC183/9)*0.2+(AZ183/0.96)*0.25)*0.6+47</f>
        <v>67.21777010587148</v>
      </c>
      <c r="AU183" s="43">
        <f>((AD183/5.5)*0.95+(AY183/0.95)*0.17)*0.67+40</f>
        <v>56.436876693181816</v>
      </c>
      <c r="AV183" s="37">
        <f>(((AG183-321)/-3.21)*0.1+(AU183/0.95)*0.57+(AS183/0.95)*0.2+(AI183/20)*0.2)*0.6+40</f>
        <v>73.894492076576199</v>
      </c>
      <c r="AW183" s="42">
        <f>((AQ183/0.95)*0.4+(AS183/0.95)*0.2+(AR183/0.95)*0.2+(AY183/0.95)*0.2)*0.71+30</f>
        <v>80.106121745962525</v>
      </c>
      <c r="AX183" s="45">
        <f>(BI183*0.3+BK183*0.2+BM183*0.2+AY183*0.1+BN183*0.2)*0.8+30</f>
        <v>72.400470265737738</v>
      </c>
      <c r="AY183" s="47">
        <f>(BI183*0.2+BK183*0.2+BM183*0.2+(AQ183/0.96)*0.45)*0.79+30</f>
        <v>81.11027332089553</v>
      </c>
      <c r="AZ183" s="28">
        <f>(BI183*0.2+BJ183*0.3+(AC183/11)*0.3+(AR183/0.96)*0.1+BM183*0.1+(AY183/0.96)*0.1)*0.65+40</f>
        <v>73.092014391863216</v>
      </c>
      <c r="BA183" s="49">
        <f>IF(C183="C",(((AY183/0.95)*0.35+(AU183/0.95)*0.2+BK183*0.45)*0.55+30),IF(C183="PF",(((AY183/0.95)*0.4+(AU183/0.95)*0.25+BK183*0.35)*0.65+35),(((T183/6.3)*0.1+(AY183/0.95)*0.35+(AU183/0.95)*0.2+BK183*0.35)*0.65+40)))</f>
        <v>77.646667397475255</v>
      </c>
      <c r="BB183" s="45">
        <f>(BL183*0.3+BJ183*0.3+BI183*0.1+BN183*0.1+(AH183/2.8)*0.25)*0.62+40</f>
        <v>68.812105635847075</v>
      </c>
      <c r="BC183" s="5">
        <f>((D183-39)/-0.2)*0.5+50</f>
        <v>80</v>
      </c>
      <c r="BD183" s="5">
        <f>((F183-69)/0.19)*0.45+55</f>
        <v>76.315789473684205</v>
      </c>
      <c r="BE183" s="5">
        <f>((F183-85)/-0.16)*0.45+55</f>
        <v>74.6875</v>
      </c>
      <c r="BF183" s="5">
        <f>((G183-161)/1.34)*0.45+55</f>
        <v>73.134328358208961</v>
      </c>
      <c r="BG183" s="5">
        <f>((G183-295)/-1.34)*0.45+55</f>
        <v>81.865671641791039</v>
      </c>
      <c r="BH183" s="5">
        <f>(M183/29.81)*0.45+55</f>
        <v>68.948339483394832</v>
      </c>
      <c r="BI183" s="5">
        <f>((D183-39)/-0.2)</f>
        <v>60</v>
      </c>
      <c r="BJ183" s="5">
        <f>((F183-69)/0.19)</f>
        <v>47.368421052631575</v>
      </c>
      <c r="BK183" s="5">
        <f>((F183-85)/-0.16)</f>
        <v>43.75</v>
      </c>
      <c r="BL183" s="5">
        <f>((G183-161)/1.34)</f>
        <v>40.298507462686565</v>
      </c>
      <c r="BM183" s="5">
        <f>((G183-295)/-1.34)</f>
        <v>59.701492537313428</v>
      </c>
      <c r="BN183" s="5">
        <f>(M183/29.81)</f>
        <v>30.996309963099634</v>
      </c>
      <c r="BP183" s="51" t="s">
        <v>788</v>
      </c>
      <c r="BQ183" s="51" t="s">
        <v>787</v>
      </c>
      <c r="BS183">
        <v>74.526399999999995</v>
      </c>
    </row>
    <row r="184" spans="1:71" x14ac:dyDescent="0.25">
      <c r="A184" s="1">
        <v>275</v>
      </c>
      <c r="B184" s="1" t="s">
        <v>337</v>
      </c>
      <c r="C184" s="1" t="s">
        <v>30</v>
      </c>
      <c r="D184" s="1">
        <v>22</v>
      </c>
      <c r="E184" s="4">
        <f>(F184-5)</f>
        <v>74</v>
      </c>
      <c r="F184">
        <v>79</v>
      </c>
      <c r="G184">
        <v>195</v>
      </c>
      <c r="H184" t="s">
        <v>750</v>
      </c>
      <c r="I184" s="1" t="s">
        <v>587</v>
      </c>
      <c r="J184" s="1" t="s">
        <v>28</v>
      </c>
      <c r="K184" s="1">
        <v>17</v>
      </c>
      <c r="L184" s="1">
        <v>0</v>
      </c>
      <c r="M184" s="1">
        <v>244</v>
      </c>
      <c r="N184" s="12">
        <v>32</v>
      </c>
      <c r="O184" s="12">
        <v>96</v>
      </c>
      <c r="P184" s="12">
        <v>0.33300000000000002</v>
      </c>
      <c r="Q184" s="7">
        <v>10</v>
      </c>
      <c r="R184" s="7">
        <v>27</v>
      </c>
      <c r="S184" s="7">
        <v>0.37</v>
      </c>
      <c r="T184" s="1">
        <v>22</v>
      </c>
      <c r="U184" s="1">
        <v>69</v>
      </c>
      <c r="V184" s="1">
        <v>0.31900000000000001</v>
      </c>
      <c r="W184" s="1">
        <v>0.38500000000000001</v>
      </c>
      <c r="X184" s="16">
        <v>16</v>
      </c>
      <c r="Y184" s="16">
        <v>22</v>
      </c>
      <c r="Z184" s="16">
        <v>0.72699999999999998</v>
      </c>
      <c r="AA184" s="20">
        <v>16</v>
      </c>
      <c r="AB184" s="20">
        <v>20</v>
      </c>
      <c r="AC184" s="20">
        <v>36</v>
      </c>
      <c r="AD184" s="32">
        <v>19</v>
      </c>
      <c r="AE184" s="34">
        <v>6</v>
      </c>
      <c r="AF184" s="30">
        <v>1</v>
      </c>
      <c r="AG184" s="1">
        <v>26</v>
      </c>
      <c r="AH184" s="1">
        <v>21</v>
      </c>
      <c r="AI184" s="1">
        <v>90</v>
      </c>
      <c r="AJ184" s="1"/>
      <c r="AK184" s="4">
        <f>(AVERAGE(AM184:BB184)/0.87)*0.85+10</f>
        <v>73.81942016671357</v>
      </c>
      <c r="AL184" s="4">
        <f>AVERAGE(AM184:BB184)</f>
        <v>65.321053582400936</v>
      </c>
      <c r="AM184" s="14">
        <f>((P184*100)*0.5+(N184/6.59)*0.5)*0.66+45</f>
        <v>57.591427921092567</v>
      </c>
      <c r="AN184" s="10">
        <f>(BS184-MIN(BS$2:BS$493))/(MAX(BS$2:BS$493)-MIN(BS$2:BS$493))*61 +45</f>
        <v>70.220522254127786</v>
      </c>
      <c r="AO184" s="18">
        <f>IF(Y184&gt;50,((Z184*107)*0.9+(X184/5)*0.1)*0.7+30,((Z184*90)*0.5+(X184/5)*0.5)*0.7+40)</f>
        <v>64.020499999999998</v>
      </c>
      <c r="AP184" s="39">
        <f>((AZ184/0.96)*0.4+(AS184/0.96)*0.3+(T184/6.3)*0.4)*0.6+40</f>
        <v>70.094836933968878</v>
      </c>
      <c r="AQ184" s="37">
        <f>(AE184/1.5)*0.57+47</f>
        <v>49.28</v>
      </c>
      <c r="AR184" s="24">
        <f>((AF184/1.8)*0.8+(F184/0.8)*0.2)*0.73+40</f>
        <v>54.741944444444442</v>
      </c>
      <c r="AS184" s="22">
        <f>((AA184/3)*0.6+(AC184/9)*0.2+(AZ184/0.96)*0.2)*0.75+40</f>
        <v>54.856918431257981</v>
      </c>
      <c r="AT184" s="26">
        <f>((AB184/7)*0.65+(AC184/9)*0.2+(AZ184/0.96)*0.25)*0.6+47</f>
        <v>60.451204145543691</v>
      </c>
      <c r="AU184" s="43">
        <f>((AD184/5.5)*0.95+(AY184/0.95)*0.17)*0.67+40</f>
        <v>51.717866181818181</v>
      </c>
      <c r="AV184" s="37">
        <f>(((AG184-321)/-3.21)*0.1+(AU184/0.95)*0.57+(AS184/0.95)*0.2+(AI184/20)*0.2)*0.6+40</f>
        <v>71.601745476781176</v>
      </c>
      <c r="AW184" s="42">
        <f>((AQ184/0.95)*0.4+(AS184/0.95)*0.2+(AR184/0.95)*0.2+(AY184/0.95)*0.2)*0.71+30</f>
        <v>72.981741985851258</v>
      </c>
      <c r="AX184" s="45">
        <f>(BI184*0.3+BK184*0.2+BM184*0.2+AY184*0.1+BN184*0.2)*0.8+30</f>
        <v>76.001529731283199</v>
      </c>
      <c r="AY184" s="47">
        <f>(BI184*0.2+BK184*0.2+BM184*0.2+(AQ184/0.96)*0.45)*0.79+30</f>
        <v>79.395044776119406</v>
      </c>
      <c r="AZ184" s="28">
        <f>(BI184*0.2+BJ184*0.3+(AC184/11)*0.3+(AR184/0.96)*0.1+BM184*0.1+(AY184/0.96)*0.1)*0.65+40</f>
        <v>75.884277960051051</v>
      </c>
      <c r="BA184" s="49">
        <f>IF(C184="C",(((AY184/0.95)*0.35+(AU184/0.95)*0.2+BK184*0.45)*0.55+30),IF(C184="PF",(((AY184/0.95)*0.4+(AU184/0.95)*0.25+BK184*0.35)*0.65+35),(((T184/6.3)*0.1+(AY184/0.95)*0.35+(AU184/0.95)*0.2+BK184*0.35)*0.65+40)))</f>
        <v>74.848439695619419</v>
      </c>
      <c r="BB184" s="45">
        <f>(BL184*0.3+BJ184*0.3+BI184*0.1+BN184*0.1+(AH184/2.8)*0.25)*0.62+40</f>
        <v>61.448857380455905</v>
      </c>
      <c r="BC184" s="5">
        <f>((D184-39)/-0.2)*0.5+50</f>
        <v>92.5</v>
      </c>
      <c r="BD184" s="5">
        <f>((F184-69)/0.19)*0.45+55</f>
        <v>78.68421052631578</v>
      </c>
      <c r="BE184" s="5">
        <f>((F184-85)/-0.16)*0.45+55</f>
        <v>71.875</v>
      </c>
      <c r="BF184" s="5">
        <f>((G184-161)/1.34)*0.45+55</f>
        <v>66.417910447761187</v>
      </c>
      <c r="BG184" s="5">
        <f>((G184-295)/-1.34)*0.45+55</f>
        <v>88.582089552238813</v>
      </c>
      <c r="BH184" s="5">
        <f>(M184/29.81)*0.45+55</f>
        <v>58.683327742368334</v>
      </c>
      <c r="BI184" s="5">
        <f>((D184-39)/-0.2)</f>
        <v>85</v>
      </c>
      <c r="BJ184" s="5">
        <f>((F184-69)/0.19)</f>
        <v>52.631578947368418</v>
      </c>
      <c r="BK184" s="5">
        <f>((F184-85)/-0.16)</f>
        <v>37.5</v>
      </c>
      <c r="BL184" s="5">
        <f>((G184-161)/1.34)</f>
        <v>25.373134328358208</v>
      </c>
      <c r="BM184" s="5">
        <f>((G184-295)/-1.34)</f>
        <v>74.626865671641781</v>
      </c>
      <c r="BN184" s="5">
        <f>(M184/29.81)</f>
        <v>8.1851727608185172</v>
      </c>
      <c r="BP184" s="51" t="s">
        <v>785</v>
      </c>
      <c r="BQ184" s="51" t="s">
        <v>787</v>
      </c>
      <c r="BS184">
        <v>74.488</v>
      </c>
    </row>
    <row r="185" spans="1:71" x14ac:dyDescent="0.25">
      <c r="A185" s="1">
        <v>230</v>
      </c>
      <c r="B185" s="1" t="s">
        <v>291</v>
      </c>
      <c r="C185" s="1" t="s">
        <v>50</v>
      </c>
      <c r="D185" s="1">
        <v>27</v>
      </c>
      <c r="E185" s="4">
        <f>(F185-5)</f>
        <v>75</v>
      </c>
      <c r="F185">
        <v>80</v>
      </c>
      <c r="G185">
        <v>216</v>
      </c>
      <c r="H185" t="s">
        <v>586</v>
      </c>
      <c r="I185" s="1" t="s">
        <v>587</v>
      </c>
      <c r="J185" s="1" t="s">
        <v>99</v>
      </c>
      <c r="K185" s="1">
        <v>79</v>
      </c>
      <c r="L185" s="1">
        <v>32</v>
      </c>
      <c r="M185" s="1">
        <v>1673</v>
      </c>
      <c r="N185" s="12">
        <v>147</v>
      </c>
      <c r="O185" s="12">
        <v>354</v>
      </c>
      <c r="P185" s="12">
        <v>0.41499999999999998</v>
      </c>
      <c r="Q185" s="7">
        <v>72</v>
      </c>
      <c r="R185" s="7">
        <v>202</v>
      </c>
      <c r="S185" s="7">
        <v>0.35599999999999998</v>
      </c>
      <c r="T185" s="1">
        <v>75</v>
      </c>
      <c r="U185" s="1">
        <v>152</v>
      </c>
      <c r="V185" s="1">
        <v>0.49299999999999999</v>
      </c>
      <c r="W185" s="1">
        <v>0.51700000000000002</v>
      </c>
      <c r="X185" s="16">
        <v>30</v>
      </c>
      <c r="Y185" s="16">
        <v>40</v>
      </c>
      <c r="Z185" s="16">
        <v>0.75</v>
      </c>
      <c r="AA185" s="20">
        <v>22</v>
      </c>
      <c r="AB185" s="20">
        <v>153</v>
      </c>
      <c r="AC185" s="20">
        <v>175</v>
      </c>
      <c r="AD185" s="32">
        <v>182</v>
      </c>
      <c r="AE185" s="34">
        <v>72</v>
      </c>
      <c r="AF185" s="30">
        <v>10</v>
      </c>
      <c r="AG185" s="1">
        <v>98</v>
      </c>
      <c r="AH185" s="1">
        <v>124</v>
      </c>
      <c r="AI185" s="1">
        <v>396</v>
      </c>
      <c r="AJ185" s="1"/>
      <c r="AK185" s="4">
        <f>(AVERAGE(AM185:BB185)/0.87)*0.85+10</f>
        <v>80.020990798788247</v>
      </c>
      <c r="AL185" s="4">
        <f>AVERAGE(AM185:BB185)</f>
        <v>71.668543523465615</v>
      </c>
      <c r="AM185" s="14">
        <f>((P185*100)*0.5+(N185/6.59)*0.5)*0.66+45</f>
        <v>66.056153262518961</v>
      </c>
      <c r="AN185" s="10">
        <f>(BS185-MIN(BS$2:BS$493))/(MAX(BS$2:BS$493)-MIN(BS$2:BS$493))*61 +45</f>
        <v>70.079571966977753</v>
      </c>
      <c r="AO185" s="18">
        <f>IF(Y185&gt;50,((Z185*107)*0.9+(X185/5)*0.1)*0.7+30,((Z185*90)*0.5+(X185/5)*0.5)*0.7+40)</f>
        <v>65.724999999999994</v>
      </c>
      <c r="AP185" s="39">
        <f>((AZ185/0.96)*0.4+(AS185/0.96)*0.3+(T185/6.3)*0.4)*0.6+40</f>
        <v>72.59375254264225</v>
      </c>
      <c r="AQ185" s="37">
        <f>(AE185/1.5)*0.57+47</f>
        <v>74.36</v>
      </c>
      <c r="AR185" s="24">
        <f>((AF185/1.8)*0.8+(F185/0.8)*0.2)*0.73+40</f>
        <v>57.844444444444441</v>
      </c>
      <c r="AS185" s="22">
        <f>((AA185/3)*0.6+(AC185/9)*0.2+(AZ185/0.96)*0.2)*0.75+40</f>
        <v>58.004630127085903</v>
      </c>
      <c r="AT185" s="26">
        <f>((AB185/7)*0.65+(AC185/9)*0.2+(AZ185/0.96)*0.25)*0.6+47</f>
        <v>69.645582508038288</v>
      </c>
      <c r="AU185" s="43">
        <f>((AD185/5.5)*0.95+(AY185/0.95)*0.17)*0.67+40</f>
        <v>70.806072563995215</v>
      </c>
      <c r="AV185" s="37">
        <f>(((AG185-321)/-3.21)*0.1+(AU185/0.95)*0.57+(AS185/0.95)*0.2+(AI185/20)*0.2)*0.6+40</f>
        <v>79.361311069735606</v>
      </c>
      <c r="AW185" s="42">
        <f>((AQ185/0.95)*0.4+(AS185/0.95)*0.2+(AR185/0.95)*0.2+(AY185/0.95)*0.2)*0.71+30</f>
        <v>81.69367064962357</v>
      </c>
      <c r="AX185" s="45">
        <f>(BI185*0.3+BK185*0.2+BM185*0.2+AY185*0.1+BN185*0.2)*0.8+30</f>
        <v>74.313881918844231</v>
      </c>
      <c r="AY185" s="47">
        <f>(BI185*0.2+BK185*0.2+BM185*0.2+(AQ185/0.96)*0.45)*0.79+30</f>
        <v>81.268862873134324</v>
      </c>
      <c r="AZ185" s="28">
        <f>(BI185*0.2+BJ185*0.3+(AC185/11)*0.3+(AR185/0.96)*0.1+BM185*0.1+(AY185/0.96)*0.1)*0.65+40</f>
        <v>75.442966146683119</v>
      </c>
      <c r="BA185" s="49">
        <f>IF(C185="C",(((AY185/0.95)*0.35+(AU185/0.95)*0.2+BK185*0.45)*0.55+30),IF(C185="PF",(((AY185/0.95)*0.4+(AU185/0.95)*0.25+BK185*0.35)*0.65+35),(((T185/6.3)*0.1+(AY185/0.95)*0.35+(AU185/0.95)*0.2+BK185*0.35)*0.65+40)))</f>
        <v>77.034190562712098</v>
      </c>
      <c r="BB185" s="45">
        <f>(BL185*0.3+BJ185*0.3+BI185*0.1+BN185*0.1+(AH185/2.8)*0.25)*0.62+40</f>
        <v>72.466605739014199</v>
      </c>
      <c r="BC185" s="5">
        <f>((D185-39)/-0.2)*0.5+50</f>
        <v>80</v>
      </c>
      <c r="BD185" s="5">
        <f>((F185-69)/0.19)*0.45+55</f>
        <v>81.05263157894737</v>
      </c>
      <c r="BE185" s="5">
        <f>((F185-85)/-0.16)*0.45+55</f>
        <v>69.0625</v>
      </c>
      <c r="BF185" s="5">
        <f>((G185-161)/1.34)*0.45+55</f>
        <v>73.470149253731336</v>
      </c>
      <c r="BG185" s="5">
        <f>((G185-295)/-1.34)*0.45+55</f>
        <v>81.52985074626865</v>
      </c>
      <c r="BH185" s="5">
        <f>(M185/29.81)*0.45+55</f>
        <v>80.254948004025493</v>
      </c>
      <c r="BI185" s="5">
        <f>((D185-39)/-0.2)</f>
        <v>60</v>
      </c>
      <c r="BJ185" s="5">
        <f>((F185-69)/0.19)</f>
        <v>57.89473684210526</v>
      </c>
      <c r="BK185" s="5">
        <f>((F185-85)/-0.16)</f>
        <v>31.25</v>
      </c>
      <c r="BL185" s="5">
        <f>((G185-161)/1.34)</f>
        <v>41.044776119402982</v>
      </c>
      <c r="BM185" s="5">
        <f>((G185-295)/-1.34)</f>
        <v>58.955223880597011</v>
      </c>
      <c r="BN185" s="5">
        <f>(M185/29.81)</f>
        <v>56.122106675612216</v>
      </c>
      <c r="BP185" s="51" t="s">
        <v>801</v>
      </c>
      <c r="BQ185" s="51" t="s">
        <v>790</v>
      </c>
      <c r="BS185">
        <v>74.3232</v>
      </c>
    </row>
    <row r="186" spans="1:71" x14ac:dyDescent="0.25">
      <c r="A186" s="1">
        <v>305</v>
      </c>
      <c r="B186" s="1" t="s">
        <v>367</v>
      </c>
      <c r="C186" s="1" t="s">
        <v>73</v>
      </c>
      <c r="D186" s="1">
        <v>23</v>
      </c>
      <c r="E186" s="4">
        <f>(F186-5)</f>
        <v>70</v>
      </c>
      <c r="F186">
        <v>75</v>
      </c>
      <c r="G186">
        <v>190</v>
      </c>
      <c r="H186" t="s">
        <v>628</v>
      </c>
      <c r="I186" s="1" t="s">
        <v>587</v>
      </c>
      <c r="J186" s="1" t="s">
        <v>103</v>
      </c>
      <c r="K186" s="1">
        <v>68</v>
      </c>
      <c r="L186" s="1">
        <v>30</v>
      </c>
      <c r="M186" s="1">
        <v>1436</v>
      </c>
      <c r="N186" s="12">
        <v>206</v>
      </c>
      <c r="O186" s="12">
        <v>470</v>
      </c>
      <c r="P186" s="12">
        <v>0.438</v>
      </c>
      <c r="Q186" s="7">
        <v>34</v>
      </c>
      <c r="R186" s="7">
        <v>111</v>
      </c>
      <c r="S186" s="7">
        <v>0.30599999999999999</v>
      </c>
      <c r="T186" s="1">
        <v>172</v>
      </c>
      <c r="U186" s="1">
        <v>359</v>
      </c>
      <c r="V186" s="1">
        <v>0.47899999999999998</v>
      </c>
      <c r="W186" s="1">
        <v>0.47399999999999998</v>
      </c>
      <c r="X186" s="16">
        <v>57</v>
      </c>
      <c r="Y186" s="16">
        <v>84</v>
      </c>
      <c r="Z186" s="16">
        <v>0.67900000000000005</v>
      </c>
      <c r="AA186" s="20">
        <v>52</v>
      </c>
      <c r="AB186" s="20">
        <v>128</v>
      </c>
      <c r="AC186" s="20">
        <v>180</v>
      </c>
      <c r="AD186" s="32">
        <v>188</v>
      </c>
      <c r="AE186" s="34">
        <v>45</v>
      </c>
      <c r="AF186" s="30">
        <v>11</v>
      </c>
      <c r="AG186" s="1">
        <v>85</v>
      </c>
      <c r="AH186" s="1">
        <v>92</v>
      </c>
      <c r="AI186" s="1">
        <v>503</v>
      </c>
      <c r="AJ186" s="1"/>
      <c r="AK186" s="4">
        <f>(AVERAGE(AM186:BB186)/0.87)*0.85+10</f>
        <v>82.008477651595783</v>
      </c>
      <c r="AL186" s="4">
        <f>AVERAGE(AM186:BB186)</f>
        <v>73.702794772809796</v>
      </c>
      <c r="AM186" s="14">
        <f>((P186*100)*0.5+(N186/6.59)*0.5)*0.66+45</f>
        <v>69.769629742033388</v>
      </c>
      <c r="AN186" s="10">
        <f>(BS186-MIN(BS$2:BS$493))/(MAX(BS$2:BS$493)-MIN(BS$2:BS$493))*61 +45</f>
        <v>69.901673546302945</v>
      </c>
      <c r="AO186" s="18">
        <f>IF(Y186&gt;50,((Z186*107)*0.9+(X186/5)*0.1)*0.7+30,((Z186*90)*0.5+(X186/5)*0.5)*0.7+40)</f>
        <v>76.569389999999999</v>
      </c>
      <c r="AP186" s="39">
        <f>((AZ186/0.96)*0.4+(AS186/0.96)*0.3+(T186/6.3)*0.4)*0.6+40</f>
        <v>76.94644055131414</v>
      </c>
      <c r="AQ186" s="37">
        <f>(AE186/1.5)*0.57+47</f>
        <v>64.099999999999994</v>
      </c>
      <c r="AR186" s="24">
        <f>((AF186/1.8)*0.8+(F186/0.8)*0.2)*0.73+40</f>
        <v>57.256388888888893</v>
      </c>
      <c r="AS186" s="22">
        <f>((AA186/3)*0.6+(AC186/9)*0.2+(AZ186/0.96)*0.2)*0.75+40</f>
        <v>62.474998377025557</v>
      </c>
      <c r="AT186" s="26">
        <f>((AB186/7)*0.65+(AC186/9)*0.2+(AZ186/0.96)*0.25)*0.6+47</f>
        <v>68.206426948454123</v>
      </c>
      <c r="AU186" s="43">
        <f>((AD186/5.5)*0.95+(AY186/0.95)*0.17)*0.67+40</f>
        <v>72.383312914174638</v>
      </c>
      <c r="AV186" s="37">
        <f>(((AG186-321)/-3.21)*0.1+(AU186/0.95)*0.57+(AS186/0.95)*0.2+(AI186/20)*0.2)*0.6+40</f>
        <v>81.378786344735019</v>
      </c>
      <c r="AW186" s="42">
        <f>((AQ186/0.95)*0.4+(AS186/0.95)*0.2+(AR186/0.95)*0.2+(AY186/0.95)*0.2)*0.71+30</f>
        <v>80.307463374083426</v>
      </c>
      <c r="AX186" s="45">
        <f>(BI186*0.3+BK186*0.2+BM186*0.2+AY186*0.1+BN186*0.2)*0.8+30</f>
        <v>86.535404405200609</v>
      </c>
      <c r="AY186" s="47">
        <f>(BI186*0.2+BK186*0.2+BM186*0.2+(AQ186/0.96)*0.45)*0.79+30</f>
        <v>88.632628264925387</v>
      </c>
      <c r="AZ186" s="28">
        <f>(BI186*0.2+BJ186*0.3+(AC186/11)*0.3+(AR186/0.96)*0.1+BM186*0.1+(AY186/0.96)*0.1)*0.65+40</f>
        <v>74.719989612963587</v>
      </c>
      <c r="BA186" s="49">
        <f>IF(C186="C",(((AY186/0.95)*0.35+(AU186/0.95)*0.2+BK186*0.45)*0.55+30),IF(C186="PF",(((AY186/0.95)*0.4+(AU186/0.95)*0.25+BK186*0.35)*0.65+35),(((T186/6.3)*0.1+(AY186/0.95)*0.35+(AU186/0.95)*0.2+BK186*0.35)*0.65+40)))</f>
        <v>87.123620131564479</v>
      </c>
      <c r="BB186" s="45">
        <f>(BL186*0.3+BJ186*0.3+BI186*0.1+BN186*0.1+(AH186/2.8)*0.25)*0.62+40</f>
        <v>62.938563263290483</v>
      </c>
      <c r="BC186" s="5">
        <f>((D186-39)/-0.2)*0.5+50</f>
        <v>90</v>
      </c>
      <c r="BD186" s="5">
        <f>((F186-69)/0.19)*0.45+55</f>
        <v>69.21052631578948</v>
      </c>
      <c r="BE186" s="5">
        <f>((F186-85)/-0.16)*0.45+55</f>
        <v>83.125</v>
      </c>
      <c r="BF186" s="5">
        <f>((G186-161)/1.34)*0.45+55</f>
        <v>64.738805970149258</v>
      </c>
      <c r="BG186" s="5">
        <f>((G186-295)/-1.34)*0.45+55</f>
        <v>90.261194029850742</v>
      </c>
      <c r="BH186" s="5">
        <f>(M186/29.81)*0.45+55</f>
        <v>76.677289500167731</v>
      </c>
      <c r="BI186" s="5">
        <f>((D186-39)/-0.2)</f>
        <v>80</v>
      </c>
      <c r="BJ186" s="5">
        <f>((F186-69)/0.19)</f>
        <v>31.578947368421051</v>
      </c>
      <c r="BK186" s="5">
        <f>((F186-85)/-0.16)</f>
        <v>62.5</v>
      </c>
      <c r="BL186" s="5">
        <f>((G186-161)/1.34)</f>
        <v>21.641791044776117</v>
      </c>
      <c r="BM186" s="5">
        <f>((G186-295)/-1.34)</f>
        <v>78.358208955223873</v>
      </c>
      <c r="BN186" s="5">
        <f>(M186/29.81)</f>
        <v>48.171754444817175</v>
      </c>
      <c r="BP186" s="51" t="s">
        <v>799</v>
      </c>
      <c r="BQ186" s="51" t="s">
        <v>789</v>
      </c>
      <c r="BS186">
        <v>74.115200000000002</v>
      </c>
    </row>
    <row r="187" spans="1:71" x14ac:dyDescent="0.25">
      <c r="A187" s="1">
        <v>271</v>
      </c>
      <c r="B187" s="1" t="s">
        <v>333</v>
      </c>
      <c r="C187" s="1" t="s">
        <v>73</v>
      </c>
      <c r="D187" s="1">
        <v>22</v>
      </c>
      <c r="E187" s="4">
        <f>(F187-5)</f>
        <v>66</v>
      </c>
      <c r="F187">
        <v>71</v>
      </c>
      <c r="G187">
        <v>175</v>
      </c>
      <c r="H187" t="s">
        <v>616</v>
      </c>
      <c r="I187" s="1" t="s">
        <v>587</v>
      </c>
      <c r="J187" s="1" t="s">
        <v>28</v>
      </c>
      <c r="K187" s="1">
        <v>76</v>
      </c>
      <c r="L187" s="1">
        <v>22</v>
      </c>
      <c r="M187" s="1">
        <v>1865</v>
      </c>
      <c r="N187" s="12">
        <v>187</v>
      </c>
      <c r="O187" s="12">
        <v>432</v>
      </c>
      <c r="P187" s="12">
        <v>0.433</v>
      </c>
      <c r="Q187" s="7">
        <v>35</v>
      </c>
      <c r="R187" s="7">
        <v>116</v>
      </c>
      <c r="S187" s="7">
        <v>0.30199999999999999</v>
      </c>
      <c r="T187" s="1">
        <v>152</v>
      </c>
      <c r="U187" s="1">
        <v>316</v>
      </c>
      <c r="V187" s="1">
        <v>0.48099999999999998</v>
      </c>
      <c r="W187" s="1">
        <v>0.47299999999999998</v>
      </c>
      <c r="X187" s="16">
        <v>61</v>
      </c>
      <c r="Y187" s="16">
        <v>78</v>
      </c>
      <c r="Z187" s="16">
        <v>0.78200000000000003</v>
      </c>
      <c r="AA187" s="20">
        <v>29</v>
      </c>
      <c r="AB187" s="20">
        <v>147</v>
      </c>
      <c r="AC187" s="20">
        <v>176</v>
      </c>
      <c r="AD187" s="32">
        <v>226</v>
      </c>
      <c r="AE187" s="34">
        <v>93</v>
      </c>
      <c r="AF187" s="30">
        <v>9</v>
      </c>
      <c r="AG187" s="1">
        <v>83</v>
      </c>
      <c r="AH187" s="1">
        <v>150</v>
      </c>
      <c r="AI187" s="1">
        <v>470</v>
      </c>
      <c r="AJ187" s="1"/>
      <c r="AK187" s="4">
        <f>(AVERAGE(AM187:BB187)/0.87)*0.85+10</f>
        <v>85.22445341265049</v>
      </c>
      <c r="AL187" s="4">
        <f>AVERAGE(AM187:BB187)</f>
        <v>76.994440551771675</v>
      </c>
      <c r="AM187" s="14">
        <f>((P187*100)*0.5+(N187/6.59)*0.5)*0.66+45</f>
        <v>68.653188163884678</v>
      </c>
      <c r="AN187" s="10">
        <f>(BS187-MIN(BS$2:BS$493))/(MAX(BS$2:BS$493)-MIN(BS$2:BS$493))*61 +45</f>
        <v>69.877041457286438</v>
      </c>
      <c r="AO187" s="18">
        <f>IF(Y187&gt;50,((Z187*107)*0.9+(X187/5)*0.1)*0.7+30,((Z187*90)*0.5+(X187/5)*0.5)*0.7+40)</f>
        <v>83.568619999999996</v>
      </c>
      <c r="AP187" s="39">
        <f>((AZ187/0.96)*0.4+(AS187/0.96)*0.3+(T187/6.3)*0.4)*0.6+40</f>
        <v>74.875688924385955</v>
      </c>
      <c r="AQ187" s="37">
        <f>(AE187/1.5)*0.57+47</f>
        <v>82.34</v>
      </c>
      <c r="AR187" s="24">
        <f>((AF187/1.8)*0.8+(F187/0.8)*0.2)*0.73+40</f>
        <v>55.877499999999998</v>
      </c>
      <c r="AS187" s="22">
        <f>((AA187/3)*0.6+(AC187/9)*0.2+(AZ187/0.96)*0.2)*0.75+40</f>
        <v>58.594990806849289</v>
      </c>
      <c r="AT187" s="26">
        <f>((AB187/7)*0.65+(AC187/9)*0.2+(AZ187/0.96)*0.25)*0.6+47</f>
        <v>68.848324140182626</v>
      </c>
      <c r="AU187" s="43">
        <f>((AD187/5.5)*0.95+(AY187/0.95)*0.17)*0.67+40</f>
        <v>77.784153110047853</v>
      </c>
      <c r="AV187" s="37">
        <f>(((AG187-321)/-3.21)*0.1+(AU187/0.95)*0.57+(AS187/0.95)*0.2+(AI187/20)*0.2)*0.6+40</f>
        <v>82.672365773428794</v>
      </c>
      <c r="AW187" s="42">
        <f>((AQ187/0.95)*0.4+(AS187/0.95)*0.2+(AR187/0.95)*0.2+(AY187/0.95)*0.2)*0.71+30</f>
        <v>86.224898625865904</v>
      </c>
      <c r="AX187" s="45">
        <f>(BI187*0.3+BK187*0.2+BM187*0.2+AY187*0.1+BN187*0.2)*0.8+30</f>
        <v>96.498421945956238</v>
      </c>
      <c r="AY187" s="47">
        <v>97</v>
      </c>
      <c r="AZ187" s="28">
        <f>(BI187*0.2+BJ187*0.3+(AC187/11)*0.3+(AR187/0.96)*0.1+BM187*0.1+(AY187/0.96)*0.1)*0.65+40</f>
        <v>72.394607830502096</v>
      </c>
      <c r="BA187" s="49">
        <f>IF(C187="C",(((AY187/0.95)*0.35+(AU187/0.95)*0.2+BK187*0.45)*0.55+30),IF(C187="PF",(((AY187/0.95)*0.4+(AU187/0.95)*0.25+BK187*0.35)*0.65+35),(((T187/6.3)*0.1+(AY187/0.95)*0.35+(AU187/0.95)*0.2+BK187*0.35)*0.65+40)))</f>
        <v>95.347598604365785</v>
      </c>
      <c r="BB187" s="45">
        <f>(BL187*0.3+BJ187*0.3+BI187*0.1+BN187*0.1+(AH187/2.8)*0.25)*0.62+40</f>
        <v>61.353649445590975</v>
      </c>
      <c r="BC187" s="5">
        <f>((D187-39)/-0.2)*0.5+50</f>
        <v>92.5</v>
      </c>
      <c r="BD187" s="5">
        <f>((F187-69)/0.19)*0.45+55</f>
        <v>59.736842105263158</v>
      </c>
      <c r="BE187" s="5">
        <f>((F187-85)/-0.16)*0.45+55</f>
        <v>94.375</v>
      </c>
      <c r="BF187" s="5">
        <f>((G187-161)/1.34)*0.45+55</f>
        <v>59.701492537313435</v>
      </c>
      <c r="BG187" s="5">
        <f>((G187-295)/-1.34)*0.45+55</f>
        <v>95.298507462686558</v>
      </c>
      <c r="BH187" s="5">
        <f>(M187/29.81)*0.45+55</f>
        <v>83.153304260315338</v>
      </c>
      <c r="BI187" s="5">
        <f>((D187-39)/-0.2)</f>
        <v>85</v>
      </c>
      <c r="BJ187" s="5">
        <f>((F187-69)/0.19)</f>
        <v>10.526315789473685</v>
      </c>
      <c r="BK187" s="5">
        <f>((F187-85)/-0.16)</f>
        <v>87.5</v>
      </c>
      <c r="BL187" s="5">
        <f>((G187-161)/1.34)</f>
        <v>10.44776119402985</v>
      </c>
      <c r="BM187" s="5">
        <f>((G187-295)/-1.34)</f>
        <v>89.552238805970148</v>
      </c>
      <c r="BN187" s="5">
        <f>(M187/29.81)</f>
        <v>62.562898356256291</v>
      </c>
      <c r="BP187" s="51" t="s">
        <v>797</v>
      </c>
      <c r="BQ187" s="51" t="s">
        <v>789</v>
      </c>
      <c r="BS187">
        <v>74.086399999999998</v>
      </c>
    </row>
    <row r="188" spans="1:71" x14ac:dyDescent="0.25">
      <c r="A188" s="1">
        <v>256</v>
      </c>
      <c r="B188" s="1" t="s">
        <v>317</v>
      </c>
      <c r="C188" s="1" t="s">
        <v>73</v>
      </c>
      <c r="D188" s="1">
        <v>23</v>
      </c>
      <c r="E188" s="4">
        <f>(F188-5)</f>
        <v>70</v>
      </c>
      <c r="F188">
        <v>75</v>
      </c>
      <c r="G188">
        <v>190</v>
      </c>
      <c r="H188" t="s">
        <v>654</v>
      </c>
      <c r="I188" s="1" t="s">
        <v>673</v>
      </c>
      <c r="J188" s="1" t="s">
        <v>59</v>
      </c>
      <c r="K188" s="1">
        <v>79</v>
      </c>
      <c r="L188" s="1">
        <v>14</v>
      </c>
      <c r="M188" s="1">
        <v>1444</v>
      </c>
      <c r="N188" s="12">
        <v>207</v>
      </c>
      <c r="O188" s="12">
        <v>411</v>
      </c>
      <c r="P188" s="12">
        <v>0.504</v>
      </c>
      <c r="Q188" s="7">
        <v>16</v>
      </c>
      <c r="R188" s="7">
        <v>44</v>
      </c>
      <c r="S188" s="7">
        <v>0.36399999999999999</v>
      </c>
      <c r="T188" s="1">
        <v>191</v>
      </c>
      <c r="U188" s="1">
        <v>367</v>
      </c>
      <c r="V188" s="1">
        <v>0.52</v>
      </c>
      <c r="W188" s="1">
        <v>0.52300000000000002</v>
      </c>
      <c r="X188" s="16">
        <v>105</v>
      </c>
      <c r="Y188" s="16">
        <v>143</v>
      </c>
      <c r="Z188" s="16">
        <v>0.73399999999999999</v>
      </c>
      <c r="AA188" s="20">
        <v>44</v>
      </c>
      <c r="AB188" s="20">
        <v>148</v>
      </c>
      <c r="AC188" s="20">
        <v>192</v>
      </c>
      <c r="AD188" s="32">
        <v>188</v>
      </c>
      <c r="AE188" s="34">
        <v>46</v>
      </c>
      <c r="AF188" s="30">
        <v>17</v>
      </c>
      <c r="AG188" s="1">
        <v>67</v>
      </c>
      <c r="AH188" s="1">
        <v>105</v>
      </c>
      <c r="AI188" s="1">
        <v>535</v>
      </c>
      <c r="AJ188" s="1"/>
      <c r="AK188" s="4">
        <f>(AVERAGE(AM188:BB188)/0.87)*0.85+10</f>
        <v>82.748215198929771</v>
      </c>
      <c r="AL188" s="4">
        <f>AVERAGE(AM188:BB188)</f>
        <v>74.459937909492837</v>
      </c>
      <c r="AM188" s="14">
        <f>((P188*100)*0.5+(N188/6.59)*0.5)*0.66+45</f>
        <v>71.997705614567536</v>
      </c>
      <c r="AN188" s="10">
        <f>(BS188-MIN(BS$2:BS$493))/(MAX(BS$2:BS$493)-MIN(BS$2:BS$493))*61 +45</f>
        <v>69.827777279253411</v>
      </c>
      <c r="AO188" s="18">
        <f>IF(Y188&gt;50,((Z188*107)*0.9+(X188/5)*0.1)*0.7+30,((Z188*90)*0.5+(X188/5)*0.5)*0.7+40)</f>
        <v>80.948939999999993</v>
      </c>
      <c r="AP188" s="39">
        <f>((AZ188/0.96)*0.4+(AS188/0.96)*0.3+(T188/6.3)*0.4)*0.6+40</f>
        <v>77.581638111109825</v>
      </c>
      <c r="AQ188" s="37">
        <f>(AE188/1.5)*0.57+47</f>
        <v>64.48</v>
      </c>
      <c r="AR188" s="24">
        <f>((AF188/1.8)*0.8+(F188/0.8)*0.2)*0.73+40</f>
        <v>59.203055555555558</v>
      </c>
      <c r="AS188" s="22">
        <f>((AA188/3)*0.6+(AC188/9)*0.2+(AZ188/0.96)*0.2)*0.75+40</f>
        <v>61.530320355199635</v>
      </c>
      <c r="AT188" s="26">
        <f>((AB188/7)*0.65+(AC188/9)*0.2+(AZ188/0.96)*0.25)*0.6+47</f>
        <v>69.536034640913925</v>
      </c>
      <c r="AU188" s="43">
        <f>((AD188/5.5)*0.95+(AY188/0.95)*0.17)*0.67+40</f>
        <v>72.400184351674639</v>
      </c>
      <c r="AV188" s="37">
        <f>(((AG188-321)/-3.21)*0.1+(AU188/0.95)*0.57+(AS188/0.95)*0.2+(AI188/20)*0.2)*0.6+40</f>
        <v>81.793980910240492</v>
      </c>
      <c r="AW188" s="42">
        <f>((AQ188/0.95)*0.4+(AS188/0.95)*0.2+(AR188/0.95)*0.2+(AY188/0.95)*0.2)*0.71+30</f>
        <v>80.591868058364895</v>
      </c>
      <c r="AX188" s="45">
        <f>(BI188*0.3+BK188*0.2+BM188*0.2+AY188*0.1+BN188*0.2)*0.8+30</f>
        <v>86.589600516404886</v>
      </c>
      <c r="AY188" s="47">
        <f>(BI188*0.2+BK188*0.2+BM188*0.2+(AQ188/0.96)*0.45)*0.79+30</f>
        <v>88.773347014925378</v>
      </c>
      <c r="AZ188" s="28">
        <f>(BI188*0.2+BJ188*0.3+(AC188/11)*0.3+(AR188/0.96)*0.1+BM188*0.1+(AY188/0.96)*0.1)*0.65+40</f>
        <v>75.074050273277663</v>
      </c>
      <c r="BA188" s="49">
        <f>IF(C188="C",(((AY188/0.95)*0.35+(AU188/0.95)*0.2+BK188*0.45)*0.55+30),IF(C188="PF",(((AY188/0.95)*0.4+(AU188/0.95)*0.25+BK188*0.35)*0.65+35),(((T188/6.3)*0.1+(AY188/0.95)*0.35+(AU188/0.95)*0.2+BK188*0.35)*0.65+40)))</f>
        <v>87.355659038122525</v>
      </c>
      <c r="BB188" s="45">
        <f>(BL188*0.3+BJ188*0.3+BI188*0.1+BN188*0.1+(AH188/2.8)*0.25)*0.62+40</f>
        <v>63.674844832274999</v>
      </c>
      <c r="BC188" s="5">
        <f>((D188-39)/-0.2)*0.5+50</f>
        <v>90</v>
      </c>
      <c r="BD188" s="5">
        <f>((F188-69)/0.19)*0.45+55</f>
        <v>69.21052631578948</v>
      </c>
      <c r="BE188" s="5">
        <f>((F188-85)/-0.16)*0.45+55</f>
        <v>83.125</v>
      </c>
      <c r="BF188" s="5">
        <f>((G188-161)/1.34)*0.45+55</f>
        <v>64.738805970149258</v>
      </c>
      <c r="BG188" s="5">
        <f>((G188-295)/-1.34)*0.45+55</f>
        <v>90.261194029850742</v>
      </c>
      <c r="BH188" s="5">
        <f>(M188/29.81)*0.45+55</f>
        <v>76.798054344179803</v>
      </c>
      <c r="BI188" s="5">
        <f>((D188-39)/-0.2)</f>
        <v>80</v>
      </c>
      <c r="BJ188" s="5">
        <f>((F188-69)/0.19)</f>
        <v>31.578947368421051</v>
      </c>
      <c r="BK188" s="5">
        <f>((F188-85)/-0.16)</f>
        <v>62.5</v>
      </c>
      <c r="BL188" s="5">
        <f>((G188-161)/1.34)</f>
        <v>21.641791044776117</v>
      </c>
      <c r="BM188" s="5">
        <f>((G188-295)/-1.34)</f>
        <v>78.358208955223873</v>
      </c>
      <c r="BN188" s="5">
        <f>(M188/29.81)</f>
        <v>48.440120764844011</v>
      </c>
      <c r="BP188" s="51" t="s">
        <v>797</v>
      </c>
      <c r="BQ188" s="51" t="s">
        <v>781</v>
      </c>
      <c r="BS188">
        <v>74.028800000000004</v>
      </c>
    </row>
    <row r="189" spans="1:71" x14ac:dyDescent="0.25">
      <c r="A189" s="1">
        <v>474</v>
      </c>
      <c r="B189" s="1" t="s">
        <v>540</v>
      </c>
      <c r="C189" s="1" t="s">
        <v>30</v>
      </c>
      <c r="D189" s="1">
        <v>24</v>
      </c>
      <c r="E189" s="4">
        <f>(F189-5)</f>
        <v>72</v>
      </c>
      <c r="F189">
        <v>77</v>
      </c>
      <c r="G189">
        <v>195</v>
      </c>
      <c r="H189" t="s">
        <v>643</v>
      </c>
      <c r="I189" s="1" t="s">
        <v>587</v>
      </c>
      <c r="J189" s="1" t="s">
        <v>84</v>
      </c>
      <c r="K189" s="1">
        <v>21</v>
      </c>
      <c r="L189" s="1">
        <v>0</v>
      </c>
      <c r="M189" s="1">
        <v>101</v>
      </c>
      <c r="N189" s="12">
        <v>16</v>
      </c>
      <c r="O189" s="12">
        <v>38</v>
      </c>
      <c r="P189" s="12">
        <v>0.42099999999999999</v>
      </c>
      <c r="Q189" s="7">
        <v>7</v>
      </c>
      <c r="R189" s="7">
        <v>19</v>
      </c>
      <c r="S189" s="7">
        <v>0.36799999999999999</v>
      </c>
      <c r="T189" s="1">
        <v>9</v>
      </c>
      <c r="U189" s="1">
        <v>19</v>
      </c>
      <c r="V189" s="1">
        <v>0.47399999999999998</v>
      </c>
      <c r="W189" s="1">
        <v>0.51300000000000001</v>
      </c>
      <c r="X189" s="16">
        <v>2</v>
      </c>
      <c r="Y189" s="16">
        <v>2</v>
      </c>
      <c r="Z189" s="16">
        <v>1</v>
      </c>
      <c r="AA189" s="20">
        <v>1</v>
      </c>
      <c r="AB189" s="20">
        <v>6</v>
      </c>
      <c r="AC189" s="20">
        <v>7</v>
      </c>
      <c r="AD189" s="32">
        <v>8</v>
      </c>
      <c r="AE189" s="34">
        <v>3</v>
      </c>
      <c r="AF189" s="30">
        <v>1</v>
      </c>
      <c r="AG189" s="1">
        <v>10</v>
      </c>
      <c r="AH189" s="1">
        <v>7</v>
      </c>
      <c r="AI189" s="1">
        <v>41</v>
      </c>
      <c r="AJ189" s="1"/>
      <c r="AK189" s="4">
        <f>(AVERAGE(AM189:BB189)/0.87)*0.85+10</f>
        <v>73.291088041865407</v>
      </c>
      <c r="AL189" s="4">
        <f>AVERAGE(AM189:BB189)</f>
        <v>64.780290113438724</v>
      </c>
      <c r="AM189" s="14">
        <f>((P189*100)*0.5+(N189/6.59)*0.5)*0.66+45</f>
        <v>59.694213960546278</v>
      </c>
      <c r="AN189" s="10">
        <f>(BS189-MIN(BS$2:BS$493))/(MAX(BS$2:BS$493)-MIN(BS$2:BS$493))*61 +45</f>
        <v>69.826408829863595</v>
      </c>
      <c r="AO189" s="18">
        <f>IF(Y189&gt;50,((Z189*107)*0.9+(X189/5)*0.1)*0.7+30,((Z189*90)*0.5+(X189/5)*0.5)*0.7+40)</f>
        <v>71.64</v>
      </c>
      <c r="AP189" s="39">
        <f>((AZ189/0.96)*0.4+(AS189/0.96)*0.3+(T189/6.3)*0.4)*0.6+40</f>
        <v>67.999719371971253</v>
      </c>
      <c r="AQ189" s="37">
        <f>(AE189/1.5)*0.57+47</f>
        <v>48.14</v>
      </c>
      <c r="AR189" s="24">
        <f>((AF189/1.8)*0.8+(F189/0.8)*0.2)*0.73+40</f>
        <v>54.37694444444444</v>
      </c>
      <c r="AS189" s="22">
        <f>((AA189/3)*0.6+(AC189/9)*0.2+(AZ189/0.96)*0.2)*0.75+40</f>
        <v>51.515260920716514</v>
      </c>
      <c r="AT189" s="26">
        <f>((AB189/7)*0.65+(AC189/9)*0.2+(AZ189/0.96)*0.25)*0.6+47</f>
        <v>58.676213301668895</v>
      </c>
      <c r="AU189" s="43">
        <f>((AD189/5.5)*0.95+(AY189/0.95)*0.17)*0.67+40</f>
        <v>50.441610290370818</v>
      </c>
      <c r="AV189" s="37">
        <f>(((AG189-321)/-3.21)*0.1+(AU189/0.95)*0.57+(AS189/0.95)*0.2+(AI189/20)*0.2)*0.6+40</f>
        <v>70.725254669826171</v>
      </c>
      <c r="AW189" s="42">
        <f>((AQ189/0.95)*0.4+(AS189/0.95)*0.2+(AR189/0.95)*0.2+(AY189/0.95)*0.2)*0.71+30</f>
        <v>72.082835086907181</v>
      </c>
      <c r="AX189" s="45">
        <f>(BI189*0.3+BK189*0.2+BM189*0.2+AY189*0.1+BN189*0.2)*0.8+30</f>
        <v>74.831829556006454</v>
      </c>
      <c r="AY189" s="47">
        <f>(BI189*0.2+BK189*0.2+BM189*0.2+(AQ189/0.96)*0.45)*0.79+30</f>
        <v>79.367888526119401</v>
      </c>
      <c r="AZ189" s="28">
        <f>(BI189*0.2+BJ189*0.3+(AC189/11)*0.3+(AR189/0.96)*0.1+BM189*0.1+(AY189/0.96)*0.1)*0.65+40</f>
        <v>71.99100322591903</v>
      </c>
      <c r="BA189" s="49">
        <f>IF(C189="C",(((AY189/0.95)*0.35+(AU189/0.95)*0.2+BK189*0.45)*0.55+30),IF(C189="PF",(((AY189/0.95)*0.4+(AU189/0.95)*0.25+BK189*0.35)*0.65+35),(((T189/6.3)*0.1+(AY189/0.95)*0.35+(AU189/0.95)*0.2+BK189*0.35)*0.65+40)))</f>
        <v>77.376913961215422</v>
      </c>
      <c r="BB189" s="45">
        <f>(BL189*0.3+BJ189*0.3+BI189*0.1+BN189*0.1+(AH189/2.8)*0.25)*0.62+40</f>
        <v>57.798545669444053</v>
      </c>
      <c r="BC189" s="5">
        <f>((D189-39)/-0.2)*0.5+50</f>
        <v>87.5</v>
      </c>
      <c r="BD189" s="5">
        <f>((F189-69)/0.19)*0.45+55</f>
        <v>73.94736842105263</v>
      </c>
      <c r="BE189" s="5">
        <f>((F189-85)/-0.16)*0.45+55</f>
        <v>77.5</v>
      </c>
      <c r="BF189" s="5">
        <f>((G189-161)/1.34)*0.45+55</f>
        <v>66.417910447761187</v>
      </c>
      <c r="BG189" s="5">
        <f>((G189-295)/-1.34)*0.45+55</f>
        <v>88.582089552238813</v>
      </c>
      <c r="BH189" s="5">
        <f>(M189/29.81)*0.45+55</f>
        <v>56.524656155652465</v>
      </c>
      <c r="BI189" s="5">
        <f>((D189-39)/-0.2)</f>
        <v>75</v>
      </c>
      <c r="BJ189" s="5">
        <f>((F189-69)/0.19)</f>
        <v>42.10526315789474</v>
      </c>
      <c r="BK189" s="5">
        <f>((F189-85)/-0.16)</f>
        <v>50</v>
      </c>
      <c r="BL189" s="5">
        <f>((G189-161)/1.34)</f>
        <v>25.373134328358208</v>
      </c>
      <c r="BM189" s="5">
        <f>((G189-295)/-1.34)</f>
        <v>74.626865671641781</v>
      </c>
      <c r="BN189" s="5">
        <f>(M189/29.81)</f>
        <v>3.3881247903388125</v>
      </c>
      <c r="BP189" s="51" t="s">
        <v>801</v>
      </c>
      <c r="BQ189" s="51" t="s">
        <v>787</v>
      </c>
      <c r="BS189">
        <v>74.027199999999993</v>
      </c>
    </row>
    <row r="190" spans="1:71" x14ac:dyDescent="0.25">
      <c r="A190" s="1">
        <v>449</v>
      </c>
      <c r="B190" s="1" t="s">
        <v>515</v>
      </c>
      <c r="C190" s="1" t="s">
        <v>30</v>
      </c>
      <c r="D190" s="1">
        <v>26</v>
      </c>
      <c r="E190" s="4">
        <f>(F190-5)</f>
        <v>74</v>
      </c>
      <c r="F190">
        <v>79</v>
      </c>
      <c r="G190">
        <v>220</v>
      </c>
      <c r="H190" t="s">
        <v>664</v>
      </c>
      <c r="I190" s="1" t="s">
        <v>587</v>
      </c>
      <c r="J190" s="1" t="s">
        <v>89</v>
      </c>
      <c r="K190" s="1">
        <v>82</v>
      </c>
      <c r="L190" s="1">
        <v>57</v>
      </c>
      <c r="M190" s="1">
        <v>2260</v>
      </c>
      <c r="N190" s="12">
        <v>320</v>
      </c>
      <c r="O190" s="12">
        <v>746</v>
      </c>
      <c r="P190" s="12">
        <v>0.42899999999999999</v>
      </c>
      <c r="Q190" s="7">
        <v>33</v>
      </c>
      <c r="R190" s="7">
        <v>119</v>
      </c>
      <c r="S190" s="7">
        <v>0.27700000000000002</v>
      </c>
      <c r="T190" s="1">
        <v>287</v>
      </c>
      <c r="U190" s="1">
        <v>627</v>
      </c>
      <c r="V190" s="1">
        <v>0.45800000000000002</v>
      </c>
      <c r="W190" s="1">
        <v>0.45100000000000001</v>
      </c>
      <c r="X190" s="16">
        <v>106</v>
      </c>
      <c r="Y190" s="16">
        <v>141</v>
      </c>
      <c r="Z190" s="16">
        <v>0.752</v>
      </c>
      <c r="AA190" s="20">
        <v>40</v>
      </c>
      <c r="AB190" s="20">
        <v>377</v>
      </c>
      <c r="AC190" s="20">
        <v>417</v>
      </c>
      <c r="AD190" s="32">
        <v>449</v>
      </c>
      <c r="AE190" s="34">
        <v>83</v>
      </c>
      <c r="AF190" s="30">
        <v>19</v>
      </c>
      <c r="AG190" s="1">
        <v>198</v>
      </c>
      <c r="AH190" s="1">
        <v>180</v>
      </c>
      <c r="AI190" s="1">
        <v>779</v>
      </c>
      <c r="AJ190" s="1"/>
      <c r="AK190" s="4">
        <f>(AVERAGE(AM190:BB190)/0.87)*0.85+10</f>
        <v>87.623689797725163</v>
      </c>
      <c r="AL190" s="4">
        <f>AVERAGE(AM190:BB190)</f>
        <v>79.45012955767163</v>
      </c>
      <c r="AM190" s="14">
        <f>((P190*100)*0.5+(N190/6.59)*0.5)*0.66+45</f>
        <v>75.181279210925652</v>
      </c>
      <c r="AN190" s="10">
        <f>(BS190-MIN(BS$2:BS$493))/(MAX(BS$2:BS$493)-MIN(BS$2:BS$493))*61 +45</f>
        <v>69.684090093323761</v>
      </c>
      <c r="AO190" s="18">
        <f>IF(Y190&gt;50,((Z190*107)*0.9+(X190/5)*0.1)*0.7+30,((Z190*90)*0.5+(X190/5)*0.5)*0.7+40)</f>
        <v>82.176320000000004</v>
      </c>
      <c r="AP190" s="39">
        <f>((AZ190/0.96)*0.4+(AS190/0.96)*0.3+(T190/6.3)*0.4)*0.6+40</f>
        <v>83.077065727281195</v>
      </c>
      <c r="AQ190" s="37">
        <f>(AE190/1.5)*0.57+47</f>
        <v>78.539999999999992</v>
      </c>
      <c r="AR190" s="24">
        <f>((AF190/1.8)*0.8+(F190/0.8)*0.2)*0.73+40</f>
        <v>60.581944444444446</v>
      </c>
      <c r="AS190" s="22">
        <f>((AA190/3)*0.6+(AC190/9)*0.2+(AZ190/0.96)*0.2)*0.75+40</f>
        <v>65.378311828782017</v>
      </c>
      <c r="AT190" s="26">
        <f>((AB190/7)*0.65+(AC190/9)*0.2+(AZ190/0.96)*0.25)*0.6+47</f>
        <v>85.992597543067745</v>
      </c>
      <c r="AU190" s="43">
        <f>((AD190/5.5)*0.9+(AY190/0.95)*0.15)*0.61+40</f>
        <v>92.920700900454378</v>
      </c>
      <c r="AV190" s="37">
        <f>(((AG190-321)/-3.21)*0.1+(AU190/0.95)*0.57+(AS190/0.95)*0.2+(AI190/20)*0.2)*0.6+40</f>
        <v>88.682830817833633</v>
      </c>
      <c r="AW190" s="42">
        <f>((AQ190/0.95)*0.4+(AS190/0.95)*0.2+(AR190/0.95)*0.2+(AY190/0.95)*0.2)*0.71+30</f>
        <v>84.88118891784724</v>
      </c>
      <c r="AX190" s="45">
        <f>(BI190*0.3+BK190*0.2+BM190*0.2+AY190*0.1+BN190*0.2)*0.8+30</f>
        <v>79.415191732377195</v>
      </c>
      <c r="AY190" s="47">
        <f>(BI190*0.2+BK190*0.2+BM190*0.2+(AQ190/0.96)*0.45)*0.79+30</f>
        <v>84.122627332089564</v>
      </c>
      <c r="AZ190" s="28">
        <f>(BI190*0.2+BJ190*0.3+(AC190/11)*0.3+(AR190/0.96)*0.1+BM190*0.1+(AY190/0.96)*0.1)*0.65+40</f>
        <v>79.541195704204924</v>
      </c>
      <c r="BA190" s="49">
        <f>IF(C190="C",(((AY190/0.95)*0.35+(AU190/0.95)*0.2+BK190*0.45)*0.55+30),IF(C190="PF",(((AY190/0.95)*0.4+(AU190/0.95)*0.25+BK190*0.35)*0.65+35),(((T190/6.3)*0.1+(AY190/0.95)*0.35+(AU190/0.95)*0.2+BK190*0.35)*0.65+40)))</f>
        <v>84.3529809375421</v>
      </c>
      <c r="BB190" s="45">
        <f>(BL190*0.3+BJ190*0.3+BI190*0.1+BN190*0.1+(AH190/2.8)*0.25)*0.62+40</f>
        <v>76.673747732572252</v>
      </c>
      <c r="BC190" s="5">
        <f>((D190-39)/-0.2)*0.5+50</f>
        <v>82.5</v>
      </c>
      <c r="BD190" s="5">
        <f>((F190-69)/0.19)*0.45+55</f>
        <v>78.68421052631578</v>
      </c>
      <c r="BE190" s="5">
        <f>((F190-85)/-0.16)*0.45+55</f>
        <v>71.875</v>
      </c>
      <c r="BF190" s="5">
        <f>((G190-161)/1.34)*0.45+55</f>
        <v>74.81343283582089</v>
      </c>
      <c r="BG190" s="5">
        <f>((G190-295)/-1.34)*0.45+55</f>
        <v>80.18656716417911</v>
      </c>
      <c r="BH190" s="5">
        <f>(M190/29.81)*0.45+55</f>
        <v>89.116068433411613</v>
      </c>
      <c r="BI190" s="5">
        <f>((D190-39)/-0.2)</f>
        <v>65</v>
      </c>
      <c r="BJ190" s="5">
        <f>((F190-69)/0.19)</f>
        <v>52.631578947368418</v>
      </c>
      <c r="BK190" s="5">
        <f>((F190-85)/-0.16)</f>
        <v>37.5</v>
      </c>
      <c r="BL190" s="5">
        <f>((G190-161)/1.34)</f>
        <v>44.029850746268657</v>
      </c>
      <c r="BM190" s="5">
        <f>((G190-295)/-1.34)</f>
        <v>55.970149253731343</v>
      </c>
      <c r="BN190" s="5">
        <f>(M190/29.81)</f>
        <v>75.813485407581354</v>
      </c>
      <c r="BP190" s="51" t="s">
        <v>795</v>
      </c>
      <c r="BQ190" s="51" t="s">
        <v>781</v>
      </c>
      <c r="BS190">
        <v>73.860799999999998</v>
      </c>
    </row>
    <row r="191" spans="1:71" x14ac:dyDescent="0.25">
      <c r="A191" s="1">
        <v>328</v>
      </c>
      <c r="B191" s="1" t="s">
        <v>390</v>
      </c>
      <c r="C191" s="1" t="s">
        <v>30</v>
      </c>
      <c r="D191" s="1">
        <v>25</v>
      </c>
      <c r="E191" s="4">
        <f>(F191-5)</f>
        <v>71</v>
      </c>
      <c r="F191">
        <v>76</v>
      </c>
      <c r="G191">
        <v>191</v>
      </c>
      <c r="H191" t="s">
        <v>671</v>
      </c>
      <c r="I191" s="1" t="s">
        <v>587</v>
      </c>
      <c r="J191" s="1" t="s">
        <v>77</v>
      </c>
      <c r="K191" s="1">
        <v>56</v>
      </c>
      <c r="L191" s="1">
        <v>0</v>
      </c>
      <c r="M191" s="1">
        <v>504</v>
      </c>
      <c r="N191" s="12">
        <v>62</v>
      </c>
      <c r="O191" s="12">
        <v>139</v>
      </c>
      <c r="P191" s="12">
        <v>0.44600000000000001</v>
      </c>
      <c r="Q191" s="7">
        <v>13</v>
      </c>
      <c r="R191" s="7">
        <v>38</v>
      </c>
      <c r="S191" s="7">
        <v>0.34200000000000003</v>
      </c>
      <c r="T191" s="1">
        <v>49</v>
      </c>
      <c r="U191" s="1">
        <v>101</v>
      </c>
      <c r="V191" s="1">
        <v>0.48499999999999999</v>
      </c>
      <c r="W191" s="1">
        <v>0.49299999999999999</v>
      </c>
      <c r="X191" s="16">
        <v>12</v>
      </c>
      <c r="Y191" s="16">
        <v>20</v>
      </c>
      <c r="Z191" s="16">
        <v>0.6</v>
      </c>
      <c r="AA191" s="20">
        <v>12</v>
      </c>
      <c r="AB191" s="20">
        <v>34</v>
      </c>
      <c r="AC191" s="20">
        <v>46</v>
      </c>
      <c r="AD191" s="32">
        <v>33</v>
      </c>
      <c r="AE191" s="34">
        <v>20</v>
      </c>
      <c r="AF191" s="30">
        <v>6</v>
      </c>
      <c r="AG191" s="1">
        <v>14</v>
      </c>
      <c r="AH191" s="1">
        <v>45</v>
      </c>
      <c r="AI191" s="1">
        <v>149</v>
      </c>
      <c r="AJ191" s="1"/>
      <c r="AK191" s="4">
        <f>(AVERAGE(AM191:BB191)/0.87)*0.85+10</f>
        <v>74.669599639212251</v>
      </c>
      <c r="AL191" s="4">
        <f>AVERAGE(AM191:BB191)</f>
        <v>66.191237277781951</v>
      </c>
      <c r="AM191" s="14">
        <f>((P191*100)*0.5+(N191/6.59)*0.5)*0.66+45</f>
        <v>62.822704097116841</v>
      </c>
      <c r="AN191" s="10">
        <f>(BS191-MIN(BS$2:BS$493))/(MAX(BS$2:BS$493)-MIN(BS$2:BS$493))*61 +45</f>
        <v>69.629352117731528</v>
      </c>
      <c r="AO191" s="18">
        <f>IF(Y191&gt;50,((Z191*107)*0.9+(X191/5)*0.1)*0.7+30,((Z191*90)*0.5+(X191/5)*0.5)*0.7+40)</f>
        <v>59.739999999999995</v>
      </c>
      <c r="AP191" s="39">
        <f>((AZ191/0.96)*0.4+(AS191/0.96)*0.3+(T191/6.3)*0.4)*0.6+40</f>
        <v>69.818995510803688</v>
      </c>
      <c r="AQ191" s="37">
        <f>(AE191/1.5)*0.57+47</f>
        <v>54.6</v>
      </c>
      <c r="AR191" s="24">
        <f>((AF191/1.8)*0.8+(F191/0.8)*0.2)*0.73+40</f>
        <v>55.816666666666663</v>
      </c>
      <c r="AS191" s="22">
        <f>((AA191/3)*0.6+(AC191/9)*0.2+(AZ191/0.96)*0.2)*0.75+40</f>
        <v>53.739298187862204</v>
      </c>
      <c r="AT191" s="26">
        <f>((AB191/7)*0.65+(AC191/9)*0.2+(AZ191/0.96)*0.25)*0.6+47</f>
        <v>60.680250568814586</v>
      </c>
      <c r="AU191" s="43">
        <f>((AD191/5.5)*0.95+(AY191/0.95)*0.17)*0.67+40</f>
        <v>53.701833125</v>
      </c>
      <c r="AV191" s="37">
        <f>(((AG191-321)/-3.21)*0.1+(AU191/0.95)*0.57+(AS191/0.95)*0.2+(AI191/20)*0.2)*0.6+40</f>
        <v>72.753099558370891</v>
      </c>
      <c r="AW191" s="42">
        <f>((AQ191/0.95)*0.4+(AS191/0.95)*0.2+(AR191/0.95)*0.2+(AY191/0.95)*0.2)*0.71+30</f>
        <v>75.019263554610973</v>
      </c>
      <c r="AX191" s="45">
        <f>(BI191*0.3+BK191*0.2+BM191*0.2+AY191*0.1+BN191*0.2)*0.8+30</f>
        <v>77.517382879004842</v>
      </c>
      <c r="AY191" s="47">
        <f>(BI191*0.2+BK191*0.2+BM191*0.2+(AQ191/0.96)*0.45)*0.79+30</f>
        <v>82.429249067164193</v>
      </c>
      <c r="AZ191" s="28">
        <f>(BI191*0.2+BJ191*0.3+(AC191/11)*0.3+(AR191/0.96)*0.1+BM191*0.1+(AY191/0.96)*0.1)*0.65+40</f>
        <v>71.504841735651453</v>
      </c>
      <c r="BA191" s="49">
        <f>IF(C191="C",(((AY191/0.95)*0.35+(AU191/0.95)*0.2+BK191*0.45)*0.55+30),IF(C191="PF",(((AY191/0.95)*0.4+(AU191/0.95)*0.25+BK191*0.35)*0.65+35),(((T191/6.3)*0.1+(AY191/0.95)*0.35+(AU191/0.95)*0.2+BK191*0.35)*0.65+40)))</f>
        <v>80.390738417692248</v>
      </c>
      <c r="BB191" s="45">
        <f>(BL191*0.3+BJ191*0.3+BI191*0.1+BN191*0.1+(AH191/2.8)*0.25)*0.62+40</f>
        <v>58.896120958021228</v>
      </c>
      <c r="BC191" s="5">
        <f>((D191-39)/-0.2)*0.5+50</f>
        <v>85</v>
      </c>
      <c r="BD191" s="5">
        <f>((F191-69)/0.19)*0.45+55</f>
        <v>71.578947368421055</v>
      </c>
      <c r="BE191" s="5">
        <f>((F191-85)/-0.16)*0.45+55</f>
        <v>80.3125</v>
      </c>
      <c r="BF191" s="5">
        <f>((G191-161)/1.34)*0.45+55</f>
        <v>65.074626865671647</v>
      </c>
      <c r="BG191" s="5">
        <f>((G191-295)/-1.34)*0.45+55</f>
        <v>89.925373134328368</v>
      </c>
      <c r="BH191" s="5">
        <f>(M191/29.81)*0.45+55</f>
        <v>62.60818517276082</v>
      </c>
      <c r="BI191" s="5">
        <f>((D191-39)/-0.2)</f>
        <v>70</v>
      </c>
      <c r="BJ191" s="5">
        <f>((F191-69)/0.19)</f>
        <v>36.842105263157897</v>
      </c>
      <c r="BK191" s="5">
        <f>((F191-85)/-0.16)</f>
        <v>56.25</v>
      </c>
      <c r="BL191" s="5">
        <f>((G191-161)/1.34)</f>
        <v>22.388059701492537</v>
      </c>
      <c r="BM191" s="5">
        <f>((G191-295)/-1.34)</f>
        <v>77.611940298507463</v>
      </c>
      <c r="BN191" s="5">
        <f>(M191/29.81)</f>
        <v>16.907078161690709</v>
      </c>
      <c r="BP191" s="51" t="s">
        <v>800</v>
      </c>
      <c r="BQ191" s="51" t="s">
        <v>787</v>
      </c>
      <c r="BS191">
        <v>73.796800000000005</v>
      </c>
    </row>
    <row r="192" spans="1:71" x14ac:dyDescent="0.25">
      <c r="A192" s="1">
        <v>59</v>
      </c>
      <c r="B192" s="1" t="s">
        <v>117</v>
      </c>
      <c r="C192" s="1" t="s">
        <v>33</v>
      </c>
      <c r="D192" s="1">
        <v>30</v>
      </c>
      <c r="E192" s="4">
        <f>(F192-5)</f>
        <v>78</v>
      </c>
      <c r="F192">
        <v>83</v>
      </c>
      <c r="G192">
        <v>235</v>
      </c>
      <c r="H192" t="s">
        <v>622</v>
      </c>
      <c r="I192" s="1" t="s">
        <v>587</v>
      </c>
      <c r="J192" s="1" t="s">
        <v>55</v>
      </c>
      <c r="K192" s="1">
        <v>44</v>
      </c>
      <c r="L192" s="1">
        <v>44</v>
      </c>
      <c r="M192" s="1">
        <v>1556</v>
      </c>
      <c r="N192" s="12">
        <v>343</v>
      </c>
      <c r="O192" s="12">
        <v>745</v>
      </c>
      <c r="P192" s="12">
        <v>0.46</v>
      </c>
      <c r="Q192" s="7">
        <v>63</v>
      </c>
      <c r="R192" s="7">
        <v>168</v>
      </c>
      <c r="S192" s="7">
        <v>0.375</v>
      </c>
      <c r="T192" s="1">
        <v>280</v>
      </c>
      <c r="U192" s="1">
        <v>577</v>
      </c>
      <c r="V192" s="1">
        <v>0.48499999999999999</v>
      </c>
      <c r="W192" s="1">
        <v>0.503</v>
      </c>
      <c r="X192" s="16">
        <v>179</v>
      </c>
      <c r="Y192" s="16">
        <v>232</v>
      </c>
      <c r="Z192" s="16">
        <v>0.77200000000000002</v>
      </c>
      <c r="AA192" s="20">
        <v>46</v>
      </c>
      <c r="AB192" s="20">
        <v>264</v>
      </c>
      <c r="AC192" s="20">
        <v>310</v>
      </c>
      <c r="AD192" s="32">
        <v>95</v>
      </c>
      <c r="AE192" s="34">
        <v>41</v>
      </c>
      <c r="AF192" s="30">
        <v>25</v>
      </c>
      <c r="AG192" s="1">
        <v>95</v>
      </c>
      <c r="AH192" s="1">
        <v>69</v>
      </c>
      <c r="AI192" s="1">
        <v>928</v>
      </c>
      <c r="AJ192" s="1"/>
      <c r="AK192" s="4">
        <f>(AVERAGE(AM192:BB192)/0.87)*0.85+10</f>
        <v>79.424693835593487</v>
      </c>
      <c r="AL192" s="4">
        <f>AVERAGE(AM192:BB192)</f>
        <v>71.058216043489807</v>
      </c>
      <c r="AM192" s="14">
        <f>((P192*100)*0.5+(N192/6.59)*0.5)*0.66+45</f>
        <v>77.356024279210928</v>
      </c>
      <c r="AN192" s="10">
        <f>(BS192-MIN(BS$2:BS$493))/(MAX(BS$2:BS$493)-MIN(BS$2:BS$493))*61 +45</f>
        <v>69.616693960875807</v>
      </c>
      <c r="AO192" s="18">
        <f>IF(Y192&gt;50,((Z192*107)*0.9+(X192/5)*0.1)*0.7+30,((Z192*90)*0.5+(X192/5)*0.5)*0.7+40)</f>
        <v>84.546519999999987</v>
      </c>
      <c r="AP192" s="39">
        <f>((AZ192/0.96)*0.4+(AS192/0.96)*0.3+(T192/6.3)*0.4)*0.6+40</f>
        <v>82.103144155069828</v>
      </c>
      <c r="AQ192" s="37">
        <f>(AE192/1.5)*0.57+47</f>
        <v>62.58</v>
      </c>
      <c r="AR192" s="24">
        <f>((AF192/1.8)*0.8+(F192/0.8)*0.2)*0.73+40</f>
        <v>63.258611111111108</v>
      </c>
      <c r="AS192" s="22">
        <f>((AA192/3)*0.6+(AC192/9)*0.2+(AZ192/0.96)*0.2)*0.75+40</f>
        <v>64.191968758081032</v>
      </c>
      <c r="AT192" s="26">
        <f>((AB192/7)*0.65+(AC192/9)*0.2+(AZ192/0.96)*0.25)*0.6+47</f>
        <v>77.967206853319126</v>
      </c>
      <c r="AU192" s="43">
        <f>((AD192/5.5)*0.95+(AY192/0.95)*0.17)*0.67+40</f>
        <v>59.306846590011965</v>
      </c>
      <c r="AV192" s="37">
        <f>(((AG192-321)/-3.21)*0.1+(AU192/0.95)*0.57+(AS192/0.95)*0.2+(AI192/20)*0.2)*0.6+40</f>
        <v>79.251223049371944</v>
      </c>
      <c r="AW192" s="42">
        <f>((AQ192/0.95)*0.4+(AS192/0.95)*0.2+(AR192/0.95)*0.2+(AY192/0.95)*0.2)*0.71+30</f>
        <v>78.122210046158585</v>
      </c>
      <c r="AX192" s="45">
        <f>(BI192*0.3+BK192*0.2+BM192*0.2+AY192*0.1+BN192*0.2)*0.8+30</f>
        <v>63.862441632966501</v>
      </c>
      <c r="AY192" s="47">
        <f>(BI192*0.2+BK192*0.2+BM192*0.2+(AQ192/0.96)*0.45)*0.79+30</f>
        <v>69.33378311567165</v>
      </c>
      <c r="AZ192" s="28">
        <f>(BI192*0.2+BJ192*0.3+(AC192/11)*0.3+(AR192/0.96)*0.1+BM192*0.1+(AY192/0.96)*0.1)*0.65+40</f>
        <v>77.601933385051908</v>
      </c>
      <c r="BA192" s="49">
        <f>IF(C192="C",(((AY192/0.95)*0.35+(AU192/0.95)*0.2+BK192*0.45)*0.55+30),IF(C192="PF",(((AY192/0.95)*0.4+(AU192/0.95)*0.25+BK192*0.35)*0.65+35),(((T192/6.3)*0.1+(AY192/0.95)*0.35+(AU192/0.95)*0.2+BK192*0.35)*0.65+40)))</f>
        <v>54.010072499650647</v>
      </c>
      <c r="BB192" s="45">
        <f>(BL192*0.3+BJ192*0.3+BI192*0.1+BN192*0.1+(AH192/2.8)*0.25)*0.62+40</f>
        <v>73.822777259285985</v>
      </c>
      <c r="BC192" s="5">
        <f>((D192-39)/-0.2)*0.5+50</f>
        <v>72.5</v>
      </c>
      <c r="BD192" s="5">
        <f>((F192-69)/0.19)*0.45+55</f>
        <v>88.15789473684211</v>
      </c>
      <c r="BE192" s="5">
        <f>((F192-85)/-0.16)*0.45+55</f>
        <v>60.625</v>
      </c>
      <c r="BF192" s="5">
        <f>((G192-161)/1.34)*0.45+55</f>
        <v>79.850746268656707</v>
      </c>
      <c r="BG192" s="5">
        <f>((G192-295)/-1.34)*0.45+55</f>
        <v>75.149253731343279</v>
      </c>
      <c r="BH192" s="5">
        <f>(M192/29.81)*0.45+55</f>
        <v>78.488762160348884</v>
      </c>
      <c r="BI192" s="5">
        <f>((D192-39)/-0.2)</f>
        <v>45</v>
      </c>
      <c r="BJ192" s="5">
        <f>((F192-69)/0.19)</f>
        <v>73.684210526315795</v>
      </c>
      <c r="BK192" s="5">
        <f>((F192-85)/-0.16)</f>
        <v>12.5</v>
      </c>
      <c r="BL192" s="5">
        <f>((G192-161)/1.34)</f>
        <v>55.223880597014919</v>
      </c>
      <c r="BM192" s="5">
        <f>((G192-295)/-1.34)</f>
        <v>44.776119402985074</v>
      </c>
      <c r="BN192" s="5">
        <f>(M192/29.81)</f>
        <v>52.19724924521973</v>
      </c>
      <c r="BP192" s="51" t="s">
        <v>785</v>
      </c>
      <c r="BQ192" s="51" t="s">
        <v>781</v>
      </c>
      <c r="BS192">
        <v>73.781999999999996</v>
      </c>
    </row>
    <row r="193" spans="1:71" x14ac:dyDescent="0.25">
      <c r="A193" s="1">
        <v>487</v>
      </c>
      <c r="B193" s="1" t="s">
        <v>553</v>
      </c>
      <c r="C193" s="1" t="s">
        <v>30</v>
      </c>
      <c r="D193" s="1">
        <v>21</v>
      </c>
      <c r="E193" s="4">
        <f>(F193-5)</f>
        <v>73</v>
      </c>
      <c r="F193">
        <v>78</v>
      </c>
      <c r="G193">
        <v>205</v>
      </c>
      <c r="H193" t="s">
        <v>643</v>
      </c>
      <c r="I193" s="1" t="s">
        <v>587</v>
      </c>
      <c r="J193" s="1" t="s">
        <v>43</v>
      </c>
      <c r="K193" s="1">
        <v>30</v>
      </c>
      <c r="L193" s="1">
        <v>15</v>
      </c>
      <c r="M193" s="1">
        <v>895</v>
      </c>
      <c r="N193" s="12">
        <v>175</v>
      </c>
      <c r="O193" s="12">
        <v>434</v>
      </c>
      <c r="P193" s="12">
        <v>0.40300000000000002</v>
      </c>
      <c r="Q193" s="7">
        <v>37</v>
      </c>
      <c r="R193" s="7">
        <v>142</v>
      </c>
      <c r="S193" s="7">
        <v>0.26100000000000001</v>
      </c>
      <c r="T193" s="1">
        <v>138</v>
      </c>
      <c r="U193" s="1">
        <v>292</v>
      </c>
      <c r="V193" s="1">
        <v>0.47299999999999998</v>
      </c>
      <c r="W193" s="1">
        <v>0.44600000000000001</v>
      </c>
      <c r="X193" s="16">
        <v>120</v>
      </c>
      <c r="Y193" s="16">
        <v>180</v>
      </c>
      <c r="Z193" s="16">
        <v>0.66700000000000004</v>
      </c>
      <c r="AA193" s="20">
        <v>22</v>
      </c>
      <c r="AB193" s="20">
        <v>64</v>
      </c>
      <c r="AC193" s="20">
        <v>86</v>
      </c>
      <c r="AD193" s="32">
        <v>157</v>
      </c>
      <c r="AE193" s="34">
        <v>48</v>
      </c>
      <c r="AF193" s="30">
        <v>8</v>
      </c>
      <c r="AG193" s="1">
        <v>113</v>
      </c>
      <c r="AH193" s="1">
        <v>72</v>
      </c>
      <c r="AI193" s="1">
        <v>507</v>
      </c>
      <c r="AJ193" s="1"/>
      <c r="AK193" s="4">
        <f>(AVERAGE(AM193:BB193)/0.87)*0.85+10</f>
        <v>80.12063668437456</v>
      </c>
      <c r="AL193" s="4">
        <f>AVERAGE(AM193:BB193)</f>
        <v>71.77053401812455</v>
      </c>
      <c r="AM193" s="14">
        <f>((P193*100)*0.5+(N193/6.59)*0.5)*0.66+45</f>
        <v>67.062277693474968</v>
      </c>
      <c r="AN193" s="10">
        <f>(BS193-MIN(BS$2:BS$493))/(MAX(BS$2:BS$493)-MIN(BS$2:BS$493))*61 +45</f>
        <v>69.596509332376172</v>
      </c>
      <c r="AO193" s="18">
        <f>IF(Y193&gt;50,((Z193*107)*0.9+(X193/5)*0.1)*0.7+30,((Z193*90)*0.5+(X193/5)*0.5)*0.7+40)</f>
        <v>76.642470000000003</v>
      </c>
      <c r="AP193" s="39">
        <f>((AZ193/0.96)*0.4+(AS193/0.96)*0.3+(T193/6.3)*0.4)*0.6+40</f>
        <v>75.008438677194164</v>
      </c>
      <c r="AQ193" s="37">
        <f>(AE193/1.5)*0.57+47</f>
        <v>65.239999999999995</v>
      </c>
      <c r="AR193" s="24">
        <f>((AF193/1.8)*0.8+(F193/0.8)*0.2)*0.73+40</f>
        <v>56.830555555555556</v>
      </c>
      <c r="AS193" s="22">
        <f>((AA193/3)*0.6+(AC193/9)*0.2+(AZ193/0.96)*0.2)*0.75+40</f>
        <v>56.68510721867672</v>
      </c>
      <c r="AT193" s="26">
        <f>((AB193/7)*0.65+(AC193/9)*0.2+(AZ193/0.96)*0.25)*0.6+47</f>
        <v>63.66415483772434</v>
      </c>
      <c r="AU193" s="43">
        <f>((AD193/5.5)*0.95+(AY193/0.95)*0.17)*0.67+40</f>
        <v>68.468574666866033</v>
      </c>
      <c r="AV193" s="37">
        <f>(((AG193-321)/-3.21)*0.1+(AU193/0.95)*0.57+(AS193/0.95)*0.2+(AI193/20)*0.2)*0.6+40</f>
        <v>78.73876141708908</v>
      </c>
      <c r="AW193" s="42">
        <f>((AQ193/0.95)*0.4+(AS193/0.95)*0.2+(AR193/0.95)*0.2+(AY193/0.95)*0.2)*0.71+30</f>
        <v>79.311262380346363</v>
      </c>
      <c r="AX193" s="45">
        <f>(BI193*0.3+BK193*0.2+BM193*0.2+AY193*0.1+BN193*0.2)*0.8+30</f>
        <v>81.0223160090774</v>
      </c>
      <c r="AY193" s="47">
        <f>(BI193*0.2+BK193*0.2+BM193*0.2+(AQ193/0.96)*0.45)*0.79+30</f>
        <v>85.903627798507458</v>
      </c>
      <c r="AZ193" s="28">
        <f>(BI193*0.2+BJ193*0.3+(AC193/11)*0.3+(AR193/0.96)*0.1+BM193*0.1+(AY193/0.96)*0.1)*0.65+40</f>
        <v>76.491352866197673</v>
      </c>
      <c r="BA193" s="49">
        <f>IF(C193="C",(((AY193/0.95)*0.35+(AU193/0.95)*0.2+BK193*0.45)*0.55+30),IF(C193="PF",(((AY193/0.95)*0.4+(AU193/0.95)*0.25+BK193*0.35)*0.65+35),(((T193/6.3)*0.1+(AY193/0.95)*0.35+(AU193/0.95)*0.2+BK193*0.35)*0.65+40)))</f>
        <v>81.317976661549551</v>
      </c>
      <c r="BB193" s="45">
        <f>(BL193*0.3+BJ193*0.3+BI193*0.1+BN193*0.1+(AH193/2.8)*0.25)*0.62+40</f>
        <v>66.345159175357068</v>
      </c>
      <c r="BC193" s="5">
        <f>((D193-39)/-0.2)*0.5+50</f>
        <v>95</v>
      </c>
      <c r="BD193" s="5">
        <f>((F193-69)/0.19)*0.45+55</f>
        <v>76.315789473684205</v>
      </c>
      <c r="BE193" s="5">
        <f>((F193-85)/-0.16)*0.45+55</f>
        <v>74.6875</v>
      </c>
      <c r="BF193" s="5">
        <f>((G193-161)/1.34)*0.45+55</f>
        <v>69.776119402985074</v>
      </c>
      <c r="BG193" s="5">
        <f>((G193-295)/-1.34)*0.45+55</f>
        <v>85.223880597014926</v>
      </c>
      <c r="BH193" s="5">
        <f>(M193/29.81)*0.45+55</f>
        <v>68.510566923851059</v>
      </c>
      <c r="BI193" s="5">
        <f>((D193-39)/-0.2)</f>
        <v>90</v>
      </c>
      <c r="BJ193" s="5">
        <f>((F193-69)/0.19)</f>
        <v>47.368421052631575</v>
      </c>
      <c r="BK193" s="5">
        <f>((F193-85)/-0.16)</f>
        <v>43.75</v>
      </c>
      <c r="BL193" s="5">
        <f>((G193-161)/1.34)</f>
        <v>32.835820895522389</v>
      </c>
      <c r="BM193" s="5">
        <f>((G193-295)/-1.34)</f>
        <v>67.164179104477611</v>
      </c>
      <c r="BN193" s="5">
        <f>(M193/29.81)</f>
        <v>30.023482053002351</v>
      </c>
      <c r="BP193" s="51" t="s">
        <v>794</v>
      </c>
      <c r="BQ193" s="51" t="s">
        <v>787</v>
      </c>
      <c r="BS193">
        <v>73.758399999999995</v>
      </c>
    </row>
    <row r="194" spans="1:71" x14ac:dyDescent="0.25">
      <c r="A194" s="1">
        <v>458</v>
      </c>
      <c r="B194" s="1" t="s">
        <v>524</v>
      </c>
      <c r="C194" s="1" t="s">
        <v>30</v>
      </c>
      <c r="D194" s="1">
        <v>33</v>
      </c>
      <c r="E194" s="4">
        <f>(F194-5)</f>
        <v>71</v>
      </c>
      <c r="F194">
        <v>76</v>
      </c>
      <c r="G194">
        <v>220</v>
      </c>
      <c r="H194" t="s">
        <v>623</v>
      </c>
      <c r="I194" s="1" t="s">
        <v>587</v>
      </c>
      <c r="J194" s="1" t="s">
        <v>55</v>
      </c>
      <c r="K194" s="1">
        <v>62</v>
      </c>
      <c r="L194" s="1">
        <v>62</v>
      </c>
      <c r="M194" s="1">
        <v>1971</v>
      </c>
      <c r="N194" s="12">
        <v>509</v>
      </c>
      <c r="O194" s="12">
        <v>1084</v>
      </c>
      <c r="P194" s="12">
        <v>0.47</v>
      </c>
      <c r="Q194" s="7">
        <v>29</v>
      </c>
      <c r="R194" s="7">
        <v>102</v>
      </c>
      <c r="S194" s="7">
        <v>0.28399999999999997</v>
      </c>
      <c r="T194" s="1">
        <v>480</v>
      </c>
      <c r="U194" s="1">
        <v>982</v>
      </c>
      <c r="V194" s="1">
        <v>0.48899999999999999</v>
      </c>
      <c r="W194" s="1">
        <v>0.48299999999999998</v>
      </c>
      <c r="X194" s="16">
        <v>284</v>
      </c>
      <c r="Y194" s="16">
        <v>370</v>
      </c>
      <c r="Z194" s="16">
        <v>0.76800000000000002</v>
      </c>
      <c r="AA194" s="20">
        <v>58</v>
      </c>
      <c r="AB194" s="20">
        <v>161</v>
      </c>
      <c r="AC194" s="20">
        <v>219</v>
      </c>
      <c r="AD194" s="32">
        <v>299</v>
      </c>
      <c r="AE194" s="34">
        <v>73</v>
      </c>
      <c r="AF194" s="30">
        <v>21</v>
      </c>
      <c r="AG194" s="1">
        <v>209</v>
      </c>
      <c r="AH194" s="1">
        <v>105</v>
      </c>
      <c r="AI194" s="1">
        <v>1331</v>
      </c>
      <c r="AJ194" s="1"/>
      <c r="AK194" s="4">
        <f>(AVERAGE(AM194:BB194)/0.87)*0.85+10</f>
        <v>84.949046955293369</v>
      </c>
      <c r="AL194" s="4">
        <f>AVERAGE(AM194:BB194)</f>
        <v>76.712553942476731</v>
      </c>
      <c r="AM194" s="14">
        <f>((P194*100)*0.5+(N194/6.59)*0.5)*0.66+45</f>
        <v>85.998619119878612</v>
      </c>
      <c r="AN194" s="10">
        <f>(BS194-MIN(BS$2:BS$493))/(MAX(BS$2:BS$493)-MIN(BS$2:BS$493))*61 +45</f>
        <v>69.476085786073227</v>
      </c>
      <c r="AO194" s="18">
        <f>IF(Y194&gt;50,((Z194*107)*0.9+(X194/5)*0.1)*0.7+30,((Z194*90)*0.5+(X194/5)*0.5)*0.7+40)</f>
        <v>85.74687999999999</v>
      </c>
      <c r="AP194" s="39">
        <f>((AZ194/0.96)*0.4+(AS194/0.96)*0.3+(T194/6.3)*0.4)*0.6+40</f>
        <v>87.132626600464718</v>
      </c>
      <c r="AQ194" s="37">
        <f>(AE194/1.5)*0.57+47</f>
        <v>74.739999999999995</v>
      </c>
      <c r="AR194" s="24">
        <f>((AF194/1.8)*0.8+(F194/0.8)*0.2)*0.73+40</f>
        <v>60.683333333333337</v>
      </c>
      <c r="AS194" s="22">
        <f>((AA194/3)*0.6+(AC194/9)*0.2+(AZ194/0.96)*0.2)*0.75+40</f>
        <v>62.996874022238003</v>
      </c>
      <c r="AT194" s="26">
        <f>((AB194/7)*0.65+(AC194/9)*0.2+(AZ194/0.96)*0.25)*0.6+47</f>
        <v>69.53687402223801</v>
      </c>
      <c r="AU194" s="43">
        <f>((AD194/5.5)*0.95+(AY194/0.95)*0.17)*0.67+40</f>
        <v>84.211770700059816</v>
      </c>
      <c r="AV194" s="37">
        <f>(((AG194-321)/-3.21)*0.1+(AU194/0.95)*0.57+(AS194/0.95)*0.2+(AI194/20)*0.2)*0.6+40</f>
        <v>88.35319527243999</v>
      </c>
      <c r="AW194" s="42">
        <f>((AQ194/0.95)*0.4+(AS194/0.95)*0.2+(AR194/0.95)*0.2+(AY194/0.95)*0.2)*0.71+30</f>
        <v>82.810270421734572</v>
      </c>
      <c r="AX194" s="45">
        <f>(BI194*0.3+BK194*0.2+BM194*0.2+AY194*0.1+BN194*0.2)*0.8+30</f>
        <v>72.146059402622086</v>
      </c>
      <c r="AY194" s="47">
        <f>(BI194*0.2+BK194*0.2+BM194*0.2+(AQ194/0.96)*0.45)*0.79+30</f>
        <v>80.147939832089548</v>
      </c>
      <c r="AZ194" s="28">
        <f>(BI194*0.2+BJ194*0.3+(AC194/11)*0.3+(AR194/0.96)*0.1+BM194*0.1+(AY194/0.96)*0.1)*0.65+40</f>
        <v>68.139993742323227</v>
      </c>
      <c r="BA194" s="49">
        <f>IF(C194="C",(((AY194/0.95)*0.35+(AU194/0.95)*0.2+BK194*0.45)*0.55+30),IF(C194="PF",(((AY194/0.95)*0.4+(AU194/0.95)*0.25+BK194*0.35)*0.65+35),(((T194/6.3)*0.1+(AY194/0.95)*0.35+(AU194/0.95)*0.2+BK194*0.35)*0.65+40)))</f>
        <v>88.466294376389527</v>
      </c>
      <c r="BB194" s="45">
        <f>(BL194*0.3+BJ194*0.3+BI194*0.1+BN194*0.1+(AH194/2.8)*0.25)*0.62+40</f>
        <v>66.814046447743266</v>
      </c>
      <c r="BC194" s="5">
        <f>((D194-39)/-0.2)*0.5+50</f>
        <v>65</v>
      </c>
      <c r="BD194" s="5">
        <f>((F194-69)/0.19)*0.45+55</f>
        <v>71.578947368421055</v>
      </c>
      <c r="BE194" s="5">
        <f>((F194-85)/-0.16)*0.45+55</f>
        <v>80.3125</v>
      </c>
      <c r="BF194" s="5">
        <f>((G194-161)/1.34)*0.45+55</f>
        <v>74.81343283582089</v>
      </c>
      <c r="BG194" s="5">
        <f>((G194-295)/-1.34)*0.45+55</f>
        <v>80.18656716417911</v>
      </c>
      <c r="BH194" s="5">
        <f>(M194/29.81)*0.45+55</f>
        <v>84.753438443475346</v>
      </c>
      <c r="BI194" s="5">
        <f>((D194-39)/-0.2)</f>
        <v>30</v>
      </c>
      <c r="BJ194" s="5">
        <f>((F194-69)/0.19)</f>
        <v>36.842105263157897</v>
      </c>
      <c r="BK194" s="5">
        <f>((F194-85)/-0.16)</f>
        <v>56.25</v>
      </c>
      <c r="BL194" s="5">
        <f>((G194-161)/1.34)</f>
        <v>44.029850746268657</v>
      </c>
      <c r="BM194" s="5">
        <f>((G194-295)/-1.34)</f>
        <v>55.970149253731343</v>
      </c>
      <c r="BN194" s="5">
        <f>(M194/29.81)</f>
        <v>66.118752096611871</v>
      </c>
      <c r="BP194" s="51" t="s">
        <v>785</v>
      </c>
      <c r="BQ194" s="51" t="s">
        <v>787</v>
      </c>
      <c r="BS194">
        <v>73.617599999999996</v>
      </c>
    </row>
    <row r="195" spans="1:71" x14ac:dyDescent="0.25">
      <c r="A195" s="1">
        <v>11</v>
      </c>
      <c r="B195" s="1" t="s">
        <v>48</v>
      </c>
      <c r="C195" s="1" t="s">
        <v>30</v>
      </c>
      <c r="D195" s="1">
        <v>33</v>
      </c>
      <c r="E195" s="4">
        <f>(F195-5)</f>
        <v>71</v>
      </c>
      <c r="F195">
        <v>76</v>
      </c>
      <c r="G195">
        <v>213</v>
      </c>
      <c r="H195" t="s">
        <v>635</v>
      </c>
      <c r="I195" s="1" t="s">
        <v>587</v>
      </c>
      <c r="J195" s="1" t="s">
        <v>31</v>
      </c>
      <c r="K195" s="1">
        <v>63</v>
      </c>
      <c r="L195" s="1">
        <v>41</v>
      </c>
      <c r="M195" s="1">
        <v>1648</v>
      </c>
      <c r="N195" s="12">
        <v>225</v>
      </c>
      <c r="O195" s="12">
        <v>455</v>
      </c>
      <c r="P195" s="12">
        <v>0.495</v>
      </c>
      <c r="Q195" s="7">
        <v>10</v>
      </c>
      <c r="R195" s="7">
        <v>29</v>
      </c>
      <c r="S195" s="7">
        <v>0.34499999999999997</v>
      </c>
      <c r="T195" s="1">
        <v>215</v>
      </c>
      <c r="U195" s="1">
        <v>426</v>
      </c>
      <c r="V195" s="1">
        <v>0.505</v>
      </c>
      <c r="W195" s="1">
        <v>0.505</v>
      </c>
      <c r="X195" s="16">
        <v>79</v>
      </c>
      <c r="Y195" s="16">
        <v>126</v>
      </c>
      <c r="Z195" s="16">
        <v>0.627</v>
      </c>
      <c r="AA195" s="20">
        <v>103</v>
      </c>
      <c r="AB195" s="20">
        <v>177</v>
      </c>
      <c r="AC195" s="20">
        <v>280</v>
      </c>
      <c r="AD195" s="32">
        <v>86</v>
      </c>
      <c r="AE195" s="34">
        <v>129</v>
      </c>
      <c r="AF195" s="30">
        <v>30</v>
      </c>
      <c r="AG195" s="1">
        <v>86</v>
      </c>
      <c r="AH195" s="1">
        <v>166</v>
      </c>
      <c r="AI195" s="1">
        <v>539</v>
      </c>
      <c r="AJ195" s="1"/>
      <c r="AK195" s="4">
        <f>(AVERAGE(AM195:BB195)/0.87)*0.85+10</f>
        <v>83.782530228985053</v>
      </c>
      <c r="AL195" s="4">
        <f>AVERAGE(AM195:BB195)</f>
        <v>75.518589763784703</v>
      </c>
      <c r="AM195" s="14">
        <f>((P195*100)*0.5+(N195/6.59)*0.5)*0.66+45</f>
        <v>72.602071320182091</v>
      </c>
      <c r="AN195" s="10">
        <f>(BS195-MIN(BS$2:BS$493))/(MAX(BS$2:BS$493)-MIN(BS$2:BS$493))*61 +45</f>
        <v>69.399452620244091</v>
      </c>
      <c r="AO195" s="18">
        <f>IF(Y195&gt;50,((Z195*107)*0.9+(X195/5)*0.1)*0.7+30,((Z195*90)*0.5+(X195/5)*0.5)*0.7+40)</f>
        <v>73.372069999999994</v>
      </c>
      <c r="AP195" s="39">
        <f>((AZ195/0.96)*0.4+(AS195/0.96)*0.3+(T195/6.3)*0.4)*0.6+40</f>
        <v>79.096199027500617</v>
      </c>
      <c r="AQ195" s="37">
        <v>94</v>
      </c>
      <c r="AR195" s="24">
        <f>((AF195/1.8)*0.8+(F195/0.8)*0.2)*0.73+40</f>
        <v>63.603333333333339</v>
      </c>
      <c r="AS195" s="22">
        <f>((AA195/3)*0.6+(AC195/9)*0.2+(AZ195/0.96)*0.2)*0.75+40</f>
        <v>71.100637484582435</v>
      </c>
      <c r="AT195" s="26">
        <f>((AB195/7)*0.65+(AC195/9)*0.2+(AZ195/0.96)*0.25)*0.6+47</f>
        <v>71.578732722677671</v>
      </c>
      <c r="AU195" s="43">
        <f>((AD195/5.5)*0.95+(AY195/0.95)*0.17)*0.67+40</f>
        <v>60.515934994019148</v>
      </c>
      <c r="AV195" s="37">
        <f>(((AG195-321)/-3.21)*0.1+(AU195/0.95)*0.57+(AS195/0.95)*0.2+(AI195/20)*0.2)*0.6+40</f>
        <v>78.39339311828013</v>
      </c>
      <c r="AW195" s="42">
        <f>((AQ195/0.95)*0.4+(AS195/0.95)*0.2+(AR195/0.95)*0.2+(AY195/0.95)*0.2)*0.71+30</f>
        <v>91.405209852500406</v>
      </c>
      <c r="AX195" s="45">
        <f>(BI195*0.3+BK195*0.2+BM195*0.2+AY195*0.1+BN195*0.2)*0.8+30</f>
        <v>71.884841221517377</v>
      </c>
      <c r="AY195" s="47">
        <f>(BI195*0.2+BK195*0.2+BM195*0.2+(AQ195/0.96)*0.45)*0.79+30</f>
        <v>88.105531716417914</v>
      </c>
      <c r="AZ195" s="28">
        <f>(BI195*0.2+BJ195*0.3+(AC195/11)*0.3+(AR195/0.96)*0.1+BM195*0.1+(AY195/0.96)*0.1)*0.65+40</f>
        <v>70.297413234660908</v>
      </c>
      <c r="BA195" s="49">
        <f>IF(C195="C",(((AY195/0.95)*0.35+(AU195/0.95)*0.2+BK195*0.45)*0.55+30),IF(C195="PF",(((AY195/0.95)*0.4+(AU195/0.95)*0.25+BK195*0.35)*0.65+35),(((T195/6.3)*0.1+(AY195/0.95)*0.35+(AU195/0.95)*0.2+BK195*0.35)*0.65+40)))</f>
        <v>84.395213194261927</v>
      </c>
      <c r="BB195" s="45">
        <f>(BL195*0.3+BJ195*0.3+BI195*0.1+BN195*0.1+(AH195/2.8)*0.25)*0.62+40</f>
        <v>68.547402380377036</v>
      </c>
      <c r="BC195" s="5">
        <f>((D195-39)/-0.2)*0.5+50</f>
        <v>65</v>
      </c>
      <c r="BD195" s="5">
        <f>((F195-69)/0.19)*0.45+55</f>
        <v>71.578947368421055</v>
      </c>
      <c r="BE195" s="5">
        <f>((F195-85)/-0.16)*0.45+55</f>
        <v>80.3125</v>
      </c>
      <c r="BF195" s="5">
        <f>((G195-161)/1.34)*0.45+55</f>
        <v>72.462686567164184</v>
      </c>
      <c r="BG195" s="5">
        <f>((G195-295)/-1.34)*0.45+55</f>
        <v>82.537313432835816</v>
      </c>
      <c r="BH195" s="5">
        <f>(M195/29.81)*0.45+55</f>
        <v>79.877557866487763</v>
      </c>
      <c r="BI195" s="5">
        <f>((D195-39)/-0.2)</f>
        <v>30</v>
      </c>
      <c r="BJ195" s="5">
        <f>((F195-69)/0.19)</f>
        <v>36.842105263157897</v>
      </c>
      <c r="BK195" s="5">
        <f>((F195-85)/-0.16)</f>
        <v>56.25</v>
      </c>
      <c r="BL195" s="5">
        <f>((G195-161)/1.34)</f>
        <v>38.805970149253731</v>
      </c>
      <c r="BM195" s="5">
        <f>((G195-295)/-1.34)</f>
        <v>61.194029850746269</v>
      </c>
      <c r="BN195" s="5">
        <f>(M195/29.81)</f>
        <v>55.28346192552835</v>
      </c>
      <c r="BP195" s="51" t="s">
        <v>797</v>
      </c>
      <c r="BQ195" s="51" t="s">
        <v>787</v>
      </c>
      <c r="BS195">
        <v>73.528000000000006</v>
      </c>
    </row>
    <row r="196" spans="1:71" x14ac:dyDescent="0.25">
      <c r="A196" s="1">
        <v>391</v>
      </c>
      <c r="B196" s="1" t="s">
        <v>456</v>
      </c>
      <c r="C196" s="1" t="s">
        <v>73</v>
      </c>
      <c r="D196" s="1">
        <v>28</v>
      </c>
      <c r="E196" s="4">
        <f>(F196-5)</f>
        <v>68</v>
      </c>
      <c r="F196">
        <v>73</v>
      </c>
      <c r="G196">
        <v>186</v>
      </c>
      <c r="H196" t="s">
        <v>593</v>
      </c>
      <c r="I196" s="1" t="s">
        <v>587</v>
      </c>
      <c r="J196" s="1" t="s">
        <v>51</v>
      </c>
      <c r="K196" s="1">
        <v>68</v>
      </c>
      <c r="L196" s="1">
        <v>68</v>
      </c>
      <c r="M196" s="1">
        <v>2018</v>
      </c>
      <c r="N196" s="12">
        <v>275</v>
      </c>
      <c r="O196" s="12">
        <v>645</v>
      </c>
      <c r="P196" s="12">
        <v>0.42599999999999999</v>
      </c>
      <c r="Q196" s="7">
        <v>27</v>
      </c>
      <c r="R196" s="7">
        <v>86</v>
      </c>
      <c r="S196" s="7">
        <v>0.314</v>
      </c>
      <c r="T196" s="1">
        <v>248</v>
      </c>
      <c r="U196" s="1">
        <v>559</v>
      </c>
      <c r="V196" s="1">
        <v>0.44400000000000001</v>
      </c>
      <c r="W196" s="1">
        <v>0.44700000000000001</v>
      </c>
      <c r="X196" s="16">
        <v>31</v>
      </c>
      <c r="Y196" s="16">
        <v>78</v>
      </c>
      <c r="Z196" s="16">
        <v>0.39700000000000002</v>
      </c>
      <c r="AA196" s="20">
        <v>73</v>
      </c>
      <c r="AB196" s="20">
        <v>300</v>
      </c>
      <c r="AC196" s="20">
        <v>373</v>
      </c>
      <c r="AD196" s="32">
        <v>538</v>
      </c>
      <c r="AE196" s="34">
        <v>91</v>
      </c>
      <c r="AF196" s="30">
        <v>7</v>
      </c>
      <c r="AG196" s="1">
        <v>210</v>
      </c>
      <c r="AH196" s="1">
        <v>153</v>
      </c>
      <c r="AI196" s="1">
        <v>608</v>
      </c>
      <c r="AJ196" s="1"/>
      <c r="AK196" s="4">
        <f>(AVERAGE(AM196:BB196)/0.87)*0.85+10</f>
        <v>86.104645094050156</v>
      </c>
      <c r="AL196" s="4">
        <f>AVERAGE(AM196:BB196)</f>
        <v>77.895342625674871</v>
      </c>
      <c r="AM196" s="14">
        <f>((P196*100)*0.5+(N196/6.59)*0.5)*0.66+45</f>
        <v>72.828864946889226</v>
      </c>
      <c r="AN196" s="10">
        <f>(BS196-MIN(BS$2:BS$493))/(MAX(BS$2:BS$493)-MIN(BS$2:BS$493))*61 +45</f>
        <v>69.335135498923194</v>
      </c>
      <c r="AO196" s="18">
        <f>IF(Y196&gt;50,((Z196*107)*0.9+(X196/5)*0.1)*0.7+30,((Z196*90)*0.5+(X196/5)*0.5)*0.7+40)</f>
        <v>57.195769999999996</v>
      </c>
      <c r="AP196" s="39">
        <f>((AZ196/0.96)*0.4+(AS196/0.96)*0.3+(T196/6.3)*0.4)*0.6+40</f>
        <v>80.615334155149299</v>
      </c>
      <c r="AQ196" s="37">
        <f>(AE196/1.5)*0.57+47</f>
        <v>81.58</v>
      </c>
      <c r="AR196" s="24">
        <f>((AF196/1.8)*0.8+(F196/0.8)*0.2)*0.73+40</f>
        <v>55.593611111111109</v>
      </c>
      <c r="AS196" s="22">
        <f>((AA196/3)*0.6+(AC196/9)*0.2+(AZ196/0.96)*0.2)*0.75+40</f>
        <v>68.606647146403873</v>
      </c>
      <c r="AT196" s="26">
        <f>((AB196/7)*0.65+(AC196/9)*0.2+(AZ196/0.96)*0.25)*0.6+47</f>
        <v>80.127599527356239</v>
      </c>
      <c r="AU196" s="43">
        <f>((AD196/6)*0.9+(AY196/0.95)*0.1)*0.6+40</f>
        <v>94.293684210526322</v>
      </c>
      <c r="AV196" s="37">
        <f>(((AG196-321)/-3.21)*0.1+(AU196/0.95)*0.57+(AS196/0.95)*0.2+(AI196/20)*0.2)*0.6+40</f>
        <v>88.334595468370139</v>
      </c>
      <c r="AW196" s="42">
        <f>((AQ196/0.95)*0.4+(AS196/0.95)*0.2+(AR196/0.95)*0.2+(AY196/0.95)*0.2)*0.71+30</f>
        <v>86.853849129018045</v>
      </c>
      <c r="AX196" s="45">
        <f>(BI196*0.3+BK196*0.2+BM196*0.2+AY196*0.1+BN196*0.2)*0.8+30</f>
        <v>86.486190049417445</v>
      </c>
      <c r="AY196" s="47">
        <v>93</v>
      </c>
      <c r="AZ196" s="28">
        <f>(BI196*0.2+BJ196*0.3+(AC196/11)*0.3+(AR196/0.96)*0.1+BM196*0.1+(AY196/0.96)*0.1)*0.65+40</f>
        <v>73.215875070318106</v>
      </c>
      <c r="BA196" s="49">
        <f>IF(C196="C",(((AY196/0.95)*0.35+(AU196/0.95)*0.2+BK196*0.45)*0.55+30),IF(C196="PF",(((AY196/0.95)*0.4+(AU196/0.95)*0.25+BK196*0.35)*0.65+35),(((T196/6.3)*0.1+(AY196/0.95)*0.35+(AU196/0.95)*0.2+BK196*0.35)*0.65+40)))</f>
        <v>94.795629050696917</v>
      </c>
      <c r="BB196" s="45">
        <f>(BL196*0.3+BJ196*0.3+BI196*0.1+BN196*0.1+(AH196/2.8)*0.25)*0.62+40</f>
        <v>63.46269664661812</v>
      </c>
      <c r="BC196" s="5">
        <f>((D196-39)/-0.2)*0.5+50</f>
        <v>77.5</v>
      </c>
      <c r="BD196" s="5">
        <f>((F196-69)/0.19)*0.45+55</f>
        <v>64.473684210526315</v>
      </c>
      <c r="BE196" s="5">
        <f>((F196-85)/-0.16)*0.45+55</f>
        <v>88.75</v>
      </c>
      <c r="BF196" s="5">
        <f>((G196-161)/1.34)*0.45+55</f>
        <v>63.395522388059703</v>
      </c>
      <c r="BG196" s="5">
        <f>((G196-295)/-1.34)*0.45+55</f>
        <v>91.604477611940297</v>
      </c>
      <c r="BH196" s="5">
        <f>(M196/29.81)*0.45+55</f>
        <v>85.462931902046293</v>
      </c>
      <c r="BI196" s="5">
        <f>((D196-39)/-0.2)</f>
        <v>55</v>
      </c>
      <c r="BJ196" s="5">
        <f>((F196-69)/0.19)</f>
        <v>21.05263157894737</v>
      </c>
      <c r="BK196" s="5">
        <f>((F196-85)/-0.16)</f>
        <v>75</v>
      </c>
      <c r="BL196" s="5">
        <f>((G196-161)/1.34)</f>
        <v>18.656716417910445</v>
      </c>
      <c r="BM196" s="5">
        <f>((G196-295)/-1.34)</f>
        <v>81.343283582089541</v>
      </c>
      <c r="BN196" s="5">
        <f>(M196/29.81)</f>
        <v>67.69540422676954</v>
      </c>
      <c r="BP196" s="51" t="s">
        <v>801</v>
      </c>
      <c r="BQ196" s="51" t="s">
        <v>787</v>
      </c>
      <c r="BS196">
        <v>73.452799999999996</v>
      </c>
    </row>
    <row r="197" spans="1:71" x14ac:dyDescent="0.25">
      <c r="A197" s="1">
        <v>281</v>
      </c>
      <c r="B197" s="1" t="s">
        <v>343</v>
      </c>
      <c r="C197" s="1" t="s">
        <v>33</v>
      </c>
      <c r="D197" s="1">
        <v>22</v>
      </c>
      <c r="E197" s="4">
        <f>(F197-5)</f>
        <v>80</v>
      </c>
      <c r="F197">
        <v>85</v>
      </c>
      <c r="G197">
        <v>245</v>
      </c>
      <c r="H197" t="s">
        <v>641</v>
      </c>
      <c r="I197" s="1" t="s">
        <v>587</v>
      </c>
      <c r="J197" s="1" t="s">
        <v>39</v>
      </c>
      <c r="K197" s="1">
        <v>55</v>
      </c>
      <c r="L197" s="1">
        <v>7</v>
      </c>
      <c r="M197" s="1">
        <v>847</v>
      </c>
      <c r="N197" s="12">
        <v>125</v>
      </c>
      <c r="O197" s="12">
        <v>245</v>
      </c>
      <c r="P197" s="12">
        <v>0.51</v>
      </c>
      <c r="Q197" s="7">
        <v>47</v>
      </c>
      <c r="R197" s="7">
        <v>112</v>
      </c>
      <c r="S197" s="7">
        <v>0.42</v>
      </c>
      <c r="T197" s="1">
        <v>78</v>
      </c>
      <c r="U197" s="1">
        <v>133</v>
      </c>
      <c r="V197" s="1">
        <v>0.58599999999999997</v>
      </c>
      <c r="W197" s="1">
        <v>0.60599999999999998</v>
      </c>
      <c r="X197" s="16">
        <v>30</v>
      </c>
      <c r="Y197" s="16">
        <v>32</v>
      </c>
      <c r="Z197" s="16">
        <v>0.93799999999999994</v>
      </c>
      <c r="AA197" s="20">
        <v>46</v>
      </c>
      <c r="AB197" s="20">
        <v>204</v>
      </c>
      <c r="AC197" s="20">
        <v>250</v>
      </c>
      <c r="AD197" s="32">
        <v>32</v>
      </c>
      <c r="AE197" s="34">
        <v>10</v>
      </c>
      <c r="AF197" s="30">
        <v>14</v>
      </c>
      <c r="AG197" s="1">
        <v>39</v>
      </c>
      <c r="AH197" s="1">
        <v>113</v>
      </c>
      <c r="AI197" s="1">
        <v>327</v>
      </c>
      <c r="AJ197" s="1"/>
      <c r="AK197" s="4">
        <f>(AVERAGE(AM197:BB197)/0.87)*0.85+10</f>
        <v>76.071438742865041</v>
      </c>
      <c r="AL197" s="4">
        <f>AVERAGE(AM197:BB197)</f>
        <v>67.62606083093246</v>
      </c>
      <c r="AM197" s="14">
        <f>((P197*100)*0.5+(N197/6.59)*0.5)*0.66+45</f>
        <v>68.089484066767824</v>
      </c>
      <c r="AN197" s="10">
        <f>(BS197-MIN(BS$2:BS$493))/(MAX(BS$2:BS$493)-MIN(BS$2:BS$493))*61 +45</f>
        <v>69.266028804737985</v>
      </c>
      <c r="AO197" s="18">
        <f>IF(Y197&gt;50,((Z197*107)*0.9+(X197/5)*0.1)*0.7+30,((Z197*90)*0.5+(X197/5)*0.5)*0.7+40)</f>
        <v>71.646999999999991</v>
      </c>
      <c r="AP197" s="39">
        <f>((AZ197/0.96)*0.4+(AS197/0.96)*0.3+(T197/6.3)*0.4)*0.6+40</f>
        <v>75.730280868224895</v>
      </c>
      <c r="AQ197" s="37">
        <f>(AE197/1.5)*0.57+47</f>
        <v>50.8</v>
      </c>
      <c r="AR197" s="24">
        <f>((AF197/1.8)*0.8+(F197/0.8)*0.2)*0.73+40</f>
        <v>60.054722222222225</v>
      </c>
      <c r="AS197" s="22">
        <f>((AA197/3)*0.6+(AC197/9)*0.2+(AZ197/0.96)*0.2)*0.75+40</f>
        <v>64.036653965573691</v>
      </c>
      <c r="AT197" s="26">
        <f>((AB197/7)*0.65+(AC197/9)*0.2+(AZ197/0.96)*0.25)*0.6+47</f>
        <v>74.669034917954647</v>
      </c>
      <c r="AU197" s="43">
        <f>((AD197/5.5)*0.95+(AY197/0.95)*0.17)*0.67+40</f>
        <v>51.872588056220096</v>
      </c>
      <c r="AV197" s="37">
        <f>(((AG197-321)/-3.21)*0.1+(AU197/0.95)*0.57+(AS197/0.95)*0.2+(AI197/20)*0.2)*0.6+40</f>
        <v>73.996000238536993</v>
      </c>
      <c r="AW197" s="42">
        <f>((AQ197/0.95)*0.4+(AS197/0.95)*0.2+(AR197/0.95)*0.2+(AY197/0.95)*0.2)*0.71+30</f>
        <v>73.919669313443677</v>
      </c>
      <c r="AX197" s="45">
        <f>(BI197*0.3+BK197*0.2+BM197*0.2+AY197*0.1+BN197*0.2)*0.8+30</f>
        <v>66.367266506030731</v>
      </c>
      <c r="AY197" s="47">
        <f>(BI197*0.2+BK197*0.2+BM197*0.2+(AQ197/0.96)*0.45)*0.79+30</f>
        <v>68.137397388059696</v>
      </c>
      <c r="AZ197" s="28">
        <f>(BI197*0.2+BJ197*0.3+(AC197/11)*0.3+(AR197/0.96)*0.1+BM197*0.1+(AY197/0.96)*0.1)*0.65+40</f>
        <v>83.007918713004997</v>
      </c>
      <c r="BA197" s="49">
        <f>IF(C197="C",(((AY197/0.95)*0.35+(AU197/0.95)*0.2+BK197*0.45)*0.55+30),IF(C197="PF",(((AY197/0.95)*0.4+(AU197/0.95)*0.25+BK197*0.35)*0.65+35),(((T197/6.3)*0.1+(AY197/0.95)*0.35+(AU197/0.95)*0.2+BK197*0.35)*0.65+40)))</f>
        <v>49.813088087774425</v>
      </c>
      <c r="BB197" s="45">
        <f>(BL197*0.3+BJ197*0.3+BI197*0.1+BN197*0.1+(AH197/2.8)*0.25)*0.62+40</f>
        <v>80.609840146367475</v>
      </c>
      <c r="BC197" s="5">
        <f>((D197-39)/-0.2)*0.5+50</f>
        <v>92.5</v>
      </c>
      <c r="BD197" s="5">
        <f>((F197-69)/0.19)*0.45+55</f>
        <v>92.89473684210526</v>
      </c>
      <c r="BE197" s="5">
        <f>((F197-85)/-0.16)*0.45+55</f>
        <v>55</v>
      </c>
      <c r="BF197" s="5">
        <f>((G197-161)/1.34)*0.45+55</f>
        <v>83.208955223880594</v>
      </c>
      <c r="BG197" s="5">
        <f>((G197-295)/-1.34)*0.45+55</f>
        <v>71.791044776119406</v>
      </c>
      <c r="BH197" s="5">
        <f>(M197/29.81)*0.45+55</f>
        <v>67.785977859778598</v>
      </c>
      <c r="BI197" s="5">
        <f>((D197-39)/-0.2)</f>
        <v>85</v>
      </c>
      <c r="BJ197" s="5">
        <f>((F197-69)/0.19)</f>
        <v>84.21052631578948</v>
      </c>
      <c r="BK197" s="5">
        <f>((F197-85)/-0.16)</f>
        <v>0</v>
      </c>
      <c r="BL197" s="5">
        <f>((G197-161)/1.34)</f>
        <v>62.686567164179102</v>
      </c>
      <c r="BM197" s="5">
        <f>((G197-295)/-1.34)</f>
        <v>37.31343283582089</v>
      </c>
      <c r="BN197" s="5">
        <f>(M197/29.81)</f>
        <v>28.41328413284133</v>
      </c>
      <c r="BP197" s="51" t="s">
        <v>807</v>
      </c>
      <c r="BQ197" s="51" t="s">
        <v>790</v>
      </c>
      <c r="BS197">
        <v>73.372</v>
      </c>
    </row>
    <row r="198" spans="1:71" x14ac:dyDescent="0.25">
      <c r="A198" s="1">
        <v>482</v>
      </c>
      <c r="B198" s="1" t="s">
        <v>548</v>
      </c>
      <c r="C198" s="1" t="s">
        <v>50</v>
      </c>
      <c r="D198" s="1">
        <v>28</v>
      </c>
      <c r="E198" s="4">
        <f>(F198-5)</f>
        <v>77</v>
      </c>
      <c r="F198">
        <v>82</v>
      </c>
      <c r="G198">
        <v>230</v>
      </c>
      <c r="H198" t="s">
        <v>639</v>
      </c>
      <c r="I198" s="1" t="s">
        <v>587</v>
      </c>
      <c r="J198" s="1" t="s">
        <v>65</v>
      </c>
      <c r="K198" s="1">
        <v>63</v>
      </c>
      <c r="L198" s="1">
        <v>22</v>
      </c>
      <c r="M198" s="1">
        <v>1087</v>
      </c>
      <c r="N198" s="12">
        <v>121</v>
      </c>
      <c r="O198" s="12">
        <v>300</v>
      </c>
      <c r="P198" s="12">
        <v>0.40300000000000002</v>
      </c>
      <c r="Q198" s="7">
        <v>64</v>
      </c>
      <c r="R198" s="7">
        <v>178</v>
      </c>
      <c r="S198" s="7">
        <v>0.36</v>
      </c>
      <c r="T198" s="1">
        <v>57</v>
      </c>
      <c r="U198" s="1">
        <v>122</v>
      </c>
      <c r="V198" s="1">
        <v>0.46700000000000003</v>
      </c>
      <c r="W198" s="1">
        <v>0.51</v>
      </c>
      <c r="X198" s="16">
        <v>35</v>
      </c>
      <c r="Y198" s="16">
        <v>40</v>
      </c>
      <c r="Z198" s="16">
        <v>0.875</v>
      </c>
      <c r="AA198" s="20">
        <v>36</v>
      </c>
      <c r="AB198" s="20">
        <v>130</v>
      </c>
      <c r="AC198" s="20">
        <v>166</v>
      </c>
      <c r="AD198" s="32">
        <v>44</v>
      </c>
      <c r="AE198" s="34">
        <v>25</v>
      </c>
      <c r="AF198" s="30">
        <v>21</v>
      </c>
      <c r="AG198" s="1">
        <v>30</v>
      </c>
      <c r="AH198" s="1">
        <v>135</v>
      </c>
      <c r="AI198" s="1">
        <v>341</v>
      </c>
      <c r="AJ198" s="1"/>
      <c r="AK198" s="4">
        <f>(AVERAGE(AM198:BB198)/0.87)*0.85+10</f>
        <v>76.030568530542524</v>
      </c>
      <c r="AL198" s="4">
        <f>AVERAGE(AM198:BB198)</f>
        <v>67.584228966555287</v>
      </c>
      <c r="AM198" s="14">
        <f>((P198*100)*0.5+(N198/6.59)*0.5)*0.66+45</f>
        <v>64.35818057663127</v>
      </c>
      <c r="AN198" s="10">
        <f>(BS198-MIN(BS$2:BS$493))/(MAX(BS$2:BS$493)-MIN(BS$2:BS$493))*61 +45</f>
        <v>69.125762742282845</v>
      </c>
      <c r="AO198" s="18">
        <f>IF(Y198&gt;50,((Z198*107)*0.9+(X198/5)*0.1)*0.7+30,((Z198*90)*0.5+(X198/5)*0.5)*0.7+40)</f>
        <v>70.012500000000003</v>
      </c>
      <c r="AP198" s="39">
        <f>((AZ198/0.96)*0.4+(AS198/0.96)*0.3+(T198/6.3)*0.4)*0.6+40</f>
        <v>72.296997891139455</v>
      </c>
      <c r="AQ198" s="37">
        <f>(AE198/1.5)*0.57+47</f>
        <v>56.5</v>
      </c>
      <c r="AR198" s="24">
        <f>((AF198/1.8)*0.8+(F198/0.8)*0.2)*0.73+40</f>
        <v>61.778333333333336</v>
      </c>
      <c r="AS198" s="22">
        <f>((AA198/3)*0.6+(AC198/9)*0.2+(AZ198/0.96)*0.2)*0.75+40</f>
        <v>59.967684467903524</v>
      </c>
      <c r="AT198" s="26">
        <f>((AB198/7)*0.65+(AC198/9)*0.2+(AZ198/0.96)*0.25)*0.6+47</f>
        <v>68.257208277427338</v>
      </c>
      <c r="AU198" s="43">
        <f>((AD198/5.5)*0.95+(AY198/0.95)*0.17)*0.67+40</f>
        <v>53.513326628289477</v>
      </c>
      <c r="AV198" s="37">
        <f>(((AG198-321)/-3.21)*0.1+(AU198/0.95)*0.57+(AS198/0.95)*0.2+(AI198/20)*0.2)*0.6+40</f>
        <v>74.32491532910484</v>
      </c>
      <c r="AW198" s="42">
        <f>((AQ198/0.95)*0.4+(AS198/0.95)*0.2+(AR198/0.95)*0.2+(AY198/0.95)*0.2)*0.71+30</f>
        <v>75.587284366433124</v>
      </c>
      <c r="AX198" s="45">
        <f>(BI198*0.3+BK198*0.2+BM198*0.2+AY198*0.1+BN198*0.2)*0.8+30</f>
        <v>65.414624655592391</v>
      </c>
      <c r="AY198" s="47">
        <f>(BI198*0.2+BK198*0.2+BM198*0.2+(AQ198/0.96)*0.45)*0.79+30</f>
        <v>70.239335354477618</v>
      </c>
      <c r="AZ198" s="28">
        <f>(BI198*0.2+BJ198*0.3+(AC198/11)*0.3+(AR198/0.96)*0.1+BM198*0.1+(AY198/0.96)*0.1)*0.65+40</f>
        <v>75.5265139279159</v>
      </c>
      <c r="BA198" s="49">
        <f>IF(C198="C",(((AY198/0.95)*0.35+(AU198/0.95)*0.2+BK198*0.45)*0.55+30),IF(C198="PF",(((AY198/0.95)*0.4+(AU198/0.95)*0.25+BK198*0.35)*0.65+35),(((T198/6.3)*0.1+(AY198/0.95)*0.35+(AU198/0.95)*0.2+BK198*0.35)*0.65+40)))</f>
        <v>68.997068927380809</v>
      </c>
      <c r="BB198" s="45">
        <f>(BL198*0.3+BJ198*0.3+BI198*0.1+BN198*0.1+(AH198/2.8)*0.25)*0.62+40</f>
        <v>75.447926986972561</v>
      </c>
      <c r="BC198" s="5">
        <f>((D198-39)/-0.2)*0.5+50</f>
        <v>77.5</v>
      </c>
      <c r="BD198" s="5">
        <f>((F198-69)/0.19)*0.45+55</f>
        <v>85.78947368421052</v>
      </c>
      <c r="BE198" s="5">
        <f>((F198-85)/-0.16)*0.45+55</f>
        <v>63.4375</v>
      </c>
      <c r="BF198" s="5">
        <f>((G198-161)/1.34)*0.45+55</f>
        <v>78.171641791044777</v>
      </c>
      <c r="BG198" s="5">
        <f>((G198-295)/-1.34)*0.45+55</f>
        <v>76.828358208955223</v>
      </c>
      <c r="BH198" s="5">
        <f>(M198/29.81)*0.45+55</f>
        <v>71.408923180140889</v>
      </c>
      <c r="BI198" s="5">
        <f>((D198-39)/-0.2)</f>
        <v>55</v>
      </c>
      <c r="BJ198" s="5">
        <f>((F198-69)/0.19)</f>
        <v>68.421052631578945</v>
      </c>
      <c r="BK198" s="5">
        <f>((F198-85)/-0.16)</f>
        <v>18.75</v>
      </c>
      <c r="BL198" s="5">
        <f>((G198-161)/1.34)</f>
        <v>51.492537313432834</v>
      </c>
      <c r="BM198" s="5">
        <f>((G198-295)/-1.34)</f>
        <v>48.507462686567159</v>
      </c>
      <c r="BN198" s="5">
        <f>(M198/29.81)</f>
        <v>36.464273733646429</v>
      </c>
      <c r="BP198" s="51" t="s">
        <v>796</v>
      </c>
      <c r="BQ198" s="51" t="s">
        <v>781</v>
      </c>
      <c r="BS198">
        <v>73.207999999999998</v>
      </c>
    </row>
    <row r="199" spans="1:71" x14ac:dyDescent="0.25">
      <c r="A199" s="1">
        <v>280</v>
      </c>
      <c r="B199" s="1" t="s">
        <v>342</v>
      </c>
      <c r="C199" s="1" t="s">
        <v>50</v>
      </c>
      <c r="D199" s="1">
        <v>23</v>
      </c>
      <c r="E199" s="4">
        <f>(F199-5)</f>
        <v>74</v>
      </c>
      <c r="F199">
        <v>79</v>
      </c>
      <c r="G199">
        <v>230</v>
      </c>
      <c r="H199" t="s">
        <v>719</v>
      </c>
      <c r="I199" s="1" t="s">
        <v>587</v>
      </c>
      <c r="J199" s="1" t="s">
        <v>59</v>
      </c>
      <c r="K199" s="1">
        <v>64</v>
      </c>
      <c r="L199" s="1">
        <v>64</v>
      </c>
      <c r="M199" s="1">
        <v>2033</v>
      </c>
      <c r="N199" s="12">
        <v>394</v>
      </c>
      <c r="O199" s="12">
        <v>822</v>
      </c>
      <c r="P199" s="12">
        <v>0.47899999999999998</v>
      </c>
      <c r="Q199" s="7">
        <v>67</v>
      </c>
      <c r="R199" s="7">
        <v>192</v>
      </c>
      <c r="S199" s="7">
        <v>0.34899999999999998</v>
      </c>
      <c r="T199" s="1">
        <v>327</v>
      </c>
      <c r="U199" s="1">
        <v>630</v>
      </c>
      <c r="V199" s="1">
        <v>0.51900000000000002</v>
      </c>
      <c r="W199" s="1">
        <v>0.52</v>
      </c>
      <c r="X199" s="16">
        <v>202</v>
      </c>
      <c r="Y199" s="16">
        <v>252</v>
      </c>
      <c r="Z199" s="16">
        <v>0.80200000000000005</v>
      </c>
      <c r="AA199" s="20">
        <v>85</v>
      </c>
      <c r="AB199" s="20">
        <v>376</v>
      </c>
      <c r="AC199" s="20">
        <v>461</v>
      </c>
      <c r="AD199" s="32">
        <v>161</v>
      </c>
      <c r="AE199" s="34">
        <v>148</v>
      </c>
      <c r="AF199" s="30">
        <v>48</v>
      </c>
      <c r="AG199" s="1">
        <v>97</v>
      </c>
      <c r="AH199" s="1">
        <v>128</v>
      </c>
      <c r="AI199" s="1">
        <v>1057</v>
      </c>
      <c r="AJ199" s="1"/>
      <c r="AK199" s="4">
        <f>(AVERAGE(AM199:BB199)/0.87)*0.85+10</f>
        <v>90.191145665252265</v>
      </c>
      <c r="AL199" s="4">
        <f>AVERAGE(AM199:BB199)</f>
        <v>82.077996151493494</v>
      </c>
      <c r="AM199" s="14">
        <f>((P199*100)*0.5+(N199/6.59)*0.5)*0.66+45</f>
        <v>80.536893778452196</v>
      </c>
      <c r="AN199" s="10">
        <f>(BS199-MIN(BS$2:BS$493))/(MAX(BS$2:BS$493)-MIN(BS$2:BS$493))*61 +45</f>
        <v>69.083682923546306</v>
      </c>
      <c r="AO199" s="18">
        <f>IF(Y199&gt;50,((Z199*107)*0.9+(X199/5)*0.1)*0.7+30,((Z199*90)*0.5+(X199/5)*0.5)*0.7+40)</f>
        <v>86.890820000000005</v>
      </c>
      <c r="AP199" s="39">
        <f>((AZ199/0.96)*0.4+(AS199/0.96)*0.3+(T199/6.3)*0.4)*0.6+40</f>
        <v>86.953720763319012</v>
      </c>
      <c r="AQ199" s="37">
        <v>96</v>
      </c>
      <c r="AR199" s="24">
        <f>((AF199/1.8)*0.8+(F199/0.8)*0.2)*0.73+40</f>
        <v>69.990833333333327</v>
      </c>
      <c r="AS199" s="22">
        <f>((AA199/3)*0.6+(AC199/9)*0.2+(AZ199/0.96)*0.2)*0.75+40</f>
        <v>73.392957336788527</v>
      </c>
      <c r="AT199" s="26">
        <f>((AB199/7)*0.65+(AC199/9)*0.2+(AZ199/0.96)*0.25)*0.6+47</f>
        <v>87.054862098693292</v>
      </c>
      <c r="AU199" s="43">
        <f>((AD199/5.5)*0.95+(AY199/0.95)*0.17)*0.67+40</f>
        <v>69.635931435406704</v>
      </c>
      <c r="AV199" s="37">
        <f>(((AG199-321)/-3.21)*0.1+(AU199/0.95)*0.57+(AS199/0.95)*0.2+(AI199/20)*0.2)*0.6+40</f>
        <v>84.868540552401754</v>
      </c>
      <c r="AW199" s="42">
        <f>((AQ199/0.95)*0.4+(AS199/0.95)*0.2+(AR199/0.95)*0.2+(AY199/0.95)*0.2)*0.71+30</f>
        <v>93.849622850519097</v>
      </c>
      <c r="AX199" s="45">
        <f>(BI199*0.3+BK199*0.2+BM199*0.2+AY199*0.1+BN199*0.2)*0.8+30</f>
        <v>81.215302930500144</v>
      </c>
      <c r="AY199" s="47">
        <f>(BI199*0.2+BK199*0.2+BM199*0.2+(AQ199/0.96)*0.45)*0.79+30</f>
        <v>91.77917910447762</v>
      </c>
      <c r="AZ199" s="28">
        <f>(BI199*0.2+BJ199*0.3+(AC199/11)*0.3+(AR199/0.96)*0.1+BM199*0.1+(AY199/0.96)*0.1)*0.65+40</f>
        <v>82.941593622113231</v>
      </c>
      <c r="BA199" s="49">
        <f>IF(C199="C",(((AY199/0.95)*0.35+(AU199/0.95)*0.2+BK199*0.45)*0.55+30),IF(C199="PF",(((AY199/0.95)*0.4+(AU199/0.95)*0.25+BK199*0.35)*0.65+35),(((T199/6.3)*0.1+(AY199/0.95)*0.35+(AU199/0.95)*0.2+BK199*0.35)*0.65+40)))</f>
        <v>83.412885137358501</v>
      </c>
      <c r="BB199" s="45">
        <f>(BL199*0.3+BJ199*0.3+BI199*0.1+BN199*0.1+(AH199/2.8)*0.25)*0.62+40</f>
        <v>75.641112556986144</v>
      </c>
      <c r="BC199" s="5">
        <f>((D199-39)/-0.2)*0.5+50</f>
        <v>90</v>
      </c>
      <c r="BD199" s="5">
        <f>((F199-69)/0.19)*0.45+55</f>
        <v>78.68421052631578</v>
      </c>
      <c r="BE199" s="5">
        <f>((F199-85)/-0.16)*0.45+55</f>
        <v>71.875</v>
      </c>
      <c r="BF199" s="5">
        <f>((G199-161)/1.34)*0.45+55</f>
        <v>78.171641791044777</v>
      </c>
      <c r="BG199" s="5">
        <f>((G199-295)/-1.34)*0.45+55</f>
        <v>76.828358208955223</v>
      </c>
      <c r="BH199" s="5">
        <f>(M199/29.81)*0.45+55</f>
        <v>85.689365984568937</v>
      </c>
      <c r="BI199" s="5">
        <f>((D199-39)/-0.2)</f>
        <v>80</v>
      </c>
      <c r="BJ199" s="5">
        <f>((F199-69)/0.19)</f>
        <v>52.631578947368418</v>
      </c>
      <c r="BK199" s="5">
        <f>((F199-85)/-0.16)</f>
        <v>37.5</v>
      </c>
      <c r="BL199" s="5">
        <f>((G199-161)/1.34)</f>
        <v>51.492537313432834</v>
      </c>
      <c r="BM199" s="5">
        <f>((G199-295)/-1.34)</f>
        <v>48.507462686567159</v>
      </c>
      <c r="BN199" s="5">
        <f>(M199/29.81)</f>
        <v>68.198591076819866</v>
      </c>
      <c r="BP199" s="51" t="s">
        <v>786</v>
      </c>
      <c r="BQ199" s="51" t="s">
        <v>787</v>
      </c>
      <c r="BS199">
        <v>73.158799999999999</v>
      </c>
    </row>
    <row r="200" spans="1:71" x14ac:dyDescent="0.25">
      <c r="A200" s="1">
        <v>232</v>
      </c>
      <c r="B200" s="1" t="s">
        <v>293</v>
      </c>
      <c r="C200" s="1" t="s">
        <v>73</v>
      </c>
      <c r="D200" s="1">
        <v>31</v>
      </c>
      <c r="E200" s="4">
        <f>(F200-5)</f>
        <v>70</v>
      </c>
      <c r="F200">
        <v>75</v>
      </c>
      <c r="G200">
        <v>200</v>
      </c>
      <c r="H200" t="s">
        <v>622</v>
      </c>
      <c r="I200" s="1" t="s">
        <v>587</v>
      </c>
      <c r="J200" s="1" t="s">
        <v>57</v>
      </c>
      <c r="K200" s="1">
        <v>80</v>
      </c>
      <c r="L200" s="1">
        <v>27</v>
      </c>
      <c r="M200" s="1">
        <v>2241</v>
      </c>
      <c r="N200" s="12">
        <v>359</v>
      </c>
      <c r="O200" s="12">
        <v>817</v>
      </c>
      <c r="P200" s="12">
        <v>0.439</v>
      </c>
      <c r="Q200" s="7">
        <v>39</v>
      </c>
      <c r="R200" s="7">
        <v>146</v>
      </c>
      <c r="S200" s="7">
        <v>0.26700000000000002</v>
      </c>
      <c r="T200" s="1">
        <v>320</v>
      </c>
      <c r="U200" s="1">
        <v>671</v>
      </c>
      <c r="V200" s="1">
        <v>0.47699999999999998</v>
      </c>
      <c r="W200" s="1">
        <v>0.46300000000000002</v>
      </c>
      <c r="X200" s="16">
        <v>200</v>
      </c>
      <c r="Y200" s="16">
        <v>227</v>
      </c>
      <c r="Z200" s="16">
        <v>0.88100000000000001</v>
      </c>
      <c r="AA200" s="20">
        <v>19</v>
      </c>
      <c r="AB200" s="20">
        <v>226</v>
      </c>
      <c r="AC200" s="20">
        <v>245</v>
      </c>
      <c r="AD200" s="32">
        <v>373</v>
      </c>
      <c r="AE200" s="34">
        <v>75</v>
      </c>
      <c r="AF200" s="30">
        <v>13</v>
      </c>
      <c r="AG200" s="1">
        <v>191</v>
      </c>
      <c r="AH200" s="1">
        <v>143</v>
      </c>
      <c r="AI200" s="1">
        <v>957</v>
      </c>
      <c r="AJ200" s="1"/>
      <c r="AK200" s="4">
        <f>(AVERAGE(AM200:BB200)/0.87)*0.85+10</f>
        <v>85.824507254273186</v>
      </c>
      <c r="AL200" s="4">
        <f>AVERAGE(AM200:BB200)</f>
        <v>77.608613307314911</v>
      </c>
      <c r="AM200" s="14">
        <f>((P200*100)*0.5+(N200/6.59)*0.5)*0.66+45</f>
        <v>77.464238239757208</v>
      </c>
      <c r="AN200" s="10">
        <f>(BS200-MIN(BS$2:BS$493))/(MAX(BS$2:BS$493)-MIN(BS$2:BS$493))*61 +45</f>
        <v>69.076498564249832</v>
      </c>
      <c r="AO200" s="18">
        <f>IF(Y200&gt;50,((Z200*107)*0.9+(X200/5)*0.1)*0.7+30,((Z200*90)*0.5+(X200/5)*0.5)*0.7+40)</f>
        <v>92.188209999999998</v>
      </c>
      <c r="AP200" s="39">
        <f>((AZ200/0.96)*0.4+(AS200/0.96)*0.3+(T200/6.3)*0.4)*0.6+40</f>
        <v>80.543828645781858</v>
      </c>
      <c r="AQ200" s="37">
        <f>(AE200/1.5)*0.57+47</f>
        <v>75.5</v>
      </c>
      <c r="AR200" s="24">
        <f>((AF200/1.8)*0.8+(F200/0.8)*0.2)*0.73+40</f>
        <v>57.905277777777776</v>
      </c>
      <c r="AS200" s="22">
        <f>((AA200/3)*0.6+(AC200/9)*0.2+(AZ200/0.96)*0.2)*0.75+40</f>
        <v>57.872271769867972</v>
      </c>
      <c r="AT200" s="26">
        <f>((AB200/7)*0.65+(AC200/9)*0.2+(AZ200/0.96)*0.25)*0.6+47</f>
        <v>73.797033674629873</v>
      </c>
      <c r="AU200" s="43">
        <f>((AD200/5.5)*0.95+(AY200/0.95)*0.17)*0.67+40</f>
        <v>93.399898335825355</v>
      </c>
      <c r="AV200" s="37">
        <f>(((AG200-321)/-3.21)*0.1+(AU200/0.95)*0.57+(AS200/0.95)*0.2+(AI200/20)*0.2)*0.6+40</f>
        <v>89.106051640199681</v>
      </c>
      <c r="AW200" s="42">
        <f>((AQ200/0.95)*0.4+(AS200/0.95)*0.2+(AR200/0.95)*0.2+(AY200/0.95)*0.2)*0.71+30</f>
        <v>82.634562409014961</v>
      </c>
      <c r="AX200" s="45">
        <f>(BI200*0.3+BK200*0.2+BM200*0.2+AY200*0.1+BN200*0.2)*0.8+30</f>
        <v>79.799868948677442</v>
      </c>
      <c r="AY200" s="47">
        <f>(BI200*0.2+BK200*0.2+BM200*0.2+(AQ200/0.96)*0.45)*0.79+30</f>
        <v>85.355086287313441</v>
      </c>
      <c r="AZ200" s="28">
        <f>(BI200*0.2+BJ200*0.3+(AC200/11)*0.3+(AR200/0.96)*0.1+BM200*0.1+(AY200/0.96)*0.1)*0.65+40</f>
        <v>70.009205993821695</v>
      </c>
      <c r="BA200" s="49">
        <f>IF(C200="C",(((AY200/0.95)*0.35+(AU200/0.95)*0.2+BK200*0.45)*0.55+30),IF(C200="PF",(((AY200/0.95)*0.4+(AU200/0.95)*0.25+BK200*0.35)*0.65+35),(((T200/6.3)*0.1+(AY200/0.95)*0.35+(AU200/0.95)*0.2+BK200*0.35)*0.65+40)))</f>
        <v>90.741673000556887</v>
      </c>
      <c r="BB200" s="45">
        <f>(BL200*0.3+BJ200*0.3+BI200*0.1+BN200*0.1+(AH200/2.8)*0.25)*0.62+40</f>
        <v>66.344107629564732</v>
      </c>
      <c r="BC200" s="5">
        <f>((D200-39)/-0.2)*0.5+50</f>
        <v>70</v>
      </c>
      <c r="BD200" s="5">
        <f>((F200-69)/0.19)*0.45+55</f>
        <v>69.21052631578948</v>
      </c>
      <c r="BE200" s="5">
        <f>((F200-85)/-0.16)*0.45+55</f>
        <v>83.125</v>
      </c>
      <c r="BF200" s="5">
        <f>((G200-161)/1.34)*0.45+55</f>
        <v>68.097014925373131</v>
      </c>
      <c r="BG200" s="5">
        <f>((G200-295)/-1.34)*0.45+55</f>
        <v>86.902985074626869</v>
      </c>
      <c r="BH200" s="5">
        <f>(M200/29.81)*0.45+55</f>
        <v>88.82925192888294</v>
      </c>
      <c r="BI200" s="5">
        <f>((D200-39)/-0.2)</f>
        <v>40</v>
      </c>
      <c r="BJ200" s="5">
        <f>((F200-69)/0.19)</f>
        <v>31.578947368421051</v>
      </c>
      <c r="BK200" s="5">
        <f>((F200-85)/-0.16)</f>
        <v>62.5</v>
      </c>
      <c r="BL200" s="5">
        <f>((G200-161)/1.34)</f>
        <v>29.104477611940297</v>
      </c>
      <c r="BM200" s="5">
        <f>((G200-295)/-1.34)</f>
        <v>70.895522388059703</v>
      </c>
      <c r="BN200" s="5">
        <f>(M200/29.81)</f>
        <v>75.17611539751762</v>
      </c>
      <c r="BP200" s="51" t="s">
        <v>787</v>
      </c>
      <c r="BQ200" s="51" t="s">
        <v>789</v>
      </c>
      <c r="BS200">
        <v>73.150400000000005</v>
      </c>
    </row>
    <row r="201" spans="1:71" x14ac:dyDescent="0.25">
      <c r="A201" s="1">
        <v>125</v>
      </c>
      <c r="B201" s="1" t="s">
        <v>185</v>
      </c>
      <c r="C201" s="1" t="s">
        <v>30</v>
      </c>
      <c r="D201" s="1">
        <v>25</v>
      </c>
      <c r="E201" s="4">
        <f>(F201-5)</f>
        <v>74</v>
      </c>
      <c r="F201">
        <v>79</v>
      </c>
      <c r="G201">
        <v>220</v>
      </c>
      <c r="H201" t="s">
        <v>667</v>
      </c>
      <c r="I201" s="1" t="s">
        <v>587</v>
      </c>
      <c r="J201" s="1" t="s">
        <v>137</v>
      </c>
      <c r="K201" s="1">
        <v>60</v>
      </c>
      <c r="L201" s="1">
        <v>60</v>
      </c>
      <c r="M201" s="1">
        <v>2100</v>
      </c>
      <c r="N201" s="12">
        <v>409</v>
      </c>
      <c r="O201" s="12">
        <v>990</v>
      </c>
      <c r="P201" s="12">
        <v>0.41299999999999998</v>
      </c>
      <c r="Q201" s="7">
        <v>25</v>
      </c>
      <c r="R201" s="7">
        <v>88</v>
      </c>
      <c r="S201" s="7">
        <v>0.28399999999999997</v>
      </c>
      <c r="T201" s="1">
        <v>384</v>
      </c>
      <c r="U201" s="1">
        <v>902</v>
      </c>
      <c r="V201" s="1">
        <v>0.42599999999999999</v>
      </c>
      <c r="W201" s="1">
        <v>0.42599999999999999</v>
      </c>
      <c r="X201" s="16">
        <v>361</v>
      </c>
      <c r="Y201" s="16">
        <v>434</v>
      </c>
      <c r="Z201" s="16">
        <v>0.83199999999999996</v>
      </c>
      <c r="AA201" s="20">
        <v>41</v>
      </c>
      <c r="AB201" s="20">
        <v>236</v>
      </c>
      <c r="AC201" s="20">
        <v>277</v>
      </c>
      <c r="AD201" s="32">
        <v>210</v>
      </c>
      <c r="AE201" s="34">
        <v>73</v>
      </c>
      <c r="AF201" s="30">
        <v>11</v>
      </c>
      <c r="AG201" s="1">
        <v>137</v>
      </c>
      <c r="AH201" s="1">
        <v>122</v>
      </c>
      <c r="AI201" s="1">
        <v>1204</v>
      </c>
      <c r="AJ201" s="1"/>
      <c r="AK201" s="4">
        <f>(AVERAGE(AM201:BB201)/0.87)*0.85+10</f>
        <v>85.473981662755364</v>
      </c>
      <c r="AL201" s="4">
        <f>AVERAGE(AM201:BB201)</f>
        <v>77.249840054820197</v>
      </c>
      <c r="AM201" s="14">
        <f>((P201*100)*0.5+(N201/6.59)*0.5)*0.66+45</f>
        <v>79.11003186646434</v>
      </c>
      <c r="AN201" s="10">
        <f>(BS201-MIN(BS$2:BS$493))/(MAX(BS$2:BS$493)-MIN(BS$2:BS$493))*61 +45</f>
        <v>69.038181981335242</v>
      </c>
      <c r="AO201" s="18">
        <f>IF(Y201&gt;50,((Z201*107)*0.9+(X201/5)*0.1)*0.7+30,((Z201*90)*0.5+(X201/5)*0.5)*0.7+40)</f>
        <v>91.139119999999991</v>
      </c>
      <c r="AP201" s="39">
        <f>((AZ201/0.96)*0.4+(AS201/0.96)*0.3+(T201/6.3)*0.4)*0.6+40</f>
        <v>85.790552425421737</v>
      </c>
      <c r="AQ201" s="37">
        <f>(AE201/1.5)*0.57+47</f>
        <v>74.739999999999995</v>
      </c>
      <c r="AR201" s="24">
        <f>((AF201/1.8)*0.8+(F201/0.8)*0.2)*0.73+40</f>
        <v>57.986388888888889</v>
      </c>
      <c r="AS201" s="22">
        <f>((AA201/3)*0.6+(AC201/9)*0.2+(AZ201/0.96)*0.2)*0.75+40</f>
        <v>62.874767923645862</v>
      </c>
      <c r="AT201" s="26">
        <f>((AB201/7)*0.65+(AC201/9)*0.2+(AZ201/0.96)*0.25)*0.6+47</f>
        <v>75.950006018883954</v>
      </c>
      <c r="AU201" s="43">
        <f>((AD201/5.5)*0.95+(AY201/0.95)*0.17)*0.67+40</f>
        <v>74.3145900062799</v>
      </c>
      <c r="AV201" s="37">
        <f>(((AG201-321)/-3.21)*0.1+(AU201/0.95)*0.57+(AS201/0.95)*0.2+(AI201/20)*0.2)*0.6+40</f>
        <v>85.358580686959371</v>
      </c>
      <c r="AW201" s="42">
        <f>((AQ201/0.95)*0.4+(AS201/0.95)*0.2+(AR201/0.95)*0.2+(AY201/0.95)*0.2)*0.71+30</f>
        <v>82.890754445828065</v>
      </c>
      <c r="AX201" s="45">
        <f>(BI201*0.3+BK201*0.2+BM201*0.2+AY201*0.1+BN201*0.2)*0.8+30</f>
        <v>79.707044508291318</v>
      </c>
      <c r="AY201" s="47">
        <f>(BI201*0.2+BK201*0.2+BM201*0.2+(AQ201/0.96)*0.45)*0.79+30</f>
        <v>83.505439832089564</v>
      </c>
      <c r="AZ201" s="28">
        <f>(BI201*0.2+BJ201*0.3+(AC201/11)*0.3+(AR201/0.96)*0.1+BM201*0.1+(AY201/0.96)*0.1)*0.65+40</f>
        <v>77.491848044666838</v>
      </c>
      <c r="BA201" s="49">
        <f>IF(C201="C",(((AY201/0.95)*0.35+(AU201/0.95)*0.2+BK201*0.45)*0.55+30),IF(C201="PF",(((AY201/0.95)*0.4+(AU201/0.95)*0.25+BK201*0.35)*0.65+35),(((T201/6.3)*0.1+(AY201/0.95)*0.35+(AU201/0.95)*0.2+BK201*0.35)*0.65+40)))</f>
        <v>82.659875038343458</v>
      </c>
      <c r="BB201" s="45">
        <f>(BL201*0.3+BJ201*0.3+BI201*0.1+BN201*0.1+(AH201/2.8)*0.25)*0.62+40</f>
        <v>73.440259210024692</v>
      </c>
      <c r="BC201" s="5">
        <f>((D201-39)/-0.2)*0.5+50</f>
        <v>85</v>
      </c>
      <c r="BD201" s="5">
        <f>((F201-69)/0.19)*0.45+55</f>
        <v>78.68421052631578</v>
      </c>
      <c r="BE201" s="5">
        <f>((F201-85)/-0.16)*0.45+55</f>
        <v>71.875</v>
      </c>
      <c r="BF201" s="5">
        <f>((G201-161)/1.34)*0.45+55</f>
        <v>74.81343283582089</v>
      </c>
      <c r="BG201" s="5">
        <f>((G201-295)/-1.34)*0.45+55</f>
        <v>80.18656716417911</v>
      </c>
      <c r="BH201" s="5">
        <f>(M201/29.81)*0.45+55</f>
        <v>86.700771553170085</v>
      </c>
      <c r="BI201" s="5">
        <f>((D201-39)/-0.2)</f>
        <v>70</v>
      </c>
      <c r="BJ201" s="5">
        <f>((F201-69)/0.19)</f>
        <v>52.631578947368418</v>
      </c>
      <c r="BK201" s="5">
        <f>((F201-85)/-0.16)</f>
        <v>37.5</v>
      </c>
      <c r="BL201" s="5">
        <f>((G201-161)/1.34)</f>
        <v>44.029850746268657</v>
      </c>
      <c r="BM201" s="5">
        <f>((G201-295)/-1.34)</f>
        <v>55.970149253731343</v>
      </c>
      <c r="BN201" s="5">
        <f>(M201/29.81)</f>
        <v>70.446159007044614</v>
      </c>
      <c r="BP201" s="51" t="s">
        <v>795</v>
      </c>
      <c r="BQ201" s="51" t="s">
        <v>781</v>
      </c>
      <c r="BS201">
        <v>73.105599999999995</v>
      </c>
    </row>
    <row r="202" spans="1:71" x14ac:dyDescent="0.25">
      <c r="A202" s="1">
        <v>94</v>
      </c>
      <c r="B202" s="1" t="s">
        <v>153</v>
      </c>
      <c r="C202" s="1" t="s">
        <v>30</v>
      </c>
      <c r="D202" s="1">
        <v>23</v>
      </c>
      <c r="E202" s="4">
        <f>(F202-5)</f>
        <v>70</v>
      </c>
      <c r="F202">
        <v>75</v>
      </c>
      <c r="G202">
        <v>180</v>
      </c>
      <c r="H202" t="s">
        <v>758</v>
      </c>
      <c r="I202" s="1" t="s">
        <v>587</v>
      </c>
      <c r="J202" s="1" t="s">
        <v>38</v>
      </c>
      <c r="K202" s="1">
        <v>30</v>
      </c>
      <c r="L202" s="1">
        <v>0</v>
      </c>
      <c r="M202" s="1">
        <v>192</v>
      </c>
      <c r="N202" s="12">
        <v>19</v>
      </c>
      <c r="O202" s="12">
        <v>55</v>
      </c>
      <c r="P202" s="12">
        <v>0.34499999999999997</v>
      </c>
      <c r="Q202" s="7">
        <v>10</v>
      </c>
      <c r="R202" s="7">
        <v>30</v>
      </c>
      <c r="S202" s="7">
        <v>0.33300000000000002</v>
      </c>
      <c r="T202" s="1">
        <v>9</v>
      </c>
      <c r="U202" s="1">
        <v>25</v>
      </c>
      <c r="V202" s="1">
        <v>0.36</v>
      </c>
      <c r="W202" s="1">
        <v>0.436</v>
      </c>
      <c r="X202" s="16">
        <v>9</v>
      </c>
      <c r="Y202" s="16">
        <v>9</v>
      </c>
      <c r="Z202" s="16">
        <v>1</v>
      </c>
      <c r="AA202" s="20">
        <v>4</v>
      </c>
      <c r="AB202" s="20">
        <v>12</v>
      </c>
      <c r="AC202" s="20">
        <v>16</v>
      </c>
      <c r="AD202" s="32">
        <v>12</v>
      </c>
      <c r="AE202" s="34">
        <v>9</v>
      </c>
      <c r="AF202" s="30">
        <v>3</v>
      </c>
      <c r="AG202" s="1">
        <v>9</v>
      </c>
      <c r="AH202" s="1">
        <v>20</v>
      </c>
      <c r="AI202" s="1">
        <v>57</v>
      </c>
      <c r="AJ202" s="1"/>
      <c r="AK202" s="4">
        <f>(AVERAGE(AM202:BB202)/0.87)*0.85+10</f>
        <v>74.322456889973211</v>
      </c>
      <c r="AL202" s="4">
        <f>AVERAGE(AM202:BB202)</f>
        <v>65.835926463854932</v>
      </c>
      <c r="AM202" s="14">
        <f>((P202*100)*0.5+(N202/6.59)*0.5)*0.66+45</f>
        <v>57.336441578148708</v>
      </c>
      <c r="AN202" s="10">
        <f>(BS202-MIN(BS$2:BS$493))/(MAX(BS$2:BS$493)-MIN(BS$2:BS$493))*61 +45</f>
        <v>69.0053391959799</v>
      </c>
      <c r="AO202" s="18">
        <f>IF(Y202&gt;50,((Z202*107)*0.9+(X202/5)*0.1)*0.7+30,((Z202*90)*0.5+(X202/5)*0.5)*0.7+40)</f>
        <v>72.13</v>
      </c>
      <c r="AP202" s="39">
        <f>((AZ202/0.96)*0.4+(AS202/0.96)*0.3+(T202/6.3)*0.4)*0.6+40</f>
        <v>68.075318889987017</v>
      </c>
      <c r="AQ202" s="37">
        <f>(AE202/1.5)*0.57+47</f>
        <v>50.42</v>
      </c>
      <c r="AR202" s="24">
        <f>((AF202/1.8)*0.8+(F202/0.8)*0.2)*0.73+40</f>
        <v>54.660833333333329</v>
      </c>
      <c r="AS202" s="22">
        <f>((AA202/3)*0.6+(AC202/9)*0.2+(AZ202/0.96)*0.2)*0.75+40</f>
        <v>52.094617294431629</v>
      </c>
      <c r="AT202" s="26">
        <f>((AB202/7)*0.65+(AC202/9)*0.2+(AZ202/0.96)*0.25)*0.6+47</f>
        <v>59.109855389669725</v>
      </c>
      <c r="AU202" s="43">
        <f>((AD202/5.5)*0.95+(AY202/0.95)*0.17)*0.67+40</f>
        <v>51.549309585227277</v>
      </c>
      <c r="AV202" s="37">
        <f>(((AG202-321)/-3.21)*0.1+(AU202/0.95)*0.57+(AS202/0.95)*0.2+(AI202/20)*0.2)*0.6+40</f>
        <v>71.31189986249197</v>
      </c>
      <c r="AW202" s="42">
        <f>((AQ202/0.95)*0.4+(AS202/0.95)*0.2+(AR202/0.95)*0.2+(AY202/0.95)*0.2)*0.71+30</f>
        <v>73.697332409034658</v>
      </c>
      <c r="AX202" s="45">
        <f>(BI202*0.3+BK202*0.2+BM202*0.2+AY202*0.1+BN202*0.2)*0.8+30</f>
        <v>80.741538571888128</v>
      </c>
      <c r="AY202" s="47">
        <f>(BI202*0.2+BK202*0.2+BM202*0.2+(AQ202/0.96)*0.45)*0.79+30</f>
        <v>84.745857742537311</v>
      </c>
      <c r="AZ202" s="28">
        <f>(BI202*0.2+BJ202*0.3+(AC202/11)*0.3+(AR202/0.96)*0.1+BM202*0.1+(AY202/0.96)*0.1)*0.65+40</f>
        <v>71.858884017695772</v>
      </c>
      <c r="BA202" s="49">
        <f>IF(C202="C",(((AY202/0.95)*0.35+(AU202/0.95)*0.2+BK202*0.45)*0.55+30),IF(C202="PF",(((AY202/0.95)*0.4+(AU202/0.95)*0.25+BK202*0.35)*0.65+35),(((T202/6.3)*0.1+(AY202/0.95)*0.35+(AU202/0.95)*0.2+BK202*0.35)*0.65+40)))</f>
        <v>81.660125966548492</v>
      </c>
      <c r="BB202" s="45">
        <f>(BL202*0.3+BJ202*0.3+BI202*0.1+BN202*0.1+(AH202/2.8)*0.25)*0.62+40</f>
        <v>54.977469584704927</v>
      </c>
      <c r="BC202" s="5">
        <f>((D202-39)/-0.2)*0.5+50</f>
        <v>90</v>
      </c>
      <c r="BD202" s="5">
        <f>((F202-69)/0.19)*0.45+55</f>
        <v>69.21052631578948</v>
      </c>
      <c r="BE202" s="5">
        <f>((F202-85)/-0.16)*0.45+55</f>
        <v>83.125</v>
      </c>
      <c r="BF202" s="5">
        <f>((G202-161)/1.34)*0.45+55</f>
        <v>61.380597014925371</v>
      </c>
      <c r="BG202" s="5">
        <f>((G202-295)/-1.34)*0.45+55</f>
        <v>93.619402985074629</v>
      </c>
      <c r="BH202" s="5">
        <f>(M202/29.81)*0.45+55</f>
        <v>57.898356256289837</v>
      </c>
      <c r="BI202" s="5">
        <f>((D202-39)/-0.2)</f>
        <v>80</v>
      </c>
      <c r="BJ202" s="5">
        <f>((F202-69)/0.19)</f>
        <v>31.578947368421051</v>
      </c>
      <c r="BK202" s="5">
        <f>((F202-85)/-0.16)</f>
        <v>62.5</v>
      </c>
      <c r="BL202" s="5">
        <f>((G202-161)/1.34)</f>
        <v>14.17910447761194</v>
      </c>
      <c r="BM202" s="5">
        <f>((G202-295)/-1.34)</f>
        <v>85.820895522388057</v>
      </c>
      <c r="BN202" s="5">
        <f>(M202/29.81)</f>
        <v>6.4407916806440797</v>
      </c>
      <c r="BP202" s="51" t="s">
        <v>791</v>
      </c>
      <c r="BQ202" s="51" t="s">
        <v>787</v>
      </c>
      <c r="BS202">
        <v>73.0672</v>
      </c>
    </row>
    <row r="203" spans="1:71" x14ac:dyDescent="0.25">
      <c r="A203" s="1">
        <v>251</v>
      </c>
      <c r="B203" s="1" t="s">
        <v>312</v>
      </c>
      <c r="C203" s="1" t="s">
        <v>50</v>
      </c>
      <c r="D203" s="1">
        <v>34</v>
      </c>
      <c r="E203" s="4">
        <f>(F203-5)</f>
        <v>75</v>
      </c>
      <c r="F203">
        <v>80</v>
      </c>
      <c r="G203">
        <v>215</v>
      </c>
      <c r="H203" t="s">
        <v>616</v>
      </c>
      <c r="I203" s="1" t="s">
        <v>587</v>
      </c>
      <c r="J203" s="1" t="s">
        <v>53</v>
      </c>
      <c r="K203" s="1">
        <v>57</v>
      </c>
      <c r="L203" s="1">
        <v>2</v>
      </c>
      <c r="M203" s="1">
        <v>669</v>
      </c>
      <c r="N203" s="12">
        <v>74</v>
      </c>
      <c r="O203" s="12">
        <v>201</v>
      </c>
      <c r="P203" s="12">
        <v>0.36799999999999999</v>
      </c>
      <c r="Q203" s="7">
        <v>63</v>
      </c>
      <c r="R203" s="7">
        <v>175</v>
      </c>
      <c r="S203" s="7">
        <v>0.36</v>
      </c>
      <c r="T203" s="1">
        <v>11</v>
      </c>
      <c r="U203" s="1">
        <v>26</v>
      </c>
      <c r="V203" s="1">
        <v>0.42299999999999999</v>
      </c>
      <c r="W203" s="1">
        <v>0.52500000000000002</v>
      </c>
      <c r="X203" s="16">
        <v>39</v>
      </c>
      <c r="Y203" s="16">
        <v>46</v>
      </c>
      <c r="Z203" s="16">
        <v>0.84799999999999998</v>
      </c>
      <c r="AA203" s="20">
        <v>9</v>
      </c>
      <c r="AB203" s="20">
        <v>53</v>
      </c>
      <c r="AC203" s="20">
        <v>62</v>
      </c>
      <c r="AD203" s="32">
        <v>24</v>
      </c>
      <c r="AE203" s="34">
        <v>13</v>
      </c>
      <c r="AF203" s="30">
        <v>8</v>
      </c>
      <c r="AG203" s="1">
        <v>13</v>
      </c>
      <c r="AH203" s="1">
        <v>67</v>
      </c>
      <c r="AI203" s="1">
        <v>250</v>
      </c>
      <c r="AJ203" s="1"/>
      <c r="AK203" s="4">
        <f>(AVERAGE(AM203:BB203)/0.87)*0.85+10</f>
        <v>72.02490049345991</v>
      </c>
      <c r="AL203" s="4">
        <f>AVERAGE(AM203:BB203)</f>
        <v>63.484309916835443</v>
      </c>
      <c r="AM203" s="14">
        <f>((P203*100)*0.5+(N203/6.59)*0.5)*0.66+45</f>
        <v>60.849614567526558</v>
      </c>
      <c r="AN203" s="10">
        <f>(BS203-MIN(BS$2:BS$493))/(MAX(BS$2:BS$493)-MIN(BS$2:BS$493))*61 +45</f>
        <v>68.985496679827719</v>
      </c>
      <c r="AO203" s="18">
        <f>IF(Y203&gt;50,((Z203*107)*0.9+(X203/5)*0.1)*0.7+30,((Z203*90)*0.5+(X203/5)*0.5)*0.7+40)</f>
        <v>69.441999999999993</v>
      </c>
      <c r="AP203" s="39">
        <f>((AZ203/0.96)*0.4+(AS203/0.96)*0.3+(T203/6.3)*0.4)*0.6+40</f>
        <v>67.34855005310979</v>
      </c>
      <c r="AQ203" s="37">
        <f>(AE203/1.5)*0.57+47</f>
        <v>51.94</v>
      </c>
      <c r="AR203" s="24">
        <f>((AF203/1.8)*0.8+(F203/0.8)*0.2)*0.73+40</f>
        <v>57.195555555555558</v>
      </c>
      <c r="AS203" s="22">
        <f>((AA203/3)*0.6+(AC203/9)*0.2+(AZ203/0.96)*0.2)*0.75+40</f>
        <v>53.002985044696786</v>
      </c>
      <c r="AT203" s="26">
        <f>((AB203/7)*0.65+(AC203/9)*0.2+(AZ203/0.96)*0.25)*0.6+47</f>
        <v>61.399175520887269</v>
      </c>
      <c r="AU203" s="43">
        <f>((AD203/5.5)*0.95+(AY203/0.95)*0.17)*0.67+40</f>
        <v>50.876867607954544</v>
      </c>
      <c r="AV203" s="37">
        <f>(((AG203-321)/-3.21)*0.1+(AU203/0.95)*0.57+(AS203/0.95)*0.2+(AI203/20)*0.2)*0.6+40</f>
        <v>72.267795585040773</v>
      </c>
      <c r="AW203" s="42">
        <f>((AQ203/0.95)*0.4+(AS203/0.95)*0.2+(AR203/0.95)*0.2+(AY203/0.95)*0.2)*0.71+30</f>
        <v>72.096708304529471</v>
      </c>
      <c r="AX203" s="45">
        <f>(BI203*0.3+BK203*0.2+BM203*0.2+AY203*0.1+BN203*0.2)*0.8+30</f>
        <v>59.547329533600859</v>
      </c>
      <c r="AY203" s="47">
        <f>(BI203*0.2+BK203*0.2+BM203*0.2+(AQ203/0.96)*0.45)*0.79+30</f>
        <v>67.554367070895523</v>
      </c>
      <c r="AZ203" s="28">
        <f>(BI203*0.2+BJ203*0.3+(AC203/11)*0.3+(AR203/0.96)*0.1+BM203*0.1+(AY203/0.96)*0.1)*0.65+40</f>
        <v>67.965770952726103</v>
      </c>
      <c r="BA203" s="49">
        <f>IF(C203="C",(((AY203/0.95)*0.35+(AU203/0.95)*0.2+BK203*0.45)*0.55+30),IF(C203="PF",(((AY203/0.95)*0.4+(AU203/0.95)*0.25+BK203*0.35)*0.65+35),(((T203/6.3)*0.1+(AY203/0.95)*0.35+(AU203/0.95)*0.2+BK203*0.35)*0.65+40)))</f>
        <v>70.362457903137141</v>
      </c>
      <c r="BB203" s="45">
        <f>(BL203*0.3+BJ203*0.3+BI203*0.1+BN203*0.1+(AH203/2.8)*0.25)*0.62+40</f>
        <v>64.914284289878992</v>
      </c>
      <c r="BC203" s="5">
        <f>((D203-39)/-0.2)*0.5+50</f>
        <v>62.5</v>
      </c>
      <c r="BD203" s="5">
        <f>((F203-69)/0.19)*0.45+55</f>
        <v>81.05263157894737</v>
      </c>
      <c r="BE203" s="5">
        <f>((F203-85)/-0.16)*0.45+55</f>
        <v>69.0625</v>
      </c>
      <c r="BF203" s="5">
        <f>((G203-161)/1.34)*0.45+55</f>
        <v>73.134328358208961</v>
      </c>
      <c r="BG203" s="5">
        <f>((G203-295)/-1.34)*0.45+55</f>
        <v>81.865671641791039</v>
      </c>
      <c r="BH203" s="5">
        <f>(M203/29.81)*0.45+55</f>
        <v>65.098960080509897</v>
      </c>
      <c r="BI203" s="5">
        <f>((D203-39)/-0.2)</f>
        <v>25</v>
      </c>
      <c r="BJ203" s="5">
        <f>((F203-69)/0.19)</f>
        <v>57.89473684210526</v>
      </c>
      <c r="BK203" s="5">
        <f>((F203-85)/-0.16)</f>
        <v>31.25</v>
      </c>
      <c r="BL203" s="5">
        <f>((G203-161)/1.34)</f>
        <v>40.298507462686565</v>
      </c>
      <c r="BM203" s="5">
        <f>((G203-295)/-1.34)</f>
        <v>59.701492537313428</v>
      </c>
      <c r="BN203" s="5">
        <f>(M203/29.81)</f>
        <v>22.442133512244215</v>
      </c>
      <c r="BP203" s="51" t="s">
        <v>788</v>
      </c>
      <c r="BQ203" s="51" t="s">
        <v>787</v>
      </c>
      <c r="BS203">
        <v>73.043999999999997</v>
      </c>
    </row>
    <row r="204" spans="1:71" x14ac:dyDescent="0.25">
      <c r="A204" s="1">
        <v>376</v>
      </c>
      <c r="B204" s="1" t="s">
        <v>440</v>
      </c>
      <c r="C204" s="1" t="s">
        <v>50</v>
      </c>
      <c r="D204" s="1">
        <v>34</v>
      </c>
      <c r="E204" s="4">
        <f>(F204-5)</f>
        <v>76</v>
      </c>
      <c r="F204">
        <v>81</v>
      </c>
      <c r="G204">
        <v>215</v>
      </c>
      <c r="H204" t="s">
        <v>593</v>
      </c>
      <c r="I204" s="1" t="s">
        <v>587</v>
      </c>
      <c r="J204" s="1" t="s">
        <v>65</v>
      </c>
      <c r="K204" s="1">
        <v>58</v>
      </c>
      <c r="L204" s="1">
        <v>16</v>
      </c>
      <c r="M204" s="1">
        <v>1397</v>
      </c>
      <c r="N204" s="12">
        <v>177</v>
      </c>
      <c r="O204" s="12">
        <v>402</v>
      </c>
      <c r="P204" s="12">
        <v>0.44</v>
      </c>
      <c r="Q204" s="7">
        <v>31</v>
      </c>
      <c r="R204" s="7">
        <v>67</v>
      </c>
      <c r="S204" s="7">
        <v>0.46300000000000002</v>
      </c>
      <c r="T204" s="1">
        <v>146</v>
      </c>
      <c r="U204" s="1">
        <v>335</v>
      </c>
      <c r="V204" s="1">
        <v>0.436</v>
      </c>
      <c r="W204" s="1">
        <v>0.47899999999999998</v>
      </c>
      <c r="X204" s="16">
        <v>49</v>
      </c>
      <c r="Y204" s="16">
        <v>65</v>
      </c>
      <c r="Z204" s="16">
        <v>0.754</v>
      </c>
      <c r="AA204" s="20">
        <v>52</v>
      </c>
      <c r="AB204" s="20">
        <v>158</v>
      </c>
      <c r="AC204" s="20">
        <v>210</v>
      </c>
      <c r="AD204" s="32">
        <v>93</v>
      </c>
      <c r="AE204" s="34">
        <v>29</v>
      </c>
      <c r="AF204" s="30">
        <v>16</v>
      </c>
      <c r="AG204" s="1">
        <v>35</v>
      </c>
      <c r="AH204" s="1">
        <v>55</v>
      </c>
      <c r="AI204" s="1">
        <v>434</v>
      </c>
      <c r="AJ204" s="1"/>
      <c r="AK204" s="4">
        <f>(AVERAGE(AM204:BB204)/0.87)*0.85+10</f>
        <v>77.056890490547673</v>
      </c>
      <c r="AL204" s="4">
        <f>AVERAGE(AM204:BB204)</f>
        <v>68.634699678560551</v>
      </c>
      <c r="AM204" s="14">
        <f>((P204*100)*0.5+(N204/6.59)*0.5)*0.66+45</f>
        <v>68.383429438543246</v>
      </c>
      <c r="AN204" s="10">
        <f>(BS204-MIN(BS$2:BS$493))/(MAX(BS$2:BS$493)-MIN(BS$2:BS$493))*61 +45</f>
        <v>68.83120401112707</v>
      </c>
      <c r="AO204" s="18">
        <f>IF(Y204&gt;50,((Z204*107)*0.9+(X204/5)*0.1)*0.7+30,((Z204*90)*0.5+(X204/5)*0.5)*0.7+40)</f>
        <v>81.513140000000007</v>
      </c>
      <c r="AP204" s="39">
        <f>((AZ204/0.96)*0.4+(AS204/0.96)*0.3+(T204/6.3)*0.4)*0.6+40</f>
        <v>75.259140630960104</v>
      </c>
      <c r="AQ204" s="37">
        <f>(AE204/1.5)*0.57+47</f>
        <v>58.019999999999996</v>
      </c>
      <c r="AR204" s="24">
        <f>((AF204/1.8)*0.8+(F204/0.8)*0.2)*0.73+40</f>
        <v>59.973611111111111</v>
      </c>
      <c r="AS204" s="22">
        <f>((AA204/3)*0.6+(AC204/9)*0.2+(AZ204/0.96)*0.2)*0.75+40</f>
        <v>62.532719367303685</v>
      </c>
      <c r="AT204" s="26">
        <f>((AB204/7)*0.65+(AC204/9)*0.2+(AZ204/0.96)*0.25)*0.6+47</f>
        <v>69.83557651016082</v>
      </c>
      <c r="AU204" s="43">
        <f>((AD204/5.5)*0.95+(AY204/0.95)*0.17)*0.67+40</f>
        <v>59.013596373504782</v>
      </c>
      <c r="AV204" s="37">
        <f>(((AG204-321)/-3.21)*0.1+(AU204/0.95)*0.57+(AS204/0.95)*0.2+(AI204/20)*0.2)*0.6+40</f>
        <v>77.093558901802396</v>
      </c>
      <c r="AW204" s="42">
        <f>((AQ204/0.95)*0.4+(AS204/0.95)*0.2+(AR204/0.95)*0.2+(AY204/0.95)*0.2)*0.71+30</f>
        <v>75.942933738949534</v>
      </c>
      <c r="AX204" s="45">
        <f>(BI204*0.3+BK204*0.2+BM204*0.2+AY204*0.1+BN204*0.2)*0.8+30</f>
        <v>62.555863153191609</v>
      </c>
      <c r="AY204" s="47">
        <f>(BI204*0.2+BK204*0.2+BM204*0.2+(AQ204/0.96)*0.45)*0.79+30</f>
        <v>68.818367070895533</v>
      </c>
      <c r="AZ204" s="28">
        <f>(BI204*0.2+BJ204*0.3+(AC204/11)*0.3+(AR204/0.96)*0.1+BM204*0.1+(AY204/0.96)*0.1)*0.65+40</f>
        <v>71.889403950743556</v>
      </c>
      <c r="BA204" s="49">
        <f>IF(C204="C",(((AY204/0.95)*0.35+(AU204/0.95)*0.2+BK204*0.45)*0.55+30),IF(C204="PF",(((AY204/0.95)*0.4+(AU204/0.95)*0.25+BK204*0.35)*0.65+35),(((T204/6.3)*0.1+(AY204/0.95)*0.35+(AU204/0.95)*0.2+BK204*0.35)*0.65+40)))</f>
        <v>71.749581877069573</v>
      </c>
      <c r="BB204" s="45">
        <f>(BL204*0.3+BJ204*0.3+BI204*0.1+BN204*0.1+(AH204/2.8)*0.25)*0.62+40</f>
        <v>66.743068721605738</v>
      </c>
      <c r="BC204" s="5">
        <f>((D204-39)/-0.2)*0.5+50</f>
        <v>62.5</v>
      </c>
      <c r="BD204" s="5">
        <f>((F204-69)/0.19)*0.45+55</f>
        <v>83.421052631578945</v>
      </c>
      <c r="BE204" s="5">
        <f>((F204-85)/-0.16)*0.45+55</f>
        <v>66.25</v>
      </c>
      <c r="BF204" s="5">
        <f>((G204-161)/1.34)*0.45+55</f>
        <v>73.134328358208961</v>
      </c>
      <c r="BG204" s="5">
        <f>((G204-295)/-1.34)*0.45+55</f>
        <v>81.865671641791039</v>
      </c>
      <c r="BH204" s="5">
        <f>(M204/29.81)*0.45+55</f>
        <v>76.088560885608857</v>
      </c>
      <c r="BI204" s="5">
        <f>((D204-39)/-0.2)</f>
        <v>25</v>
      </c>
      <c r="BJ204" s="5">
        <f>((F204-69)/0.19)</f>
        <v>63.157894736842103</v>
      </c>
      <c r="BK204" s="5">
        <f>((F204-85)/-0.16)</f>
        <v>25</v>
      </c>
      <c r="BL204" s="5">
        <f>((G204-161)/1.34)</f>
        <v>40.298507462686565</v>
      </c>
      <c r="BM204" s="5">
        <f>((G204-295)/-1.34)</f>
        <v>59.701492537313428</v>
      </c>
      <c r="BN204" s="5">
        <f>(M204/29.81)</f>
        <v>46.863468634686349</v>
      </c>
      <c r="BP204" s="51" t="s">
        <v>800</v>
      </c>
      <c r="BQ204" s="51" t="s">
        <v>789</v>
      </c>
      <c r="BS204">
        <v>72.863600000000005</v>
      </c>
    </row>
    <row r="205" spans="1:71" x14ac:dyDescent="0.25">
      <c r="A205" s="1">
        <v>241</v>
      </c>
      <c r="B205" s="1" t="s">
        <v>302</v>
      </c>
      <c r="C205" s="1" t="s">
        <v>25</v>
      </c>
      <c r="D205" s="1">
        <v>27</v>
      </c>
      <c r="E205" s="4">
        <f>(F205-5)</f>
        <v>77</v>
      </c>
      <c r="F205">
        <v>82</v>
      </c>
      <c r="G205">
        <v>231</v>
      </c>
      <c r="H205" t="s">
        <v>586</v>
      </c>
      <c r="I205" s="1" t="s">
        <v>587</v>
      </c>
      <c r="J205" s="1" t="s">
        <v>89</v>
      </c>
      <c r="K205" s="1">
        <v>75</v>
      </c>
      <c r="L205" s="1">
        <v>0</v>
      </c>
      <c r="M205" s="1">
        <v>1230</v>
      </c>
      <c r="N205" s="12">
        <v>169</v>
      </c>
      <c r="O205" s="12">
        <v>379</v>
      </c>
      <c r="P205" s="12">
        <v>0.44600000000000001</v>
      </c>
      <c r="Q205" s="7">
        <v>54</v>
      </c>
      <c r="R205" s="7">
        <v>140</v>
      </c>
      <c r="S205" s="7">
        <v>0.38600000000000001</v>
      </c>
      <c r="T205" s="1">
        <v>115</v>
      </c>
      <c r="U205" s="1">
        <v>239</v>
      </c>
      <c r="V205" s="1">
        <v>0.48099999999999998</v>
      </c>
      <c r="W205" s="1">
        <v>0.51700000000000002</v>
      </c>
      <c r="X205" s="16">
        <v>56</v>
      </c>
      <c r="Y205" s="16">
        <v>66</v>
      </c>
      <c r="Z205" s="16">
        <v>0.84799999999999998</v>
      </c>
      <c r="AA205" s="20">
        <v>93</v>
      </c>
      <c r="AB205" s="20">
        <v>189</v>
      </c>
      <c r="AC205" s="20">
        <v>282</v>
      </c>
      <c r="AD205" s="32">
        <v>71</v>
      </c>
      <c r="AE205" s="34">
        <v>46</v>
      </c>
      <c r="AF205" s="30">
        <v>18</v>
      </c>
      <c r="AG205" s="1">
        <v>44</v>
      </c>
      <c r="AH205" s="1">
        <v>135</v>
      </c>
      <c r="AI205" s="1">
        <v>448</v>
      </c>
      <c r="AJ205" s="1"/>
      <c r="AK205" s="4">
        <f>(AVERAGE(AM205:BB205)/0.87)*0.85+10</f>
        <v>80.319699043721528</v>
      </c>
      <c r="AL205" s="4">
        <f>AVERAGE(AM205:BB205)</f>
        <v>71.974280197691456</v>
      </c>
      <c r="AM205" s="14">
        <f>((P205*100)*0.5+(N205/6.59)*0.5)*0.66+45</f>
        <v>68.180822458270114</v>
      </c>
      <c r="AN205" s="10">
        <f>(BS205-MIN(BS$2:BS$493))/(MAX(BS$2:BS$493)-MIN(BS$2:BS$493))*61 +45</f>
        <v>68.817177404881562</v>
      </c>
      <c r="AO205" s="18">
        <f>IF(Y205&gt;50,((Z205*107)*0.9+(X205/5)*0.1)*0.7+30,((Z205*90)*0.5+(X205/5)*0.5)*0.7+40)</f>
        <v>87.947680000000005</v>
      </c>
      <c r="AP205" s="39">
        <f>((AZ205/0.96)*0.4+(AS205/0.96)*0.3+(T205/6.3)*0.4)*0.6+40</f>
        <v>77.264663853542828</v>
      </c>
      <c r="AQ205" s="37">
        <f>(AE205/1.5)*0.57+47</f>
        <v>64.48</v>
      </c>
      <c r="AR205" s="24">
        <f>((AF205/1.8)*0.8+(F205/0.8)*0.2)*0.73+40</f>
        <v>60.805</v>
      </c>
      <c r="AS205" s="22">
        <f>((AA205/3)*0.6+(AC205/9)*0.2+(AZ205/0.96)*0.2)*0.75+40</f>
        <v>70.894384040610035</v>
      </c>
      <c r="AT205" s="26">
        <f>((AB205/7)*0.65+(AC205/9)*0.2+(AZ205/0.96)*0.25)*0.6+47</f>
        <v>73.534384040610036</v>
      </c>
      <c r="AU205" s="43">
        <f>((AD205/5.5)*0.95+(AY205/0.95)*0.17)*0.67+40</f>
        <v>57.072843179425838</v>
      </c>
      <c r="AV205" s="37">
        <f>(((AG205-321)/-3.21)*0.1+(AU205/0.95)*0.57+(AS205/0.95)*0.2+(AI205/20)*0.2)*0.6+40</f>
        <v>77.366873727391464</v>
      </c>
      <c r="AW205" s="42">
        <f>((AQ205/0.95)*0.4+(AS205/0.95)*0.2+(AR205/0.95)*0.2+(AY205/0.95)*0.2)*0.71+30</f>
        <v>80.00281914002143</v>
      </c>
      <c r="AX205" s="45">
        <f>(BI205*0.3+BK205*0.2+BM205*0.2+AY205*0.1+BN205*0.2)*0.8+30</f>
        <v>67.552924009973623</v>
      </c>
      <c r="AY205" s="47">
        <f>(BI205*0.2+BK205*0.2+BM205*0.2+(AQ205/0.96)*0.45)*0.79+30</f>
        <v>73.866518656716423</v>
      </c>
      <c r="AZ205" s="28">
        <f>(BI205*0.2+BJ205*0.3+(AC205/11)*0.3+(AR205/0.96)*0.1+BM205*0.1+(AY205/0.96)*0.1)*0.65+40</f>
        <v>78.364057859904278</v>
      </c>
      <c r="BA205" s="49">
        <f>IF(C205="C",(((AY205/0.95)*0.35+(AU205/0.95)*0.2+BK205*0.45)*0.55+30),IF(C205="PF",(((AY205/0.95)*0.4+(AU205/0.95)*0.25+BK205*0.35)*0.65+35),(((T205/6.3)*0.1+(AY205/0.95)*0.35+(AU205/0.95)*0.2+BK205*0.35)*0.65+40)))</f>
        <v>69.244184860424184</v>
      </c>
      <c r="BB205" s="45">
        <f>(BL205*0.3+BJ205*0.3+BI205*0.1+BN205*0.1+(AH205/2.8)*0.25)*0.62+40</f>
        <v>76.194149931291548</v>
      </c>
      <c r="BC205" s="5">
        <f>((D205-39)/-0.2)*0.5+50</f>
        <v>80</v>
      </c>
      <c r="BD205" s="5">
        <f>((F205-69)/0.19)*0.45+55</f>
        <v>85.78947368421052</v>
      </c>
      <c r="BE205" s="5">
        <f>((F205-85)/-0.16)*0.45+55</f>
        <v>63.4375</v>
      </c>
      <c r="BF205" s="5">
        <f>((G205-161)/1.34)*0.45+55</f>
        <v>78.507462686567166</v>
      </c>
      <c r="BG205" s="5">
        <f>((G205-295)/-1.34)*0.45+55</f>
        <v>76.492537313432834</v>
      </c>
      <c r="BH205" s="5">
        <f>(M205/29.81)*0.45+55</f>
        <v>73.567594766856757</v>
      </c>
      <c r="BI205" s="5">
        <f>((D205-39)/-0.2)</f>
        <v>60</v>
      </c>
      <c r="BJ205" s="5">
        <f>((F205-69)/0.19)</f>
        <v>68.421052631578945</v>
      </c>
      <c r="BK205" s="5">
        <f>((F205-85)/-0.16)</f>
        <v>18.75</v>
      </c>
      <c r="BL205" s="5">
        <f>((G205-161)/1.34)</f>
        <v>52.238805970149251</v>
      </c>
      <c r="BM205" s="5">
        <f>((G205-295)/-1.34)</f>
        <v>47.761194029850742</v>
      </c>
      <c r="BN205" s="5">
        <f>(M205/29.81)</f>
        <v>41.261321704126132</v>
      </c>
      <c r="BP205" s="51" t="s">
        <v>793</v>
      </c>
      <c r="BQ205" s="51" t="s">
        <v>790</v>
      </c>
      <c r="BS205">
        <v>72.847200000000001</v>
      </c>
    </row>
    <row r="206" spans="1:71" x14ac:dyDescent="0.25">
      <c r="A206" s="1">
        <v>96</v>
      </c>
      <c r="B206" s="1" t="s">
        <v>155</v>
      </c>
      <c r="C206" s="1" t="s">
        <v>50</v>
      </c>
      <c r="D206" s="1">
        <v>26</v>
      </c>
      <c r="E206" s="4">
        <f>(F206-5)</f>
        <v>76</v>
      </c>
      <c r="F206">
        <v>81</v>
      </c>
      <c r="G206">
        <v>224</v>
      </c>
      <c r="H206" t="s">
        <v>586</v>
      </c>
      <c r="I206" s="1" t="s">
        <v>605</v>
      </c>
      <c r="J206" s="1" t="s">
        <v>39</v>
      </c>
      <c r="K206" s="1">
        <v>10</v>
      </c>
      <c r="L206" s="1">
        <v>0</v>
      </c>
      <c r="M206" s="1">
        <v>76</v>
      </c>
      <c r="N206" s="12">
        <v>9</v>
      </c>
      <c r="O206" s="12">
        <v>20</v>
      </c>
      <c r="P206" s="12">
        <v>0.45</v>
      </c>
      <c r="Q206" s="7">
        <v>6</v>
      </c>
      <c r="R206" s="7">
        <v>11</v>
      </c>
      <c r="S206" s="7">
        <v>0.54500000000000004</v>
      </c>
      <c r="T206" s="1">
        <v>3</v>
      </c>
      <c r="U206" s="1">
        <v>9</v>
      </c>
      <c r="V206" s="1">
        <v>0.33300000000000002</v>
      </c>
      <c r="W206" s="1">
        <v>0.6</v>
      </c>
      <c r="X206" s="16">
        <v>0</v>
      </c>
      <c r="Y206" s="16">
        <v>0</v>
      </c>
      <c r="Z206" s="16"/>
      <c r="AA206" s="20">
        <v>3</v>
      </c>
      <c r="AB206" s="20">
        <v>17</v>
      </c>
      <c r="AC206" s="20">
        <v>20</v>
      </c>
      <c r="AD206" s="32">
        <v>1</v>
      </c>
      <c r="AE206" s="34">
        <v>1</v>
      </c>
      <c r="AF206" s="30">
        <v>1</v>
      </c>
      <c r="AG206" s="1">
        <v>4</v>
      </c>
      <c r="AH206" s="1">
        <v>12</v>
      </c>
      <c r="AI206" s="1">
        <v>24</v>
      </c>
      <c r="AJ206" s="1"/>
      <c r="AK206" s="4">
        <f>(AVERAGE(AM206:BB206)/0.87)*0.85+10</f>
        <v>70.004909114191889</v>
      </c>
      <c r="AL206" s="4">
        <f>AVERAGE(AM206:BB206)</f>
        <v>61.416789328643461</v>
      </c>
      <c r="AM206" s="14">
        <f>((P206*100)*0.5+(N206/6.59)*0.5)*0.66+45</f>
        <v>60.300682852807284</v>
      </c>
      <c r="AN206" s="10">
        <f>(BS206-MIN(BS$2:BS$493))/(MAX(BS$2:BS$493)-MIN(BS$2:BS$493))*61 +45</f>
        <v>68.775097586145023</v>
      </c>
      <c r="AO206" s="18">
        <f>IF(Y206&gt;50,((Z206*107)*0.9+(X206/5)*0.1)*0.7+30,((Z206*90)*0.5+(X206/5)*0.5)*0.7+40)</f>
        <v>40</v>
      </c>
      <c r="AP206" s="39">
        <f>((AZ206/0.96)*0.4+(AS206/0.96)*0.3+(T206/6.3)*0.4)*0.6+40</f>
        <v>68.162240847363591</v>
      </c>
      <c r="AQ206" s="37">
        <f>(AE206/1.5)*0.57+47</f>
        <v>47.38</v>
      </c>
      <c r="AR206" s="24">
        <f>((AF206/1.8)*0.8+(F206/0.8)*0.2)*0.73+40</f>
        <v>55.106944444444444</v>
      </c>
      <c r="AS206" s="22">
        <f>((AA206/3)*0.6+(AC206/9)*0.2+(AZ206/0.96)*0.2)*0.75+40</f>
        <v>52.196525016174107</v>
      </c>
      <c r="AT206" s="26">
        <f>((AB206/7)*0.65+(AC206/9)*0.2+(AZ206/0.96)*0.25)*0.6+47</f>
        <v>59.627001206650291</v>
      </c>
      <c r="AU206" s="43">
        <f>((AD206/5.5)*0.95+(AY206/0.95)*0.17)*0.67+40</f>
        <v>48.524790190490435</v>
      </c>
      <c r="AV206" s="37">
        <f>(((AG206-321)/-3.21)*0.1+(AU206/0.95)*0.57+(AS206/0.95)*0.2+(AI206/20)*0.2)*0.6+40</f>
        <v>70.131403378637316</v>
      </c>
      <c r="AW206" s="42">
        <f>((AQ206/0.95)*0.4+(AS206/0.95)*0.2+(AR206/0.95)*0.2+(AY206/0.95)*0.2)*0.71+30</f>
        <v>70.686814194985473</v>
      </c>
      <c r="AX206" s="45">
        <f>(BI206*0.3+BK206*0.2+BM206*0.2+AY206*0.1+BN206*0.2)*0.8+30</f>
        <v>64.096492590022876</v>
      </c>
      <c r="AY206" s="47">
        <f>(BI206*0.2+BK206*0.2+BM206*0.2+(AQ206/0.96)*0.45)*0.79+30</f>
        <v>70.137048041044778</v>
      </c>
      <c r="AZ206" s="28">
        <f>(BI206*0.2+BJ206*0.3+(AC206/11)*0.3+(AR206/0.96)*0.1+BM206*0.1+(AY206/0.96)*0.1)*0.65+40</f>
        <v>73.044426770180934</v>
      </c>
      <c r="BA206" s="49">
        <f>IF(C206="C",(((AY206/0.95)*0.35+(AU206/0.95)*0.2+BK206*0.45)*0.55+30),IF(C206="PF",(((AY206/0.95)*0.4+(AU206/0.95)*0.25+BK206*0.35)*0.65+35),(((T206/6.3)*0.1+(AY206/0.95)*0.35+(AU206/0.95)*0.2+BK206*0.35)*0.65+40)))</f>
        <v>69.154664122111797</v>
      </c>
      <c r="BB206" s="45">
        <f>(BL206*0.3+BJ206*0.3+BI206*0.1+BN206*0.1+(AH206/2.8)*0.25)*0.62+40</f>
        <v>65.344498017237129</v>
      </c>
      <c r="BC206" s="5">
        <f>((D206-39)/-0.2)*0.5+50</f>
        <v>82.5</v>
      </c>
      <c r="BD206" s="5">
        <f>((F206-69)/0.19)*0.45+55</f>
        <v>83.421052631578945</v>
      </c>
      <c r="BE206" s="5">
        <f>((F206-85)/-0.16)*0.45+55</f>
        <v>66.25</v>
      </c>
      <c r="BF206" s="5">
        <f>((G206-161)/1.34)*0.45+55</f>
        <v>76.156716417910445</v>
      </c>
      <c r="BG206" s="5">
        <f>((G206-295)/-1.34)*0.45+55</f>
        <v>78.843283582089555</v>
      </c>
      <c r="BH206" s="5">
        <f>(M206/29.81)*0.45+55</f>
        <v>56.147266018114728</v>
      </c>
      <c r="BI206" s="5">
        <f>((D206-39)/-0.2)</f>
        <v>65</v>
      </c>
      <c r="BJ206" s="5">
        <f>((F206-69)/0.19)</f>
        <v>63.157894736842103</v>
      </c>
      <c r="BK206" s="5">
        <f>((F206-85)/-0.16)</f>
        <v>25</v>
      </c>
      <c r="BL206" s="5">
        <f>((G206-161)/1.34)</f>
        <v>47.014925373134325</v>
      </c>
      <c r="BM206" s="5">
        <f>((G206-295)/-1.34)</f>
        <v>52.985074626865668</v>
      </c>
      <c r="BN206" s="5">
        <f>(M206/29.81)</f>
        <v>2.5494800402549482</v>
      </c>
      <c r="BP206" s="51" t="s">
        <v>797</v>
      </c>
      <c r="BQ206" s="51" t="s">
        <v>790</v>
      </c>
      <c r="BS206">
        <v>72.798000000000002</v>
      </c>
    </row>
    <row r="207" spans="1:71" x14ac:dyDescent="0.25">
      <c r="A207" s="1">
        <v>403</v>
      </c>
      <c r="B207" s="1" t="s">
        <v>468</v>
      </c>
      <c r="C207" s="1" t="s">
        <v>25</v>
      </c>
      <c r="D207" s="1">
        <v>26</v>
      </c>
      <c r="E207" s="4">
        <f>(F207-5)</f>
        <v>75</v>
      </c>
      <c r="F207">
        <v>80</v>
      </c>
      <c r="G207">
        <v>237</v>
      </c>
      <c r="H207" t="s">
        <v>731</v>
      </c>
      <c r="I207" s="1" t="s">
        <v>587</v>
      </c>
      <c r="J207" s="1" t="s">
        <v>67</v>
      </c>
      <c r="K207" s="1">
        <v>68</v>
      </c>
      <c r="L207" s="1">
        <v>0</v>
      </c>
      <c r="M207" s="1">
        <v>1123</v>
      </c>
      <c r="N207" s="12">
        <v>201</v>
      </c>
      <c r="O207" s="12">
        <v>453</v>
      </c>
      <c r="P207" s="12">
        <v>0.44400000000000001</v>
      </c>
      <c r="Q207" s="7">
        <v>66</v>
      </c>
      <c r="R207" s="7">
        <v>192</v>
      </c>
      <c r="S207" s="7">
        <v>0.34399999999999997</v>
      </c>
      <c r="T207" s="1">
        <v>135</v>
      </c>
      <c r="U207" s="1">
        <v>261</v>
      </c>
      <c r="V207" s="1">
        <v>0.51700000000000002</v>
      </c>
      <c r="W207" s="1">
        <v>0.51700000000000002</v>
      </c>
      <c r="X207" s="16">
        <v>61</v>
      </c>
      <c r="Y207" s="16">
        <v>77</v>
      </c>
      <c r="Z207" s="16">
        <v>0.79200000000000004</v>
      </c>
      <c r="AA207" s="20">
        <v>45</v>
      </c>
      <c r="AB207" s="20">
        <v>154</v>
      </c>
      <c r="AC207" s="20">
        <v>199</v>
      </c>
      <c r="AD207" s="32">
        <v>75</v>
      </c>
      <c r="AE207" s="34">
        <v>25</v>
      </c>
      <c r="AF207" s="30">
        <v>3</v>
      </c>
      <c r="AG207" s="1">
        <v>39</v>
      </c>
      <c r="AH207" s="1">
        <v>83</v>
      </c>
      <c r="AI207" s="1">
        <v>529</v>
      </c>
      <c r="AJ207" s="1"/>
      <c r="AK207" s="4">
        <f>(AVERAGE(AM207:BB207)/0.87)*0.85+10</f>
        <v>77.954814441691795</v>
      </c>
      <c r="AL207" s="4">
        <f>AVERAGE(AM207:BB207)</f>
        <v>69.553751252084538</v>
      </c>
      <c r="AM207" s="14">
        <f>((P207*100)*0.5+(N207/6.59)*0.5)*0.66+45</f>
        <v>69.717250379362667</v>
      </c>
      <c r="AN207" s="10">
        <f>(BS207-MIN(BS$2:BS$493))/(MAX(BS$2:BS$493)-MIN(BS$2:BS$493))*61 +45</f>
        <v>68.733017767408469</v>
      </c>
      <c r="AO207" s="18">
        <f>IF(Y207&gt;50,((Z207*107)*0.9+(X207/5)*0.1)*0.7+30,((Z207*90)*0.5+(X207/5)*0.5)*0.7+40)</f>
        <v>84.242719999999991</v>
      </c>
      <c r="AP207" s="39">
        <f>((AZ207/0.96)*0.4+(AS207/0.96)*0.3+(T207/6.3)*0.4)*0.6+40</f>
        <v>75.41729977843562</v>
      </c>
      <c r="AQ207" s="37">
        <f>(AE207/1.5)*0.57+47</f>
        <v>56.5</v>
      </c>
      <c r="AR207" s="24">
        <f>((AF207/1.8)*0.8+(F207/0.8)*0.2)*0.73+40</f>
        <v>55.573333333333331</v>
      </c>
      <c r="AS207" s="22">
        <f>((AA207/3)*0.6+(AC207/9)*0.2+(AZ207/0.96)*0.2)*0.75+40</f>
        <v>61.751669539717568</v>
      </c>
      <c r="AT207" s="26">
        <f>((AB207/7)*0.65+(AC207/9)*0.2+(AZ207/0.96)*0.25)*0.6+47</f>
        <v>69.918336206384225</v>
      </c>
      <c r="AU207" s="43">
        <f>((AD207/5.5)*0.95+(AY207/0.95)*0.17)*0.67+40</f>
        <v>57.428139977571774</v>
      </c>
      <c r="AV207" s="37">
        <f>(((AG207-321)/-3.21)*0.1+(AU207/0.95)*0.57+(AS207/0.95)*0.2+(AI207/20)*0.2)*0.6+40</f>
        <v>76.919369318536496</v>
      </c>
      <c r="AW207" s="42">
        <f>((AQ207/0.95)*0.4+(AS207/0.95)*0.2+(AR207/0.95)*0.2+(AY207/0.95)*0.2)*0.71+30</f>
        <v>75.334466361299405</v>
      </c>
      <c r="AX207" s="45">
        <f>(BI207*0.3+BK207*0.2+BM207*0.2+AY207*0.1+BN207*0.2)*0.8+30</f>
        <v>69.390397659743059</v>
      </c>
      <c r="AY207" s="47">
        <f>(BI207*0.2+BK207*0.2+BM207*0.2+(AQ207/0.96)*0.45)*0.79+30</f>
        <v>72.968962220149251</v>
      </c>
      <c r="AZ207" s="28">
        <f>(BI207*0.2+BJ207*0.3+(AC207/11)*0.3+(AR207/0.96)*0.1+BM207*0.1+(AY207/0.96)*0.1)*0.65+40</f>
        <v>74.784018387525748</v>
      </c>
      <c r="BA207" s="49">
        <f>IF(C207="C",(((AY207/0.95)*0.35+(AU207/0.95)*0.2+BK207*0.45)*0.55+30),IF(C207="PF",(((AY207/0.95)*0.4+(AU207/0.95)*0.25+BK207*0.35)*0.65+35),(((T207/6.3)*0.1+(AY207/0.95)*0.35+(AU207/0.95)*0.2+BK207*0.35)*0.65+40)))</f>
        <v>71.903062287993919</v>
      </c>
      <c r="BB207" s="45">
        <f>(BL207*0.3+BJ207*0.3+BI207*0.1+BN207*0.1+(AH207/2.8)*0.25)*0.62+40</f>
        <v>72.277976815891293</v>
      </c>
      <c r="BC207" s="5">
        <f>((D207-39)/-0.2)*0.5+50</f>
        <v>82.5</v>
      </c>
      <c r="BD207" s="5">
        <f>((F207-69)/0.19)*0.45+55</f>
        <v>81.05263157894737</v>
      </c>
      <c r="BE207" s="5">
        <f>((F207-85)/-0.16)*0.45+55</f>
        <v>69.0625</v>
      </c>
      <c r="BF207" s="5">
        <f>((G207-161)/1.34)*0.45+55</f>
        <v>80.522388059701484</v>
      </c>
      <c r="BG207" s="5">
        <f>((G207-295)/-1.34)*0.45+55</f>
        <v>74.477611940298502</v>
      </c>
      <c r="BH207" s="5">
        <f>(M207/29.81)*0.45+55</f>
        <v>71.952364978195234</v>
      </c>
      <c r="BI207" s="5">
        <f>((D207-39)/-0.2)</f>
        <v>65</v>
      </c>
      <c r="BJ207" s="5">
        <f>((F207-69)/0.19)</f>
        <v>57.89473684210526</v>
      </c>
      <c r="BK207" s="5">
        <f>((F207-85)/-0.16)</f>
        <v>31.25</v>
      </c>
      <c r="BL207" s="5">
        <f>((G207-161)/1.34)</f>
        <v>56.71641791044776</v>
      </c>
      <c r="BM207" s="5">
        <f>((G207-295)/-1.34)</f>
        <v>43.283582089552233</v>
      </c>
      <c r="BN207" s="5">
        <f>(M207/29.81)</f>
        <v>37.671922173767193</v>
      </c>
      <c r="BP207" s="51" t="s">
        <v>796</v>
      </c>
      <c r="BQ207" s="51" t="s">
        <v>789</v>
      </c>
      <c r="BS207">
        <v>72.748799999999989</v>
      </c>
    </row>
    <row r="208" spans="1:71" x14ac:dyDescent="0.25">
      <c r="A208" s="1">
        <v>374</v>
      </c>
      <c r="B208" s="1" t="s">
        <v>438</v>
      </c>
      <c r="C208" s="1" t="s">
        <v>73</v>
      </c>
      <c r="D208" s="1">
        <v>31</v>
      </c>
      <c r="E208" s="4">
        <f>(F208-5)</f>
        <v>69</v>
      </c>
      <c r="F208">
        <v>74</v>
      </c>
      <c r="G208">
        <v>190</v>
      </c>
      <c r="H208" t="s">
        <v>650</v>
      </c>
      <c r="I208" s="1" t="s">
        <v>587</v>
      </c>
      <c r="J208" s="1" t="s">
        <v>107</v>
      </c>
      <c r="K208" s="1">
        <v>43</v>
      </c>
      <c r="L208" s="1">
        <v>20</v>
      </c>
      <c r="M208" s="1">
        <v>982</v>
      </c>
      <c r="N208" s="12">
        <v>77</v>
      </c>
      <c r="O208" s="12">
        <v>223</v>
      </c>
      <c r="P208" s="12">
        <v>0.34499999999999997</v>
      </c>
      <c r="Q208" s="7">
        <v>31</v>
      </c>
      <c r="R208" s="7">
        <v>109</v>
      </c>
      <c r="S208" s="7">
        <v>0.28399999999999997</v>
      </c>
      <c r="T208" s="1">
        <v>46</v>
      </c>
      <c r="U208" s="1">
        <v>114</v>
      </c>
      <c r="V208" s="1">
        <v>0.40400000000000003</v>
      </c>
      <c r="W208" s="1">
        <v>0.41499999999999998</v>
      </c>
      <c r="X208" s="16">
        <v>36</v>
      </c>
      <c r="Y208" s="16">
        <v>45</v>
      </c>
      <c r="Z208" s="16">
        <v>0.8</v>
      </c>
      <c r="AA208" s="20">
        <v>19</v>
      </c>
      <c r="AB208" s="20">
        <v>50</v>
      </c>
      <c r="AC208" s="20">
        <v>69</v>
      </c>
      <c r="AD208" s="32">
        <v>165</v>
      </c>
      <c r="AE208" s="34">
        <v>67</v>
      </c>
      <c r="AF208" s="30">
        <v>4</v>
      </c>
      <c r="AG208" s="1">
        <v>52</v>
      </c>
      <c r="AH208" s="1">
        <v>118</v>
      </c>
      <c r="AI208" s="1">
        <v>221</v>
      </c>
      <c r="AJ208" s="1"/>
      <c r="AK208" s="4">
        <f>(AVERAGE(AM208:BB208)/0.87)*0.85+10</f>
        <v>77.817192938739254</v>
      </c>
      <c r="AL208" s="4">
        <f>AVERAGE(AM208:BB208)</f>
        <v>69.412891596121355</v>
      </c>
      <c r="AM208" s="14">
        <f>((P208*100)*0.5+(N208/6.59)*0.5)*0.66+45</f>
        <v>60.240842185128983</v>
      </c>
      <c r="AN208" s="10">
        <f>(BS208-MIN(BS$2:BS$493))/(MAX(BS$2:BS$493)-MIN(BS$2:BS$493))*61 +45</f>
        <v>68.719333273510415</v>
      </c>
      <c r="AO208" s="18">
        <f>IF(Y208&gt;50,((Z208*107)*0.9+(X208/5)*0.1)*0.7+30,((Z208*90)*0.5+(X208/5)*0.5)*0.7+40)</f>
        <v>67.72</v>
      </c>
      <c r="AP208" s="39">
        <f>((AZ208/0.96)*0.4+(AS208/0.96)*0.3+(T208/6.3)*0.4)*0.6+40</f>
        <v>68.49417297894837</v>
      </c>
      <c r="AQ208" s="37">
        <f>(AE208/1.5)*0.57+47</f>
        <v>72.459999999999994</v>
      </c>
      <c r="AR208" s="24">
        <f>((AF208/1.8)*0.8+(F208/0.8)*0.2)*0.73+40</f>
        <v>54.802777777777777</v>
      </c>
      <c r="AS208" s="22">
        <f>((AA208/3)*0.6+(AC208/9)*0.2+(AZ208/0.96)*0.2)*0.75+40</f>
        <v>54.345058476401356</v>
      </c>
      <c r="AT208" s="26">
        <f>((AB208/7)*0.65+(AC208/9)*0.2+(AZ208/0.96)*0.25)*0.6+47</f>
        <v>61.050772762115642</v>
      </c>
      <c r="AU208" s="43">
        <f>((AD208/5.5)*0.95+(AY208/0.95)*0.17)*0.67+40</f>
        <v>69.45341858223685</v>
      </c>
      <c r="AV208" s="37">
        <f>(((AG208-321)/-3.21)*0.1+(AU208/0.95)*0.57+(AS208/0.95)*0.2+(AI208/20)*0.2)*0.6+40</f>
        <v>78.221907038223009</v>
      </c>
      <c r="AW208" s="42">
        <f>((AQ208/0.95)*0.4+(AS208/0.95)*0.2+(AR208/0.95)*0.2+(AY208/0.95)*0.2)*0.71+30</f>
        <v>80.890375091276681</v>
      </c>
      <c r="AX208" s="45">
        <f>(BI208*0.3+BK208*0.2+BM208*0.2+AY208*0.1+BN208*0.2)*0.8+30</f>
        <v>75.319703219356924</v>
      </c>
      <c r="AY208" s="47">
        <f>(BI208*0.2+BK208*0.2+BM208*0.2+(AQ208/0.96)*0.45)*0.79+30</f>
        <v>86.395940764925371</v>
      </c>
      <c r="AZ208" s="28">
        <f>(BI208*0.2+BJ208*0.3+(AC208/11)*0.3+(AR208/0.96)*0.1+BM208*0.1+(AY208/0.96)*0.1)*0.65+40</f>
        <v>66.208374248968653</v>
      </c>
      <c r="BA208" s="49">
        <f>IF(C208="C",(((AY208/0.95)*0.35+(AU208/0.95)*0.2+BK208*0.45)*0.55+30),IF(C208="PF",(((AY208/0.95)*0.4+(AU208/0.95)*0.25+BK208*0.35)*0.65+35),(((T208/6.3)*0.1+(AY208/0.95)*0.35+(AU208/0.95)*0.2+BK208*0.35)*0.65+40)))</f>
        <v>86.308934426930875</v>
      </c>
      <c r="BB208" s="45">
        <f>(BL208*0.3+BJ208*0.3+BI208*0.1+BN208*0.1+(AH208/2.8)*0.25)*0.62+40</f>
        <v>59.974654712140719</v>
      </c>
      <c r="BC208" s="5">
        <f>((D208-39)/-0.2)*0.5+50</f>
        <v>70</v>
      </c>
      <c r="BD208" s="5">
        <f>((F208-69)/0.19)*0.45+55</f>
        <v>66.84210526315789</v>
      </c>
      <c r="BE208" s="5">
        <f>((F208-85)/-0.16)*0.45+55</f>
        <v>85.9375</v>
      </c>
      <c r="BF208" s="5">
        <f>((G208-161)/1.34)*0.45+55</f>
        <v>64.738805970149258</v>
      </c>
      <c r="BG208" s="5">
        <f>((G208-295)/-1.34)*0.45+55</f>
        <v>90.261194029850742</v>
      </c>
      <c r="BH208" s="5">
        <f>(M208/29.81)*0.45+55</f>
        <v>69.823884602482394</v>
      </c>
      <c r="BI208" s="5">
        <f>((D208-39)/-0.2)</f>
        <v>40</v>
      </c>
      <c r="BJ208" s="5">
        <f>((F208-69)/0.19)</f>
        <v>26.315789473684209</v>
      </c>
      <c r="BK208" s="5">
        <f>((F208-85)/-0.16)</f>
        <v>68.75</v>
      </c>
      <c r="BL208" s="5">
        <f>((G208-161)/1.34)</f>
        <v>21.641791044776117</v>
      </c>
      <c r="BM208" s="5">
        <f>((G208-295)/-1.34)</f>
        <v>78.358208955223873</v>
      </c>
      <c r="BN208" s="5">
        <f>(M208/29.81)</f>
        <v>32.941965783294201</v>
      </c>
      <c r="BP208" s="51" t="s">
        <v>799</v>
      </c>
      <c r="BQ208" s="51" t="s">
        <v>787</v>
      </c>
      <c r="BS208">
        <v>72.732799999999997</v>
      </c>
    </row>
    <row r="209" spans="1:71" x14ac:dyDescent="0.25">
      <c r="A209" s="1">
        <v>384</v>
      </c>
      <c r="B209" s="1" t="s">
        <v>448</v>
      </c>
      <c r="C209" s="1" t="s">
        <v>73</v>
      </c>
      <c r="D209" s="1">
        <v>33</v>
      </c>
      <c r="E209" s="4">
        <f>(F209-5)</f>
        <v>69</v>
      </c>
      <c r="F209">
        <v>74</v>
      </c>
      <c r="G209">
        <v>175</v>
      </c>
      <c r="H209" t="s">
        <v>625</v>
      </c>
      <c r="I209" s="1" t="s">
        <v>587</v>
      </c>
      <c r="J209" s="1" t="s">
        <v>182</v>
      </c>
      <c r="K209" s="1">
        <v>47</v>
      </c>
      <c r="L209" s="1">
        <v>0</v>
      </c>
      <c r="M209" s="1">
        <v>683</v>
      </c>
      <c r="N209" s="12">
        <v>75</v>
      </c>
      <c r="O209" s="12">
        <v>176</v>
      </c>
      <c r="P209" s="12">
        <v>0.42599999999999999</v>
      </c>
      <c r="Q209" s="7">
        <v>20</v>
      </c>
      <c r="R209" s="7">
        <v>63</v>
      </c>
      <c r="S209" s="7">
        <v>0.317</v>
      </c>
      <c r="T209" s="1">
        <v>55</v>
      </c>
      <c r="U209" s="1">
        <v>113</v>
      </c>
      <c r="V209" s="1">
        <v>0.48699999999999999</v>
      </c>
      <c r="W209" s="1">
        <v>0.48299999999999998</v>
      </c>
      <c r="X209" s="16">
        <v>18</v>
      </c>
      <c r="Y209" s="16">
        <v>21</v>
      </c>
      <c r="Z209" s="16">
        <v>0.85699999999999998</v>
      </c>
      <c r="AA209" s="20">
        <v>8</v>
      </c>
      <c r="AB209" s="20">
        <v>60</v>
      </c>
      <c r="AC209" s="20">
        <v>68</v>
      </c>
      <c r="AD209" s="32">
        <v>96</v>
      </c>
      <c r="AE209" s="34">
        <v>20</v>
      </c>
      <c r="AF209" s="30">
        <v>4</v>
      </c>
      <c r="AG209" s="1">
        <v>38</v>
      </c>
      <c r="AH209" s="1">
        <v>67</v>
      </c>
      <c r="AI209" s="1">
        <v>188</v>
      </c>
      <c r="AJ209" s="1"/>
      <c r="AK209" s="4">
        <f>(AVERAGE(AM209:BB209)/0.87)*0.85+10</f>
        <v>74.507401202799954</v>
      </c>
      <c r="AL209" s="4">
        <f>AVERAGE(AM209:BB209)</f>
        <v>66.025222407571718</v>
      </c>
      <c r="AM209" s="14">
        <f>((P209*100)*0.5+(N209/6.59)*0.5)*0.66+45</f>
        <v>62.813690440060697</v>
      </c>
      <c r="AN209" s="10">
        <f>(BS209-MIN(BS$2:BS$493))/(MAX(BS$2:BS$493)-MIN(BS$2:BS$493))*61 +45</f>
        <v>68.5838567839196</v>
      </c>
      <c r="AO209" s="18">
        <f>IF(Y209&gt;50,((Z209*107)*0.9+(X209/5)*0.1)*0.7+30,((Z209*90)*0.5+(X209/5)*0.5)*0.7+40)</f>
        <v>68.255499999999998</v>
      </c>
      <c r="AP209" s="39">
        <f>((AZ209/0.96)*0.4+(AS209/0.96)*0.3+(T209/6.3)*0.4)*0.6+40</f>
        <v>68.238208984567009</v>
      </c>
      <c r="AQ209" s="37">
        <f>(AE209/1.5)*0.57+47</f>
        <v>54.6</v>
      </c>
      <c r="AR209" s="24">
        <f>((AF209/1.8)*0.8+(F209/0.8)*0.2)*0.73+40</f>
        <v>54.802777777777777</v>
      </c>
      <c r="AS209" s="22">
        <f>((AA209/3)*0.6+(AC209/9)*0.2+(AZ209/0.96)*0.2)*0.75+40</f>
        <v>52.518212152538325</v>
      </c>
      <c r="AT209" s="26">
        <f>((AB209/7)*0.65+(AC209/9)*0.2+(AZ209/0.96)*0.25)*0.6+47</f>
        <v>61.434402628728797</v>
      </c>
      <c r="AU209" s="43">
        <f>((AD209/5.5)*0.95+(AY209/0.95)*0.17)*0.67+40</f>
        <v>60.697898148923443</v>
      </c>
      <c r="AV209" s="37">
        <f>(((AG209-321)/-3.21)*0.1+(AU209/0.95)*0.57+(AS209/0.95)*0.2+(AI209/20)*0.2)*0.6+40</f>
        <v>74.902842389574971</v>
      </c>
      <c r="AW209" s="42">
        <f>((AQ209/0.95)*0.4+(AS209/0.95)*0.2+(AR209/0.95)*0.2+(AY209/0.95)*0.2)*0.71+30</f>
        <v>74.31772260521646</v>
      </c>
      <c r="AX209" s="45">
        <f>(BI209*0.3+BK209*0.2+BM209*0.2+AY209*0.1+BN209*0.2)*0.8+30</f>
        <v>72.591907439029285</v>
      </c>
      <c r="AY209" s="47">
        <f>(BI209*0.2+BK209*0.2+BM209*0.2+(AQ209/0.96)*0.45)*0.79+30</f>
        <v>79.970816231343292</v>
      </c>
      <c r="AZ209" s="28">
        <f>(BI209*0.2+BJ209*0.3+(AC209/11)*0.3+(AR209/0.96)*0.1+BM209*0.1+(AY209/0.96)*0.1)*0.65+40</f>
        <v>65.183224442911936</v>
      </c>
      <c r="BA209" s="49">
        <f>IF(C209="C",(((AY209/0.95)*0.35+(AU209/0.95)*0.2+BK209*0.45)*0.55+30),IF(C209="PF",(((AY209/0.95)*0.4+(AU209/0.95)*0.25+BK209*0.35)*0.65+35),(((T209/6.3)*0.1+(AY209/0.95)*0.35+(AU209/0.95)*0.2+BK209*0.35)*0.65+40)))</f>
        <v>83.665019477450471</v>
      </c>
      <c r="BB209" s="45">
        <f>(BL209*0.3+BJ209*0.3+BI209*0.1+BN209*0.1+(AH209/2.8)*0.25)*0.62+40</f>
        <v>53.827479019105439</v>
      </c>
      <c r="BC209" s="5">
        <f>((D209-39)/-0.2)*0.5+50</f>
        <v>65</v>
      </c>
      <c r="BD209" s="5">
        <f>((F209-69)/0.19)*0.45+55</f>
        <v>66.84210526315789</v>
      </c>
      <c r="BE209" s="5">
        <f>((F209-85)/-0.16)*0.45+55</f>
        <v>85.9375</v>
      </c>
      <c r="BF209" s="5">
        <f>((G209-161)/1.34)*0.45+55</f>
        <v>59.701492537313435</v>
      </c>
      <c r="BG209" s="5">
        <f>((G209-295)/-1.34)*0.45+55</f>
        <v>95.298507462686558</v>
      </c>
      <c r="BH209" s="5">
        <f>(M209/29.81)*0.45+55</f>
        <v>65.310298557531027</v>
      </c>
      <c r="BI209" s="5">
        <f>((D209-39)/-0.2)</f>
        <v>30</v>
      </c>
      <c r="BJ209" s="5">
        <f>((F209-69)/0.19)</f>
        <v>26.315789473684209</v>
      </c>
      <c r="BK209" s="5">
        <f>((F209-85)/-0.16)</f>
        <v>68.75</v>
      </c>
      <c r="BL209" s="5">
        <f>((G209-161)/1.34)</f>
        <v>10.44776119402985</v>
      </c>
      <c r="BM209" s="5">
        <f>((G209-295)/-1.34)</f>
        <v>89.552238805970148</v>
      </c>
      <c r="BN209" s="5">
        <f>(M209/29.81)</f>
        <v>22.911774572291179</v>
      </c>
      <c r="BP209" s="51" t="s">
        <v>792</v>
      </c>
      <c r="BQ209" s="51" t="s">
        <v>790</v>
      </c>
      <c r="BS209">
        <v>72.574399999999997</v>
      </c>
    </row>
    <row r="210" spans="1:71" x14ac:dyDescent="0.25">
      <c r="A210" s="1">
        <v>389</v>
      </c>
      <c r="B210" s="1" t="s">
        <v>454</v>
      </c>
      <c r="C210" s="1" t="s">
        <v>73</v>
      </c>
      <c r="D210" s="1">
        <v>30</v>
      </c>
      <c r="E210" s="4">
        <f>(F210-5)</f>
        <v>64</v>
      </c>
      <c r="F210">
        <v>69</v>
      </c>
      <c r="G210">
        <v>180</v>
      </c>
      <c r="H210" t="s">
        <v>643</v>
      </c>
      <c r="I210" s="1" t="s">
        <v>587</v>
      </c>
      <c r="J210" s="1" t="s">
        <v>84</v>
      </c>
      <c r="K210" s="1">
        <v>42</v>
      </c>
      <c r="L210" s="1">
        <v>1</v>
      </c>
      <c r="M210" s="1">
        <v>591</v>
      </c>
      <c r="N210" s="12">
        <v>88</v>
      </c>
      <c r="O210" s="12">
        <v>255</v>
      </c>
      <c r="P210" s="12">
        <v>0.34499999999999997</v>
      </c>
      <c r="Q210" s="7">
        <v>31</v>
      </c>
      <c r="R210" s="7">
        <v>112</v>
      </c>
      <c r="S210" s="7">
        <v>0.27700000000000002</v>
      </c>
      <c r="T210" s="1">
        <v>57</v>
      </c>
      <c r="U210" s="1">
        <v>143</v>
      </c>
      <c r="V210" s="1">
        <v>0.39900000000000002</v>
      </c>
      <c r="W210" s="1">
        <v>0.40600000000000003</v>
      </c>
      <c r="X210" s="16">
        <v>31</v>
      </c>
      <c r="Y210" s="16">
        <v>46</v>
      </c>
      <c r="Z210" s="16">
        <v>0.67400000000000004</v>
      </c>
      <c r="AA210" s="20">
        <v>17</v>
      </c>
      <c r="AB210" s="20">
        <v>33</v>
      </c>
      <c r="AC210" s="20">
        <v>50</v>
      </c>
      <c r="AD210" s="32">
        <v>97</v>
      </c>
      <c r="AE210" s="34">
        <v>20</v>
      </c>
      <c r="AF210" s="30">
        <v>3</v>
      </c>
      <c r="AG210" s="1">
        <v>30</v>
      </c>
      <c r="AH210" s="1">
        <v>76</v>
      </c>
      <c r="AI210" s="1">
        <v>238</v>
      </c>
      <c r="AJ210" s="1"/>
      <c r="AK210" s="4">
        <f>(AVERAGE(AM210:BB210)/0.87)*0.85+10</f>
        <v>75.0756496290103</v>
      </c>
      <c r="AL210" s="4">
        <f>AVERAGE(AM210:BB210)</f>
        <v>66.606841384987021</v>
      </c>
      <c r="AM210" s="14">
        <f>((P210*100)*0.5+(N210/6.59)*0.5)*0.66+45</f>
        <v>60.791676783004554</v>
      </c>
      <c r="AN210" s="10">
        <f>(BS210-MIN(BS$2:BS$493))/(MAX(BS$2:BS$493)-MIN(BS$2:BS$493))*61 +45</f>
        <v>68.460696338837039</v>
      </c>
      <c r="AO210" s="18">
        <f>IF(Y210&gt;50,((Z210*107)*0.9+(X210/5)*0.1)*0.7+30,((Z210*90)*0.5+(X210/5)*0.5)*0.7+40)</f>
        <v>63.400999999999996</v>
      </c>
      <c r="AP210" s="39">
        <f>((AZ210/0.96)*0.4+(AS210/0.96)*0.3+(T210/6.3)*0.4)*0.6+40</f>
        <v>67.569458147171858</v>
      </c>
      <c r="AQ210" s="37">
        <f>(AE210/1.5)*0.57+47</f>
        <v>54.6</v>
      </c>
      <c r="AR210" s="24">
        <f>((AF210/1.8)*0.8+(F210/0.8)*0.2)*0.73+40</f>
        <v>53.56583333333333</v>
      </c>
      <c r="AS210" s="22">
        <f>((AA210/3)*0.6+(AC210/9)*0.2+(AZ210/0.96)*0.2)*0.75+40</f>
        <v>53.041321907175735</v>
      </c>
      <c r="AT210" s="26">
        <f>((AB210/7)*0.65+(AC210/9)*0.2+(AZ210/0.96)*0.25)*0.6+47</f>
        <v>59.163226669080494</v>
      </c>
      <c r="AU210" s="43">
        <f>((AD210/5.5)*0.95+(AY210/0.95)*0.17)*0.67+40</f>
        <v>61.619072000598088</v>
      </c>
      <c r="AV210" s="37">
        <f>(((AG210-321)/-3.21)*0.1+(AU210/0.95)*0.57+(AS210/0.95)*0.2+(AI210/20)*0.2)*0.6+40</f>
        <v>75.750074708096633</v>
      </c>
      <c r="AW210" s="42">
        <f>((AQ210/0.95)*0.4+(AS210/0.95)*0.2+(AR210/0.95)*0.2+(AY210/0.95)*0.2)*0.71+30</f>
        <v>75.21517950641325</v>
      </c>
      <c r="AX210" s="45">
        <f>(BI210*0.3+BK210*0.2+BM210*0.2+AY210*0.1+BN210*0.2)*0.8+30</f>
        <v>80.638534305702279</v>
      </c>
      <c r="AY210" s="47">
        <f>(BI210*0.2+BK210*0.2+BM210*0.2+(AQ210/0.96)*0.45)*0.79+30</f>
        <v>86.688763992537318</v>
      </c>
      <c r="AZ210" s="28">
        <f>(BI210*0.2+BJ210*0.3+(AC210/11)*0.3+(AR210/0.96)*0.1+BM210*0.1+(AY210/0.96)*0.1)*0.65+40</f>
        <v>61.811126872591352</v>
      </c>
      <c r="BA210" s="49">
        <f>IF(C210="C",(((AY210/0.95)*0.35+(AU210/0.95)*0.2+BK210*0.45)*0.55+30),IF(C210="PF",(((AY210/0.95)*0.4+(AU210/0.95)*0.25+BK210*0.35)*0.65+35),(((T210/6.3)*0.1+(AY210/0.95)*0.35+(AU210/0.95)*0.2+BK210*0.35)*0.65+40)))</f>
        <v>92.529856467968926</v>
      </c>
      <c r="BB210" s="45">
        <f>(BL210*0.3+BJ210*0.3+BI210*0.1+BN210*0.1+(AH210/2.8)*0.25)*0.62+40</f>
        <v>50.863641127281596</v>
      </c>
      <c r="BC210" s="5">
        <f>((D210-39)/-0.2)*0.5+50</f>
        <v>72.5</v>
      </c>
      <c r="BD210" s="5">
        <f>((F210-69)/0.19)*0.45+55</f>
        <v>55</v>
      </c>
      <c r="BE210" s="5">
        <f>((F210-85)/-0.16)*0.45+55</f>
        <v>100</v>
      </c>
      <c r="BF210" s="5">
        <f>((G210-161)/1.34)*0.45+55</f>
        <v>61.380597014925371</v>
      </c>
      <c r="BG210" s="5">
        <f>((G210-295)/-1.34)*0.45+55</f>
        <v>93.619402985074629</v>
      </c>
      <c r="BH210" s="5">
        <f>(M210/29.81)*0.45+55</f>
        <v>63.921502851392148</v>
      </c>
      <c r="BI210" s="5">
        <f>((D210-39)/-0.2)</f>
        <v>45</v>
      </c>
      <c r="BJ210" s="5">
        <f>((F210-69)/0.19)</f>
        <v>0</v>
      </c>
      <c r="BK210" s="5">
        <f>((F210-85)/-0.16)</f>
        <v>100</v>
      </c>
      <c r="BL210" s="5">
        <f>((G210-161)/1.34)</f>
        <v>14.17910447761194</v>
      </c>
      <c r="BM210" s="5">
        <f>((G210-295)/-1.34)</f>
        <v>85.820895522388057</v>
      </c>
      <c r="BN210" s="5">
        <f>(M210/29.81)</f>
        <v>19.825561891982556</v>
      </c>
      <c r="BP210" s="51" t="s">
        <v>789</v>
      </c>
      <c r="BQ210" s="51" t="s">
        <v>787</v>
      </c>
      <c r="BS210">
        <v>72.430399999999992</v>
      </c>
    </row>
    <row r="211" spans="1:71" x14ac:dyDescent="0.25">
      <c r="A211" s="1">
        <v>406</v>
      </c>
      <c r="B211" s="1" t="s">
        <v>471</v>
      </c>
      <c r="C211" s="1" t="s">
        <v>73</v>
      </c>
      <c r="D211" s="1">
        <v>28</v>
      </c>
      <c r="E211" s="4">
        <f>(F211-5)</f>
        <v>70</v>
      </c>
      <c r="F211">
        <v>75</v>
      </c>
      <c r="G211">
        <v>190</v>
      </c>
      <c r="H211" t="s">
        <v>672</v>
      </c>
      <c r="I211" s="1" t="s">
        <v>587</v>
      </c>
      <c r="J211" s="1" t="s">
        <v>95</v>
      </c>
      <c r="K211" s="1">
        <v>64</v>
      </c>
      <c r="L211" s="1">
        <v>10</v>
      </c>
      <c r="M211" s="1">
        <v>1188</v>
      </c>
      <c r="N211" s="12">
        <v>125</v>
      </c>
      <c r="O211" s="12">
        <v>334</v>
      </c>
      <c r="P211" s="12">
        <v>0.374</v>
      </c>
      <c r="Q211" s="7">
        <v>19</v>
      </c>
      <c r="R211" s="7">
        <v>60</v>
      </c>
      <c r="S211" s="7">
        <v>0.317</v>
      </c>
      <c r="T211" s="1">
        <v>106</v>
      </c>
      <c r="U211" s="1">
        <v>274</v>
      </c>
      <c r="V211" s="1">
        <v>0.38700000000000001</v>
      </c>
      <c r="W211" s="1">
        <v>0.40300000000000002</v>
      </c>
      <c r="X211" s="16">
        <v>133</v>
      </c>
      <c r="Y211" s="16">
        <v>173</v>
      </c>
      <c r="Z211" s="16">
        <v>0.76900000000000002</v>
      </c>
      <c r="AA211" s="20">
        <v>23</v>
      </c>
      <c r="AB211" s="20">
        <v>121</v>
      </c>
      <c r="AC211" s="20">
        <v>144</v>
      </c>
      <c r="AD211" s="32">
        <v>182</v>
      </c>
      <c r="AE211" s="34">
        <v>29</v>
      </c>
      <c r="AF211" s="30">
        <v>0</v>
      </c>
      <c r="AG211" s="1">
        <v>86</v>
      </c>
      <c r="AH211" s="1">
        <v>73</v>
      </c>
      <c r="AI211" s="1">
        <v>402</v>
      </c>
      <c r="AJ211" s="1"/>
      <c r="AK211" s="4">
        <f>(AVERAGE(AM211:BB211)/0.87)*0.85+10</f>
        <v>78.737912167075336</v>
      </c>
      <c r="AL211" s="4">
        <f>AVERAGE(AM211:BB211)</f>
        <v>70.355274806300642</v>
      </c>
      <c r="AM211" s="14">
        <f>((P211*100)*0.5+(N211/6.59)*0.5)*0.66+45</f>
        <v>63.601484066767831</v>
      </c>
      <c r="AN211" s="10">
        <f>(BS211-MIN(BS$2:BS$493))/(MAX(BS$2:BS$493)-MIN(BS$2:BS$493))*61 +45</f>
        <v>68.460696338837039</v>
      </c>
      <c r="AO211" s="18">
        <f>IF(Y211&gt;50,((Z211*107)*0.9+(X211/5)*0.1)*0.7+30,((Z211*90)*0.5+(X211/5)*0.5)*0.7+40)</f>
        <v>83.700289999999995</v>
      </c>
      <c r="AP211" s="39">
        <f>((AZ211/0.96)*0.4+(AS211/0.96)*0.3+(T211/6.3)*0.4)*0.6+40</f>
        <v>72.233307659452294</v>
      </c>
      <c r="AQ211" s="37">
        <f>(AE211/1.5)*0.57+47</f>
        <v>58.019999999999996</v>
      </c>
      <c r="AR211" s="24">
        <f>((AF211/1.8)*0.8+(F211/0.8)*0.2)*0.73+40</f>
        <v>53.6875</v>
      </c>
      <c r="AS211" s="22">
        <f>((AA211/3)*0.6+(AC211/9)*0.2+(AZ211/0.96)*0.2)*0.75+40</f>
        <v>56.814104851108844</v>
      </c>
      <c r="AT211" s="26">
        <f>((AB211/7)*0.65+(AC211/9)*0.2+(AZ211/0.96)*0.25)*0.6+47</f>
        <v>66.625533422537416</v>
      </c>
      <c r="AU211" s="43">
        <f>((AD211/5.5)*0.95+(AY211/0.95)*0.17)*0.67+40</f>
        <v>70.945422067284696</v>
      </c>
      <c r="AV211" s="37">
        <f>(((AG211-321)/-3.21)*0.1+(AU211/0.95)*0.57+(AS211/0.95)*0.2+(AI211/20)*0.2)*0.6+40</f>
        <v>79.521393816216957</v>
      </c>
      <c r="AW211" s="42">
        <f>((AQ211/0.95)*0.4+(AS211/0.95)*0.2+(AR211/0.95)*0.2+(AY211/0.95)*0.2)*0.71+30</f>
        <v>76.183292739449314</v>
      </c>
      <c r="AX211" s="45">
        <f>(BI211*0.3+BK211*0.2+BM211*0.2+AY211*0.1+BN211*0.2)*0.8+30</f>
        <v>78.708187457867496</v>
      </c>
      <c r="AY211" s="47">
        <f>(BI211*0.2+BK211*0.2+BM211*0.2+(AQ211/0.96)*0.45)*0.79+30</f>
        <v>82.431128264925377</v>
      </c>
      <c r="AZ211" s="28">
        <f>(BI211*0.2+BJ211*0.3+(AC211/11)*0.3+(AR211/0.96)*0.1+BM211*0.1+(AY211/0.96)*0.1)*0.65+40</f>
        <v>70.170271047096591</v>
      </c>
      <c r="BA211" s="49">
        <f>IF(C211="C",(((AY211/0.95)*0.35+(AU211/0.95)*0.2+BK211*0.45)*0.55+30),IF(C211="PF",(((AY211/0.95)*0.4+(AU211/0.95)*0.25+BK211*0.35)*0.65+35),(((T211/6.3)*0.1+(AY211/0.95)*0.35+(AU211/0.95)*0.2+BK211*0.35)*0.65+40)))</f>
        <v>84.760807687353463</v>
      </c>
      <c r="BB211" s="45">
        <f>(BL211*0.3+BJ211*0.3+BI211*0.1+BN211*0.1+(AH211/2.8)*0.25)*0.62+40</f>
        <v>59.820977481913189</v>
      </c>
      <c r="BC211" s="5">
        <f>((D211-39)/-0.2)*0.5+50</f>
        <v>77.5</v>
      </c>
      <c r="BD211" s="5">
        <f>((F211-69)/0.19)*0.45+55</f>
        <v>69.21052631578948</v>
      </c>
      <c r="BE211" s="5">
        <f>((F211-85)/-0.16)*0.45+55</f>
        <v>83.125</v>
      </c>
      <c r="BF211" s="5">
        <f>((G211-161)/1.34)*0.45+55</f>
        <v>64.738805970149258</v>
      </c>
      <c r="BG211" s="5">
        <f>((G211-295)/-1.34)*0.45+55</f>
        <v>90.261194029850742</v>
      </c>
      <c r="BH211" s="5">
        <f>(M211/29.81)*0.45+55</f>
        <v>72.933579335793354</v>
      </c>
      <c r="BI211" s="5">
        <f>((D211-39)/-0.2)</f>
        <v>55</v>
      </c>
      <c r="BJ211" s="5">
        <f>((F211-69)/0.19)</f>
        <v>31.578947368421051</v>
      </c>
      <c r="BK211" s="5">
        <f>((F211-85)/-0.16)</f>
        <v>62.5</v>
      </c>
      <c r="BL211" s="5">
        <f>((G211-161)/1.34)</f>
        <v>21.641791044776117</v>
      </c>
      <c r="BM211" s="5">
        <f>((G211-295)/-1.34)</f>
        <v>78.358208955223873</v>
      </c>
      <c r="BN211" s="5">
        <f>(M211/29.81)</f>
        <v>39.852398523985244</v>
      </c>
      <c r="BP211" s="51" t="s">
        <v>797</v>
      </c>
      <c r="BQ211" s="51" t="s">
        <v>781</v>
      </c>
      <c r="BS211">
        <v>72.430399999999992</v>
      </c>
    </row>
    <row r="212" spans="1:71" x14ac:dyDescent="0.25">
      <c r="A212" s="1">
        <v>259</v>
      </c>
      <c r="B212" s="1" t="s">
        <v>320</v>
      </c>
      <c r="C212" s="1" t="s">
        <v>30</v>
      </c>
      <c r="D212" s="1">
        <v>21</v>
      </c>
      <c r="E212" s="4">
        <f>(F212-5)</f>
        <v>74</v>
      </c>
      <c r="F212">
        <v>79</v>
      </c>
      <c r="G212">
        <v>208</v>
      </c>
      <c r="H212" t="s">
        <v>586</v>
      </c>
      <c r="I212" s="1" t="s">
        <v>599</v>
      </c>
      <c r="J212" s="1" t="s">
        <v>57</v>
      </c>
      <c r="K212" s="1">
        <v>33</v>
      </c>
      <c r="L212" s="1">
        <v>16</v>
      </c>
      <c r="M212" s="1">
        <v>555</v>
      </c>
      <c r="N212" s="12">
        <v>54</v>
      </c>
      <c r="O212" s="12">
        <v>134</v>
      </c>
      <c r="P212" s="12">
        <v>0.40300000000000002</v>
      </c>
      <c r="Q212" s="7">
        <v>16</v>
      </c>
      <c r="R212" s="7">
        <v>54</v>
      </c>
      <c r="S212" s="7">
        <v>0.29599999999999999</v>
      </c>
      <c r="T212" s="1">
        <v>38</v>
      </c>
      <c r="U212" s="1">
        <v>80</v>
      </c>
      <c r="V212" s="1">
        <v>0.47499999999999998</v>
      </c>
      <c r="W212" s="1">
        <v>0.46300000000000002</v>
      </c>
      <c r="X212" s="16">
        <v>29</v>
      </c>
      <c r="Y212" s="16">
        <v>38</v>
      </c>
      <c r="Z212" s="16">
        <v>0.76300000000000001</v>
      </c>
      <c r="AA212" s="20">
        <v>22</v>
      </c>
      <c r="AB212" s="20">
        <v>44</v>
      </c>
      <c r="AC212" s="20">
        <v>66</v>
      </c>
      <c r="AD212" s="32">
        <v>46</v>
      </c>
      <c r="AE212" s="34">
        <v>23</v>
      </c>
      <c r="AF212" s="30">
        <v>1</v>
      </c>
      <c r="AG212" s="1">
        <v>24</v>
      </c>
      <c r="AH212" s="1">
        <v>45</v>
      </c>
      <c r="AI212" s="1">
        <v>153</v>
      </c>
      <c r="AJ212" s="1"/>
      <c r="AK212" s="4">
        <f>(AVERAGE(AM212:BB212)/0.87)*0.85+10</f>
        <v>75.708452642987169</v>
      </c>
      <c r="AL212" s="4">
        <f>AVERAGE(AM212:BB212)</f>
        <v>67.254533881645699</v>
      </c>
      <c r="AM212" s="14">
        <f>((P212*100)*0.5+(N212/6.59)*0.5)*0.66+45</f>
        <v>61.003097116843705</v>
      </c>
      <c r="AN212" s="10">
        <f>(BS212-MIN(BS$2:BS$493))/(MAX(BS$2:BS$493)-MIN(BS$2:BS$493))*61 +45</f>
        <v>68.447011844938984</v>
      </c>
      <c r="AO212" s="18">
        <f>IF(Y212&gt;50,((Z212*107)*0.9+(X212/5)*0.1)*0.7+30,((Z212*90)*0.5+(X212/5)*0.5)*0.7+40)</f>
        <v>66.064499999999995</v>
      </c>
      <c r="AP212" s="39">
        <f>((AZ212/0.96)*0.4+(AS212/0.96)*0.3+(T212/6.3)*0.4)*0.6+40</f>
        <v>71.15200612133502</v>
      </c>
      <c r="AQ212" s="37">
        <f>(AE212/1.5)*0.57+47</f>
        <v>55.74</v>
      </c>
      <c r="AR212" s="24">
        <f>((AF212/1.8)*0.8+(F212/0.8)*0.2)*0.73+40</f>
        <v>54.741944444444442</v>
      </c>
      <c r="AS212" s="22">
        <f>((AA212/3)*0.6+(AC212/9)*0.2+(AZ212/0.96)*0.2)*0.75+40</f>
        <v>56.360496265015932</v>
      </c>
      <c r="AT212" s="26">
        <f>((AB212/7)*0.65+(AC212/9)*0.2+(AZ212/0.96)*0.25)*0.6+47</f>
        <v>62.291924836444501</v>
      </c>
      <c r="AU212" s="43">
        <f>((AD212/5.5)*0.95+(AY212/0.95)*0.17)*0.67+40</f>
        <v>55.040254877691389</v>
      </c>
      <c r="AV212" s="37">
        <f>(((AG212-321)/-3.21)*0.1+(AU212/0.95)*0.57+(AS212/0.95)*0.2+(AI212/20)*0.2)*0.6+40</f>
        <v>73.403114205971889</v>
      </c>
      <c r="AW212" s="42">
        <f>((AQ212/0.95)*0.4+(AS212/0.95)*0.2+(AR212/0.95)*0.2+(AY212/0.95)*0.2)*0.71+30</f>
        <v>75.384226647247544</v>
      </c>
      <c r="AX212" s="45">
        <f>(BI212*0.3+BK212*0.2+BM212*0.2+AY212*0.1+BN212*0.2)*0.8+30</f>
        <v>77.450480070208329</v>
      </c>
      <c r="AY212" s="47">
        <f>(BI212*0.2+BK212*0.2+BM212*0.2+(AQ212/0.96)*0.45)*0.79+30</f>
        <v>81.044427705223882</v>
      </c>
      <c r="AZ212" s="28">
        <f>(BI212*0.2+BJ212*0.3+(AC212/11)*0.3+(AR212/0.96)*0.1+BM212*0.1+(AY212/0.96)*0.1)*0.65+40</f>
        <v>76.547176096101964</v>
      </c>
      <c r="BA212" s="49">
        <f>IF(C212="C",(((AY212/0.95)*0.35+(AU212/0.95)*0.2+BK212*0.45)*0.55+30),IF(C212="PF",(((AY212/0.95)*0.4+(AU212/0.95)*0.25+BK212*0.35)*0.65+35),(((T212/6.3)*0.1+(AY212/0.95)*0.35+(AU212/0.95)*0.2+BK212*0.35)*0.65+40)))</f>
        <v>75.863145531051202</v>
      </c>
      <c r="BB212" s="45">
        <f>(BL212*0.3+BJ212*0.3+BI212*0.1+BN212*0.1+(AH212/2.8)*0.25)*0.62+40</f>
        <v>65.538736343812303</v>
      </c>
      <c r="BC212" s="5">
        <f>((D212-39)/-0.2)*0.5+50</f>
        <v>95</v>
      </c>
      <c r="BD212" s="5">
        <f>((F212-69)/0.19)*0.45+55</f>
        <v>78.68421052631578</v>
      </c>
      <c r="BE212" s="5">
        <f>((F212-85)/-0.16)*0.45+55</f>
        <v>71.875</v>
      </c>
      <c r="BF212" s="5">
        <f>((G212-161)/1.34)*0.45+55</f>
        <v>70.78358208955224</v>
      </c>
      <c r="BG212" s="5">
        <f>((G212-295)/-1.34)*0.45+55</f>
        <v>84.21641791044776</v>
      </c>
      <c r="BH212" s="5">
        <f>(M212/29.81)*0.45+55</f>
        <v>63.378061053337802</v>
      </c>
      <c r="BI212" s="5">
        <f>((D212-39)/-0.2)</f>
        <v>90</v>
      </c>
      <c r="BJ212" s="5">
        <f>((F212-69)/0.19)</f>
        <v>52.631578947368418</v>
      </c>
      <c r="BK212" s="5">
        <f>((F212-85)/-0.16)</f>
        <v>37.5</v>
      </c>
      <c r="BL212" s="5">
        <f>((G212-161)/1.34)</f>
        <v>35.07462686567164</v>
      </c>
      <c r="BM212" s="5">
        <f>((G212-295)/-1.34)</f>
        <v>64.925373134328353</v>
      </c>
      <c r="BN212" s="5">
        <f>(M212/29.81)</f>
        <v>18.617913451861792</v>
      </c>
      <c r="BP212" s="51" t="s">
        <v>796</v>
      </c>
      <c r="BQ212" s="51" t="s">
        <v>790</v>
      </c>
      <c r="BS212">
        <v>72.414400000000001</v>
      </c>
    </row>
    <row r="213" spans="1:71" x14ac:dyDescent="0.25">
      <c r="A213" s="2">
        <v>417</v>
      </c>
      <c r="B213" s="1" t="s">
        <v>482</v>
      </c>
      <c r="C213" s="1" t="s">
        <v>25</v>
      </c>
      <c r="D213" s="1">
        <v>29</v>
      </c>
      <c r="E213" s="4">
        <f>(F213-5)</f>
        <v>76</v>
      </c>
      <c r="F213">
        <v>81</v>
      </c>
      <c r="G213">
        <v>225</v>
      </c>
      <c r="H213" t="s">
        <v>586</v>
      </c>
      <c r="I213" s="1" t="s">
        <v>587</v>
      </c>
      <c r="J213" s="1" t="s">
        <v>69</v>
      </c>
      <c r="K213" s="1">
        <v>83</v>
      </c>
      <c r="L213" s="1">
        <v>35</v>
      </c>
      <c r="M213" s="1">
        <v>2300</v>
      </c>
      <c r="N213" s="12">
        <v>414</v>
      </c>
      <c r="O213" s="12">
        <v>987</v>
      </c>
      <c r="P213" s="12">
        <v>0.41899999999999998</v>
      </c>
      <c r="Q213" s="7">
        <v>72</v>
      </c>
      <c r="R213" s="7">
        <v>228</v>
      </c>
      <c r="S213" s="7">
        <v>0.316</v>
      </c>
      <c r="T213" s="1">
        <v>342</v>
      </c>
      <c r="U213" s="1">
        <v>759</v>
      </c>
      <c r="V213" s="1">
        <v>0.45100000000000001</v>
      </c>
      <c r="W213" s="1">
        <v>0.45600000000000002</v>
      </c>
      <c r="X213" s="16">
        <v>127</v>
      </c>
      <c r="Y213" s="16">
        <v>255</v>
      </c>
      <c r="Z213" s="16">
        <v>0.498</v>
      </c>
      <c r="AA213" s="20">
        <v>152</v>
      </c>
      <c r="AB213" s="20">
        <v>378</v>
      </c>
      <c r="AC213" s="20">
        <v>530</v>
      </c>
      <c r="AD213" s="32">
        <v>277</v>
      </c>
      <c r="AE213" s="35">
        <v>87</v>
      </c>
      <c r="AF213" s="30">
        <v>116</v>
      </c>
      <c r="AG213" s="3">
        <v>206</v>
      </c>
      <c r="AH213" s="1">
        <v>228</v>
      </c>
      <c r="AI213" s="1">
        <v>1027</v>
      </c>
      <c r="AJ213" s="1"/>
      <c r="AK213" s="4">
        <f>(AVERAGE(AM213:BB213)/0.87)*0.85+10</f>
        <v>89.645361335518217</v>
      </c>
      <c r="AL213" s="4">
        <f>AVERAGE(AM213:BB213)</f>
        <v>81.519369837530405</v>
      </c>
      <c r="AM213" s="14">
        <f>((P213*100)*0.5+(N213/6.59)*0.5)*0.66+45</f>
        <v>79.558411229135061</v>
      </c>
      <c r="AN213" s="10">
        <f>(BS213-MIN(BS$2:BS$493))/(MAX(BS$2:BS$493)-MIN(BS$2:BS$493))*61 +45</f>
        <v>68.396379217516156</v>
      </c>
      <c r="AO213" s="18">
        <f>IF(Y213&gt;50,((Z213*107)*0.9+(X213/5)*0.1)*0.7+30,((Z213*90)*0.5+(X213/5)*0.5)*0.7+40)</f>
        <v>65.348179999999999</v>
      </c>
      <c r="AP213" s="39">
        <f>((AZ213/0.96)*0.4+(AS213/0.96)*0.3+(T213/6.3)*0.4)*0.6+40</f>
        <v>89.715208391230448</v>
      </c>
      <c r="AQ213" s="37">
        <f>(AE213/1.5)*0.57+47</f>
        <v>80.06</v>
      </c>
      <c r="AR213" s="24">
        <f>((AF213/1.8)*0.8+(F213/0.8)*0.2)*0.73+40</f>
        <v>92.418055555555554</v>
      </c>
      <c r="AS213" s="22">
        <f>((AA213/3)*0.6+(AC213/9)*0.2+(AZ213/0.96)*0.2)*0.75+40</f>
        <v>84.643340025729998</v>
      </c>
      <c r="AT213" s="26">
        <f>((AB213/7)*0.65+(AC213/9)*0.2+(AZ213/0.96)*0.25)*0.6+47</f>
        <v>88.136673359063323</v>
      </c>
      <c r="AU213" s="43">
        <f>((AD213/5.5)*0.95+(AY213/0.95)*0.17)*0.67+40</f>
        <v>81.618173719796658</v>
      </c>
      <c r="AV213" s="37">
        <f>(((AG213-321)/-3.21)*0.1+(AU213/0.95)*0.57+(AS213/0.95)*0.2+(AI213/20)*0.2)*0.6+40</f>
        <v>88.385865568446746</v>
      </c>
      <c r="AW213" s="42">
        <f>((AQ213/0.95)*0.4+(AS213/0.95)*0.2+(AR213/0.95)*0.2+(AY213/0.95)*0.2)*0.71+30</f>
        <v>92.320413774514535</v>
      </c>
      <c r="AX213" s="45">
        <f>(BI213*0.3+BK213*0.2+BM213*0.2+AY213*0.1+BN213*0.2)*0.8+30</f>
        <v>73.083135683921057</v>
      </c>
      <c r="AY213" s="47">
        <f>(BI213*0.2+BK213*0.2+BM213*0.2+(AQ213/0.96)*0.45)*0.79+30</f>
        <v>79.750950093283592</v>
      </c>
      <c r="AZ213" s="28">
        <f>(BI213*0.2+BJ213*0.3+(AC213/11)*0.3+(AR213/0.96)*0.1+BM213*0.1+(AY213/0.96)*0.1)*0.65+40</f>
        <v>83.2640428313386</v>
      </c>
      <c r="BA213" s="49">
        <f>IF(C213="C",(((AY213/0.95)*0.35+(AU213/0.95)*0.2+BK213*0.45)*0.55+30),IF(C213="PF",(((AY213/0.95)*0.4+(AU213/0.95)*0.25+BK213*0.35)*0.65+35),(((T213/6.3)*0.1+(AY213/0.95)*0.35+(AU213/0.95)*0.2+BK213*0.35)*0.65+40)))</f>
        <v>76.475079214442843</v>
      </c>
      <c r="BB213" s="45">
        <f>(BL213*0.3+BJ213*0.3+BI213*0.1+BN213*0.1+(AH213/2.8)*0.25)*0.62+40</f>
        <v>81.136008736511798</v>
      </c>
      <c r="BC213" s="5">
        <f>((D213-39)/-0.2)*0.5+50</f>
        <v>75</v>
      </c>
      <c r="BD213" s="5">
        <f>((F213-69)/0.19)*0.45+55</f>
        <v>83.421052631578945</v>
      </c>
      <c r="BE213" s="5">
        <f>((F213-85)/-0.16)*0.45+55</f>
        <v>66.25</v>
      </c>
      <c r="BF213" s="5">
        <f>((G213-161)/1.34)*0.45+55</f>
        <v>76.492537313432834</v>
      </c>
      <c r="BG213" s="5">
        <f>((G213-295)/-1.34)*0.45+55</f>
        <v>78.507462686567166</v>
      </c>
      <c r="BH213" s="5">
        <f>(M213/29.81)*0.45+55</f>
        <v>89.719892653471987</v>
      </c>
      <c r="BI213" s="5">
        <f>((D213-39)/-0.2)</f>
        <v>50</v>
      </c>
      <c r="BJ213" s="5">
        <f>((F213-69)/0.19)</f>
        <v>63.157894736842103</v>
      </c>
      <c r="BK213" s="5">
        <f>((F213-85)/-0.16)</f>
        <v>25</v>
      </c>
      <c r="BL213" s="5">
        <f>((G213-161)/1.34)</f>
        <v>47.761194029850742</v>
      </c>
      <c r="BM213" s="5">
        <f>((G213-295)/-1.34)</f>
        <v>52.238805970149251</v>
      </c>
      <c r="BN213" s="5">
        <f>(M213/29.81)</f>
        <v>77.155317007715539</v>
      </c>
      <c r="BP213" s="51" t="s">
        <v>798</v>
      </c>
      <c r="BQ213" s="51" t="s">
        <v>781</v>
      </c>
      <c r="BS213">
        <v>72.355199999999996</v>
      </c>
    </row>
    <row r="214" spans="1:71" x14ac:dyDescent="0.25">
      <c r="A214" s="1">
        <v>35</v>
      </c>
      <c r="B214" s="1" t="s">
        <v>87</v>
      </c>
      <c r="C214" s="1" t="s">
        <v>30</v>
      </c>
      <c r="D214" s="1">
        <v>24</v>
      </c>
      <c r="E214" s="4">
        <f>(F214-5)</f>
        <v>73</v>
      </c>
      <c r="F214">
        <v>78</v>
      </c>
      <c r="G214">
        <v>175</v>
      </c>
      <c r="H214" t="s">
        <v>639</v>
      </c>
      <c r="I214" s="1" t="s">
        <v>587</v>
      </c>
      <c r="J214" s="1" t="s">
        <v>38</v>
      </c>
      <c r="K214" s="1">
        <v>58</v>
      </c>
      <c r="L214" s="1">
        <v>0</v>
      </c>
      <c r="M214" s="1">
        <v>983</v>
      </c>
      <c r="N214" s="12">
        <v>150</v>
      </c>
      <c r="O214" s="12">
        <v>353</v>
      </c>
      <c r="P214" s="12">
        <v>0.42499999999999999</v>
      </c>
      <c r="Q214" s="7">
        <v>23</v>
      </c>
      <c r="R214" s="7">
        <v>85</v>
      </c>
      <c r="S214" s="7">
        <v>0.27100000000000002</v>
      </c>
      <c r="T214" s="1">
        <v>127</v>
      </c>
      <c r="U214" s="1">
        <v>268</v>
      </c>
      <c r="V214" s="1">
        <v>0.47399999999999998</v>
      </c>
      <c r="W214" s="1">
        <v>0.45800000000000002</v>
      </c>
      <c r="X214" s="16">
        <v>74</v>
      </c>
      <c r="Y214" s="16">
        <v>94</v>
      </c>
      <c r="Z214" s="16">
        <v>0.78700000000000003</v>
      </c>
      <c r="AA214" s="20">
        <v>26</v>
      </c>
      <c r="AB214" s="20">
        <v>136</v>
      </c>
      <c r="AC214" s="20">
        <v>162</v>
      </c>
      <c r="AD214" s="32">
        <v>81</v>
      </c>
      <c r="AE214" s="34">
        <v>48</v>
      </c>
      <c r="AF214" s="30">
        <v>19</v>
      </c>
      <c r="AG214" s="1">
        <v>61</v>
      </c>
      <c r="AH214" s="1">
        <v>70</v>
      </c>
      <c r="AI214" s="1">
        <v>397</v>
      </c>
      <c r="AJ214" s="1"/>
      <c r="AK214" s="4">
        <f>(AVERAGE(AM214:BB214)/0.87)*0.85+10</f>
        <v>80.332080810989041</v>
      </c>
      <c r="AL214" s="4">
        <f>AVERAGE(AM214:BB214)</f>
        <v>71.98695330065938</v>
      </c>
      <c r="AM214" s="14">
        <f>((P214*100)*0.5+(N214/6.59)*0.5)*0.66+45</f>
        <v>66.536380880121399</v>
      </c>
      <c r="AN214" s="10">
        <f>(BS214-MIN(BS$2:BS$493))/(MAX(BS$2:BS$493)-MIN(BS$2:BS$493))*61 +45</f>
        <v>68.392273869346752</v>
      </c>
      <c r="AO214" s="18">
        <f>IF(Y214&gt;50,((Z214*107)*0.9+(X214/5)*0.1)*0.7+30,((Z214*90)*0.5+(X214/5)*0.5)*0.7+40)</f>
        <v>84.087670000000003</v>
      </c>
      <c r="AP214" s="39">
        <f>((AZ214/0.96)*0.4+(AS214/0.96)*0.3+(T214/6.3)*0.4)*0.6+40</f>
        <v>75.267055720640002</v>
      </c>
      <c r="AQ214" s="37">
        <f>(AE214/1.5)*0.57+47</f>
        <v>65.239999999999995</v>
      </c>
      <c r="AR214" s="24">
        <f>((AF214/1.8)*0.8+(F214/0.8)*0.2)*0.73+40</f>
        <v>60.399444444444441</v>
      </c>
      <c r="AS214" s="22">
        <f>((AA214/3)*0.6+(AC214/9)*0.2+(AZ214/0.96)*0.2)*0.75+40</f>
        <v>58.735082787437634</v>
      </c>
      <c r="AT214" s="26">
        <f>((AB214/7)*0.65+(AC214/9)*0.2+(AZ214/0.96)*0.25)*0.6+47</f>
        <v>68.872225644580482</v>
      </c>
      <c r="AU214" s="43">
        <f>((AD214/5.5)*0.95+(AY214/0.95)*0.17)*0.67+40</f>
        <v>59.813256676435408</v>
      </c>
      <c r="AV214" s="37">
        <f>(((AG214-321)/-3.21)*0.1+(AU214/0.95)*0.57+(AS214/0.95)*0.2+(AI214/20)*0.2)*0.6+40</f>
        <v>76.193753839726284</v>
      </c>
      <c r="AW214" s="42">
        <f>((AQ214/0.95)*0.4+(AS214/0.95)*0.2+(AR214/0.95)*0.2+(AY214/0.95)*0.2)*0.71+30</f>
        <v>80.325617391345247</v>
      </c>
      <c r="AX214" s="45">
        <f>(BI214*0.3+BK214*0.2+BM214*0.2+AY214*0.1+BN214*0.2)*0.8+30</f>
        <v>81.570115359190311</v>
      </c>
      <c r="AY214" s="47">
        <f>(BI214*0.2+BK214*0.2+BM214*0.2+(AQ214/0.96)*0.45)*0.79+30</f>
        <v>87.070941231343284</v>
      </c>
      <c r="AZ214" s="28">
        <f>(BI214*0.2+BJ214*0.3+(AC214/11)*0.3+(AR214/0.96)*0.1+BM214*0.1+(AY214/0.96)*0.1)*0.65+40</f>
        <v>77.66452983960086</v>
      </c>
      <c r="BA214" s="49">
        <f>IF(C214="C",(((AY214/0.95)*0.35+(AU214/0.95)*0.2+BK214*0.45)*0.55+30),IF(C214="PF",(((AY214/0.95)*0.4+(AU214/0.95)*0.25+BK214*0.35)*0.65+35),(((T214/6.3)*0.1+(AY214/0.95)*0.35+(AU214/0.95)*0.2+BK214*0.35)*0.65+40)))</f>
        <v>80.299613510914526</v>
      </c>
      <c r="BB214" s="45">
        <f>(BL214*0.3+BJ214*0.3+BI214*0.1+BN214*0.1+(AH214/2.8)*0.25)*0.62+40</f>
        <v>61.323291615423472</v>
      </c>
      <c r="BC214" s="5">
        <f>((D214-39)/-0.2)*0.5+50</f>
        <v>87.5</v>
      </c>
      <c r="BD214" s="5">
        <f>((F214-69)/0.19)*0.45+55</f>
        <v>76.315789473684205</v>
      </c>
      <c r="BE214" s="5">
        <f>((F214-85)/-0.16)*0.45+55</f>
        <v>74.6875</v>
      </c>
      <c r="BF214" s="5">
        <f>((G214-161)/1.34)*0.45+55</f>
        <v>59.701492537313435</v>
      </c>
      <c r="BG214" s="5">
        <f>((G214-295)/-1.34)*0.45+55</f>
        <v>95.298507462686558</v>
      </c>
      <c r="BH214" s="5">
        <f>(M214/29.81)*0.45+55</f>
        <v>69.838980207983894</v>
      </c>
      <c r="BI214" s="5">
        <f>((D214-39)/-0.2)</f>
        <v>75</v>
      </c>
      <c r="BJ214" s="5">
        <f>((F214-69)/0.19)</f>
        <v>47.368421052631575</v>
      </c>
      <c r="BK214" s="5">
        <f>((F214-85)/-0.16)</f>
        <v>43.75</v>
      </c>
      <c r="BL214" s="5">
        <f>((G214-161)/1.34)</f>
        <v>10.44776119402985</v>
      </c>
      <c r="BM214" s="5">
        <f>((G214-295)/-1.34)</f>
        <v>89.552238805970148</v>
      </c>
      <c r="BN214" s="5">
        <f>(M214/29.81)</f>
        <v>32.975511573297553</v>
      </c>
      <c r="BP214" s="51" t="s">
        <v>796</v>
      </c>
      <c r="BQ214" s="51" t="s">
        <v>781</v>
      </c>
      <c r="BS214">
        <v>72.350400000000008</v>
      </c>
    </row>
    <row r="215" spans="1:71" x14ac:dyDescent="0.25">
      <c r="A215" s="1">
        <v>216</v>
      </c>
      <c r="B215" s="1" t="s">
        <v>277</v>
      </c>
      <c r="C215" s="1" t="s">
        <v>50</v>
      </c>
      <c r="D215" s="1">
        <v>23</v>
      </c>
      <c r="E215" s="4">
        <f>(F215-5)</f>
        <v>74</v>
      </c>
      <c r="F215">
        <v>79</v>
      </c>
      <c r="G215">
        <v>225</v>
      </c>
      <c r="H215" t="s">
        <v>597</v>
      </c>
      <c r="I215" s="1" t="s">
        <v>587</v>
      </c>
      <c r="J215" s="1" t="s">
        <v>47</v>
      </c>
      <c r="K215" s="1">
        <v>82</v>
      </c>
      <c r="L215" s="1">
        <v>78</v>
      </c>
      <c r="M215" s="1">
        <v>2381</v>
      </c>
      <c r="N215" s="12">
        <v>251</v>
      </c>
      <c r="O215" s="12">
        <v>634</v>
      </c>
      <c r="P215" s="12">
        <v>0.39600000000000002</v>
      </c>
      <c r="Q215" s="7">
        <v>68</v>
      </c>
      <c r="R215" s="7">
        <v>208</v>
      </c>
      <c r="S215" s="7">
        <v>0.32700000000000001</v>
      </c>
      <c r="T215" s="1">
        <v>183</v>
      </c>
      <c r="U215" s="1">
        <v>426</v>
      </c>
      <c r="V215" s="1">
        <v>0.43</v>
      </c>
      <c r="W215" s="1">
        <v>0.45</v>
      </c>
      <c r="X215" s="16">
        <v>159</v>
      </c>
      <c r="Y215" s="16">
        <v>193</v>
      </c>
      <c r="Z215" s="16">
        <v>0.82399999999999995</v>
      </c>
      <c r="AA215" s="20">
        <v>70</v>
      </c>
      <c r="AB215" s="20">
        <v>244</v>
      </c>
      <c r="AC215" s="20">
        <v>314</v>
      </c>
      <c r="AD215" s="32">
        <v>184</v>
      </c>
      <c r="AE215" s="34">
        <v>66</v>
      </c>
      <c r="AF215" s="30">
        <v>18</v>
      </c>
      <c r="AG215" s="1">
        <v>115</v>
      </c>
      <c r="AH215" s="1">
        <v>177</v>
      </c>
      <c r="AI215" s="1">
        <v>729</v>
      </c>
      <c r="AJ215" s="1"/>
      <c r="AK215" s="4">
        <f>(AVERAGE(AM215:BB215)/0.87)*0.85+10</f>
        <v>84.828217314987924</v>
      </c>
      <c r="AL215" s="4">
        <f>AVERAGE(AM215:BB215)</f>
        <v>76.588881251811173</v>
      </c>
      <c r="AM215" s="14">
        <f>((P215*100)*0.5+(N215/6.59)*0.5)*0.66+45</f>
        <v>70.6370440060698</v>
      </c>
      <c r="AN215" s="10">
        <f>(BS215-MIN(BS$2:BS$493))/(MAX(BS$2:BS$493)-MIN(BS$2:BS$493))*61 +45</f>
        <v>68.298192973797555</v>
      </c>
      <c r="AO215" s="18">
        <f>IF(Y215&gt;50,((Z215*107)*0.9+(X215/5)*0.1)*0.7+30,((Z215*90)*0.5+(X215/5)*0.5)*0.7+40)</f>
        <v>87.771839999999997</v>
      </c>
      <c r="AP215" s="39">
        <f>((AZ215/0.96)*0.4+(AS215/0.96)*0.3+(T215/6.3)*0.4)*0.6+40</f>
        <v>79.586249741336474</v>
      </c>
      <c r="AQ215" s="37">
        <f>(AE215/1.5)*0.57+47</f>
        <v>72.08</v>
      </c>
      <c r="AR215" s="24">
        <f>((AF215/1.8)*0.8+(F215/0.8)*0.2)*0.73+40</f>
        <v>60.2575</v>
      </c>
      <c r="AS215" s="22">
        <f>((AA215/3)*0.6+(AC215/9)*0.2+(AZ215/0.96)*0.2)*0.75+40</f>
        <v>68.133233288526569</v>
      </c>
      <c r="AT215" s="26">
        <f>((AB215/7)*0.65+(AC215/9)*0.2+(AZ215/0.96)*0.25)*0.6+47</f>
        <v>77.180852336145605</v>
      </c>
      <c r="AU215" s="43">
        <f>((AD215/5.5)*0.95+(AY215/0.95)*0.17)*0.67+40</f>
        <v>71.306330326555027</v>
      </c>
      <c r="AV215" s="37">
        <f>(((AG215-321)/-3.21)*0.1+(AU215/0.95)*0.57+(AS215/0.95)*0.2+(AI215/20)*0.2)*0.6+40</f>
        <v>82.501049359514383</v>
      </c>
      <c r="AW215" s="42">
        <f>((AQ215/0.95)*0.4+(AS215/0.95)*0.2+(AR215/0.95)*0.2+(AY215/0.95)*0.2)*0.71+30</f>
        <v>83.221837608123195</v>
      </c>
      <c r="AX215" s="45">
        <f>(BI215*0.3+BK215*0.2+BM215*0.2+AY215*0.1+BN215*0.2)*0.8+30</f>
        <v>83.018681622364539</v>
      </c>
      <c r="AY215" s="47">
        <f>(BI215*0.2+BK215*0.2+BM215*0.2+(AQ215/0.96)*0.45)*0.79+30</f>
        <v>83.510856343283578</v>
      </c>
      <c r="AZ215" s="28">
        <f>(BI215*0.2+BJ215*0.3+(AC215/11)*0.3+(AR215/0.96)*0.1+BM215*0.1+(AY215/0.96)*0.1)*0.65+40</f>
        <v>79.359359713236671</v>
      </c>
      <c r="BA215" s="49">
        <f>IF(C215="C",(((AY215/0.95)*0.35+(AU215/0.95)*0.2+BK215*0.45)*0.55+30),IF(C215="PF",(((AY215/0.95)*0.4+(AU215/0.95)*0.25+BK215*0.35)*0.65+35),(((T215/6.3)*0.1+(AY215/0.95)*0.35+(AU215/0.95)*0.2+BK215*0.35)*0.65+40)))</f>
        <v>80.175706038673312</v>
      </c>
      <c r="BB215" s="45">
        <f>(BL215*0.3+BJ215*0.3+BI215*0.1+BN215*0.1+(AH215/2.8)*0.25)*0.62+40</f>
        <v>78.383366671352263</v>
      </c>
      <c r="BC215" s="5">
        <f>((D215-39)/-0.2)*0.5+50</f>
        <v>90</v>
      </c>
      <c r="BD215" s="5">
        <f>((F215-69)/0.19)*0.45+55</f>
        <v>78.68421052631578</v>
      </c>
      <c r="BE215" s="5">
        <f>((F215-85)/-0.16)*0.45+55</f>
        <v>71.875</v>
      </c>
      <c r="BF215" s="5">
        <f>((G215-161)/1.34)*0.45+55</f>
        <v>76.492537313432834</v>
      </c>
      <c r="BG215" s="5">
        <f>((G215-295)/-1.34)*0.45+55</f>
        <v>78.507462686567166</v>
      </c>
      <c r="BH215" s="5">
        <f>(M215/29.81)*0.45+55</f>
        <v>90.942636699094265</v>
      </c>
      <c r="BI215" s="5">
        <f>((D215-39)/-0.2)</f>
        <v>80</v>
      </c>
      <c r="BJ215" s="5">
        <f>((F215-69)/0.19)</f>
        <v>52.631578947368418</v>
      </c>
      <c r="BK215" s="5">
        <f>((F215-85)/-0.16)</f>
        <v>37.5</v>
      </c>
      <c r="BL215" s="5">
        <f>((G215-161)/1.34)</f>
        <v>47.761194029850742</v>
      </c>
      <c r="BM215" s="5">
        <f>((G215-295)/-1.34)</f>
        <v>52.238805970149251</v>
      </c>
      <c r="BN215" s="5">
        <f>(M215/29.81)</f>
        <v>79.872525997987253</v>
      </c>
      <c r="BP215" s="51" t="s">
        <v>796</v>
      </c>
      <c r="BQ215" s="51" t="s">
        <v>787</v>
      </c>
      <c r="BS215">
        <v>72.240399999999994</v>
      </c>
    </row>
    <row r="216" spans="1:71" x14ac:dyDescent="0.25">
      <c r="A216" s="1">
        <v>352</v>
      </c>
      <c r="B216" s="1" t="s">
        <v>415</v>
      </c>
      <c r="C216" s="1" t="s">
        <v>33</v>
      </c>
      <c r="D216" s="1">
        <v>23</v>
      </c>
      <c r="E216" s="4">
        <f>(F216-5)</f>
        <v>79</v>
      </c>
      <c r="F216">
        <v>84</v>
      </c>
      <c r="G216">
        <v>238</v>
      </c>
      <c r="H216" t="s">
        <v>648</v>
      </c>
      <c r="I216" s="1" t="s">
        <v>673</v>
      </c>
      <c r="J216" s="1" t="s">
        <v>89</v>
      </c>
      <c r="K216" s="1">
        <v>64</v>
      </c>
      <c r="L216" s="1">
        <v>13</v>
      </c>
      <c r="M216" s="1">
        <v>1423</v>
      </c>
      <c r="N216" s="12">
        <v>251</v>
      </c>
      <c r="O216" s="12">
        <v>528</v>
      </c>
      <c r="P216" s="12">
        <v>0.47499999999999998</v>
      </c>
      <c r="Q216" s="7">
        <v>61</v>
      </c>
      <c r="R216" s="7">
        <v>175</v>
      </c>
      <c r="S216" s="7">
        <v>0.34899999999999998</v>
      </c>
      <c r="T216" s="1">
        <v>190</v>
      </c>
      <c r="U216" s="1">
        <v>353</v>
      </c>
      <c r="V216" s="1">
        <v>0.53800000000000003</v>
      </c>
      <c r="W216" s="1">
        <v>0.53300000000000003</v>
      </c>
      <c r="X216" s="16">
        <v>93</v>
      </c>
      <c r="Y216" s="16">
        <v>136</v>
      </c>
      <c r="Z216" s="16">
        <v>0.68400000000000005</v>
      </c>
      <c r="AA216" s="20">
        <v>92</v>
      </c>
      <c r="AB216" s="20">
        <v>211</v>
      </c>
      <c r="AC216" s="20">
        <v>303</v>
      </c>
      <c r="AD216" s="32">
        <v>109</v>
      </c>
      <c r="AE216" s="34">
        <v>64</v>
      </c>
      <c r="AF216" s="30">
        <v>39</v>
      </c>
      <c r="AG216" s="1">
        <v>98</v>
      </c>
      <c r="AH216" s="1">
        <v>213</v>
      </c>
      <c r="AI216" s="1">
        <v>656</v>
      </c>
      <c r="AJ216" s="1"/>
      <c r="AK216" s="4">
        <f>(AVERAGE(AM216:BB216)/0.87)*0.85+10</f>
        <v>82.253445386170242</v>
      </c>
      <c r="AL216" s="4">
        <f>AVERAGE(AM216:BB216)</f>
        <v>73.953526454080134</v>
      </c>
      <c r="AM216" s="14">
        <f>((P216*100)*0.5+(N216/6.59)*0.5)*0.66+45</f>
        <v>73.244044006069799</v>
      </c>
      <c r="AN216" s="10">
        <f>(BS216-MIN(BS$2:BS$493))/(MAX(BS$2:BS$493)-MIN(BS$2:BS$493))*61 +45</f>
        <v>68.242086548815507</v>
      </c>
      <c r="AO216" s="18">
        <f>IF(Y216&gt;50,((Z216*107)*0.9+(X216/5)*0.1)*0.7+30,((Z216*90)*0.5+(X216/5)*0.5)*0.7+40)</f>
        <v>77.410439999999994</v>
      </c>
      <c r="AP216" s="39">
        <f>((AZ216/0.96)*0.4+(AS216/0.96)*0.3+(T216/6.3)*0.4)*0.6+40</f>
        <v>81.658358887457467</v>
      </c>
      <c r="AQ216" s="37">
        <f>(AE216/1.5)*0.57+47</f>
        <v>71.319999999999993</v>
      </c>
      <c r="AR216" s="24">
        <f>((AF216/1.8)*0.8+(F216/0.8)*0.2)*0.73+40</f>
        <v>67.983333333333334</v>
      </c>
      <c r="AS216" s="22">
        <f>((AA216/3)*0.6+(AC216/9)*0.2+(AZ216/0.96)*0.2)*0.75+40</f>
        <v>71.933014629013826</v>
      </c>
      <c r="AT216" s="26">
        <f>((AB216/7)*0.65+(AC216/9)*0.2+(AZ216/0.96)*0.25)*0.6+47</f>
        <v>75.878728914728114</v>
      </c>
      <c r="AU216" s="43">
        <f>((AD216/5.5)*0.95+(AY216/0.95)*0.17)*0.67+40</f>
        <v>61.817282786483254</v>
      </c>
      <c r="AV216" s="37">
        <f>(((AG216-321)/-3.21)*0.1+(AU216/0.95)*0.57+(AS216/0.95)*0.2+(AI216/20)*0.2)*0.6+40</f>
        <v>79.444721634285344</v>
      </c>
      <c r="AW216" s="42">
        <f>((AQ216/0.95)*0.4+(AS216/0.95)*0.2+(AR216/0.95)*0.2+(AY216/0.95)*0.2)*0.71+30</f>
        <v>83.708201262981476</v>
      </c>
      <c r="AX216" s="45">
        <f>(BI216*0.3+BK216*0.2+BM216*0.2+AY216*0.1+BN216*0.2)*0.8+30</f>
        <v>70.784402259008544</v>
      </c>
      <c r="AY216" s="47">
        <f>(BI216*0.2+BK216*0.2+BM216*0.2+(AQ216/0.96)*0.45)*0.79+30</f>
        <v>76.759083022388069</v>
      </c>
      <c r="AZ216" s="28">
        <f>(BI216*0.2+BJ216*0.3+(AC216/11)*0.3+(AR216/0.96)*0.1+BM216*0.1+(AY216/0.96)*0.1)*0.65+40</f>
        <v>83.731293625688522</v>
      </c>
      <c r="BA216" s="49">
        <f>IF(C216="C",(((AY216/0.95)*0.35+(AU216/0.95)*0.2+BK216*0.45)*0.55+30),IF(C216="PF",(((AY216/0.95)*0.4+(AU216/0.95)*0.25+BK216*0.35)*0.65+35),(((T216/6.3)*0.1+(AY216/0.95)*0.35+(AU216/0.95)*0.2+BK216*0.35)*0.65+40)))</f>
        <v>54.258479829813545</v>
      </c>
      <c r="BB216" s="45">
        <f>(BL216*0.3+BJ216*0.3+BI216*0.1+BN216*0.1+(AH216/2.8)*0.25)*0.62+40</f>
        <v>85.082952525215717</v>
      </c>
      <c r="BC216" s="5">
        <f>((D216-39)/-0.2)*0.5+50</f>
        <v>90</v>
      </c>
      <c r="BD216" s="5">
        <f>((F216-69)/0.19)*0.45+55</f>
        <v>90.526315789473685</v>
      </c>
      <c r="BE216" s="5">
        <f>((F216-85)/-0.16)*0.45+55</f>
        <v>57.8125</v>
      </c>
      <c r="BF216" s="5">
        <f>((G216-161)/1.34)*0.45+55</f>
        <v>80.858208955223887</v>
      </c>
      <c r="BG216" s="5">
        <f>((G216-295)/-1.34)*0.45+55</f>
        <v>74.141791044776113</v>
      </c>
      <c r="BH216" s="5">
        <f>(M216/29.81)*0.45+55</f>
        <v>76.481046628648102</v>
      </c>
      <c r="BI216" s="5">
        <f>((D216-39)/-0.2)</f>
        <v>80</v>
      </c>
      <c r="BJ216" s="5">
        <f>((F216-69)/0.19)</f>
        <v>78.94736842105263</v>
      </c>
      <c r="BK216" s="5">
        <f>((F216-85)/-0.16)</f>
        <v>6.25</v>
      </c>
      <c r="BL216" s="5">
        <f>((G216-161)/1.34)</f>
        <v>57.462686567164177</v>
      </c>
      <c r="BM216" s="5">
        <f>((G216-295)/-1.34)</f>
        <v>42.537313432835816</v>
      </c>
      <c r="BN216" s="5">
        <f>(M216/29.81)</f>
        <v>47.735659174773566</v>
      </c>
      <c r="BP216" s="51" t="s">
        <v>798</v>
      </c>
      <c r="BQ216" s="51" t="s">
        <v>790</v>
      </c>
      <c r="BS216">
        <v>72.174800000000005</v>
      </c>
    </row>
    <row r="217" spans="1:71" x14ac:dyDescent="0.25">
      <c r="A217" s="1">
        <v>103</v>
      </c>
      <c r="B217" s="1" t="s">
        <v>162</v>
      </c>
      <c r="C217" s="1" t="s">
        <v>73</v>
      </c>
      <c r="D217" s="1">
        <v>22</v>
      </c>
      <c r="E217" s="4">
        <f>(F217-5)</f>
        <v>68</v>
      </c>
      <c r="F217">
        <v>73</v>
      </c>
      <c r="G217">
        <v>165</v>
      </c>
      <c r="H217" t="s">
        <v>750</v>
      </c>
      <c r="I217" s="1" t="s">
        <v>587</v>
      </c>
      <c r="J217" s="1" t="s">
        <v>99</v>
      </c>
      <c r="K217" s="1">
        <v>15</v>
      </c>
      <c r="L217" s="1">
        <v>0</v>
      </c>
      <c r="M217" s="1">
        <v>159</v>
      </c>
      <c r="N217" s="12">
        <v>29</v>
      </c>
      <c r="O217" s="12">
        <v>69</v>
      </c>
      <c r="P217" s="12">
        <v>0.42</v>
      </c>
      <c r="Q217" s="7">
        <v>7</v>
      </c>
      <c r="R217" s="7">
        <v>20</v>
      </c>
      <c r="S217" s="7">
        <v>0.35</v>
      </c>
      <c r="T217" s="1">
        <v>22</v>
      </c>
      <c r="U217" s="1">
        <v>49</v>
      </c>
      <c r="V217" s="1">
        <v>0.44900000000000001</v>
      </c>
      <c r="W217" s="1">
        <v>0.47099999999999997</v>
      </c>
      <c r="X217" s="16">
        <v>15</v>
      </c>
      <c r="Y217" s="16">
        <v>18</v>
      </c>
      <c r="Z217" s="16">
        <v>0.83299999999999996</v>
      </c>
      <c r="AA217" s="20">
        <v>3</v>
      </c>
      <c r="AB217" s="20">
        <v>15</v>
      </c>
      <c r="AC217" s="20">
        <v>18</v>
      </c>
      <c r="AD217" s="32">
        <v>15</v>
      </c>
      <c r="AE217" s="34">
        <v>4</v>
      </c>
      <c r="AF217" s="30">
        <v>0</v>
      </c>
      <c r="AG217" s="1">
        <v>12</v>
      </c>
      <c r="AH217" s="1">
        <v>6</v>
      </c>
      <c r="AI217" s="1">
        <v>80</v>
      </c>
      <c r="AJ217" s="1"/>
      <c r="AK217" s="4">
        <f>(AVERAGE(AM217:BB217)/0.87)*0.85+10</f>
        <v>74.518313260902858</v>
      </c>
      <c r="AL217" s="4">
        <f>AVERAGE(AM217:BB217)</f>
        <v>66.036391219982931</v>
      </c>
      <c r="AM217" s="14">
        <f>((P217*100)*0.5+(N217/6.59)*0.5)*0.66+45</f>
        <v>60.312200303490137</v>
      </c>
      <c r="AN217" s="10">
        <f>(BS217-MIN(BS$2:BS$493))/(MAX(BS$2:BS$493)-MIN(BS$2:BS$493))*61 +45</f>
        <v>68.202059404163677</v>
      </c>
      <c r="AO217" s="18">
        <f>IF(Y217&gt;50,((Z217*107)*0.9+(X217/5)*0.1)*0.7+30,((Z217*90)*0.5+(X217/5)*0.5)*0.7+40)</f>
        <v>67.289500000000004</v>
      </c>
      <c r="AP217" s="39">
        <f>((AZ217/0.96)*0.4+(AS217/0.96)*0.3+(T217/6.3)*0.4)*0.6+40</f>
        <v>68.417173869473586</v>
      </c>
      <c r="AQ217" s="37">
        <f>(AE217/1.5)*0.57+47</f>
        <v>48.52</v>
      </c>
      <c r="AR217" s="24">
        <f>((AF217/1.8)*0.8+(F217/0.8)*0.2)*0.73+40</f>
        <v>53.322499999999998</v>
      </c>
      <c r="AS217" s="22">
        <f>((AA217/3)*0.6+(AC217/9)*0.2+(AZ217/0.96)*0.2)*0.75+40</f>
        <v>51.904379653917957</v>
      </c>
      <c r="AT217" s="26">
        <f>((AB217/7)*0.65+(AC217/9)*0.2+(AZ217/0.96)*0.25)*0.6+47</f>
        <v>59.230093939632241</v>
      </c>
      <c r="AU217" s="43">
        <f>((AD217/5.5)*0.95+(AY217/0.95)*0.17)*0.67+40</f>
        <v>52.355695794856459</v>
      </c>
      <c r="AV217" s="37">
        <f>(((AG217-321)/-3.21)*0.1+(AU217/0.95)*0.57+(AS217/0.95)*0.2+(AI217/20)*0.2)*0.6+40</f>
        <v>71.660094113854242</v>
      </c>
      <c r="AW217" s="42">
        <f>((AQ217/0.95)*0.4+(AS217/0.95)*0.2+(AR217/0.95)*0.2+(AY217/0.95)*0.2)*0.71+30</f>
        <v>73.473344896345253</v>
      </c>
      <c r="AX217" s="45">
        <f>(BI217*0.3+BK217*0.2+BM217*0.2+AY217*0.1+BN217*0.2)*0.8+30</f>
        <v>85.861866614103263</v>
      </c>
      <c r="AY217" s="47">
        <f>(BI217*0.2+BK217*0.2+BM217*0.2+(AQ217/0.96)*0.45)*0.79+30</f>
        <v>88.575920708955238</v>
      </c>
      <c r="AZ217" s="28">
        <f>(BI217*0.2+BJ217*0.3+(AC217/11)*0.3+(AR217/0.96)*0.1+BM217*0.1+(AY217/0.96)*0.1)*0.65+40</f>
        <v>71.388029785074892</v>
      </c>
      <c r="BA217" s="49">
        <f>IF(C217="C",(((AY217/0.95)*0.35+(AU217/0.95)*0.2+BK217*0.45)*0.55+30),IF(C217="PF",(((AY217/0.95)*0.4+(AU217/0.95)*0.25+BK217*0.35)*0.65+35),(((T217/6.3)*0.1+(AY217/0.95)*0.35+(AU217/0.95)*0.2+BK217*0.35)*0.65+40)))</f>
        <v>85.665549826582719</v>
      </c>
      <c r="BB217" s="45">
        <f>(BL217*0.3+BJ217*0.3+BI217*0.1+BN217*0.1+(AH217/2.8)*0.25)*0.62+40</f>
        <v>50.40385060927715</v>
      </c>
      <c r="BC217" s="5">
        <f>((D217-39)/-0.2)*0.5+50</f>
        <v>92.5</v>
      </c>
      <c r="BD217" s="5">
        <f>((F217-69)/0.19)*0.45+55</f>
        <v>64.473684210526315</v>
      </c>
      <c r="BE217" s="5">
        <f>((F217-85)/-0.16)*0.45+55</f>
        <v>88.75</v>
      </c>
      <c r="BF217" s="5">
        <f>((G217-161)/1.34)*0.45+55</f>
        <v>56.343283582089555</v>
      </c>
      <c r="BG217" s="5">
        <f>((G217-295)/-1.34)*0.45+55</f>
        <v>98.656716417910445</v>
      </c>
      <c r="BH217" s="5">
        <f>(M217/29.81)*0.45+55</f>
        <v>57.40020127474002</v>
      </c>
      <c r="BI217" s="5">
        <f>((D217-39)/-0.2)</f>
        <v>85</v>
      </c>
      <c r="BJ217" s="5">
        <f>((F217-69)/0.19)</f>
        <v>21.05263157894737</v>
      </c>
      <c r="BK217" s="5">
        <f>((F217-85)/-0.16)</f>
        <v>75</v>
      </c>
      <c r="BL217" s="5">
        <f>((G217-161)/1.34)</f>
        <v>2.9850746268656714</v>
      </c>
      <c r="BM217" s="5">
        <f>((G217-295)/-1.34)</f>
        <v>97.014925373134318</v>
      </c>
      <c r="BN217" s="5">
        <f>(M217/29.81)</f>
        <v>5.3337806105333785</v>
      </c>
      <c r="BP217" s="51" t="s">
        <v>794</v>
      </c>
      <c r="BQ217" s="51" t="s">
        <v>781</v>
      </c>
      <c r="BS217">
        <v>72.128</v>
      </c>
    </row>
    <row r="218" spans="1:71" x14ac:dyDescent="0.25">
      <c r="A218" s="1">
        <v>175</v>
      </c>
      <c r="B218" s="1" t="s">
        <v>236</v>
      </c>
      <c r="C218" s="1" t="s">
        <v>30</v>
      </c>
      <c r="D218" s="1">
        <v>20</v>
      </c>
      <c r="E218" s="4">
        <f>(F218-5)</f>
        <v>72</v>
      </c>
      <c r="F218">
        <v>77</v>
      </c>
      <c r="G218">
        <v>198</v>
      </c>
      <c r="H218" t="s">
        <v>593</v>
      </c>
      <c r="I218" s="1" t="s">
        <v>587</v>
      </c>
      <c r="J218" s="1" t="s">
        <v>86</v>
      </c>
      <c r="K218" s="1">
        <v>41</v>
      </c>
      <c r="L218" s="1">
        <v>2</v>
      </c>
      <c r="M218" s="1">
        <v>535</v>
      </c>
      <c r="N218" s="12">
        <v>79</v>
      </c>
      <c r="O218" s="12">
        <v>201</v>
      </c>
      <c r="P218" s="12">
        <v>0.39300000000000002</v>
      </c>
      <c r="Q218" s="7">
        <v>12</v>
      </c>
      <c r="R218" s="7">
        <v>41</v>
      </c>
      <c r="S218" s="7">
        <v>0.29299999999999998</v>
      </c>
      <c r="T218" s="1">
        <v>67</v>
      </c>
      <c r="U218" s="1">
        <v>160</v>
      </c>
      <c r="V218" s="1">
        <v>0.41899999999999998</v>
      </c>
      <c r="W218" s="1">
        <v>0.42299999999999999</v>
      </c>
      <c r="X218" s="16">
        <v>61</v>
      </c>
      <c r="Y218" s="16">
        <v>83</v>
      </c>
      <c r="Z218" s="16">
        <v>0.73499999999999999</v>
      </c>
      <c r="AA218" s="20">
        <v>27</v>
      </c>
      <c r="AB218" s="20">
        <v>47</v>
      </c>
      <c r="AC218" s="20">
        <v>74</v>
      </c>
      <c r="AD218" s="32">
        <v>44</v>
      </c>
      <c r="AE218" s="34">
        <v>18</v>
      </c>
      <c r="AF218" s="30">
        <v>9</v>
      </c>
      <c r="AG218" s="1">
        <v>48</v>
      </c>
      <c r="AH218" s="1">
        <v>55</v>
      </c>
      <c r="AI218" s="1">
        <v>231</v>
      </c>
      <c r="AJ218" s="1"/>
      <c r="AK218" s="4">
        <f>(AVERAGE(AM218:BB218)/0.87)*0.85+10</f>
        <v>77.341655803176067</v>
      </c>
      <c r="AL218" s="4">
        <f>AVERAGE(AM218:BB218)</f>
        <v>68.926165351486091</v>
      </c>
      <c r="AM218" s="14">
        <f>((P218*100)*0.5+(N218/6.59)*0.5)*0.66+45</f>
        <v>61.924993930197274</v>
      </c>
      <c r="AN218" s="10">
        <f>(BS218-MIN(BS$2:BS$493))/(MAX(BS$2:BS$493)-MIN(BS$2:BS$493))*61 +45</f>
        <v>67.910579684134959</v>
      </c>
      <c r="AO218" s="18">
        <f>IF(Y218&gt;50,((Z218*107)*0.9+(X218/5)*0.1)*0.7+30,((Z218*90)*0.5+(X218/5)*0.5)*0.7+40)</f>
        <v>80.400350000000003</v>
      </c>
      <c r="AP218" s="39">
        <f>((AZ218/0.96)*0.4+(AS218/0.96)*0.3+(T218/6.3)*0.4)*0.6+40</f>
        <v>72.309193446670406</v>
      </c>
      <c r="AQ218" s="37">
        <f>(AE218/1.5)*0.57+47</f>
        <v>53.84</v>
      </c>
      <c r="AR218" s="24">
        <f>((AF218/1.8)*0.8+(F218/0.8)*0.2)*0.73+40</f>
        <v>56.972499999999997</v>
      </c>
      <c r="AS218" s="22">
        <f>((AA218/3)*0.6+(AC218/9)*0.2+(AZ218/0.96)*0.2)*0.75+40</f>
        <v>57.180501162306449</v>
      </c>
      <c r="AT218" s="26">
        <f>((AB218/7)*0.65+(AC218/9)*0.2+(AZ218/0.96)*0.25)*0.6+47</f>
        <v>62.50240592421121</v>
      </c>
      <c r="AU218" s="43">
        <f>((AD218/5.5)*0.95+(AY218/0.95)*0.17)*0.67+40</f>
        <v>55.197320513157898</v>
      </c>
      <c r="AV218" s="37">
        <f>(((AG218-321)/-3.21)*0.1+(AU218/0.95)*0.57+(AS218/0.95)*0.2+(AI218/20)*0.2)*0.6+40</f>
        <v>73.58263926987226</v>
      </c>
      <c r="AW218" s="42">
        <f>((AQ218/0.95)*0.4+(AS218/0.95)*0.2+(AR218/0.95)*0.2+(AY218/0.95)*0.2)*0.71+30</f>
        <v>75.756576234221257</v>
      </c>
      <c r="AX218" s="45">
        <f>(BI218*0.3+BK218*0.2+BM218*0.2+AY218*0.1+BN218*0.2)*0.8+30</f>
        <v>81.996404251152825</v>
      </c>
      <c r="AY218" s="47">
        <f>(BI218*0.2+BK218*0.2+BM218*0.2+(AQ218/0.96)*0.45)*0.79+30</f>
        <v>84.28493843283583</v>
      </c>
      <c r="AZ218" s="28">
        <f>(BI218*0.2+BJ218*0.3+(AC218/11)*0.3+(AR218/0.96)*0.1+BM218*0.1+(AY218/0.96)*0.1)*0.65+40</f>
        <v>76.141874105427945</v>
      </c>
      <c r="BA218" s="49">
        <f>IF(C218="C",(((AY218/0.95)*0.35+(AU218/0.95)*0.2+BK218*0.45)*0.55+30),IF(C218="PF",(((AY218/0.95)*0.4+(AU218/0.95)*0.25+BK218*0.35)*0.65+35),(((T218/6.3)*0.1+(AY218/0.95)*0.35+(AU218/0.95)*0.2+BK218*0.35)*0.65+40)))</f>
        <v>79.803612115144233</v>
      </c>
      <c r="BB218" s="45">
        <f>(BL218*0.3+BJ218*0.3+BI218*0.1+BN218*0.1+(AH218/2.8)*0.25)*0.62+40</f>
        <v>63.014756554444936</v>
      </c>
      <c r="BC218" s="5">
        <f>((D218-39)/-0.2)*0.5+50</f>
        <v>97.5</v>
      </c>
      <c r="BD218" s="5">
        <f>((F218-69)/0.19)*0.45+55</f>
        <v>73.94736842105263</v>
      </c>
      <c r="BE218" s="5">
        <f>((F218-85)/-0.16)*0.45+55</f>
        <v>77.5</v>
      </c>
      <c r="BF218" s="5">
        <f>((G218-161)/1.34)*0.45+55</f>
        <v>67.425373134328353</v>
      </c>
      <c r="BG218" s="5">
        <f>((G218-295)/-1.34)*0.45+55</f>
        <v>87.574626865671632</v>
      </c>
      <c r="BH218" s="5">
        <f>(M218/29.81)*0.45+55</f>
        <v>63.076148943307615</v>
      </c>
      <c r="BI218" s="5">
        <f>((D218-39)/-0.2)</f>
        <v>95</v>
      </c>
      <c r="BJ218" s="5">
        <f>((F218-69)/0.19)</f>
        <v>42.10526315789474</v>
      </c>
      <c r="BK218" s="5">
        <f>((F218-85)/-0.16)</f>
        <v>50</v>
      </c>
      <c r="BL218" s="5">
        <f>((G218-161)/1.34)</f>
        <v>27.611940298507459</v>
      </c>
      <c r="BM218" s="5">
        <f>((G218-295)/-1.34)</f>
        <v>72.388059701492537</v>
      </c>
      <c r="BN218" s="5">
        <f>(M218/29.81)</f>
        <v>17.9469976517947</v>
      </c>
      <c r="BP218" s="51" t="s">
        <v>799</v>
      </c>
      <c r="BQ218" s="51" t="s">
        <v>787</v>
      </c>
      <c r="BS218">
        <v>71.787199999999999</v>
      </c>
    </row>
    <row r="219" spans="1:71" x14ac:dyDescent="0.25">
      <c r="A219" s="1">
        <v>19</v>
      </c>
      <c r="B219" s="1" t="s">
        <v>63</v>
      </c>
      <c r="C219" s="1" t="s">
        <v>50</v>
      </c>
      <c r="D219" s="1">
        <v>30</v>
      </c>
      <c r="E219" s="4">
        <f>(F219-5)</f>
        <v>75</v>
      </c>
      <c r="F219">
        <v>80</v>
      </c>
      <c r="G219">
        <v>240</v>
      </c>
      <c r="H219" t="s">
        <v>621</v>
      </c>
      <c r="I219" s="1" t="s">
        <v>587</v>
      </c>
      <c r="J219" s="1" t="s">
        <v>28</v>
      </c>
      <c r="K219" s="1">
        <v>40</v>
      </c>
      <c r="L219" s="1">
        <v>40</v>
      </c>
      <c r="M219" s="1">
        <v>1428</v>
      </c>
      <c r="N219" s="12">
        <v>358</v>
      </c>
      <c r="O219" s="12">
        <v>806</v>
      </c>
      <c r="P219" s="12">
        <v>0.44400000000000001</v>
      </c>
      <c r="Q219" s="7">
        <v>61</v>
      </c>
      <c r="R219" s="7">
        <v>179</v>
      </c>
      <c r="S219" s="7">
        <v>0.34100000000000003</v>
      </c>
      <c r="T219" s="1">
        <v>297</v>
      </c>
      <c r="U219" s="1">
        <v>627</v>
      </c>
      <c r="V219" s="1">
        <v>0.47399999999999998</v>
      </c>
      <c r="W219" s="1">
        <v>0.48199999999999998</v>
      </c>
      <c r="X219" s="16">
        <v>189</v>
      </c>
      <c r="Y219" s="16">
        <v>237</v>
      </c>
      <c r="Z219" s="16">
        <v>0.79700000000000004</v>
      </c>
      <c r="AA219" s="20">
        <v>72</v>
      </c>
      <c r="AB219" s="20">
        <v>192</v>
      </c>
      <c r="AC219" s="20">
        <v>264</v>
      </c>
      <c r="AD219" s="32">
        <v>122</v>
      </c>
      <c r="AE219" s="34">
        <v>40</v>
      </c>
      <c r="AF219" s="30">
        <v>17</v>
      </c>
      <c r="AG219" s="1">
        <v>89</v>
      </c>
      <c r="AH219" s="1">
        <v>87</v>
      </c>
      <c r="AI219" s="1">
        <v>966</v>
      </c>
      <c r="AJ219" s="1"/>
      <c r="AK219" s="4">
        <f>(AVERAGE(AM219:BB219)/0.87)*0.85+10</f>
        <v>80.631141974440808</v>
      </c>
      <c r="AL219" s="4">
        <f>AVERAGE(AM219:BB219)</f>
        <v>72.293051197368825</v>
      </c>
      <c r="AM219" s="14">
        <f>((P219*100)*0.5+(N219/6.59)*0.5)*0.66+45</f>
        <v>77.579162367223063</v>
      </c>
      <c r="AN219" s="10">
        <f>(BS219-MIN(BS$2:BS$493))/(MAX(BS$2:BS$493)-MIN(BS$2:BS$493))*61 +45</f>
        <v>67.905447998923194</v>
      </c>
      <c r="AO219" s="18">
        <f>IF(Y219&gt;50,((Z219*107)*0.9+(X219/5)*0.1)*0.7+30,((Z219*90)*0.5+(X219/5)*0.5)*0.7+40)</f>
        <v>86.371769999999998</v>
      </c>
      <c r="AP219" s="39">
        <f>((AZ219/0.96)*0.4+(AS219/0.96)*0.3+(T219/6.3)*0.4)*0.6+40</f>
        <v>82.165604613303429</v>
      </c>
      <c r="AQ219" s="37">
        <f>(AE219/1.5)*0.57+47</f>
        <v>62.2</v>
      </c>
      <c r="AR219" s="24">
        <f>((AF219/1.8)*0.8+(F219/0.8)*0.2)*0.73+40</f>
        <v>60.115555555555559</v>
      </c>
      <c r="AS219" s="22">
        <f>((AA219/3)*0.6+(AC219/9)*0.2+(AZ219/0.96)*0.2)*0.75+40</f>
        <v>66.669269314135789</v>
      </c>
      <c r="AT219" s="26">
        <f>((AB219/7)*0.65+(AC219/9)*0.2+(AZ219/0.96)*0.25)*0.6+47</f>
        <v>72.686412171278633</v>
      </c>
      <c r="AU219" s="43">
        <f>((AD219/5.5)*0.95+(AY219/0.95)*0.17)*0.67+40</f>
        <v>62.699115463516748</v>
      </c>
      <c r="AV219" s="37">
        <f>(((AG219-321)/-3.21)*0.1+(AU219/0.95)*0.57+(AS219/0.95)*0.2+(AI219/20)*0.2)*0.6+40</f>
        <v>81.125511552045594</v>
      </c>
      <c r="AW219" s="42">
        <f>((AQ219/0.95)*0.4+(AS219/0.95)*0.2+(AR219/0.95)*0.2+(AY219/0.95)*0.2)*0.71+30</f>
        <v>78.242756687906422</v>
      </c>
      <c r="AX219" s="45">
        <f>(BI219*0.3+BK219*0.2+BM219*0.2+AY219*0.1+BN219*0.2)*0.8+30</f>
        <v>65.756987249220188</v>
      </c>
      <c r="AY219" s="47">
        <f>(BI219*0.2+BK219*0.2+BM219*0.2+(AQ219/0.96)*0.45)*0.79+30</f>
        <v>71.566012126865672</v>
      </c>
      <c r="AZ219" s="28">
        <f>(BI219*0.2+BJ219*0.3+(AC219/11)*0.3+(AR219/0.96)*0.1+BM219*0.1+(AY219/0.96)*0.1)*0.65+40</f>
        <v>73.403323610468988</v>
      </c>
      <c r="BA219" s="49">
        <f>IF(C219="C",(((AY219/0.95)*0.35+(AU219/0.95)*0.2+BK219*0.45)*0.55+30),IF(C219="PF",(((AY219/0.95)*0.4+(AU219/0.95)*0.25+BK219*0.35)*0.65+35),(((T219/6.3)*0.1+(AY219/0.95)*0.35+(AU219/0.95)*0.2+BK219*0.35)*0.65+40)))</f>
        <v>75.891716260726895</v>
      </c>
      <c r="BB219" s="45">
        <f>(BL219*0.3+BJ219*0.3+BI219*0.1+BN219*0.1+(AH219/2.8)*0.25)*0.62+40</f>
        <v>72.310174186731047</v>
      </c>
      <c r="BC219" s="5">
        <f>((D219-39)/-0.2)*0.5+50</f>
        <v>72.5</v>
      </c>
      <c r="BD219" s="5">
        <f>((F219-69)/0.19)*0.45+55</f>
        <v>81.05263157894737</v>
      </c>
      <c r="BE219" s="5">
        <f>((F219-85)/-0.16)*0.45+55</f>
        <v>69.0625</v>
      </c>
      <c r="BF219" s="5">
        <f>((G219-161)/1.34)*0.45+55</f>
        <v>81.52985074626865</v>
      </c>
      <c r="BG219" s="5">
        <f>((G219-295)/-1.34)*0.45+55</f>
        <v>73.470149253731336</v>
      </c>
      <c r="BH219" s="5">
        <f>(M219/29.81)*0.45+55</f>
        <v>76.556524656155659</v>
      </c>
      <c r="BI219" s="5">
        <f>((D219-39)/-0.2)</f>
        <v>45</v>
      </c>
      <c r="BJ219" s="5">
        <f>((F219-69)/0.19)</f>
        <v>57.89473684210526</v>
      </c>
      <c r="BK219" s="5">
        <f>((F219-85)/-0.16)</f>
        <v>31.25</v>
      </c>
      <c r="BL219" s="5">
        <f>((G219-161)/1.34)</f>
        <v>58.955223880597011</v>
      </c>
      <c r="BM219" s="5">
        <f>((G219-295)/-1.34)</f>
        <v>41.044776119402982</v>
      </c>
      <c r="BN219" s="5">
        <f>(M219/29.81)</f>
        <v>47.903388124790339</v>
      </c>
      <c r="BP219" s="51" t="s">
        <v>803</v>
      </c>
      <c r="BQ219" s="51" t="s">
        <v>781</v>
      </c>
      <c r="BS219">
        <v>71.781199999999998</v>
      </c>
    </row>
    <row r="220" spans="1:71" x14ac:dyDescent="0.25">
      <c r="A220" s="1">
        <v>414</v>
      </c>
      <c r="B220" s="1" t="s">
        <v>479</v>
      </c>
      <c r="C220" s="1" t="s">
        <v>73</v>
      </c>
      <c r="D220" s="1">
        <v>26</v>
      </c>
      <c r="E220" s="4">
        <f>(F220-5)</f>
        <v>67</v>
      </c>
      <c r="F220">
        <v>72</v>
      </c>
      <c r="G220">
        <v>175</v>
      </c>
      <c r="H220" t="s">
        <v>588</v>
      </c>
      <c r="I220" s="1" t="s">
        <v>587</v>
      </c>
      <c r="J220" s="1" t="s">
        <v>43</v>
      </c>
      <c r="K220" s="1">
        <v>55</v>
      </c>
      <c r="L220" s="1">
        <v>14</v>
      </c>
      <c r="M220" s="1">
        <v>832</v>
      </c>
      <c r="N220" s="12">
        <v>143</v>
      </c>
      <c r="O220" s="12">
        <v>367</v>
      </c>
      <c r="P220" s="12">
        <v>0.39</v>
      </c>
      <c r="Q220" s="7">
        <v>18</v>
      </c>
      <c r="R220" s="7">
        <v>60</v>
      </c>
      <c r="S220" s="7">
        <v>0.3</v>
      </c>
      <c r="T220" s="1">
        <v>125</v>
      </c>
      <c r="U220" s="1">
        <v>307</v>
      </c>
      <c r="V220" s="1">
        <v>0.40699999999999997</v>
      </c>
      <c r="W220" s="1">
        <v>0.41399999999999998</v>
      </c>
      <c r="X220" s="16">
        <v>34</v>
      </c>
      <c r="Y220" s="16">
        <v>57</v>
      </c>
      <c r="Z220" s="16">
        <v>0.59599999999999997</v>
      </c>
      <c r="AA220" s="20">
        <v>15</v>
      </c>
      <c r="AB220" s="20">
        <v>85</v>
      </c>
      <c r="AC220" s="20">
        <v>100</v>
      </c>
      <c r="AD220" s="32">
        <v>180</v>
      </c>
      <c r="AE220" s="34">
        <v>36</v>
      </c>
      <c r="AF220" s="30">
        <v>6</v>
      </c>
      <c r="AG220" s="1">
        <v>78</v>
      </c>
      <c r="AH220" s="1">
        <v>50</v>
      </c>
      <c r="AI220" s="1">
        <v>338</v>
      </c>
      <c r="AJ220" s="1"/>
      <c r="AK220" s="4">
        <f>(AVERAGE(AM220:BB220)/0.87)*0.85+10</f>
        <v>78.783107127660102</v>
      </c>
      <c r="AL220" s="4">
        <f>AVERAGE(AM220:BB220)</f>
        <v>70.401533177722698</v>
      </c>
      <c r="AM220" s="14">
        <f>((P220*100)*0.5+(N220/6.59)*0.5)*0.66+45</f>
        <v>65.030849772382396</v>
      </c>
      <c r="AN220" s="10">
        <f>(BS220-MIN(BS$2:BS$493))/(MAX(BS$2:BS$493)-MIN(BS$2:BS$493))*61 +45</f>
        <v>67.709417623833446</v>
      </c>
      <c r="AO220" s="18">
        <f>IF(Y220&gt;50,((Z220*107)*0.9+(X220/5)*0.1)*0.7+30,((Z220*90)*0.5+(X220/5)*0.5)*0.7+40)</f>
        <v>70.652359999999987</v>
      </c>
      <c r="AP220" s="39">
        <f>((AZ220/0.96)*0.4+(AS220/0.96)*0.3+(T220/6.3)*0.4)*0.6+40</f>
        <v>72.247566389279598</v>
      </c>
      <c r="AQ220" s="37">
        <f>(AE220/1.5)*0.57+47</f>
        <v>60.68</v>
      </c>
      <c r="AR220" s="24">
        <f>((AF220/1.8)*0.8+(F220/0.8)*0.2)*0.73+40</f>
        <v>55.086666666666666</v>
      </c>
      <c r="AS220" s="22">
        <f>((AA220/3)*0.6+(AC220/9)*0.2+(AZ220/0.96)*0.2)*0.75+40</f>
        <v>54.686617227435804</v>
      </c>
      <c r="AT220" s="26">
        <f>((AB220/7)*0.65+(AC220/9)*0.2+(AZ220/0.96)*0.25)*0.6+47</f>
        <v>63.838998179816755</v>
      </c>
      <c r="AU220" s="43">
        <f>((AD220/5.5)*0.95+(AY220/0.95)*0.17)*0.67+40</f>
        <v>71.588742058014361</v>
      </c>
      <c r="AV220" s="37">
        <f>(((AG220-321)/-3.21)*0.1+(AU220/0.95)*0.57+(AS220/0.95)*0.2+(AI220/20)*0.2)*0.6+40</f>
        <v>79.249786444380248</v>
      </c>
      <c r="AW220" s="42">
        <f>((AQ220/0.95)*0.4+(AS220/0.95)*0.2+(AR220/0.95)*0.2+(AY220/0.95)*0.2)*0.71+30</f>
        <v>77.960216018750856</v>
      </c>
      <c r="AX220" s="45">
        <f>(BI220*0.3+BK220*0.2+BM220*0.2+AY220*0.1+BN220*0.2)*0.8+30</f>
        <v>84.572159072709269</v>
      </c>
      <c r="AY220" s="47">
        <f>(BI220*0.2+BK220*0.2+BM220*0.2+(AQ220/0.96)*0.45)*0.79+30</f>
        <v>89.727316231343281</v>
      </c>
      <c r="AZ220" s="28">
        <f>(BI220*0.2+BJ220*0.3+(AC220/11)*0.3+(AR220/0.96)*0.1+BM220*0.1+(AY220/0.96)*0.1)*0.65+40</f>
        <v>68.927683588922477</v>
      </c>
      <c r="BA220" s="49">
        <f>IF(C220="C",(((AY220/0.95)*0.35+(AU220/0.95)*0.2+BK220*0.45)*0.55+30),IF(C220="PF",(((AY220/0.95)*0.4+(AU220/0.95)*0.25+BK220*0.35)*0.65+35),(((T220/6.3)*0.1+(AY220/0.95)*0.35+(AU220/0.95)*0.2+BK220*0.35)*0.65+40)))</f>
        <v>91.057742708285133</v>
      </c>
      <c r="BB220" s="45">
        <f>(BL220*0.3+BJ220*0.3+BI220*0.1+BN220*0.1+(AH220/2.8)*0.25)*0.62+40</f>
        <v>53.408408861742899</v>
      </c>
      <c r="BC220" s="5">
        <f>((D220-39)/-0.2)*0.5+50</f>
        <v>82.5</v>
      </c>
      <c r="BD220" s="5">
        <f>((F220-69)/0.19)*0.45+55</f>
        <v>62.10526315789474</v>
      </c>
      <c r="BE220" s="5">
        <f>((F220-85)/-0.16)*0.45+55</f>
        <v>91.5625</v>
      </c>
      <c r="BF220" s="5">
        <f>((G220-161)/1.34)*0.45+55</f>
        <v>59.701492537313435</v>
      </c>
      <c r="BG220" s="5">
        <f>((G220-295)/-1.34)*0.45+55</f>
        <v>95.298507462686558</v>
      </c>
      <c r="BH220" s="5">
        <f>(M220/29.81)*0.45+55</f>
        <v>67.559543777255954</v>
      </c>
      <c r="BI220" s="5">
        <f>((D220-39)/-0.2)</f>
        <v>65</v>
      </c>
      <c r="BJ220" s="5">
        <f>((F220-69)/0.19)</f>
        <v>15.789473684210526</v>
      </c>
      <c r="BK220" s="5">
        <f>((F220-85)/-0.16)</f>
        <v>81.25</v>
      </c>
      <c r="BL220" s="5">
        <f>((G220-161)/1.34)</f>
        <v>10.44776119402985</v>
      </c>
      <c r="BM220" s="5">
        <f>((G220-295)/-1.34)</f>
        <v>89.552238805970148</v>
      </c>
      <c r="BN220" s="5">
        <f>(M220/29.81)</f>
        <v>27.910097282791011</v>
      </c>
      <c r="BP220" s="51" t="s">
        <v>797</v>
      </c>
      <c r="BQ220" s="51" t="s">
        <v>781</v>
      </c>
      <c r="BS220">
        <v>71.551999999999992</v>
      </c>
    </row>
    <row r="221" spans="1:71" x14ac:dyDescent="0.25">
      <c r="A221" s="1">
        <v>433</v>
      </c>
      <c r="B221" s="1" t="s">
        <v>498</v>
      </c>
      <c r="C221" s="1" t="s">
        <v>73</v>
      </c>
      <c r="D221" s="1">
        <v>29</v>
      </c>
      <c r="E221" s="4">
        <f>(F221-5)</f>
        <v>67</v>
      </c>
      <c r="F221">
        <v>72</v>
      </c>
      <c r="G221">
        <v>170</v>
      </c>
      <c r="H221" t="s">
        <v>586</v>
      </c>
      <c r="I221" s="1" t="s">
        <v>587</v>
      </c>
      <c r="J221" s="1" t="s">
        <v>34</v>
      </c>
      <c r="K221" s="1">
        <v>16</v>
      </c>
      <c r="L221" s="1">
        <v>1</v>
      </c>
      <c r="M221" s="1">
        <v>327</v>
      </c>
      <c r="N221" s="12">
        <v>46</v>
      </c>
      <c r="O221" s="12">
        <v>125</v>
      </c>
      <c r="P221" s="12">
        <v>0.36799999999999999</v>
      </c>
      <c r="Q221" s="7">
        <v>18</v>
      </c>
      <c r="R221" s="7">
        <v>60</v>
      </c>
      <c r="S221" s="7">
        <v>0.3</v>
      </c>
      <c r="T221" s="1">
        <v>28</v>
      </c>
      <c r="U221" s="1">
        <v>65</v>
      </c>
      <c r="V221" s="1">
        <v>0.43099999999999999</v>
      </c>
      <c r="W221" s="1">
        <v>0.44</v>
      </c>
      <c r="X221" s="16">
        <v>24</v>
      </c>
      <c r="Y221" s="16">
        <v>34</v>
      </c>
      <c r="Z221" s="16">
        <v>0.70599999999999996</v>
      </c>
      <c r="AA221" s="20">
        <v>2</v>
      </c>
      <c r="AB221" s="20">
        <v>28</v>
      </c>
      <c r="AC221" s="20">
        <v>30</v>
      </c>
      <c r="AD221" s="32">
        <v>45</v>
      </c>
      <c r="AE221" s="34">
        <v>10</v>
      </c>
      <c r="AF221" s="30">
        <v>0</v>
      </c>
      <c r="AG221" s="1">
        <v>18</v>
      </c>
      <c r="AH221" s="1">
        <v>29</v>
      </c>
      <c r="AI221" s="1">
        <v>134</v>
      </c>
      <c r="AJ221" s="1"/>
      <c r="AK221" s="4">
        <f>(AVERAGE(AM221:BB221)/0.87)*0.85+10</f>
        <v>73.385383202594198</v>
      </c>
      <c r="AL221" s="4">
        <f>AVERAGE(AM221:BB221)</f>
        <v>64.876803983831721</v>
      </c>
      <c r="AM221" s="14">
        <f>((P221*100)*0.5+(N221/6.59)*0.5)*0.66+45</f>
        <v>59.447490136570565</v>
      </c>
      <c r="AN221" s="10">
        <f>(BS221-MIN(BS$2:BS$493))/(MAX(BS$2:BS$493)-MIN(BS$2:BS$493))*61 +45</f>
        <v>67.709417623833446</v>
      </c>
      <c r="AO221" s="18">
        <f>IF(Y221&gt;50,((Z221*107)*0.9+(X221/5)*0.1)*0.7+30,((Z221*90)*0.5+(X221/5)*0.5)*0.7+40)</f>
        <v>63.918999999999997</v>
      </c>
      <c r="AP221" s="39">
        <f>((AZ221/0.96)*0.4+(AS221/0.96)*0.3+(T221/6.3)*0.4)*0.6+40</f>
        <v>67.00481139436009</v>
      </c>
      <c r="AQ221" s="37">
        <f>(AE221/1.5)*0.57+47</f>
        <v>50.8</v>
      </c>
      <c r="AR221" s="24">
        <f>((AF221/1.8)*0.8+(F221/0.8)*0.2)*0.73+40</f>
        <v>53.14</v>
      </c>
      <c r="AS221" s="22">
        <f>((AA221/3)*0.6+(AC221/9)*0.2+(AZ221/0.96)*0.2)*0.75+40</f>
        <v>51.031129917590725</v>
      </c>
      <c r="AT221" s="26">
        <f>((AB221/7)*0.65+(AC221/9)*0.2+(AZ221/0.96)*0.25)*0.6+47</f>
        <v>59.191129917590729</v>
      </c>
      <c r="AU221" s="43">
        <f>((AD221/5.5)*0.95+(AY221/0.95)*0.17)*0.67+40</f>
        <v>55.313436549043061</v>
      </c>
      <c r="AV221" s="37">
        <f>(((AG221-321)/-3.21)*0.1+(AU221/0.95)*0.57+(AS221/0.95)*0.2+(AI221/20)*0.2)*0.6+40</f>
        <v>72.826426022799282</v>
      </c>
      <c r="AW221" s="42">
        <f>((AQ221/0.95)*0.4+(AS221/0.95)*0.2+(AR221/0.95)*0.2+(AY221/0.95)*0.2)*0.71+30</f>
        <v>73.356233837956921</v>
      </c>
      <c r="AX221" s="45">
        <f>(BI221*0.3+BK221*0.2+BM221*0.2+AY221*0.1+BN221*0.2)*0.8+30</f>
        <v>78.423543344915814</v>
      </c>
      <c r="AY221" s="47">
        <f>(BI221*0.2+BK221*0.2+BM221*0.2+(AQ221/0.96)*0.45)*0.79+30</f>
        <v>84.288180970149256</v>
      </c>
      <c r="AZ221" s="28">
        <f>(BI221*0.2+BJ221*0.3+(AC221/11)*0.3+(AR221/0.96)*0.1+BM221*0.1+(AY221/0.96)*0.1)*0.65+40</f>
        <v>65.479231472580651</v>
      </c>
      <c r="BA221" s="49">
        <f>IF(C221="C",(((AY221/0.95)*0.35+(AU221/0.95)*0.2+BK221*0.45)*0.55+30),IF(C221="PF",(((AY221/0.95)*0.4+(AU221/0.95)*0.25+BK221*0.35)*0.65+35),(((T221/6.3)*0.1+(AY221/0.95)*0.35+(AU221/0.95)*0.2+BK221*0.35)*0.65+40)))</f>
        <v>86.527272227925266</v>
      </c>
      <c r="BB221" s="45">
        <f>(BL221*0.3+BJ221*0.3+BI221*0.1+BN221*0.1+(AH221/2.8)*0.25)*0.62+40</f>
        <v>49.571560325991598</v>
      </c>
      <c r="BC221" s="5">
        <f>((D221-39)/-0.2)*0.5+50</f>
        <v>75</v>
      </c>
      <c r="BD221" s="5">
        <f>((F221-69)/0.19)*0.45+55</f>
        <v>62.10526315789474</v>
      </c>
      <c r="BE221" s="5">
        <f>((F221-85)/-0.16)*0.45+55</f>
        <v>91.5625</v>
      </c>
      <c r="BF221" s="5">
        <f>((G221-161)/1.34)*0.45+55</f>
        <v>58.022388059701491</v>
      </c>
      <c r="BG221" s="5">
        <f>((G221-295)/-1.34)*0.45+55</f>
        <v>96.977611940298516</v>
      </c>
      <c r="BH221" s="5">
        <f>(M221/29.81)*0.45+55</f>
        <v>59.936262998993627</v>
      </c>
      <c r="BI221" s="5">
        <f>((D221-39)/-0.2)</f>
        <v>50</v>
      </c>
      <c r="BJ221" s="5">
        <f>((F221-69)/0.19)</f>
        <v>15.789473684210526</v>
      </c>
      <c r="BK221" s="5">
        <f>((F221-85)/-0.16)</f>
        <v>81.25</v>
      </c>
      <c r="BL221" s="5">
        <f>((G221-161)/1.34)</f>
        <v>6.7164179104477606</v>
      </c>
      <c r="BM221" s="5">
        <f>((G221-295)/-1.34)</f>
        <v>93.28358208955224</v>
      </c>
      <c r="BN221" s="5">
        <f>(M221/29.81)</f>
        <v>10.969473331096948</v>
      </c>
      <c r="BP221" s="51" t="s">
        <v>798</v>
      </c>
      <c r="BQ221" s="51" t="s">
        <v>789</v>
      </c>
      <c r="BS221">
        <v>71.551999999999992</v>
      </c>
    </row>
    <row r="222" spans="1:71" x14ac:dyDescent="0.25">
      <c r="A222" s="1">
        <v>69</v>
      </c>
      <c r="B222" s="1" t="s">
        <v>127</v>
      </c>
      <c r="C222" s="1" t="s">
        <v>50</v>
      </c>
      <c r="D222" s="1">
        <v>26</v>
      </c>
      <c r="E222" s="4">
        <f>(F222-5)</f>
        <v>74</v>
      </c>
      <c r="F222">
        <v>79</v>
      </c>
      <c r="G222">
        <v>209</v>
      </c>
      <c r="H222" t="s">
        <v>597</v>
      </c>
      <c r="I222" s="1" t="s">
        <v>587</v>
      </c>
      <c r="J222" s="1" t="s">
        <v>36</v>
      </c>
      <c r="K222" s="1">
        <v>67</v>
      </c>
      <c r="L222" s="1">
        <v>4</v>
      </c>
      <c r="M222" s="1">
        <v>1286</v>
      </c>
      <c r="N222" s="12">
        <v>169</v>
      </c>
      <c r="O222" s="12">
        <v>390</v>
      </c>
      <c r="P222" s="12">
        <v>0.433</v>
      </c>
      <c r="Q222" s="7">
        <v>52</v>
      </c>
      <c r="R222" s="7">
        <v>143</v>
      </c>
      <c r="S222" s="7">
        <v>0.36399999999999999</v>
      </c>
      <c r="T222" s="1">
        <v>117</v>
      </c>
      <c r="U222" s="1">
        <v>247</v>
      </c>
      <c r="V222" s="1">
        <v>0.47399999999999998</v>
      </c>
      <c r="W222" s="1">
        <v>0.5</v>
      </c>
      <c r="X222" s="16">
        <v>67</v>
      </c>
      <c r="Y222" s="16">
        <v>81</v>
      </c>
      <c r="Z222" s="16">
        <v>0.82699999999999996</v>
      </c>
      <c r="AA222" s="20">
        <v>33</v>
      </c>
      <c r="AB222" s="20">
        <v>165</v>
      </c>
      <c r="AC222" s="20">
        <v>198</v>
      </c>
      <c r="AD222" s="32">
        <v>64</v>
      </c>
      <c r="AE222" s="34">
        <v>44</v>
      </c>
      <c r="AF222" s="30">
        <v>10</v>
      </c>
      <c r="AG222" s="1">
        <v>49</v>
      </c>
      <c r="AH222" s="1">
        <v>72</v>
      </c>
      <c r="AI222" s="1">
        <v>457</v>
      </c>
      <c r="AJ222" s="1"/>
      <c r="AK222" s="4">
        <f>(AVERAGE(AM222:BB222)/0.87)*0.85+10</f>
        <v>79.304907621496525</v>
      </c>
      <c r="AL222" s="4">
        <f>AVERAGE(AM222:BB222)</f>
        <v>70.93561133023762</v>
      </c>
      <c r="AM222" s="14">
        <f>((P222*100)*0.5+(N222/6.59)*0.5)*0.66+45</f>
        <v>67.751822458270112</v>
      </c>
      <c r="AN222" s="10">
        <f>(BS222-MIN(BS$2:BS$493))/(MAX(BS$2:BS$493)-MIN(BS$2:BS$493))*61 +45</f>
        <v>67.610889267767419</v>
      </c>
      <c r="AO222" s="18">
        <f>IF(Y222&gt;50,((Z222*107)*0.9+(X222/5)*0.1)*0.7+30,((Z222*90)*0.5+(X222/5)*0.5)*0.7+40)</f>
        <v>86.686070000000001</v>
      </c>
      <c r="AP222" s="39">
        <f>((AZ222/0.96)*0.4+(AS222/0.96)*0.3+(T222/6.3)*0.4)*0.6+40</f>
        <v>74.649871939966715</v>
      </c>
      <c r="AQ222" s="37">
        <f>(AE222/1.5)*0.57+47</f>
        <v>63.72</v>
      </c>
      <c r="AR222" s="24">
        <f>((AF222/1.8)*0.8+(F222/0.8)*0.2)*0.73+40</f>
        <v>57.661944444444444</v>
      </c>
      <c r="AS222" s="22">
        <f>((AA222/3)*0.6+(AC222/9)*0.2+(AZ222/0.96)*0.2)*0.75+40</f>
        <v>60.079848437943411</v>
      </c>
      <c r="AT222" s="26">
        <f>((AB222/7)*0.65+(AC222/9)*0.2+(AZ222/0.96)*0.25)*0.6+47</f>
        <v>70.662705580800548</v>
      </c>
      <c r="AU222" s="43">
        <f>((AD222/5.5)*0.95+(AY222/0.95)*0.17)*0.67+40</f>
        <v>56.989924921650719</v>
      </c>
      <c r="AV222" s="37">
        <f>(((AG222-321)/-3.21)*0.1+(AU222/0.95)*0.57+(AS222/0.95)*0.2+(AI222/20)*0.2)*0.6+40</f>
        <v>75.931518608225076</v>
      </c>
      <c r="AW222" s="42">
        <f>((AQ222/0.95)*0.4+(AS222/0.95)*0.2+(AR222/0.95)*0.2+(AY222/0.95)*0.2)*0.71+30</f>
        <v>78.595898265640812</v>
      </c>
      <c r="AX222" s="45">
        <f>(BI222*0.3+BK222*0.2+BM222*0.2+AY222*0.1+BN222*0.2)*0.8+30</f>
        <v>75.165567348105171</v>
      </c>
      <c r="AY222" s="47">
        <f>(BI222*0.2+BK222*0.2+BM222*0.2+(AQ222/0.96)*0.45)*0.79+30</f>
        <v>79.931611007462692</v>
      </c>
      <c r="AZ222" s="28">
        <f>(BI222*0.2+BJ222*0.3+(AC222/11)*0.3+(AR222/0.96)*0.1+BM222*0.1+(AY222/0.96)*0.1)*0.65+40</f>
        <v>75.71103000283783</v>
      </c>
      <c r="BA222" s="49">
        <f>IF(C222="C",(((AY222/0.95)*0.35+(AU222/0.95)*0.2+BK222*0.45)*0.55+30),IF(C222="PF",(((AY222/0.95)*0.4+(AU222/0.95)*0.25+BK222*0.35)*0.65+35),(((T222/6.3)*0.1+(AY222/0.95)*0.35+(AU222/0.95)*0.2+BK222*0.35)*0.65+40)))</f>
        <v>76.67853153505061</v>
      </c>
      <c r="BB222" s="45">
        <f>(BL222*0.3+BJ222*0.3+BI222*0.1+BN222*0.1+(AH222/2.8)*0.25)*0.62+40</f>
        <v>67.142547465636454</v>
      </c>
      <c r="BC222" s="5">
        <f>((D222-39)/-0.2)*0.5+50</f>
        <v>82.5</v>
      </c>
      <c r="BD222" s="5">
        <f>((F222-69)/0.19)*0.45+55</f>
        <v>78.68421052631578</v>
      </c>
      <c r="BE222" s="5">
        <f>((F222-85)/-0.16)*0.45+55</f>
        <v>71.875</v>
      </c>
      <c r="BF222" s="5">
        <f>((G222-161)/1.34)*0.45+55</f>
        <v>71.119402985074629</v>
      </c>
      <c r="BG222" s="5">
        <f>((G222-295)/-1.34)*0.45+55</f>
        <v>83.880597014925371</v>
      </c>
      <c r="BH222" s="5">
        <f>(M222/29.81)*0.45+55</f>
        <v>74.412948674941291</v>
      </c>
      <c r="BI222" s="5">
        <f>((D222-39)/-0.2)</f>
        <v>65</v>
      </c>
      <c r="BJ222" s="5">
        <f>((F222-69)/0.19)</f>
        <v>52.631578947368418</v>
      </c>
      <c r="BK222" s="5">
        <f>((F222-85)/-0.16)</f>
        <v>37.5</v>
      </c>
      <c r="BL222" s="5">
        <f>((G222-161)/1.34)</f>
        <v>35.820895522388057</v>
      </c>
      <c r="BM222" s="5">
        <f>((G222-295)/-1.34)</f>
        <v>64.179104477611943</v>
      </c>
      <c r="BN222" s="5">
        <f>(M222/29.81)</f>
        <v>43.139885944313988</v>
      </c>
      <c r="BP222" s="51" t="s">
        <v>805</v>
      </c>
      <c r="BQ222" s="51" t="s">
        <v>790</v>
      </c>
      <c r="BS222">
        <v>71.436800000000005</v>
      </c>
    </row>
    <row r="223" spans="1:71" x14ac:dyDescent="0.25">
      <c r="A223" s="1">
        <v>66</v>
      </c>
      <c r="B223" s="1" t="s">
        <v>124</v>
      </c>
      <c r="C223" s="1" t="s">
        <v>30</v>
      </c>
      <c r="D223" s="1">
        <v>23</v>
      </c>
      <c r="E223" s="4">
        <f>(F223-5)</f>
        <v>70</v>
      </c>
      <c r="F223">
        <v>75</v>
      </c>
      <c r="G223">
        <v>190</v>
      </c>
      <c r="H223" t="s">
        <v>635</v>
      </c>
      <c r="I223" s="1" t="s">
        <v>587</v>
      </c>
      <c r="J223" s="1" t="s">
        <v>57</v>
      </c>
      <c r="K223" s="1">
        <v>47</v>
      </c>
      <c r="L223" s="1">
        <v>29</v>
      </c>
      <c r="M223" s="1">
        <v>781</v>
      </c>
      <c r="N223" s="12">
        <v>76</v>
      </c>
      <c r="O223" s="12">
        <v>210</v>
      </c>
      <c r="P223" s="12">
        <v>0.36199999999999999</v>
      </c>
      <c r="Q223" s="7">
        <v>17</v>
      </c>
      <c r="R223" s="7">
        <v>64</v>
      </c>
      <c r="S223" s="7">
        <v>0.26600000000000001</v>
      </c>
      <c r="T223" s="1">
        <v>59</v>
      </c>
      <c r="U223" s="1">
        <v>146</v>
      </c>
      <c r="V223" s="1">
        <v>0.40400000000000003</v>
      </c>
      <c r="W223" s="1">
        <v>0.40200000000000002</v>
      </c>
      <c r="X223" s="16">
        <v>47</v>
      </c>
      <c r="Y223" s="16">
        <v>57</v>
      </c>
      <c r="Z223" s="16">
        <v>0.82499999999999996</v>
      </c>
      <c r="AA223" s="20">
        <v>16</v>
      </c>
      <c r="AB223" s="20">
        <v>91</v>
      </c>
      <c r="AC223" s="20">
        <v>107</v>
      </c>
      <c r="AD223" s="32">
        <v>39</v>
      </c>
      <c r="AE223" s="34">
        <v>31</v>
      </c>
      <c r="AF223" s="30">
        <v>12</v>
      </c>
      <c r="AG223" s="1">
        <v>27</v>
      </c>
      <c r="AH223" s="1">
        <v>57</v>
      </c>
      <c r="AI223" s="1">
        <v>216</v>
      </c>
      <c r="AJ223" s="1"/>
      <c r="AK223" s="4">
        <f>(AVERAGE(AM223:BB223)/0.87)*0.85+10</f>
        <v>78.028338492470681</v>
      </c>
      <c r="AL223" s="4">
        <f>AVERAGE(AM223:BB223)</f>
        <v>69.629005280528816</v>
      </c>
      <c r="AM223" s="14">
        <f>((P223*100)*0.5+(N223/6.59)*0.5)*0.66+45</f>
        <v>60.751766312594839</v>
      </c>
      <c r="AN223" s="10">
        <f>(BS223-MIN(BS$2:BS$493))/(MAX(BS$2:BS$493)-MIN(BS$2:BS$493))*61 +45</f>
        <v>67.571204235463028</v>
      </c>
      <c r="AO223" s="18">
        <f>IF(Y223&gt;50,((Z223*107)*0.9+(X223/5)*0.1)*0.7+30,((Z223*90)*0.5+(X223/5)*0.5)*0.7+40)</f>
        <v>86.271249999999981</v>
      </c>
      <c r="AP223" s="39">
        <f>((AZ223/0.96)*0.4+(AS223/0.96)*0.3+(T223/6.3)*0.4)*0.6+40</f>
        <v>71.008498267673673</v>
      </c>
      <c r="AQ223" s="37">
        <f>(AE223/1.5)*0.57+47</f>
        <v>58.78</v>
      </c>
      <c r="AR223" s="24">
        <f>((AF223/1.8)*0.8+(F223/0.8)*0.2)*0.73+40</f>
        <v>57.580833333333331</v>
      </c>
      <c r="AS223" s="22">
        <f>((AA223/3)*0.6+(AC223/9)*0.2+(AZ223/0.96)*0.2)*0.75+40</f>
        <v>55.638720309587676</v>
      </c>
      <c r="AT223" s="26">
        <f>((AB223/7)*0.65+(AC223/9)*0.2+(AZ223/0.96)*0.25)*0.6+47</f>
        <v>64.952053642921015</v>
      </c>
      <c r="AU223" s="43">
        <f>((AD223/5.5)*0.95+(AY223/0.95)*0.17)*0.67+40</f>
        <v>54.90374915281101</v>
      </c>
      <c r="AV223" s="37">
        <f>(((AG223-321)/-3.21)*0.1+(AU223/0.95)*0.57+(AS223/0.95)*0.2+(AI223/20)*0.2)*0.6+40</f>
        <v>73.584725679026775</v>
      </c>
      <c r="AW223" s="42">
        <f>((AQ223/0.95)*0.4+(AS223/0.95)*0.2+(AR223/0.95)*0.2+(AY223/0.95)*0.2)*0.71+30</f>
        <v>77.449243111488613</v>
      </c>
      <c r="AX223" s="45">
        <f>(BI223*0.3+BK223*0.2+BM223*0.2+AY223*0.1+BN223*0.2)*0.8+30</f>
        <v>82.862200612849051</v>
      </c>
      <c r="AY223" s="47">
        <f>(BI223*0.2+BK223*0.2+BM223*0.2+(AQ223/0.96)*0.45)*0.79+30</f>
        <v>86.662565764925375</v>
      </c>
      <c r="AZ223" s="28">
        <f>(BI223*0.2+BJ223*0.3+(AC223/11)*0.3+(AR223/0.96)*0.1+BM223*0.1+(AY223/0.96)*0.1)*0.65+40</f>
        <v>73.314476648027778</v>
      </c>
      <c r="BA223" s="49">
        <f>IF(C223="C",(((AY223/0.95)*0.35+(AU223/0.95)*0.2+BK223*0.45)*0.55+30),IF(C223="PF",(((AY223/0.95)*0.4+(AU223/0.95)*0.25+BK223*0.35)*0.65+35),(((T223/6.3)*0.1+(AY223/0.95)*0.35+(AU223/0.95)*0.2+BK223*0.35)*0.65+40)))</f>
        <v>83.094028686504842</v>
      </c>
      <c r="BB223" s="45">
        <f>(BL223*0.3+BJ223*0.3+BI223*0.1+BN223*0.1+(AH223/2.8)*0.25)*0.62+40</f>
        <v>59.638768731254252</v>
      </c>
      <c r="BC223" s="5">
        <f>((D223-39)/-0.2)*0.5+50</f>
        <v>90</v>
      </c>
      <c r="BD223" s="5">
        <f>((F223-69)/0.19)*0.45+55</f>
        <v>69.21052631578948</v>
      </c>
      <c r="BE223" s="5">
        <f>((F223-85)/-0.16)*0.45+55</f>
        <v>83.125</v>
      </c>
      <c r="BF223" s="5">
        <f>((G223-161)/1.34)*0.45+55</f>
        <v>64.738805970149258</v>
      </c>
      <c r="BG223" s="5">
        <f>((G223-295)/-1.34)*0.45+55</f>
        <v>90.261194029850742</v>
      </c>
      <c r="BH223" s="5">
        <f>(M223/29.81)*0.45+55</f>
        <v>66.789667896678964</v>
      </c>
      <c r="BI223" s="5">
        <f>((D223-39)/-0.2)</f>
        <v>80</v>
      </c>
      <c r="BJ223" s="5">
        <f>((F223-69)/0.19)</f>
        <v>31.578947368421051</v>
      </c>
      <c r="BK223" s="5">
        <f>((F223-85)/-0.16)</f>
        <v>62.5</v>
      </c>
      <c r="BL223" s="5">
        <f>((G223-161)/1.34)</f>
        <v>21.641791044776117</v>
      </c>
      <c r="BM223" s="5">
        <f>((G223-295)/-1.34)</f>
        <v>78.358208955223873</v>
      </c>
      <c r="BN223" s="5">
        <f>(M223/29.81)</f>
        <v>26.199261992619927</v>
      </c>
      <c r="BP223" s="51" t="s">
        <v>785</v>
      </c>
      <c r="BQ223" s="51" t="s">
        <v>781</v>
      </c>
      <c r="BS223">
        <v>71.3904</v>
      </c>
    </row>
    <row r="224" spans="1:71" x14ac:dyDescent="0.25">
      <c r="A224" s="1">
        <v>110</v>
      </c>
      <c r="B224" s="1" t="s">
        <v>169</v>
      </c>
      <c r="C224" s="1" t="s">
        <v>30</v>
      </c>
      <c r="D224" s="1">
        <v>23</v>
      </c>
      <c r="E224" s="4">
        <f>(F224-5)</f>
        <v>71</v>
      </c>
      <c r="F224">
        <v>76</v>
      </c>
      <c r="G224">
        <v>195</v>
      </c>
      <c r="H224" t="s">
        <v>728</v>
      </c>
      <c r="I224" s="1" t="s">
        <v>587</v>
      </c>
      <c r="J224" s="1" t="s">
        <v>84</v>
      </c>
      <c r="K224" s="1">
        <v>19</v>
      </c>
      <c r="L224" s="1">
        <v>0</v>
      </c>
      <c r="M224" s="1">
        <v>89</v>
      </c>
      <c r="N224" s="12">
        <v>12</v>
      </c>
      <c r="O224" s="12">
        <v>33</v>
      </c>
      <c r="P224" s="12">
        <v>0.36399999999999999</v>
      </c>
      <c r="Q224" s="7">
        <v>4</v>
      </c>
      <c r="R224" s="7">
        <v>13</v>
      </c>
      <c r="S224" s="7">
        <v>0.308</v>
      </c>
      <c r="T224" s="1">
        <v>8</v>
      </c>
      <c r="U224" s="1">
        <v>20</v>
      </c>
      <c r="V224" s="1">
        <v>0.4</v>
      </c>
      <c r="W224" s="1">
        <v>0.42399999999999999</v>
      </c>
      <c r="X224" s="16">
        <v>7</v>
      </c>
      <c r="Y224" s="16">
        <v>13</v>
      </c>
      <c r="Z224" s="16">
        <v>0.53800000000000003</v>
      </c>
      <c r="AA224" s="20">
        <v>1</v>
      </c>
      <c r="AB224" s="20">
        <v>8</v>
      </c>
      <c r="AC224" s="20">
        <v>9</v>
      </c>
      <c r="AD224" s="32">
        <v>10</v>
      </c>
      <c r="AE224" s="34">
        <v>3</v>
      </c>
      <c r="AF224" s="30">
        <v>0</v>
      </c>
      <c r="AG224" s="1">
        <v>7</v>
      </c>
      <c r="AH224" s="1">
        <v>12</v>
      </c>
      <c r="AI224" s="1">
        <v>35</v>
      </c>
      <c r="AJ224" s="1"/>
      <c r="AK224" s="4">
        <f>(AVERAGE(AM224:BB224)/0.87)*0.85+10</f>
        <v>72.496822826326337</v>
      </c>
      <c r="AL224" s="4">
        <f>AVERAGE(AM224:BB224)</f>
        <v>63.967336304592834</v>
      </c>
      <c r="AM224" s="14">
        <f>((P224*100)*0.5+(N224/6.59)*0.5)*0.66+45</f>
        <v>57.612910470409716</v>
      </c>
      <c r="AN224" s="10">
        <f>(BS224-MIN(BS$2:BS$493))/(MAX(BS$2:BS$493)-MIN(BS$2:BS$493))*61 +45</f>
        <v>67.527413854989248</v>
      </c>
      <c r="AO224" s="18">
        <f>IF(Y224&gt;50,((Z224*107)*0.9+(X224/5)*0.1)*0.7+30,((Z224*90)*0.5+(X224/5)*0.5)*0.7+40)</f>
        <v>57.436999999999998</v>
      </c>
      <c r="AP224" s="39">
        <f>((AZ224/0.96)*0.4+(AS224/0.96)*0.3+(T224/6.3)*0.4)*0.6+40</f>
        <v>67.896699781479242</v>
      </c>
      <c r="AQ224" s="37">
        <f>(AE224/1.5)*0.57+47</f>
        <v>48.14</v>
      </c>
      <c r="AR224" s="24">
        <f>((AF224/1.8)*0.8+(F224/0.8)*0.2)*0.73+40</f>
        <v>53.87</v>
      </c>
      <c r="AS224" s="22">
        <f>((AA224/3)*0.6+(AC224/9)*0.2+(AZ224/0.96)*0.2)*0.75+40</f>
        <v>51.508776434527178</v>
      </c>
      <c r="AT224" s="26">
        <f>((AB224/7)*0.65+(AC224/9)*0.2+(AZ224/0.96)*0.25)*0.6+47</f>
        <v>58.774490720241467</v>
      </c>
      <c r="AU224" s="43">
        <f>((AD224/5.5)*0.95+(AY224/0.95)*0.17)*0.67+40</f>
        <v>50.886177730562203</v>
      </c>
      <c r="AV224" s="37">
        <f>(((AG224-321)/-3.21)*0.1+(AU224/0.95)*0.57+(AS224/0.95)*0.2+(AI224/20)*0.2)*0.6+40</f>
        <v>70.904554621657866</v>
      </c>
      <c r="AW224" s="42">
        <f>((AQ224/0.95)*0.4+(AS224/0.95)*0.2+(AR224/0.95)*0.2+(AY224/0.95)*0.2)*0.71+30</f>
        <v>72.27178044674929</v>
      </c>
      <c r="AX224" s="45">
        <f>(BI224*0.3+BK224*0.2+BM224*0.2+AY224*0.1+BN224*0.2)*0.8+30</f>
        <v>77.109621639200014</v>
      </c>
      <c r="AY224" s="47">
        <f>(BI224*0.2+BK224*0.2+BM224*0.2+(AQ224/0.96)*0.45)*0.79+30</f>
        <v>81.145388526119405</v>
      </c>
      <c r="AZ224" s="28">
        <f>(BI224*0.2+BJ224*0.3+(AC224/11)*0.3+(AR224/0.96)*0.1+BM224*0.1+(AY224/0.96)*0.1)*0.65+40</f>
        <v>71.73616918097396</v>
      </c>
      <c r="BA224" s="49">
        <f>IF(C224="C",(((AY224/0.95)*0.35+(AU224/0.95)*0.2+BK224*0.45)*0.55+30),IF(C224="PF",(((AY224/0.95)*0.4+(AU224/0.95)*0.25+BK224*0.35)*0.65+35),(((T224/6.3)*0.1+(AY224/0.95)*0.35+(AU224/0.95)*0.2+BK224*0.35)*0.65+40)))</f>
        <v>79.274971519029435</v>
      </c>
      <c r="BB224" s="45">
        <f>(BL224*0.3+BJ224*0.3+BI224*0.1+BN224*0.1+(AH224/2.8)*0.25)*0.62+40</f>
        <v>57.381425947546219</v>
      </c>
      <c r="BC224" s="5">
        <f>((D224-39)/-0.2)*0.5+50</f>
        <v>90</v>
      </c>
      <c r="BD224" s="5">
        <f>((F224-69)/0.19)*0.45+55</f>
        <v>71.578947368421055</v>
      </c>
      <c r="BE224" s="5">
        <f>((F224-85)/-0.16)*0.45+55</f>
        <v>80.3125</v>
      </c>
      <c r="BF224" s="5">
        <f>((G224-161)/1.34)*0.45+55</f>
        <v>66.417910447761187</v>
      </c>
      <c r="BG224" s="5">
        <f>((G224-295)/-1.34)*0.45+55</f>
        <v>88.582089552238813</v>
      </c>
      <c r="BH224" s="5">
        <f>(M224/29.81)*0.45+55</f>
        <v>56.34350888963435</v>
      </c>
      <c r="BI224" s="5">
        <f>((D224-39)/-0.2)</f>
        <v>80</v>
      </c>
      <c r="BJ224" s="5">
        <f>((F224-69)/0.19)</f>
        <v>36.842105263157897</v>
      </c>
      <c r="BK224" s="5">
        <f>((F224-85)/-0.16)</f>
        <v>56.25</v>
      </c>
      <c r="BL224" s="5">
        <f>((G224-161)/1.34)</f>
        <v>25.373134328358208</v>
      </c>
      <c r="BM224" s="5">
        <f>((G224-295)/-1.34)</f>
        <v>74.626865671641781</v>
      </c>
      <c r="BN224" s="5">
        <f>(M224/29.81)</f>
        <v>2.9855753102985578</v>
      </c>
      <c r="BP224" s="51" t="s">
        <v>785</v>
      </c>
      <c r="BQ224" s="51" t="s">
        <v>789</v>
      </c>
      <c r="BS224">
        <v>71.339200000000005</v>
      </c>
    </row>
    <row r="225" spans="1:71" x14ac:dyDescent="0.25">
      <c r="A225" s="1">
        <v>262</v>
      </c>
      <c r="B225" s="1" t="s">
        <v>323</v>
      </c>
      <c r="C225" s="1" t="s">
        <v>30</v>
      </c>
      <c r="D225" s="1">
        <v>25</v>
      </c>
      <c r="E225" s="4">
        <f>(F225-5)</f>
        <v>71</v>
      </c>
      <c r="F225">
        <v>76</v>
      </c>
      <c r="G225">
        <v>210</v>
      </c>
      <c r="H225" t="s">
        <v>601</v>
      </c>
      <c r="I225" s="1" t="s">
        <v>587</v>
      </c>
      <c r="J225" s="1" t="s">
        <v>36</v>
      </c>
      <c r="K225" s="1">
        <v>4</v>
      </c>
      <c r="L225" s="1">
        <v>0</v>
      </c>
      <c r="M225" s="1">
        <v>72</v>
      </c>
      <c r="N225" s="12">
        <v>7</v>
      </c>
      <c r="O225" s="12">
        <v>20</v>
      </c>
      <c r="P225" s="12">
        <v>0.35</v>
      </c>
      <c r="Q225" s="7">
        <v>4</v>
      </c>
      <c r="R225" s="7">
        <v>13</v>
      </c>
      <c r="S225" s="7">
        <v>0.308</v>
      </c>
      <c r="T225" s="1">
        <v>3</v>
      </c>
      <c r="U225" s="1">
        <v>7</v>
      </c>
      <c r="V225" s="1">
        <v>0.42899999999999999</v>
      </c>
      <c r="W225" s="1">
        <v>0.45</v>
      </c>
      <c r="X225" s="16">
        <v>4</v>
      </c>
      <c r="Y225" s="16">
        <v>4</v>
      </c>
      <c r="Z225" s="16">
        <v>1</v>
      </c>
      <c r="AA225" s="20">
        <v>1</v>
      </c>
      <c r="AB225" s="20">
        <v>5</v>
      </c>
      <c r="AC225" s="20">
        <v>6</v>
      </c>
      <c r="AD225" s="32">
        <v>4</v>
      </c>
      <c r="AE225" s="34">
        <v>3</v>
      </c>
      <c r="AF225" s="30">
        <v>0</v>
      </c>
      <c r="AG225" s="1">
        <v>2</v>
      </c>
      <c r="AH225" s="1">
        <v>3</v>
      </c>
      <c r="AI225" s="1">
        <v>22</v>
      </c>
      <c r="AJ225" s="1"/>
      <c r="AK225" s="4">
        <f>(AVERAGE(AM225:BB225)/0.87)*0.85+10</f>
        <v>72.46250976981554</v>
      </c>
      <c r="AL225" s="4">
        <f>AVERAGE(AM225:BB225)</f>
        <v>63.932215882046506</v>
      </c>
      <c r="AM225" s="14">
        <f>((P225*100)*0.5+(N225/6.59)*0.5)*0.66+45</f>
        <v>56.900531107738999</v>
      </c>
      <c r="AN225" s="10">
        <f>(BS225-MIN(BS$2:BS$493))/(MAX(BS$2:BS$493)-MIN(BS$2:BS$493))*61 +45</f>
        <v>67.527413854989248</v>
      </c>
      <c r="AO225" s="18">
        <f>IF(Y225&gt;50,((Z225*107)*0.9+(X225/5)*0.1)*0.7+30,((Z225*90)*0.5+(X225/5)*0.5)*0.7+40)</f>
        <v>71.78</v>
      </c>
      <c r="AP225" s="39">
        <f>((AZ225/0.96)*0.4+(AS225/0.96)*0.3+(T225/6.3)*0.4)*0.6+40</f>
        <v>67.052363867404239</v>
      </c>
      <c r="AQ225" s="37">
        <f>(AE225/1.5)*0.57+47</f>
        <v>48.14</v>
      </c>
      <c r="AR225" s="24">
        <f>((AF225/1.8)*0.8+(F225/0.8)*0.2)*0.73+40</f>
        <v>53.87</v>
      </c>
      <c r="AS225" s="22">
        <f>((AA225/3)*0.6+(AC225/9)*0.2+(AZ225/0.96)*0.2)*0.75+40</f>
        <v>51.098225540206172</v>
      </c>
      <c r="AT225" s="26">
        <f>((AB225/7)*0.65+(AC225/9)*0.2+(AZ225/0.96)*0.25)*0.6+47</f>
        <v>58.206796968777603</v>
      </c>
      <c r="AU225" s="43">
        <f>((AD225/5.5)*0.95+(AY225/0.95)*0.17)*0.67+40</f>
        <v>49.790327778409093</v>
      </c>
      <c r="AV225" s="37">
        <f>(((AG225-321)/-3.21)*0.1+(AU225/0.95)*0.57+(AS225/0.95)*0.2+(AI225/20)*0.2)*0.6+40</f>
        <v>70.473647522472703</v>
      </c>
      <c r="AW225" s="42">
        <f>((AQ225/0.95)*0.4+(AS225/0.95)*0.2+(AR225/0.95)*0.2+(AY225/0.95)*0.2)*0.71+30</f>
        <v>71.709877835459878</v>
      </c>
      <c r="AX225" s="45">
        <f>(BI225*0.3+BK225*0.2+BM225*0.2+AY225*0.1+BN225*0.2)*0.8+30</f>
        <v>72.559439776958044</v>
      </c>
      <c r="AY225" s="47">
        <f>(BI225*0.2+BK225*0.2+BM225*0.2+(AQ225/0.96)*0.45)*0.79+30</f>
        <v>77.796731809701498</v>
      </c>
      <c r="AZ225" s="28">
        <f>(BI225*0.2+BJ225*0.3+(AC225/11)*0.3+(AR225/0.96)*0.1+BM225*0.1+(AY225/0.96)*0.1)*0.65+40</f>
        <v>69.428643457319509</v>
      </c>
      <c r="BA225" s="49">
        <f>IF(C225="C",(((AY225/0.95)*0.35+(AU225/0.95)*0.2+BK225*0.45)*0.55+30),IF(C225="PF",(((AY225/0.95)*0.4+(AU225/0.95)*0.25+BK225*0.35)*0.65+35),(((T225/6.3)*0.1+(AY225/0.95)*0.35+(AU225/0.95)*0.2+BK225*0.35)*0.65+40)))</f>
        <v>78.271510641900036</v>
      </c>
      <c r="BB225" s="45">
        <f>(BL225*0.3+BJ225*0.3+BI225*0.1+BN225*0.1+(AH225/2.8)*0.25)*0.62+40</f>
        <v>58.309943951407206</v>
      </c>
      <c r="BC225" s="5">
        <f>((D225-39)/-0.2)*0.5+50</f>
        <v>85</v>
      </c>
      <c r="BD225" s="5">
        <f>((F225-69)/0.19)*0.45+55</f>
        <v>71.578947368421055</v>
      </c>
      <c r="BE225" s="5">
        <f>((F225-85)/-0.16)*0.45+55</f>
        <v>80.3125</v>
      </c>
      <c r="BF225" s="5">
        <f>((G225-161)/1.34)*0.45+55</f>
        <v>71.455223880597018</v>
      </c>
      <c r="BG225" s="5">
        <f>((G225-295)/-1.34)*0.45+55</f>
        <v>83.544776119402982</v>
      </c>
      <c r="BH225" s="5">
        <f>(M225/29.81)*0.45+55</f>
        <v>56.086883596108692</v>
      </c>
      <c r="BI225" s="5">
        <f>((D225-39)/-0.2)</f>
        <v>70</v>
      </c>
      <c r="BJ225" s="5">
        <f>((F225-69)/0.19)</f>
        <v>36.842105263157897</v>
      </c>
      <c r="BK225" s="5">
        <f>((F225-85)/-0.16)</f>
        <v>56.25</v>
      </c>
      <c r="BL225" s="5">
        <f>((G225-161)/1.34)</f>
        <v>36.567164179104473</v>
      </c>
      <c r="BM225" s="5">
        <f>((G225-295)/-1.34)</f>
        <v>63.432835820895519</v>
      </c>
      <c r="BN225" s="5">
        <f>(M225/29.81)</f>
        <v>2.41529688024153</v>
      </c>
      <c r="BP225" s="51" t="s">
        <v>797</v>
      </c>
      <c r="BQ225" s="51" t="s">
        <v>787</v>
      </c>
      <c r="BS225">
        <v>71.339200000000005</v>
      </c>
    </row>
    <row r="226" spans="1:71" x14ac:dyDescent="0.25">
      <c r="A226" s="1">
        <v>86</v>
      </c>
      <c r="B226" s="1" t="s">
        <v>145</v>
      </c>
      <c r="C226" s="1" t="s">
        <v>73</v>
      </c>
      <c r="D226" s="1">
        <v>23</v>
      </c>
      <c r="E226" s="4">
        <f>(F226-5)</f>
        <v>73</v>
      </c>
      <c r="F226">
        <v>78</v>
      </c>
      <c r="G226">
        <v>190</v>
      </c>
      <c r="H226" t="s">
        <v>621</v>
      </c>
      <c r="I226" s="1" t="s">
        <v>587</v>
      </c>
      <c r="J226" s="1" t="s">
        <v>62</v>
      </c>
      <c r="K226" s="1">
        <v>66</v>
      </c>
      <c r="L226" s="1">
        <v>63</v>
      </c>
      <c r="M226" s="1">
        <v>2149</v>
      </c>
      <c r="N226" s="12">
        <v>364</v>
      </c>
      <c r="O226" s="12">
        <v>919</v>
      </c>
      <c r="P226" s="12">
        <v>0.39600000000000002</v>
      </c>
      <c r="Q226" s="7">
        <v>36</v>
      </c>
      <c r="R226" s="7">
        <v>153</v>
      </c>
      <c r="S226" s="7">
        <v>0.23499999999999999</v>
      </c>
      <c r="T226" s="1">
        <v>328</v>
      </c>
      <c r="U226" s="1">
        <v>766</v>
      </c>
      <c r="V226" s="1">
        <v>0.42799999999999999</v>
      </c>
      <c r="W226" s="1">
        <v>0.41599999999999998</v>
      </c>
      <c r="X226" s="16">
        <v>202</v>
      </c>
      <c r="Y226" s="16">
        <v>291</v>
      </c>
      <c r="Z226" s="16">
        <v>0.69399999999999995</v>
      </c>
      <c r="AA226" s="20">
        <v>64</v>
      </c>
      <c r="AB226" s="20">
        <v>289</v>
      </c>
      <c r="AC226" s="20">
        <v>353</v>
      </c>
      <c r="AD226" s="32">
        <v>442</v>
      </c>
      <c r="AE226" s="34">
        <v>111</v>
      </c>
      <c r="AF226" s="30">
        <v>30</v>
      </c>
      <c r="AG226" s="1">
        <v>253</v>
      </c>
      <c r="AH226" s="1">
        <v>167</v>
      </c>
      <c r="AI226" s="1">
        <v>966</v>
      </c>
      <c r="AJ226" s="1"/>
      <c r="AK226" s="4">
        <f>(AVERAGE(AM226:BB226)/0.87)*0.85+10</f>
        <v>89.844367927074302</v>
      </c>
      <c r="AL226" s="4">
        <f>AVERAGE(AM226:BB226)</f>
        <v>81.723058937123113</v>
      </c>
      <c r="AM226" s="14">
        <f>((P226*100)*0.5+(N226/6.59)*0.5)*0.66+45</f>
        <v>76.295617602427924</v>
      </c>
      <c r="AN226" s="10">
        <f>(BS226-MIN(BS$2:BS$493))/(MAX(BS$2:BS$493)-MIN(BS$2:BS$493))*61 +45</f>
        <v>67.524676956209618</v>
      </c>
      <c r="AO226" s="18">
        <f>IF(Y226&gt;50,((Z226*107)*0.9+(X226/5)*0.1)*0.7+30,((Z226*90)*0.5+(X226/5)*0.5)*0.7+40)</f>
        <v>79.61054</v>
      </c>
      <c r="AP226" s="39">
        <f>((AZ226/0.96)*0.4+(AS226/0.96)*0.3+(T226/6.3)*0.4)*0.6+40</f>
        <v>85.712344444304492</v>
      </c>
      <c r="AQ226" s="37">
        <f>(AE226/1.5)*0.57+47</f>
        <v>89.18</v>
      </c>
      <c r="AR226" s="24">
        <f>((AF226/1.8)*0.8+(F226/0.8)*0.2)*0.73+40</f>
        <v>63.968333333333334</v>
      </c>
      <c r="AS226" s="22">
        <f>((AA226/3)*0.6+(AC226/9)*0.2+(AZ226/0.96)*0.2)*0.75+40</f>
        <v>68.246399822321536</v>
      </c>
      <c r="AT226" s="26">
        <f>((AB226/7)*0.65+(AC226/9)*0.2+(AZ226/0.96)*0.25)*0.6+47</f>
        <v>80.571161727083421</v>
      </c>
      <c r="AU226" s="43">
        <f>((AD226/5.5)*0.9+(AY226/0.95)*0.15)*0.61+40</f>
        <v>93.173320574162673</v>
      </c>
      <c r="AV226" s="37">
        <f>(((AG226-321)/-3.21)*0.1+(AU226/0.95)*0.57+(AS226/0.95)*0.2+(AI226/20)*0.2)*0.6+40</f>
        <v>89.230021316374973</v>
      </c>
      <c r="AW226" s="42">
        <f>((AQ226/0.95)*0.4+(AS226/0.95)*0.2+(AR226/0.95)*0.2+(AY226/0.95)*0.2)*0.71+30</f>
        <v>90.473275903266313</v>
      </c>
      <c r="AX226" s="45">
        <f>(BI226*0.3+BK226*0.2+BM226*0.2+AY226*0.1+BN226*0.2)*0.8+30</f>
        <v>87.791697867589249</v>
      </c>
      <c r="AY226" s="47">
        <v>94</v>
      </c>
      <c r="AZ226" s="28">
        <f>(BI226*0.2+BJ226*0.3+(AC226/11)*0.3+(AR226/0.96)*0.1+BM226*0.1+(AY226/0.96)*0.1)*0.65+40</f>
        <v>81.683625529524434</v>
      </c>
      <c r="BA226" s="49">
        <f>IF(C226="C",(((AY226/0.95)*0.35+(AU226/0.95)*0.2+BK226*0.45)*0.55+30),IF(C226="PF",(((AY226/0.95)*0.4+(AU226/0.95)*0.25+BK226*0.35)*0.65+35),(((T226/6.3)*0.1+(AY226/0.95)*0.35+(AU226/0.95)*0.2+BK226*0.35)*0.65+40)))</f>
        <v>88.597811641643986</v>
      </c>
      <c r="BB226" s="45">
        <f>(BL226*0.3+BJ226*0.3+BI226*0.1+BN226*0.1+(AH226/2.8)*0.25)*0.62+40</f>
        <v>71.51011627572764</v>
      </c>
      <c r="BC226" s="5">
        <f>((D226-39)/-0.2)*0.5+50</f>
        <v>90</v>
      </c>
      <c r="BD226" s="5">
        <f>((F226-69)/0.19)*0.45+55</f>
        <v>76.315789473684205</v>
      </c>
      <c r="BE226" s="5">
        <f>((F226-85)/-0.16)*0.45+55</f>
        <v>74.6875</v>
      </c>
      <c r="BF226" s="5">
        <f>((G226-161)/1.34)*0.45+55</f>
        <v>64.738805970149258</v>
      </c>
      <c r="BG226" s="5">
        <f>((G226-295)/-1.34)*0.45+55</f>
        <v>90.261194029850742</v>
      </c>
      <c r="BH226" s="5">
        <f>(M226/29.81)*0.45+55</f>
        <v>87.440456222744046</v>
      </c>
      <c r="BI226" s="5">
        <f>((D226-39)/-0.2)</f>
        <v>80</v>
      </c>
      <c r="BJ226" s="5">
        <f>((F226-69)/0.19)</f>
        <v>47.368421052631575</v>
      </c>
      <c r="BK226" s="5">
        <f>((F226-85)/-0.16)</f>
        <v>43.75</v>
      </c>
      <c r="BL226" s="5">
        <f>((G226-161)/1.34)</f>
        <v>21.641791044776117</v>
      </c>
      <c r="BM226" s="5">
        <f>((G226-295)/-1.34)</f>
        <v>78.358208955223873</v>
      </c>
      <c r="BN226" s="5">
        <f>(M226/29.81)</f>
        <v>72.089902717209</v>
      </c>
      <c r="BP226" s="51" t="s">
        <v>793</v>
      </c>
      <c r="BQ226" s="51" t="s">
        <v>781</v>
      </c>
      <c r="BS226">
        <v>71.335999999999999</v>
      </c>
    </row>
    <row r="227" spans="1:71" x14ac:dyDescent="0.25">
      <c r="A227" s="1">
        <v>451</v>
      </c>
      <c r="B227" s="1" t="s">
        <v>517</v>
      </c>
      <c r="C227" s="1" t="s">
        <v>73</v>
      </c>
      <c r="D227" s="1">
        <v>32</v>
      </c>
      <c r="E227" s="4">
        <f>(F227-5)</f>
        <v>70</v>
      </c>
      <c r="F227">
        <v>75</v>
      </c>
      <c r="G227">
        <v>205</v>
      </c>
      <c r="H227" t="s">
        <v>586</v>
      </c>
      <c r="I227" s="1" t="s">
        <v>637</v>
      </c>
      <c r="J227" s="1" t="s">
        <v>31</v>
      </c>
      <c r="K227" s="1">
        <v>79</v>
      </c>
      <c r="L227" s="1">
        <v>12</v>
      </c>
      <c r="M227" s="1">
        <v>1494</v>
      </c>
      <c r="N227" s="12">
        <v>246</v>
      </c>
      <c r="O227" s="12">
        <v>505</v>
      </c>
      <c r="P227" s="12">
        <v>0.48699999999999999</v>
      </c>
      <c r="Q227" s="7">
        <v>26</v>
      </c>
      <c r="R227" s="7">
        <v>97</v>
      </c>
      <c r="S227" s="7">
        <v>0.26800000000000002</v>
      </c>
      <c r="T227" s="1">
        <v>220</v>
      </c>
      <c r="U227" s="1">
        <v>408</v>
      </c>
      <c r="V227" s="1">
        <v>0.53900000000000003</v>
      </c>
      <c r="W227" s="1">
        <v>0.51300000000000001</v>
      </c>
      <c r="X227" s="16">
        <v>87</v>
      </c>
      <c r="Y227" s="16">
        <v>102</v>
      </c>
      <c r="Z227" s="16">
        <v>0.85299999999999998</v>
      </c>
      <c r="AA227" s="20">
        <v>20</v>
      </c>
      <c r="AB227" s="20">
        <v>123</v>
      </c>
      <c r="AC227" s="20">
        <v>143</v>
      </c>
      <c r="AD227" s="32">
        <v>220</v>
      </c>
      <c r="AE227" s="34">
        <v>46</v>
      </c>
      <c r="AF227" s="30">
        <v>8</v>
      </c>
      <c r="AG227" s="1">
        <v>89</v>
      </c>
      <c r="AH227" s="1">
        <v>88</v>
      </c>
      <c r="AI227" s="1">
        <v>605</v>
      </c>
      <c r="AJ227" s="1"/>
      <c r="AK227" s="4">
        <f>(AVERAGE(AM227:BB227)/0.87)*0.85+10</f>
        <v>80.302852747092686</v>
      </c>
      <c r="AL227" s="4">
        <f>AVERAGE(AM227:BB227)</f>
        <v>71.95703751761252</v>
      </c>
      <c r="AM227" s="14">
        <f>((P227*100)*0.5+(N227/6.59)*0.5)*0.66+45</f>
        <v>73.389664643399087</v>
      </c>
      <c r="AN227" s="10">
        <f>(BS227-MIN(BS$2:BS$493))/(MAX(BS$2:BS$493)-MIN(BS$2:BS$493))*61 +45</f>
        <v>67.512360911701364</v>
      </c>
      <c r="AO227" s="18">
        <f>IF(Y227&gt;50,((Z227*107)*0.9+(X227/5)*0.1)*0.7+30,((Z227*90)*0.5+(X227/5)*0.5)*0.7+40)</f>
        <v>88.718729999999994</v>
      </c>
      <c r="AP227" s="39">
        <f>((AZ227/0.96)*0.4+(AS227/0.96)*0.3+(T227/6.3)*0.4)*0.6+40</f>
        <v>75.555439970821112</v>
      </c>
      <c r="AQ227" s="37">
        <f>(AE227/1.5)*0.57+47</f>
        <v>64.48</v>
      </c>
      <c r="AR227" s="24">
        <f>((AF227/1.8)*0.8+(F227/0.8)*0.2)*0.73+40</f>
        <v>56.283055555555556</v>
      </c>
      <c r="AS227" s="22">
        <f>((AA227/3)*0.6+(AC227/9)*0.2+(AZ227/0.96)*0.2)*0.75+40</f>
        <v>55.82535436263052</v>
      </c>
      <c r="AT227" s="26">
        <f>((AB227/7)*0.65+(AC227/9)*0.2+(AZ227/0.96)*0.25)*0.6+47</f>
        <v>66.201544838821007</v>
      </c>
      <c r="AU227" s="43">
        <f>((AD227/5.5)*0.95+(AY227/0.95)*0.17)*0.67+40</f>
        <v>75.038952868421063</v>
      </c>
      <c r="AV227" s="37">
        <f>(((AG227-321)/-3.21)*0.1+(AU227/0.95)*0.57+(AS227/0.95)*0.2+(AI227/20)*0.2)*0.6+40</f>
        <v>82.032095339726283</v>
      </c>
      <c r="AW227" s="42">
        <f>((AQ227/0.95)*0.4+(AS227/0.95)*0.2+(AR227/0.95)*0.2+(AY227/0.95)*0.2)*0.71+30</f>
        <v>77.975537085021557</v>
      </c>
      <c r="AX227" s="45">
        <f>(BI227*0.3+BK227*0.2+BM227*0.2+AY227*0.1+BN227*0.2)*0.8+30</f>
        <v>73.55662952299889</v>
      </c>
      <c r="AY227" s="47">
        <f>(BI227*0.2+BK227*0.2+BM227*0.2+(AQ227/0.96)*0.45)*0.79+30</f>
        <v>79.89469029850747</v>
      </c>
      <c r="AZ227" s="28">
        <f>(BI227*0.2+BJ227*0.3+(AC227/11)*0.3+(AR227/0.96)*0.1+BM227*0.1+(AY227/0.96)*0.1)*0.65+40</f>
        <v>66.828934587502005</v>
      </c>
      <c r="BA227" s="49">
        <f>IF(C227="C",(((AY227/0.95)*0.35+(AU227/0.95)*0.2+BK227*0.45)*0.55+30),IF(C227="PF",(((AY227/0.95)*0.4+(AU227/0.95)*0.25+BK227*0.35)*0.65+35),(((T227/6.3)*0.1+(AY227/0.95)*0.35+(AU227/0.95)*0.2+BK227*0.35)*0.65+40)))</f>
        <v>85.889755391741474</v>
      </c>
      <c r="BB227" s="45">
        <f>(BL227*0.3+BJ227*0.3+BI227*0.1+BN227*0.1+(AH227/2.8)*0.25)*0.62+40</f>
        <v>62.129854904952779</v>
      </c>
      <c r="BC227" s="5">
        <f>((D227-39)/-0.2)*0.5+50</f>
        <v>67.5</v>
      </c>
      <c r="BD227" s="5">
        <f>((F227-69)/0.19)*0.45+55</f>
        <v>69.21052631578948</v>
      </c>
      <c r="BE227" s="5">
        <f>((F227-85)/-0.16)*0.45+55</f>
        <v>83.125</v>
      </c>
      <c r="BF227" s="5">
        <f>((G227-161)/1.34)*0.45+55</f>
        <v>69.776119402985074</v>
      </c>
      <c r="BG227" s="5">
        <f>((G227-295)/-1.34)*0.45+55</f>
        <v>85.223880597014926</v>
      </c>
      <c r="BH227" s="5">
        <f>(M227/29.81)*0.45+55</f>
        <v>77.552834619255293</v>
      </c>
      <c r="BI227" s="5">
        <f>((D227-39)/-0.2)</f>
        <v>35</v>
      </c>
      <c r="BJ227" s="5">
        <f>((F227-69)/0.19)</f>
        <v>31.578947368421051</v>
      </c>
      <c r="BK227" s="5">
        <f>((F227-85)/-0.16)</f>
        <v>62.5</v>
      </c>
      <c r="BL227" s="5">
        <f>((G227-161)/1.34)</f>
        <v>32.835820895522389</v>
      </c>
      <c r="BM227" s="5">
        <f>((G227-295)/-1.34)</f>
        <v>67.164179104477611</v>
      </c>
      <c r="BN227" s="5">
        <f>(M227/29.81)</f>
        <v>50.117410265011742</v>
      </c>
      <c r="BP227" s="51" t="s">
        <v>793</v>
      </c>
      <c r="BQ227" s="51" t="s">
        <v>790</v>
      </c>
      <c r="BS227">
        <v>71.321600000000004</v>
      </c>
    </row>
    <row r="228" spans="1:71" x14ac:dyDescent="0.25">
      <c r="A228" s="1">
        <v>147</v>
      </c>
      <c r="B228" s="1" t="s">
        <v>208</v>
      </c>
      <c r="C228" s="1" t="s">
        <v>50</v>
      </c>
      <c r="D228" s="1">
        <v>25</v>
      </c>
      <c r="E228" s="4">
        <f>(F228-5)</f>
        <v>73</v>
      </c>
      <c r="F228">
        <v>78</v>
      </c>
      <c r="G228">
        <v>220</v>
      </c>
      <c r="H228" t="s">
        <v>639</v>
      </c>
      <c r="I228" s="1" t="s">
        <v>587</v>
      </c>
      <c r="J228" s="1" t="s">
        <v>41</v>
      </c>
      <c r="K228" s="1">
        <v>79</v>
      </c>
      <c r="L228" s="1">
        <v>76</v>
      </c>
      <c r="M228" s="1">
        <v>2690</v>
      </c>
      <c r="N228" s="12">
        <v>521</v>
      </c>
      <c r="O228" s="12">
        <v>1165</v>
      </c>
      <c r="P228" s="12">
        <v>0.44700000000000001</v>
      </c>
      <c r="Q228" s="7">
        <v>69</v>
      </c>
      <c r="R228" s="7">
        <v>227</v>
      </c>
      <c r="S228" s="7">
        <v>0.30399999999999999</v>
      </c>
      <c r="T228" s="1">
        <v>452</v>
      </c>
      <c r="U228" s="1">
        <v>938</v>
      </c>
      <c r="V228" s="1">
        <v>0.48199999999999998</v>
      </c>
      <c r="W228" s="1">
        <v>0.47699999999999998</v>
      </c>
      <c r="X228" s="16">
        <v>202</v>
      </c>
      <c r="Y228" s="16">
        <v>291</v>
      </c>
      <c r="Z228" s="16">
        <v>0.69399999999999995</v>
      </c>
      <c r="AA228" s="20">
        <v>82</v>
      </c>
      <c r="AB228" s="20">
        <v>334</v>
      </c>
      <c r="AC228" s="20">
        <v>416</v>
      </c>
      <c r="AD228" s="32">
        <v>521</v>
      </c>
      <c r="AE228" s="34">
        <v>100</v>
      </c>
      <c r="AF228" s="30">
        <v>37</v>
      </c>
      <c r="AG228" s="1">
        <v>246</v>
      </c>
      <c r="AH228" s="1">
        <v>198</v>
      </c>
      <c r="AI228" s="1">
        <v>1313</v>
      </c>
      <c r="AJ228" s="1"/>
      <c r="AK228" s="4">
        <f>(AVERAGE(AM228:BB228)/0.87)*0.85+10</f>
        <v>90.811416023760287</v>
      </c>
      <c r="AL228" s="4">
        <f>AVERAGE(AM228:BB228)</f>
        <v>82.712861106672293</v>
      </c>
      <c r="AM228" s="14">
        <f>((P228*100)*0.5+(N228/6.59)*0.5)*0.66+45</f>
        <v>85.840529590288327</v>
      </c>
      <c r="AN228" s="10">
        <f>(BS228-MIN(BS$2:BS$493))/(MAX(BS$2:BS$493)-MIN(BS$2:BS$493))*61 +45</f>
        <v>67.470623205312279</v>
      </c>
      <c r="AO228" s="18">
        <f>IF(Y228&gt;50,((Z228*107)*0.9+(X228/5)*0.1)*0.7+30,((Z228*90)*0.5+(X228/5)*0.5)*0.7+40)</f>
        <v>79.61054</v>
      </c>
      <c r="AP228" s="39">
        <f>((AZ228/0.96)*0.4+(AS228/0.96)*0.3+(T228/6.3)*0.4)*0.6+40</f>
        <v>90.616689857360512</v>
      </c>
      <c r="AQ228" s="37">
        <f>(AE228/1.5)*0.57+47</f>
        <v>85</v>
      </c>
      <c r="AR228" s="24">
        <f>((AF228/1.8)*0.8+(F228/0.8)*0.2)*0.73+40</f>
        <v>66.239444444444445</v>
      </c>
      <c r="AS228" s="22">
        <f>((AA228/3)*0.6+(AC228/9)*0.2+(AZ228/0.96)*0.2)*0.75+40</f>
        <v>71.704042277844053</v>
      </c>
      <c r="AT228" s="26">
        <f>((AB228/7)*0.65+(AC228/9)*0.2+(AZ228/0.96)*0.25)*0.6+47</f>
        <v>83.625947039748809</v>
      </c>
      <c r="AU228" s="43">
        <f>((AD228/6)*0.9+(AY228/0.95)*0.1)*0.61+40</f>
        <v>93.340798011586799</v>
      </c>
      <c r="AV228" s="37">
        <f>(((AG228-321)/-3.21)*0.1+(AU228/0.95)*0.57+(AS228/0.95)*0.2+(AI228/20)*0.2)*0.6+40</f>
        <v>91.939909151830051</v>
      </c>
      <c r="AW228" s="42">
        <f>((AQ228/0.95)*0.4+(AS228/0.95)*0.2+(AR228/0.95)*0.2+(AY228/0.95)*0.2)*0.71+30</f>
        <v>89.226829745496516</v>
      </c>
      <c r="AX228" s="45">
        <f>(BI228*0.3+BK228*0.2+BM228*0.2+AY228*0.1+BN228*0.2)*0.8+30</f>
        <v>84.256719584607993</v>
      </c>
      <c r="AY228" s="47">
        <f>(BI228*0.2+BK228*0.2+BM228*0.2+(AQ228/0.96)*0.45)*0.79+30</f>
        <v>88.292346082089551</v>
      </c>
      <c r="AZ228" s="28">
        <f>(BI228*0.2+BJ228*0.3+(AC228/11)*0.3+(AR228/0.96)*0.1+BM228*0.1+(AY228/0.96)*0.1)*0.65+40</f>
        <v>79.812537244868551</v>
      </c>
      <c r="BA228" s="49">
        <f>IF(C228="C",(((AY228/0.95)*0.35+(AU228/0.95)*0.2+BK228*0.45)*0.55+30),IF(C228="PF",(((AY228/0.95)*0.4+(AU228/0.95)*0.25+BK228*0.35)*0.65+35),(((T228/6.3)*0.1+(AY228/0.95)*0.35+(AU228/0.95)*0.2+BK228*0.35)*0.65+40)))</f>
        <v>88.533261774209592</v>
      </c>
      <c r="BB228" s="45">
        <f>(BL228*0.3+BJ228*0.3+BI228*0.1+BN228*0.1+(AH228/2.8)*0.25)*0.62+40</f>
        <v>77.895559697069217</v>
      </c>
      <c r="BC228" s="5">
        <f>((D228-39)/-0.2)*0.5+50</f>
        <v>85</v>
      </c>
      <c r="BD228" s="5">
        <f>((F228-69)/0.19)*0.45+55</f>
        <v>76.315789473684205</v>
      </c>
      <c r="BE228" s="5">
        <f>((F228-85)/-0.16)*0.45+55</f>
        <v>74.6875</v>
      </c>
      <c r="BF228" s="5">
        <f>((G228-161)/1.34)*0.45+55</f>
        <v>74.81343283582089</v>
      </c>
      <c r="BG228" s="5">
        <f>((G228-295)/-1.34)*0.45+55</f>
        <v>80.18656716417911</v>
      </c>
      <c r="BH228" s="5">
        <f>(M228/29.81)*0.45+55</f>
        <v>95.607178799060733</v>
      </c>
      <c r="BI228" s="5">
        <f>((D228-39)/-0.2)</f>
        <v>70</v>
      </c>
      <c r="BJ228" s="5">
        <f>((F228-69)/0.19)</f>
        <v>47.368421052631575</v>
      </c>
      <c r="BK228" s="5">
        <f>((F228-85)/-0.16)</f>
        <v>43.75</v>
      </c>
      <c r="BL228" s="5">
        <f>((G228-161)/1.34)</f>
        <v>44.029850746268657</v>
      </c>
      <c r="BM228" s="5">
        <f>((G228-295)/-1.34)</f>
        <v>55.970149253731343</v>
      </c>
      <c r="BN228" s="5">
        <f>(M228/29.81)</f>
        <v>90.238175109023828</v>
      </c>
      <c r="BP228" s="51" t="s">
        <v>786</v>
      </c>
      <c r="BQ228" s="51" t="s">
        <v>787</v>
      </c>
      <c r="BS228">
        <v>71.272799999999989</v>
      </c>
    </row>
    <row r="229" spans="1:71" x14ac:dyDescent="0.25">
      <c r="A229" s="1">
        <v>386</v>
      </c>
      <c r="B229" s="1" t="s">
        <v>450</v>
      </c>
      <c r="C229" s="1" t="s">
        <v>30</v>
      </c>
      <c r="D229" s="1">
        <v>23</v>
      </c>
      <c r="E229" s="4">
        <f>(F229-5)</f>
        <v>74</v>
      </c>
      <c r="F229">
        <v>79</v>
      </c>
      <c r="G229">
        <v>210</v>
      </c>
      <c r="H229" t="s">
        <v>718</v>
      </c>
      <c r="I229" s="1" t="s">
        <v>587</v>
      </c>
      <c r="J229" s="1" t="s">
        <v>34</v>
      </c>
      <c r="K229" s="1">
        <v>67</v>
      </c>
      <c r="L229" s="1">
        <v>65</v>
      </c>
      <c r="M229" s="1">
        <v>1286</v>
      </c>
      <c r="N229" s="12">
        <v>92</v>
      </c>
      <c r="O229" s="12">
        <v>201</v>
      </c>
      <c r="P229" s="12">
        <v>0.45800000000000002</v>
      </c>
      <c r="Q229" s="7">
        <v>21</v>
      </c>
      <c r="R229" s="7">
        <v>85</v>
      </c>
      <c r="S229" s="7">
        <v>0.247</v>
      </c>
      <c r="T229" s="1">
        <v>71</v>
      </c>
      <c r="U229" s="1">
        <v>116</v>
      </c>
      <c r="V229" s="1">
        <v>0.61199999999999999</v>
      </c>
      <c r="W229" s="1">
        <v>0.51</v>
      </c>
      <c r="X229" s="16">
        <v>23</v>
      </c>
      <c r="Y229" s="16">
        <v>48</v>
      </c>
      <c r="Z229" s="16">
        <v>0.47899999999999998</v>
      </c>
      <c r="AA229" s="20">
        <v>60</v>
      </c>
      <c r="AB229" s="20">
        <v>195</v>
      </c>
      <c r="AC229" s="20">
        <v>255</v>
      </c>
      <c r="AD229" s="32">
        <v>70</v>
      </c>
      <c r="AE229" s="34">
        <v>53</v>
      </c>
      <c r="AF229" s="30">
        <v>29</v>
      </c>
      <c r="AG229" s="1">
        <v>46</v>
      </c>
      <c r="AH229" s="1">
        <v>141</v>
      </c>
      <c r="AI229" s="1">
        <v>228</v>
      </c>
      <c r="AJ229" s="1"/>
      <c r="AK229" s="4">
        <f>(AVERAGE(AM229:BB229)/0.87)*0.85+10</f>
        <v>79.642467002013049</v>
      </c>
      <c r="AL229" s="4">
        <f>AVERAGE(AM229:BB229)</f>
        <v>71.281113284413351</v>
      </c>
      <c r="AM229" s="14">
        <f>((P229*100)*0.5+(N229/6.59)*0.5)*0.66+45</f>
        <v>64.720980273141123</v>
      </c>
      <c r="AN229" s="10">
        <f>(BS229-MIN(BS$2:BS$493))/(MAX(BS$2:BS$493)-MIN(BS$2:BS$493))*61 +45</f>
        <v>67.385095118449385</v>
      </c>
      <c r="AO229" s="18">
        <f>IF(Y229&gt;50,((Z229*107)*0.9+(X229/5)*0.1)*0.7+30,((Z229*90)*0.5+(X229/5)*0.5)*0.7+40)</f>
        <v>56.698499999999996</v>
      </c>
      <c r="AP229" s="39">
        <f>((AZ229/0.96)*0.4+(AS229/0.96)*0.3+(T229/6.3)*0.4)*0.6+40</f>
        <v>74.831401318910636</v>
      </c>
      <c r="AQ229" s="37">
        <f>(AE229/1.5)*0.57+47</f>
        <v>67.14</v>
      </c>
      <c r="AR229" s="24">
        <f>((AF229/1.8)*0.8+(F229/0.8)*0.2)*0.73+40</f>
        <v>63.826388888888886</v>
      </c>
      <c r="AS229" s="22">
        <f>((AA229/3)*0.6+(AC229/9)*0.2+(AZ229/0.96)*0.2)*0.75+40</f>
        <v>65.637280791132156</v>
      </c>
      <c r="AT229" s="26">
        <f>((AB229/7)*0.65+(AC229/9)*0.2+(AZ229/0.96)*0.25)*0.6+47</f>
        <v>73.651566505417875</v>
      </c>
      <c r="AU229" s="43">
        <f>((AD229/5.5)*0.95+(AY229/0.95)*0.17)*0.67+40</f>
        <v>58.106145179724884</v>
      </c>
      <c r="AV229" s="37">
        <f>(((AG229-321)/-3.21)*0.1+(AU229/0.95)*0.57+(AS229/0.95)*0.2+(AI229/20)*0.2)*0.6+40</f>
        <v>75.717424122626554</v>
      </c>
      <c r="AW229" s="42">
        <f>((AQ229/0.95)*0.4+(AS229/0.95)*0.2+(AR229/0.95)*0.2+(AY229/0.95)*0.2)*0.71+30</f>
        <v>81.896342248990095</v>
      </c>
      <c r="AX229" s="45">
        <f>(BI229*0.3+BK229*0.2+BM229*0.2+AY229*0.1+BN229*0.2)*0.8+30</f>
        <v>78.92764902720964</v>
      </c>
      <c r="AY229" s="47">
        <f>(BI229*0.2+BK229*0.2+BM229*0.2+(AQ229/0.96)*0.45)*0.79+30</f>
        <v>83.450169309701494</v>
      </c>
      <c r="AZ229" s="28">
        <f>(BI229*0.2+BJ229*0.3+(AC229/11)*0.3+(AR229/0.96)*0.1+BM229*0.1+(AY229/0.96)*0.1)*0.65+40</f>
        <v>79.278597063245826</v>
      </c>
      <c r="BA229" s="49">
        <f>IF(C229="C",(((AY229/0.95)*0.35+(AU229/0.95)*0.2+BK229*0.45)*0.55+30),IF(C229="PF",(((AY229/0.95)*0.4+(AU229/0.95)*0.25+BK229*0.35)*0.65+35),(((T229/6.3)*0.1+(AY229/0.95)*0.35+(AU229/0.95)*0.2+BK229*0.35)*0.65+40)))</f>
        <v>77.199276410246341</v>
      </c>
      <c r="BB229" s="45">
        <f>(BL229*0.3+BJ229*0.3+BI229*0.1+BN229*0.1+(AH229/2.8)*0.25)*0.62+40</f>
        <v>72.030996292928563</v>
      </c>
      <c r="BC229" s="5">
        <f>((D229-39)/-0.2)*0.5+50</f>
        <v>90</v>
      </c>
      <c r="BD229" s="5">
        <f>((F229-69)/0.19)*0.45+55</f>
        <v>78.68421052631578</v>
      </c>
      <c r="BE229" s="5">
        <f>((F229-85)/-0.16)*0.45+55</f>
        <v>71.875</v>
      </c>
      <c r="BF229" s="5">
        <f>((G229-161)/1.34)*0.45+55</f>
        <v>71.455223880597018</v>
      </c>
      <c r="BG229" s="5">
        <f>((G229-295)/-1.34)*0.45+55</f>
        <v>83.544776119402982</v>
      </c>
      <c r="BH229" s="5">
        <f>(M229/29.81)*0.45+55</f>
        <v>74.412948674941291</v>
      </c>
      <c r="BI229" s="5">
        <f>((D229-39)/-0.2)</f>
        <v>80</v>
      </c>
      <c r="BJ229" s="5">
        <f>((F229-69)/0.19)</f>
        <v>52.631578947368418</v>
      </c>
      <c r="BK229" s="5">
        <f>((F229-85)/-0.16)</f>
        <v>37.5</v>
      </c>
      <c r="BL229" s="5">
        <f>((G229-161)/1.34)</f>
        <v>36.567164179104473</v>
      </c>
      <c r="BM229" s="5">
        <f>((G229-295)/-1.34)</f>
        <v>63.432835820895519</v>
      </c>
      <c r="BN229" s="5">
        <f>(M229/29.81)</f>
        <v>43.139885944313988</v>
      </c>
      <c r="BP229" s="51" t="s">
        <v>797</v>
      </c>
      <c r="BQ229" s="51" t="s">
        <v>789</v>
      </c>
      <c r="BS229">
        <v>71.172799999999995</v>
      </c>
    </row>
    <row r="230" spans="1:71" x14ac:dyDescent="0.25">
      <c r="A230" s="1">
        <v>334</v>
      </c>
      <c r="B230" s="1" t="s">
        <v>396</v>
      </c>
      <c r="C230" s="1" t="s">
        <v>25</v>
      </c>
      <c r="D230" s="1">
        <v>24</v>
      </c>
      <c r="E230" s="4">
        <f>(F230-5)</f>
        <v>79</v>
      </c>
      <c r="F230">
        <v>84</v>
      </c>
      <c r="G230">
        <v>255</v>
      </c>
      <c r="H230" t="s">
        <v>586</v>
      </c>
      <c r="I230" s="1" t="s">
        <v>714</v>
      </c>
      <c r="J230" s="1" t="s">
        <v>69</v>
      </c>
      <c r="K230" s="1">
        <v>71</v>
      </c>
      <c r="L230" s="1">
        <v>62</v>
      </c>
      <c r="M230" s="1">
        <v>2037</v>
      </c>
      <c r="N230" s="12">
        <v>353</v>
      </c>
      <c r="O230" s="12">
        <v>700</v>
      </c>
      <c r="P230" s="12">
        <v>0.504</v>
      </c>
      <c r="Q230" s="7">
        <v>49</v>
      </c>
      <c r="R230" s="7">
        <v>133</v>
      </c>
      <c r="S230" s="7">
        <v>0.36799999999999999</v>
      </c>
      <c r="T230" s="1">
        <v>304</v>
      </c>
      <c r="U230" s="1">
        <v>567</v>
      </c>
      <c r="V230" s="1">
        <v>0.53600000000000003</v>
      </c>
      <c r="W230" s="1">
        <v>0.53900000000000003</v>
      </c>
      <c r="X230" s="16">
        <v>100</v>
      </c>
      <c r="Y230" s="16">
        <v>166</v>
      </c>
      <c r="Z230" s="16">
        <v>0.60199999999999998</v>
      </c>
      <c r="AA230" s="20">
        <v>137</v>
      </c>
      <c r="AB230" s="20">
        <v>284</v>
      </c>
      <c r="AC230" s="20">
        <v>421</v>
      </c>
      <c r="AD230" s="32">
        <v>130</v>
      </c>
      <c r="AE230" s="34">
        <v>56</v>
      </c>
      <c r="AF230" s="30">
        <v>34</v>
      </c>
      <c r="AG230" s="1">
        <v>123</v>
      </c>
      <c r="AH230" s="1">
        <v>203</v>
      </c>
      <c r="AI230" s="1">
        <v>855</v>
      </c>
      <c r="AJ230" s="1"/>
      <c r="AK230" s="4">
        <f>(AVERAGE(AM230:BB230)/0.87)*0.85+10</f>
        <v>84.176389323288745</v>
      </c>
      <c r="AL230" s="4">
        <f>AVERAGE(AM230:BB230)</f>
        <v>75.921716130895533</v>
      </c>
      <c r="AM230" s="14">
        <f>((P230*100)*0.5+(N230/6.59)*0.5)*0.66+45</f>
        <v>79.308783004552353</v>
      </c>
      <c r="AN230" s="10">
        <f>(BS230-MIN(BS$2:BS$493))/(MAX(BS$2:BS$493)-MIN(BS$2:BS$493))*61 +45</f>
        <v>67.35841035534817</v>
      </c>
      <c r="AO230" s="18">
        <f>IF(Y230&gt;50,((Z230*107)*0.9+(X230/5)*0.1)*0.7+30,((Z230*90)*0.5+(X230/5)*0.5)*0.7+40)</f>
        <v>71.980819999999994</v>
      </c>
      <c r="AP230" s="39">
        <f>((AZ230/0.96)*0.4+(AS230/0.96)*0.3+(T230/6.3)*0.4)*0.6+40</f>
        <v>87.703158886499608</v>
      </c>
      <c r="AQ230" s="37">
        <f>(AE230/1.5)*0.57+47</f>
        <v>68.28</v>
      </c>
      <c r="AR230" s="24">
        <f>((AF230/1.8)*0.8+(F230/0.8)*0.2)*0.73+40</f>
        <v>66.361111111111114</v>
      </c>
      <c r="AS230" s="22">
        <f>((AA230/3)*0.6+(AC230/9)*0.2+(AZ230/0.96)*0.2)*0.75+40</f>
        <v>80.687481494944834</v>
      </c>
      <c r="AT230" s="26">
        <f>((AB230/7)*0.65+(AC230/9)*0.2+(AZ230/0.96)*0.25)*0.6+47</f>
        <v>81.557005304468646</v>
      </c>
      <c r="AU230" s="43">
        <f>((AD230/5.5)*0.95+(AY230/0.95)*0.17)*0.67+40</f>
        <v>63.777540855861247</v>
      </c>
      <c r="AV230" s="37">
        <f>(((AG230-321)/-3.21)*0.1+(AU230/0.95)*0.57+(AS230/0.95)*0.2+(AI230/20)*0.2)*0.6+40</f>
        <v>81.982952213226554</v>
      </c>
      <c r="AW230" s="42">
        <f>((AQ230/0.95)*0.4+(AS230/0.95)*0.2+(AR230/0.95)*0.2+(AY230/0.95)*0.2)*0.71+30</f>
        <v>83.27951328246688</v>
      </c>
      <c r="AX230" s="45">
        <f>(BI230*0.3+BK230*0.2+BM230*0.2+AY230*0.1+BN230*0.2)*0.8+30</f>
        <v>70.536471713714221</v>
      </c>
      <c r="AY230" s="47">
        <f>(BI230*0.2+BK230*0.2+BM230*0.2+(AQ230/0.96)*0.45)*0.79+30</f>
        <v>72.838855410447763</v>
      </c>
      <c r="AZ230" s="28">
        <f>(BI230*0.2+BJ230*0.3+(AC230/11)*0.3+(AR230/0.96)*0.1+BM230*0.1+(AY230/0.96)*0.1)*0.65+40</f>
        <v>83.973214900980309</v>
      </c>
      <c r="BA230" s="49">
        <f>IF(C230="C",(((AY230/0.95)*0.35+(AU230/0.95)*0.2+BK230*0.45)*0.55+30),IF(C230="PF",(((AY230/0.95)*0.4+(AU230/0.95)*0.25+BK230*0.35)*0.65+35),(((T230/6.3)*0.1+(AY230/0.95)*0.35+(AU230/0.95)*0.2+BK230*0.35)*0.65+40)))</f>
        <v>67.266035837677762</v>
      </c>
      <c r="BB230" s="45">
        <f>(BL230*0.3+BJ230*0.3+BI230*0.1+BN230*0.1+(AH230/2.8)*0.25)*0.62+40</f>
        <v>87.856103723029292</v>
      </c>
      <c r="BC230" s="5">
        <f>((D230-39)/-0.2)*0.5+50</f>
        <v>87.5</v>
      </c>
      <c r="BD230" s="5">
        <f>((F230-69)/0.19)*0.45+55</f>
        <v>90.526315789473685</v>
      </c>
      <c r="BE230" s="5">
        <f>((F230-85)/-0.16)*0.45+55</f>
        <v>57.8125</v>
      </c>
      <c r="BF230" s="5">
        <f>((G230-161)/1.34)*0.45+55</f>
        <v>86.567164179104481</v>
      </c>
      <c r="BG230" s="5">
        <f>((G230-295)/-1.34)*0.45+55</f>
        <v>68.432835820895519</v>
      </c>
      <c r="BH230" s="5">
        <f>(M230/29.81)*0.45+55</f>
        <v>85.74974840657498</v>
      </c>
      <c r="BI230" s="5">
        <f>((D230-39)/-0.2)</f>
        <v>75</v>
      </c>
      <c r="BJ230" s="5">
        <f>((F230-69)/0.19)</f>
        <v>78.94736842105263</v>
      </c>
      <c r="BK230" s="5">
        <f>((F230-85)/-0.16)</f>
        <v>6.25</v>
      </c>
      <c r="BL230" s="5">
        <f>((G230-161)/1.34)</f>
        <v>70.149253731343279</v>
      </c>
      <c r="BM230" s="5">
        <f>((G230-295)/-1.34)</f>
        <v>29.850746268656714</v>
      </c>
      <c r="BN230" s="5">
        <f>(M230/29.81)</f>
        <v>68.332774236833274</v>
      </c>
      <c r="BP230" s="51" t="s">
        <v>795</v>
      </c>
      <c r="BQ230" s="51" t="s">
        <v>790</v>
      </c>
      <c r="BS230">
        <v>71.141599999999997</v>
      </c>
    </row>
    <row r="231" spans="1:71" x14ac:dyDescent="0.25">
      <c r="A231" s="1">
        <v>488</v>
      </c>
      <c r="B231" s="1" t="s">
        <v>554</v>
      </c>
      <c r="C231" s="1" t="s">
        <v>30</v>
      </c>
      <c r="D231" s="1">
        <v>19</v>
      </c>
      <c r="E231" s="4">
        <f>(F231-5)</f>
        <v>73</v>
      </c>
      <c r="F231">
        <v>78</v>
      </c>
      <c r="G231">
        <v>215</v>
      </c>
      <c r="H231" t="s">
        <v>593</v>
      </c>
      <c r="I231" s="1" t="s">
        <v>587</v>
      </c>
      <c r="J231" s="1" t="s">
        <v>89</v>
      </c>
      <c r="K231" s="1">
        <v>31</v>
      </c>
      <c r="L231" s="1">
        <v>0</v>
      </c>
      <c r="M231" s="1">
        <v>332</v>
      </c>
      <c r="N231" s="12">
        <v>36</v>
      </c>
      <c r="O231" s="12">
        <v>102</v>
      </c>
      <c r="P231" s="12">
        <v>0.35299999999999998</v>
      </c>
      <c r="Q231" s="7">
        <v>17</v>
      </c>
      <c r="R231" s="7">
        <v>66</v>
      </c>
      <c r="S231" s="7">
        <v>0.25800000000000001</v>
      </c>
      <c r="T231" s="1">
        <v>19</v>
      </c>
      <c r="U231" s="1">
        <v>36</v>
      </c>
      <c r="V231" s="1">
        <v>0.52800000000000002</v>
      </c>
      <c r="W231" s="1">
        <v>0.436</v>
      </c>
      <c r="X231" s="16">
        <v>16</v>
      </c>
      <c r="Y231" s="16">
        <v>29</v>
      </c>
      <c r="Z231" s="16">
        <v>0.55200000000000005</v>
      </c>
      <c r="AA231" s="20">
        <v>9</v>
      </c>
      <c r="AB231" s="20">
        <v>33</v>
      </c>
      <c r="AC231" s="20">
        <v>42</v>
      </c>
      <c r="AD231" s="32">
        <v>13</v>
      </c>
      <c r="AE231" s="34">
        <v>8</v>
      </c>
      <c r="AF231" s="30">
        <v>2</v>
      </c>
      <c r="AG231" s="1">
        <v>5</v>
      </c>
      <c r="AH231" s="1">
        <v>22</v>
      </c>
      <c r="AI231" s="1">
        <v>105</v>
      </c>
      <c r="AJ231" s="1"/>
      <c r="AK231" s="4">
        <f>(AVERAGE(AM231:BB231)/0.87)*0.85+10</f>
        <v>73.9254546697059</v>
      </c>
      <c r="AL231" s="4">
        <f>AVERAGE(AM231:BB231)</f>
        <v>65.429583014875448</v>
      </c>
      <c r="AM231" s="14">
        <f>((P231*100)*0.5+(N231/6.59)*0.5)*0.66+45</f>
        <v>58.451731411229133</v>
      </c>
      <c r="AN231" s="10">
        <f>(BS231-MIN(BS$2:BS$493))/(MAX(BS$2:BS$493)-MIN(BS$2:BS$493))*61 +45</f>
        <v>67.308461952620249</v>
      </c>
      <c r="AO231" s="18">
        <f>IF(Y231&gt;50,((Z231*107)*0.9+(X231/5)*0.1)*0.7+30,((Z231*90)*0.5+(X231/5)*0.5)*0.7+40)</f>
        <v>58.508000000000003</v>
      </c>
      <c r="AP231" s="39">
        <f>((AZ231/0.96)*0.4+(AS231/0.96)*0.3+(T231/6.3)*0.4)*0.6+40</f>
        <v>69.846059488530045</v>
      </c>
      <c r="AQ231" s="37">
        <f>(AE231/1.5)*0.57+47</f>
        <v>50.04</v>
      </c>
      <c r="AR231" s="24">
        <f>((AF231/1.8)*0.8+(F231/0.8)*0.2)*0.73+40</f>
        <v>54.88388888888889</v>
      </c>
      <c r="AS231" s="22">
        <f>((AA231/3)*0.6+(AC231/9)*0.2+(AZ231/0.96)*0.2)*0.75+40</f>
        <v>53.931328651591897</v>
      </c>
      <c r="AT231" s="26">
        <f>((AB231/7)*0.65+(AC231/9)*0.2+(AZ231/0.96)*0.25)*0.6+47</f>
        <v>61.27990008016333</v>
      </c>
      <c r="AU231" s="43">
        <f>((AD231/5.5)*0.95+(AY231/0.95)*0.17)*0.67+40</f>
        <v>51.17705515729665</v>
      </c>
      <c r="AV231" s="37">
        <f>(((AG231-321)/-3.21)*0.1+(AU231/0.95)*0.57+(AS231/0.95)*0.2+(AI231/20)*0.2)*0.6+40</f>
        <v>71.772660268692107</v>
      </c>
      <c r="AW231" s="42">
        <f>((AQ231/0.95)*0.4+(AS231/0.95)*0.2+(AR231/0.95)*0.2+(AY231/0.95)*0.2)*0.71+30</f>
        <v>73.283242844542571</v>
      </c>
      <c r="AX231" s="45">
        <f>(BI231*0.3+BK231*0.2+BM231*0.2+AY231*0.1+BN231*0.2)*0.8+30</f>
        <v>78.788253036619992</v>
      </c>
      <c r="AY231" s="47">
        <f>(BI231*0.2+BK231*0.2+BM231*0.2+(AQ231/0.96)*0.45)*0.79+30</f>
        <v>80.67577332089553</v>
      </c>
      <c r="AZ231" s="28">
        <f>(BI231*0.2+BJ231*0.3+(AC231/11)*0.3+(AR231/0.96)*0.1+BM231*0.1+(AY231/0.96)*0.1)*0.65+40</f>
        <v>76.040503370188148</v>
      </c>
      <c r="BA231" s="49">
        <f>IF(C231="C",(((AY231/0.95)*0.35+(AU231/0.95)*0.2+BK231*0.45)*0.55+30),IF(C231="PF",(((AY231/0.95)*0.4+(AU231/0.95)*0.25+BK231*0.35)*0.65+35),(((T231/6.3)*0.1+(AY231/0.95)*0.35+(AU231/0.95)*0.2+BK231*0.35)*0.65+40)))</f>
        <v>76.472057378613115</v>
      </c>
      <c r="BB231" s="45">
        <f>(BL231*0.3+BJ231*0.3+BI231*0.1+BN231*0.1+(AH231/2.8)*0.25)*0.62+40</f>
        <v>64.414412388135361</v>
      </c>
      <c r="BC231" s="5">
        <f>((D231-39)/-0.2)*0.5+50</f>
        <v>100</v>
      </c>
      <c r="BD231" s="5">
        <f>((F231-69)/0.19)*0.45+55</f>
        <v>76.315789473684205</v>
      </c>
      <c r="BE231" s="5">
        <f>((F231-85)/-0.16)*0.45+55</f>
        <v>74.6875</v>
      </c>
      <c r="BF231" s="5">
        <f>((G231-161)/1.34)*0.45+55</f>
        <v>73.134328358208961</v>
      </c>
      <c r="BG231" s="5">
        <f>((G231-295)/-1.34)*0.45+55</f>
        <v>81.865671641791039</v>
      </c>
      <c r="BH231" s="5">
        <f>(M231/29.81)*0.45+55</f>
        <v>60.011741026501177</v>
      </c>
      <c r="BI231" s="5">
        <f>((D231-39)/-0.2)</f>
        <v>100</v>
      </c>
      <c r="BJ231" s="5">
        <f>((F231-69)/0.19)</f>
        <v>47.368421052631575</v>
      </c>
      <c r="BK231" s="5">
        <f>((F231-85)/-0.16)</f>
        <v>43.75</v>
      </c>
      <c r="BL231" s="5">
        <f>((G231-161)/1.34)</f>
        <v>40.298507462686565</v>
      </c>
      <c r="BM231" s="5">
        <f>((G231-295)/-1.34)</f>
        <v>59.701492537313428</v>
      </c>
      <c r="BN231" s="5">
        <f>(M231/29.81)</f>
        <v>11.137202281113721</v>
      </c>
      <c r="BP231" s="51" t="s">
        <v>796</v>
      </c>
      <c r="BQ231" s="51" t="s">
        <v>781</v>
      </c>
      <c r="BS231">
        <v>71.083200000000005</v>
      </c>
    </row>
    <row r="232" spans="1:71" x14ac:dyDescent="0.25">
      <c r="A232" s="1">
        <v>432</v>
      </c>
      <c r="B232" s="1" t="s">
        <v>497</v>
      </c>
      <c r="C232" s="1" t="s">
        <v>25</v>
      </c>
      <c r="D232" s="1">
        <v>29</v>
      </c>
      <c r="E232" s="4">
        <f>(F232-5)</f>
        <v>76</v>
      </c>
      <c r="F232">
        <v>81</v>
      </c>
      <c r="G232">
        <v>242</v>
      </c>
      <c r="H232" t="s">
        <v>586</v>
      </c>
      <c r="I232" s="1" t="s">
        <v>734</v>
      </c>
      <c r="J232" s="1" t="s">
        <v>57</v>
      </c>
      <c r="K232" s="1">
        <v>40</v>
      </c>
      <c r="L232" s="1">
        <v>4</v>
      </c>
      <c r="M232" s="1">
        <v>892</v>
      </c>
      <c r="N232" s="12">
        <v>122</v>
      </c>
      <c r="O232" s="12">
        <v>319</v>
      </c>
      <c r="P232" s="12">
        <v>0.38200000000000001</v>
      </c>
      <c r="Q232" s="7">
        <v>62</v>
      </c>
      <c r="R232" s="7">
        <v>193</v>
      </c>
      <c r="S232" s="7">
        <v>0.32100000000000001</v>
      </c>
      <c r="T232" s="1">
        <v>60</v>
      </c>
      <c r="U232" s="1">
        <v>126</v>
      </c>
      <c r="V232" s="1">
        <v>0.47599999999999998</v>
      </c>
      <c r="W232" s="1">
        <v>0.48</v>
      </c>
      <c r="X232" s="16">
        <v>33</v>
      </c>
      <c r="Y232" s="16">
        <v>46</v>
      </c>
      <c r="Z232" s="16">
        <v>0.71699999999999997</v>
      </c>
      <c r="AA232" s="20">
        <v>27</v>
      </c>
      <c r="AB232" s="20">
        <v>167</v>
      </c>
      <c r="AC232" s="20">
        <v>194</v>
      </c>
      <c r="AD232" s="32">
        <v>46</v>
      </c>
      <c r="AE232" s="34">
        <v>14</v>
      </c>
      <c r="AF232" s="30">
        <v>16</v>
      </c>
      <c r="AG232" s="1">
        <v>53</v>
      </c>
      <c r="AH232" s="1">
        <v>74</v>
      </c>
      <c r="AI232" s="1">
        <v>339</v>
      </c>
      <c r="AJ232" s="1"/>
      <c r="AK232" s="4">
        <f>(AVERAGE(AM232:BB232)/0.87)*0.85+10</f>
        <v>74.315586109793998</v>
      </c>
      <c r="AL232" s="4">
        <f>AVERAGE(AM232:BB232)</f>
        <v>65.828894018259732</v>
      </c>
      <c r="AM232" s="14">
        <f>((P232*100)*0.5+(N232/6.59)*0.5)*0.66+45</f>
        <v>63.715256449165402</v>
      </c>
      <c r="AN232" s="10">
        <f>(BS232-MIN(BS$2:BS$493))/(MAX(BS$2:BS$493)-MIN(BS$2:BS$493))*61 +45</f>
        <v>67.204117686647535</v>
      </c>
      <c r="AO232" s="18">
        <f>IF(Y232&gt;50,((Z232*107)*0.9+(X232/5)*0.1)*0.7+30,((Z232*90)*0.5+(X232/5)*0.5)*0.7+40)</f>
        <v>64.895499999999998</v>
      </c>
      <c r="AP232" s="39">
        <f>((AZ232/0.96)*0.4+(AS232/0.96)*0.3+(T232/6.3)*0.4)*0.6+40</f>
        <v>71.667102827831428</v>
      </c>
      <c r="AQ232" s="37">
        <f>(AE232/1.5)*0.57+47</f>
        <v>52.32</v>
      </c>
      <c r="AR232" s="24">
        <f>((AF232/1.8)*0.8+(F232/0.8)*0.2)*0.73+40</f>
        <v>59.973611111111111</v>
      </c>
      <c r="AS232" s="22">
        <f>((AA232/3)*0.6+(AC232/9)*0.2+(AZ232/0.96)*0.2)*0.75+40</f>
        <v>58.760683566685579</v>
      </c>
      <c r="AT232" s="26">
        <f>((AB232/7)*0.65+(AC232/9)*0.2+(AZ232/0.96)*0.25)*0.6+47</f>
        <v>70.368302614304625</v>
      </c>
      <c r="AU232" s="43">
        <f>((AD232/5.5)*0.95+(AY232/0.95)*0.17)*0.67+40</f>
        <v>53.413232466507182</v>
      </c>
      <c r="AV232" s="37">
        <f>(((AG232-321)/-3.21)*0.1+(AU232/0.95)*0.57+(AS232/0.95)*0.2+(AI232/20)*0.2)*0.6+40</f>
        <v>73.69451161707434</v>
      </c>
      <c r="AW232" s="42">
        <f>((AQ232/0.95)*0.4+(AS232/0.95)*0.2+(AR232/0.95)*0.2+(AY232/0.95)*0.2)*0.71+30</f>
        <v>73.474166709576707</v>
      </c>
      <c r="AX232" s="45">
        <f>(BI232*0.3+BK232*0.2+BM232*0.2+AY232*0.1+BN232*0.2)*0.8+30</f>
        <v>62.513933656741457</v>
      </c>
      <c r="AY232" s="47">
        <f>(BI232*0.2+BK232*0.2+BM232*0.2+(AQ232/0.96)*0.45)*0.79+30</f>
        <v>67.474003731343288</v>
      </c>
      <c r="AZ232" s="28">
        <f>(BI232*0.2+BJ232*0.3+(AC232/11)*0.3+(AR232/0.96)*0.1+BM232*0.1+(AY232/0.96)*0.1)*0.65+40</f>
        <v>73.45504149345436</v>
      </c>
      <c r="BA232" s="49">
        <f>IF(C232="C",(((AY232/0.95)*0.35+(AU232/0.95)*0.2+BK232*0.45)*0.55+30),IF(C232="PF",(((AY232/0.95)*0.4+(AU232/0.95)*0.25+BK232*0.35)*0.65+35),(((T232/6.3)*0.1+(AY232/0.95)*0.35+(AU232/0.95)*0.2+BK232*0.35)*0.65+40)))</f>
        <v>68.29054341679651</v>
      </c>
      <c r="BB232" s="45">
        <f>(BL232*0.3+BJ232*0.3+BI232*0.1+BN232*0.1+(AH232/2.8)*0.25)*0.62+40</f>
        <v>72.042296944916274</v>
      </c>
      <c r="BC232" s="5">
        <f>((D232-39)/-0.2)*0.5+50</f>
        <v>75</v>
      </c>
      <c r="BD232" s="5">
        <f>((F232-69)/0.19)*0.45+55</f>
        <v>83.421052631578945</v>
      </c>
      <c r="BE232" s="5">
        <f>((F232-85)/-0.16)*0.45+55</f>
        <v>66.25</v>
      </c>
      <c r="BF232" s="5">
        <f>((G232-161)/1.34)*0.45+55</f>
        <v>82.201492537313428</v>
      </c>
      <c r="BG232" s="5">
        <f>((G232-295)/-1.34)*0.45+55</f>
        <v>72.798507462686572</v>
      </c>
      <c r="BH232" s="5">
        <f>(M232/29.81)*0.45+55</f>
        <v>68.46528010734653</v>
      </c>
      <c r="BI232" s="5">
        <f>((D232-39)/-0.2)</f>
        <v>50</v>
      </c>
      <c r="BJ232" s="5">
        <f>((F232-69)/0.19)</f>
        <v>63.157894736842103</v>
      </c>
      <c r="BK232" s="5">
        <f>((F232-85)/-0.16)</f>
        <v>25</v>
      </c>
      <c r="BL232" s="5">
        <f>((G232-161)/1.34)</f>
        <v>60.447761194029844</v>
      </c>
      <c r="BM232" s="5">
        <f>((G232-295)/-1.34)</f>
        <v>39.552238805970148</v>
      </c>
      <c r="BN232" s="5">
        <f>(M232/29.81)</f>
        <v>29.922844682992285</v>
      </c>
      <c r="BP232" s="51" t="s">
        <v>795</v>
      </c>
      <c r="BQ232" s="51" t="s">
        <v>790</v>
      </c>
      <c r="BS232">
        <v>70.961200000000005</v>
      </c>
    </row>
    <row r="233" spans="1:71" x14ac:dyDescent="0.25">
      <c r="A233" s="1">
        <v>185</v>
      </c>
      <c r="B233" s="1" t="s">
        <v>246</v>
      </c>
      <c r="C233" s="1" t="s">
        <v>73</v>
      </c>
      <c r="D233" s="1">
        <v>23</v>
      </c>
      <c r="E233" s="4">
        <f>(F233-5)</f>
        <v>71</v>
      </c>
      <c r="F233">
        <v>76</v>
      </c>
      <c r="G233">
        <v>185</v>
      </c>
      <c r="H233" t="s">
        <v>745</v>
      </c>
      <c r="I233" s="1" t="s">
        <v>587</v>
      </c>
      <c r="J233" s="1" t="s">
        <v>38</v>
      </c>
      <c r="K233" s="1">
        <v>43</v>
      </c>
      <c r="L233" s="1">
        <v>1</v>
      </c>
      <c r="M233" s="1">
        <v>410</v>
      </c>
      <c r="N233" s="12">
        <v>61</v>
      </c>
      <c r="O233" s="12">
        <v>162</v>
      </c>
      <c r="P233" s="12">
        <v>0.377</v>
      </c>
      <c r="Q233" s="7">
        <v>14</v>
      </c>
      <c r="R233" s="7">
        <v>47</v>
      </c>
      <c r="S233" s="7">
        <v>0.29799999999999999</v>
      </c>
      <c r="T233" s="1">
        <v>47</v>
      </c>
      <c r="U233" s="1">
        <v>115</v>
      </c>
      <c r="V233" s="1">
        <v>0.40899999999999997</v>
      </c>
      <c r="W233" s="1">
        <v>0.42</v>
      </c>
      <c r="X233" s="16">
        <v>10</v>
      </c>
      <c r="Y233" s="16">
        <v>12</v>
      </c>
      <c r="Z233" s="16">
        <v>0.83299999999999996</v>
      </c>
      <c r="AA233" s="20">
        <v>7</v>
      </c>
      <c r="AB233" s="20">
        <v>24</v>
      </c>
      <c r="AC233" s="20">
        <v>31</v>
      </c>
      <c r="AD233" s="32">
        <v>39</v>
      </c>
      <c r="AE233" s="34">
        <v>12</v>
      </c>
      <c r="AF233" s="30">
        <v>0</v>
      </c>
      <c r="AG233" s="1">
        <v>14</v>
      </c>
      <c r="AH233" s="1">
        <v>26</v>
      </c>
      <c r="AI233" s="1">
        <v>146</v>
      </c>
      <c r="AJ233" s="1"/>
      <c r="AK233" s="4">
        <f>(AVERAGE(AM233:BB233)/0.87)*0.85+10</f>
        <v>74.672647053366845</v>
      </c>
      <c r="AL233" s="4">
        <f>AVERAGE(AM233:BB233)</f>
        <v>66.194356395799005</v>
      </c>
      <c r="AM233" s="14">
        <f>((P233*100)*0.5+(N233/6.59)*0.5)*0.66+45</f>
        <v>60.495628224582703</v>
      </c>
      <c r="AN233" s="10">
        <f>(BS233-MIN(BS$2:BS$493))/(MAX(BS$2:BS$493)-MIN(BS$2:BS$493))*61 +45</f>
        <v>67.142879576453709</v>
      </c>
      <c r="AO233" s="18">
        <f>IF(Y233&gt;50,((Z233*107)*0.9+(X233/5)*0.1)*0.7+30,((Z233*90)*0.5+(X233/5)*0.5)*0.7+40)</f>
        <v>66.939499999999995</v>
      </c>
      <c r="AP233" s="39">
        <f>((AZ233/0.96)*0.4+(AS233/0.96)*0.3+(T233/6.3)*0.4)*0.6+40</f>
        <v>69.910567240872666</v>
      </c>
      <c r="AQ233" s="37">
        <f>(AE233/1.5)*0.57+47</f>
        <v>51.56</v>
      </c>
      <c r="AR233" s="24">
        <f>((AF233/1.8)*0.8+(F233/0.8)*0.2)*0.73+40</f>
        <v>53.87</v>
      </c>
      <c r="AS233" s="22">
        <f>((AA233/3)*0.6+(AC233/9)*0.2+(AZ233/0.96)*0.2)*0.75+40</f>
        <v>52.938046275280087</v>
      </c>
      <c r="AT233" s="26">
        <f>((AB233/7)*0.65+(AC233/9)*0.2+(AZ233/0.96)*0.25)*0.6+47</f>
        <v>60.121855799089609</v>
      </c>
      <c r="AU233" s="43">
        <f>((AD233/5.5)*0.95+(AY233/0.95)*0.17)*0.67+40</f>
        <v>54.535479998205744</v>
      </c>
      <c r="AV233" s="37">
        <f>(((AG233-321)/-3.21)*0.1+(AU233/0.95)*0.57+(AS233/0.95)*0.2+(AI233/20)*0.2)*0.6+40</f>
        <v>72.934001664819846</v>
      </c>
      <c r="AW233" s="42">
        <f>((AQ233/0.95)*0.4+(AS233/0.95)*0.2+(AR233/0.95)*0.2+(AY233/0.95)*0.2)*0.71+30</f>
        <v>73.87336751591539</v>
      </c>
      <c r="AX233" s="45">
        <f>(BI233*0.3+BK233*0.2+BM233*0.2+AY233*0.1+BN233*0.2)*0.8+30</f>
        <v>80.22220912272752</v>
      </c>
      <c r="AY233" s="47">
        <f>(BI233*0.2+BK233*0.2+BM233*0.2+(AQ233/0.96)*0.45)*0.79+30</f>
        <v>83.590961753731364</v>
      </c>
      <c r="AZ233" s="28">
        <f>(BI233*0.2+BJ233*0.3+(AC233/11)*0.3+(AR233/0.96)*0.1+BM233*0.1+(AY233/0.96)*0.1)*0.65+40</f>
        <v>72.776829495125867</v>
      </c>
      <c r="BA233" s="49">
        <f>IF(C233="C",(((AY233/0.95)*0.35+(AU233/0.95)*0.2+BK233*0.45)*0.55+30),IF(C233="PF",(((AY233/0.95)*0.4+(AU233/0.95)*0.25+BK233*0.35)*0.65+35),(((T233/6.3)*0.1+(AY233/0.95)*0.35+(AU233/0.95)*0.2+BK233*0.35)*0.65+40)))</f>
        <v>80.762381107279197</v>
      </c>
      <c r="BB233" s="45">
        <f>(BL233*0.3+BJ233*0.3+BI233*0.1+BN233*0.1+(AH233/2.8)*0.25)*0.62+40</f>
        <v>57.435994558700443</v>
      </c>
      <c r="BC233" s="5">
        <f>((D233-39)/-0.2)*0.5+50</f>
        <v>90</v>
      </c>
      <c r="BD233" s="5">
        <f>((F233-69)/0.19)*0.45+55</f>
        <v>71.578947368421055</v>
      </c>
      <c r="BE233" s="5">
        <f>((F233-85)/-0.16)*0.45+55</f>
        <v>80.3125</v>
      </c>
      <c r="BF233" s="5">
        <f>((G233-161)/1.34)*0.45+55</f>
        <v>63.059701492537314</v>
      </c>
      <c r="BG233" s="5">
        <f>((G233-295)/-1.34)*0.45+55</f>
        <v>91.940298507462686</v>
      </c>
      <c r="BH233" s="5">
        <f>(M233/29.81)*0.45+55</f>
        <v>61.189198255618919</v>
      </c>
      <c r="BI233" s="5">
        <f>((D233-39)/-0.2)</f>
        <v>80</v>
      </c>
      <c r="BJ233" s="5">
        <f>((F233-69)/0.19)</f>
        <v>36.842105263157897</v>
      </c>
      <c r="BK233" s="5">
        <f>((F233-85)/-0.16)</f>
        <v>56.25</v>
      </c>
      <c r="BL233" s="5">
        <f>((G233-161)/1.34)</f>
        <v>17.910447761194028</v>
      </c>
      <c r="BM233" s="5">
        <f>((G233-295)/-1.34)</f>
        <v>82.089552238805965</v>
      </c>
      <c r="BN233" s="5">
        <f>(M233/29.81)</f>
        <v>13.753773901375379</v>
      </c>
      <c r="BP233" s="51" t="s">
        <v>797</v>
      </c>
      <c r="BQ233" s="51" t="s">
        <v>789</v>
      </c>
      <c r="BS233">
        <v>70.889600000000002</v>
      </c>
    </row>
    <row r="234" spans="1:71" x14ac:dyDescent="0.25">
      <c r="A234" s="1">
        <v>290</v>
      </c>
      <c r="B234" s="1" t="s">
        <v>352</v>
      </c>
      <c r="C234" s="1" t="s">
        <v>73</v>
      </c>
      <c r="D234" s="1">
        <v>32</v>
      </c>
      <c r="E234" s="4">
        <f>(F234-5)</f>
        <v>66</v>
      </c>
      <c r="F234">
        <v>71</v>
      </c>
      <c r="G234">
        <v>166</v>
      </c>
      <c r="H234" t="s">
        <v>635</v>
      </c>
      <c r="I234" s="1" t="s">
        <v>587</v>
      </c>
      <c r="J234" s="1" t="s">
        <v>65</v>
      </c>
      <c r="K234" s="1">
        <v>21</v>
      </c>
      <c r="L234" s="1">
        <v>0</v>
      </c>
      <c r="M234" s="1">
        <v>272</v>
      </c>
      <c r="N234" s="12">
        <v>42</v>
      </c>
      <c r="O234" s="12">
        <v>104</v>
      </c>
      <c r="P234" s="12">
        <v>0.40400000000000003</v>
      </c>
      <c r="Q234" s="7">
        <v>9</v>
      </c>
      <c r="R234" s="7">
        <v>29</v>
      </c>
      <c r="S234" s="7">
        <v>0.31</v>
      </c>
      <c r="T234" s="1">
        <v>33</v>
      </c>
      <c r="U234" s="1">
        <v>75</v>
      </c>
      <c r="V234" s="1">
        <v>0.44</v>
      </c>
      <c r="W234" s="1">
        <v>0.44700000000000001</v>
      </c>
      <c r="X234" s="16">
        <v>5</v>
      </c>
      <c r="Y234" s="16">
        <v>5</v>
      </c>
      <c r="Z234" s="16">
        <v>1</v>
      </c>
      <c r="AA234" s="20">
        <v>4</v>
      </c>
      <c r="AB234" s="20">
        <v>12</v>
      </c>
      <c r="AC234" s="20">
        <v>16</v>
      </c>
      <c r="AD234" s="32">
        <v>60</v>
      </c>
      <c r="AE234" s="34">
        <v>8</v>
      </c>
      <c r="AF234" s="30">
        <v>0</v>
      </c>
      <c r="AG234" s="1">
        <v>16</v>
      </c>
      <c r="AH234" s="1">
        <v>18</v>
      </c>
      <c r="AI234" s="1">
        <v>98</v>
      </c>
      <c r="AJ234" s="1"/>
      <c r="AK234" s="4">
        <f>(AVERAGE(AM234:BB234)/0.87)*0.85+10</f>
        <v>73.22715487311207</v>
      </c>
      <c r="AL234" s="4">
        <f>AVERAGE(AM234:BB234)</f>
        <v>64.714852634832354</v>
      </c>
      <c r="AM234" s="14">
        <f>((P234*100)*0.5+(N234/6.59)*0.5)*0.66+45</f>
        <v>60.435186646433991</v>
      </c>
      <c r="AN234" s="10">
        <f>(BS234-MIN(BS$2:BS$493))/(MAX(BS$2:BS$493)-MIN(BS$2:BS$493))*61 +45</f>
        <v>66.97045495333812</v>
      </c>
      <c r="AO234" s="18">
        <f>IF(Y234&gt;50,((Z234*107)*0.9+(X234/5)*0.1)*0.7+30,((Z234*90)*0.5+(X234/5)*0.5)*0.7+40)</f>
        <v>71.849999999999994</v>
      </c>
      <c r="AP234" s="39">
        <f>((AZ234/0.96)*0.4+(AS234/0.96)*0.3+(T234/6.3)*0.4)*0.6+40</f>
        <v>66.335389025706974</v>
      </c>
      <c r="AQ234" s="37">
        <f>(AE234/1.5)*0.57+47</f>
        <v>50.04</v>
      </c>
      <c r="AR234" s="24">
        <f>((AF234/1.8)*0.8+(F234/0.8)*0.2)*0.73+40</f>
        <v>52.957499999999996</v>
      </c>
      <c r="AS234" s="22">
        <f>((AA234/3)*0.6+(AC234/9)*0.2+(AZ234/0.96)*0.2)*0.75+40</f>
        <v>50.609741446282953</v>
      </c>
      <c r="AT234" s="26">
        <f>((AB234/7)*0.65+(AC234/9)*0.2+(AZ234/0.96)*0.25)*0.6+47</f>
        <v>57.62497954152105</v>
      </c>
      <c r="AU234" s="43">
        <f>((AD234/5.5)*0.95+(AY234/0.95)*0.17)*0.67+40</f>
        <v>56.906395659688997</v>
      </c>
      <c r="AV234" s="37">
        <f>(((AG234-321)/-3.21)*0.1+(AU234/0.95)*0.57+(AS234/0.95)*0.2+(AI234/20)*0.2)*0.6+40</f>
        <v>73.16804646277356</v>
      </c>
      <c r="AW234" s="42">
        <f>((AQ234/0.95)*0.4+(AS234/0.95)*0.2+(AR234/0.95)*0.2+(AY234/0.95)*0.2)*0.71+30</f>
        <v>72.860551571012351</v>
      </c>
      <c r="AX234" s="45">
        <f>(BI234*0.3+BK234*0.2+BM234*0.2+AY234*0.1+BN234*0.2)*0.8+30</f>
        <v>75.910568676468387</v>
      </c>
      <c r="AY234" s="47">
        <f>(BI234*0.2+BK234*0.2+BM234*0.2+(AQ234/0.96)*0.45)*0.79+30</f>
        <v>83.095885261194042</v>
      </c>
      <c r="AZ234" s="28">
        <f>(BI234*0.2+BJ234*0.3+(AC234/11)*0.3+(AR234/0.96)*0.1+BM234*0.1+(AY234/0.96)*0.1)*0.65+40</f>
        <v>62.35567858954424</v>
      </c>
      <c r="BA234" s="49">
        <f>IF(C234="C",(((AY234/0.95)*0.35+(AU234/0.95)*0.2+BK234*0.45)*0.55+30),IF(C234="PF",(((AY234/0.95)*0.4+(AU234/0.95)*0.25+BK234*0.35)*0.65+35),(((T234/6.3)*0.1+(AY234/0.95)*0.35+(AU234/0.95)*0.2+BK234*0.35)*0.65+40)))</f>
        <v>87.933194961719579</v>
      </c>
      <c r="BB234" s="45">
        <f>(BL234*0.3+BJ234*0.3+BI234*0.1+BN234*0.1+(AH234/2.8)*0.25)*0.62+40</f>
        <v>46.384069361633514</v>
      </c>
      <c r="BC234" s="5">
        <f>((D234-39)/-0.2)*0.5+50</f>
        <v>67.5</v>
      </c>
      <c r="BD234" s="5">
        <f>((F234-69)/0.19)*0.45+55</f>
        <v>59.736842105263158</v>
      </c>
      <c r="BE234" s="5">
        <f>((F234-85)/-0.16)*0.45+55</f>
        <v>94.375</v>
      </c>
      <c r="BF234" s="5">
        <f>((G234-161)/1.34)*0.45+55</f>
        <v>56.679104477611943</v>
      </c>
      <c r="BG234" s="5">
        <f>((G234-295)/-1.34)*0.45+55</f>
        <v>98.320895522388057</v>
      </c>
      <c r="BH234" s="5">
        <f>(M234/29.81)*0.45+55</f>
        <v>59.106004696410601</v>
      </c>
      <c r="BI234" s="5">
        <f>((D234-39)/-0.2)</f>
        <v>35</v>
      </c>
      <c r="BJ234" s="5">
        <f>((F234-69)/0.19)</f>
        <v>10.526315789473685</v>
      </c>
      <c r="BK234" s="5">
        <f>((F234-85)/-0.16)</f>
        <v>87.5</v>
      </c>
      <c r="BL234" s="5">
        <f>((G234-161)/1.34)</f>
        <v>3.7313432835820892</v>
      </c>
      <c r="BM234" s="5">
        <f>((G234-295)/-1.34)</f>
        <v>96.268656716417908</v>
      </c>
      <c r="BN234" s="5">
        <f>(M234/29.81)</f>
        <v>9.1244548809124453</v>
      </c>
      <c r="BP234" s="51" t="s">
        <v>790</v>
      </c>
      <c r="BQ234" s="51" t="s">
        <v>781</v>
      </c>
      <c r="BS234">
        <v>70.688000000000002</v>
      </c>
    </row>
    <row r="235" spans="1:71" x14ac:dyDescent="0.25">
      <c r="A235" s="1">
        <v>87</v>
      </c>
      <c r="B235" s="1" t="s">
        <v>146</v>
      </c>
      <c r="C235" s="1" t="s">
        <v>50</v>
      </c>
      <c r="D235" s="1">
        <v>26</v>
      </c>
      <c r="E235" s="4">
        <f>(F235-5)</f>
        <v>76</v>
      </c>
      <c r="F235">
        <v>81</v>
      </c>
      <c r="G235">
        <v>225</v>
      </c>
      <c r="H235" t="s">
        <v>586</v>
      </c>
      <c r="I235" s="1" t="s">
        <v>692</v>
      </c>
      <c r="J235" s="1" t="s">
        <v>103</v>
      </c>
      <c r="K235" s="1">
        <v>67</v>
      </c>
      <c r="L235" s="1">
        <v>19</v>
      </c>
      <c r="M235" s="1">
        <v>1416</v>
      </c>
      <c r="N235" s="12">
        <v>209</v>
      </c>
      <c r="O235" s="12">
        <v>427</v>
      </c>
      <c r="P235" s="12">
        <v>0.48899999999999999</v>
      </c>
      <c r="Q235" s="7">
        <v>35</v>
      </c>
      <c r="R235" s="7">
        <v>87</v>
      </c>
      <c r="S235" s="7">
        <v>0.40200000000000002</v>
      </c>
      <c r="T235" s="1">
        <v>174</v>
      </c>
      <c r="U235" s="1">
        <v>340</v>
      </c>
      <c r="V235" s="1">
        <v>0.51200000000000001</v>
      </c>
      <c r="W235" s="1">
        <v>0.53</v>
      </c>
      <c r="X235" s="16">
        <v>140</v>
      </c>
      <c r="Y235" s="16">
        <v>191</v>
      </c>
      <c r="Z235" s="16">
        <v>0.73299999999999998</v>
      </c>
      <c r="AA235" s="20">
        <v>54</v>
      </c>
      <c r="AB235" s="20">
        <v>206</v>
      </c>
      <c r="AC235" s="20">
        <v>260</v>
      </c>
      <c r="AD235" s="32">
        <v>102</v>
      </c>
      <c r="AE235" s="34">
        <v>31</v>
      </c>
      <c r="AF235" s="30">
        <v>9</v>
      </c>
      <c r="AG235" s="1">
        <v>88</v>
      </c>
      <c r="AH235" s="1">
        <v>107</v>
      </c>
      <c r="AI235" s="1">
        <v>593</v>
      </c>
      <c r="AJ235" s="1"/>
      <c r="AK235" s="4">
        <f>(AVERAGE(AM235:BB235)/0.87)*0.85+10</f>
        <v>79.564424105129433</v>
      </c>
      <c r="AL235" s="4">
        <f>AVERAGE(AM235:BB235)</f>
        <v>71.201234084073661</v>
      </c>
      <c r="AM235" s="14">
        <f>((P235*100)*0.5+(N235/6.59)*0.5)*0.66+45</f>
        <v>71.602857359635806</v>
      </c>
      <c r="AN235" s="10">
        <f>(BS235-MIN(BS$2:BS$493))/(MAX(BS$2:BS$493)-MIN(BS$2:BS$493))*61 +45</f>
        <v>66.825399318018668</v>
      </c>
      <c r="AO235" s="18">
        <f>IF(Y235&gt;50,((Z235*107)*0.9+(X235/5)*0.1)*0.7+30,((Z235*90)*0.5+(X235/5)*0.5)*0.7+40)</f>
        <v>81.371530000000007</v>
      </c>
      <c r="AP235" s="39">
        <f>((AZ235/0.96)*0.4+(AS235/0.96)*0.3+(T235/6.3)*0.4)*0.6+40</f>
        <v>78.162321707801723</v>
      </c>
      <c r="AQ235" s="37">
        <f>(AE235/1.5)*0.57+47</f>
        <v>58.78</v>
      </c>
      <c r="AR235" s="24">
        <f>((AF235/1.8)*0.8+(F235/0.8)*0.2)*0.73+40</f>
        <v>57.702500000000001</v>
      </c>
      <c r="AS235" s="22">
        <f>((AA235/3)*0.6+(AC235/9)*0.2+(AZ235/0.96)*0.2)*0.75+40</f>
        <v>64.574592230804825</v>
      </c>
      <c r="AT235" s="26">
        <f>((AB235/7)*0.65+(AC235/9)*0.2+(AZ235/0.96)*0.25)*0.6+47</f>
        <v>74.085068421281022</v>
      </c>
      <c r="AU235" s="43">
        <f>((AD235/5.5)*0.95+(AY235/0.95)*0.17)*0.67+40</f>
        <v>60.705251018839718</v>
      </c>
      <c r="AV235" s="37">
        <f>(((AG235-321)/-3.21)*0.1+(AU235/0.95)*0.57+(AS235/0.95)*0.2+(AI235/20)*0.2)*0.6+40</f>
        <v>77.923821151273529</v>
      </c>
      <c r="AW235" s="42">
        <f>((AQ235/0.95)*0.4+(AS235/0.95)*0.2+(AR235/0.95)*0.2+(AY235/0.95)*0.2)*0.71+30</f>
        <v>76.946364747390049</v>
      </c>
      <c r="AX235" s="45">
        <f>(BI235*0.3+BK235*0.2+BM235*0.2+AY235*0.1+BN235*0.2)*0.8+30</f>
        <v>71.497599145846578</v>
      </c>
      <c r="AY235" s="47">
        <f>(BI235*0.2+BK235*0.2+BM235*0.2+(AQ235/0.96)*0.45)*0.79+30</f>
        <v>74.240700093283579</v>
      </c>
      <c r="AZ235" s="28">
        <f>(BI235*0.2+BJ235*0.3+(AC235/11)*0.3+(AR235/0.96)*0.1+BM235*0.1+(AY235/0.96)*0.1)*0.65+40</f>
        <v>77.704056943817562</v>
      </c>
      <c r="BA235" s="49">
        <f>IF(C235="C",(((AY235/0.95)*0.35+(AU235/0.95)*0.2+BK235*0.45)*0.55+30),IF(C235="PF",(((AY235/0.95)*0.4+(AU235/0.95)*0.25+BK235*0.35)*0.65+35),(((T235/6.3)*0.1+(AY235/0.95)*0.35+(AU235/0.95)*0.2+BK235*0.35)*0.65+40)))</f>
        <v>73.568466414891972</v>
      </c>
      <c r="BB235" s="45">
        <f>(BL235*0.3+BJ235*0.3+BI235*0.1+BN235*0.1+(AH235/2.8)*0.25)*0.62+40</f>
        <v>73.529216792293653</v>
      </c>
      <c r="BC235" s="5">
        <f>((D235-39)/-0.2)*0.5+50</f>
        <v>82.5</v>
      </c>
      <c r="BD235" s="5">
        <f>((F235-69)/0.19)*0.45+55</f>
        <v>83.421052631578945</v>
      </c>
      <c r="BE235" s="5">
        <f>((F235-85)/-0.16)*0.45+55</f>
        <v>66.25</v>
      </c>
      <c r="BF235" s="5">
        <f>((G235-161)/1.34)*0.45+55</f>
        <v>76.492537313432834</v>
      </c>
      <c r="BG235" s="5">
        <f>((G235-295)/-1.34)*0.45+55</f>
        <v>78.507462686567166</v>
      </c>
      <c r="BH235" s="5">
        <f>(M235/29.81)*0.45+55</f>
        <v>76.375377390137544</v>
      </c>
      <c r="BI235" s="5">
        <f>((D235-39)/-0.2)</f>
        <v>65</v>
      </c>
      <c r="BJ235" s="5">
        <f>((F235-69)/0.19)</f>
        <v>63.157894736842103</v>
      </c>
      <c r="BK235" s="5">
        <f>((F235-85)/-0.16)</f>
        <v>25</v>
      </c>
      <c r="BL235" s="5">
        <f>((G235-161)/1.34)</f>
        <v>47.761194029850742</v>
      </c>
      <c r="BM235" s="5">
        <f>((G235-295)/-1.34)</f>
        <v>52.238805970149251</v>
      </c>
      <c r="BN235" s="5">
        <f>(M235/29.81)</f>
        <v>47.500838644750083</v>
      </c>
      <c r="BP235" s="51" t="s">
        <v>796</v>
      </c>
      <c r="BQ235" s="51" t="s">
        <v>790</v>
      </c>
      <c r="BS235">
        <v>70.5184</v>
      </c>
    </row>
    <row r="236" spans="1:71" x14ac:dyDescent="0.25">
      <c r="A236" s="1">
        <v>56</v>
      </c>
      <c r="B236" s="1" t="s">
        <v>114</v>
      </c>
      <c r="C236" s="1" t="s">
        <v>25</v>
      </c>
      <c r="D236" s="1">
        <v>34</v>
      </c>
      <c r="E236" s="4">
        <f>(F236-5)</f>
        <v>77</v>
      </c>
      <c r="F236">
        <v>82</v>
      </c>
      <c r="G236">
        <v>235</v>
      </c>
      <c r="H236" t="s">
        <v>602</v>
      </c>
      <c r="I236" s="1" t="s">
        <v>587</v>
      </c>
      <c r="J236" s="1" t="s">
        <v>59</v>
      </c>
      <c r="K236" s="1">
        <v>72</v>
      </c>
      <c r="L236" s="1">
        <v>19</v>
      </c>
      <c r="M236" s="1">
        <v>935</v>
      </c>
      <c r="N236" s="12">
        <v>94</v>
      </c>
      <c r="O236" s="12">
        <v>230</v>
      </c>
      <c r="P236" s="12">
        <v>0.40899999999999997</v>
      </c>
      <c r="Q236" s="7">
        <v>46</v>
      </c>
      <c r="R236" s="7">
        <v>126</v>
      </c>
      <c r="S236" s="7">
        <v>0.36499999999999999</v>
      </c>
      <c r="T236" s="1">
        <v>48</v>
      </c>
      <c r="U236" s="1">
        <v>104</v>
      </c>
      <c r="V236" s="1">
        <v>0.46200000000000002</v>
      </c>
      <c r="W236" s="1">
        <v>0.50900000000000001</v>
      </c>
      <c r="X236" s="16">
        <v>30</v>
      </c>
      <c r="Y236" s="16">
        <v>37</v>
      </c>
      <c r="Z236" s="16">
        <v>0.81100000000000005</v>
      </c>
      <c r="AA236" s="20">
        <v>29</v>
      </c>
      <c r="AB236" s="20">
        <v>86</v>
      </c>
      <c r="AC236" s="20">
        <v>115</v>
      </c>
      <c r="AD236" s="32">
        <v>47</v>
      </c>
      <c r="AE236" s="34">
        <v>10</v>
      </c>
      <c r="AF236" s="30">
        <v>12</v>
      </c>
      <c r="AG236" s="1">
        <v>11</v>
      </c>
      <c r="AH236" s="1">
        <v>65</v>
      </c>
      <c r="AI236" s="1">
        <v>264</v>
      </c>
      <c r="AJ236" s="1"/>
      <c r="AK236" s="4">
        <f>(AVERAGE(AM236:BB236)/0.87)*0.85+10</f>
        <v>72.385311066517659</v>
      </c>
      <c r="AL236" s="4">
        <f>AVERAGE(AM236:BB236)</f>
        <v>63.853200738671021</v>
      </c>
      <c r="AM236" s="14">
        <f>((P236*100)*0.5+(N236/6.59)*0.5)*0.66+45</f>
        <v>63.204132018209407</v>
      </c>
      <c r="AN236" s="10">
        <f>(BS236-MIN(BS$2:BS$493))/(MAX(BS$2:BS$493)-MIN(BS$2:BS$493))*61 +45</f>
        <v>66.811372711773146</v>
      </c>
      <c r="AO236" s="18">
        <f>IF(Y236&gt;50,((Z236*107)*0.9+(X236/5)*0.1)*0.7+30,((Z236*90)*0.5+(X236/5)*0.5)*0.7+40)</f>
        <v>67.646500000000003</v>
      </c>
      <c r="AP236" s="39">
        <f>((AZ236/0.96)*0.4+(AS236/0.96)*0.3+(T236/6.3)*0.4)*0.6+40</f>
        <v>69.99246182948653</v>
      </c>
      <c r="AQ236" s="37">
        <f>(AE236/1.5)*0.57+47</f>
        <v>50.8</v>
      </c>
      <c r="AR236" s="24">
        <f>((AF236/1.8)*0.8+(F236/0.8)*0.2)*0.73+40</f>
        <v>58.858333333333334</v>
      </c>
      <c r="AS236" s="22">
        <f>((AA236/3)*0.6+(AC236/9)*0.2+(AZ236/0.96)*0.2)*0.75+40</f>
        <v>57.169542415430357</v>
      </c>
      <c r="AT236" s="26">
        <f>((AB236/7)*0.65+(AC236/9)*0.2+(AZ236/0.96)*0.25)*0.6+47</f>
        <v>64.227637653525591</v>
      </c>
      <c r="AU236" s="43">
        <f>((AD236/5.5)*0.95+(AY236/0.95)*0.17)*0.67+40</f>
        <v>52.968451620813397</v>
      </c>
      <c r="AV236" s="37">
        <f>(((AG236-321)/-3.21)*0.1+(AU236/0.95)*0.57+(AS236/0.95)*0.2+(AI236/20)*0.2)*0.6+40</f>
        <v>73.668450990911666</v>
      </c>
      <c r="AW236" s="42">
        <f>((AQ236/0.95)*0.4+(AS236/0.95)*0.2+(AR236/0.95)*0.2+(AY236/0.95)*0.2)*0.71+30</f>
        <v>71.916438548684027</v>
      </c>
      <c r="AX236" s="45">
        <f>(BI236*0.3+BK236*0.2+BM236*0.2+AY236*0.1+BN236*0.2)*0.8+30</f>
        <v>56.206549438233196</v>
      </c>
      <c r="AY236" s="47">
        <f>(BI236*0.2+BK236*0.2+BM236*0.2+(AQ236/0.96)*0.45)*0.79+30</f>
        <v>62.799001865671649</v>
      </c>
      <c r="AZ236" s="28">
        <f>(BI236*0.2+BJ236*0.3+(AC236/11)*0.3+(AR236/0.96)*0.1+BM236*0.1+(AY236/0.96)*0.1)*0.65+40</f>
        <v>69.778404792087585</v>
      </c>
      <c r="BA236" s="49">
        <f>IF(C236="C",(((AY236/0.95)*0.35+(AU236/0.95)*0.2+BK236*0.45)*0.55+30),IF(C236="PF",(((AY236/0.95)*0.4+(AU236/0.95)*0.25+BK236*0.35)*0.65+35),(((T236/6.3)*0.1+(AY236/0.95)*0.35+(AU236/0.95)*0.2+BK236*0.35)*0.65+40)))</f>
        <v>65.513113287849279</v>
      </c>
      <c r="BB236" s="45">
        <f>(BL236*0.3+BJ236*0.3+BI236*0.1+BN236*0.1+(AH236/2.8)*0.25)*0.62+40</f>
        <v>70.090821312727201</v>
      </c>
      <c r="BC236" s="5">
        <f>((D236-39)/-0.2)*0.5+50</f>
        <v>62.5</v>
      </c>
      <c r="BD236" s="5">
        <f>((F236-69)/0.19)*0.45+55</f>
        <v>85.78947368421052</v>
      </c>
      <c r="BE236" s="5">
        <f>((F236-85)/-0.16)*0.45+55</f>
        <v>63.4375</v>
      </c>
      <c r="BF236" s="5">
        <f>((G236-161)/1.34)*0.45+55</f>
        <v>79.850746268656707</v>
      </c>
      <c r="BG236" s="5">
        <f>((G236-295)/-1.34)*0.45+55</f>
        <v>75.149253731343279</v>
      </c>
      <c r="BH236" s="5">
        <f>(M236/29.81)*0.45+55</f>
        <v>69.114391143911433</v>
      </c>
      <c r="BI236" s="5">
        <f>((D236-39)/-0.2)</f>
        <v>25</v>
      </c>
      <c r="BJ236" s="5">
        <f>((F236-69)/0.19)</f>
        <v>68.421052631578945</v>
      </c>
      <c r="BK236" s="5">
        <f>((F236-85)/-0.16)</f>
        <v>18.75</v>
      </c>
      <c r="BL236" s="5">
        <f>((G236-161)/1.34)</f>
        <v>55.223880597014919</v>
      </c>
      <c r="BM236" s="5">
        <f>((G236-295)/-1.34)</f>
        <v>44.776119402985074</v>
      </c>
      <c r="BN236" s="5">
        <f>(M236/29.81)</f>
        <v>31.365313653136532</v>
      </c>
      <c r="BP236" s="51" t="s">
        <v>786</v>
      </c>
      <c r="BQ236" s="51" t="s">
        <v>790</v>
      </c>
      <c r="BS236">
        <v>70.501999999999995</v>
      </c>
    </row>
    <row r="237" spans="1:71" x14ac:dyDescent="0.25">
      <c r="A237" s="1">
        <v>486</v>
      </c>
      <c r="B237" s="1" t="s">
        <v>552</v>
      </c>
      <c r="C237" s="1" t="s">
        <v>50</v>
      </c>
      <c r="D237" s="1">
        <v>29</v>
      </c>
      <c r="E237" s="4">
        <f>(F237-5)</f>
        <v>76</v>
      </c>
      <c r="F237">
        <v>81</v>
      </c>
      <c r="G237">
        <v>205</v>
      </c>
      <c r="H237" t="s">
        <v>586</v>
      </c>
      <c r="I237" s="1" t="s">
        <v>587</v>
      </c>
      <c r="J237" s="1" t="s">
        <v>39</v>
      </c>
      <c r="K237" s="1">
        <v>48</v>
      </c>
      <c r="L237" s="1">
        <v>2</v>
      </c>
      <c r="M237" s="1">
        <v>592</v>
      </c>
      <c r="N237" s="12">
        <v>72</v>
      </c>
      <c r="O237" s="12">
        <v>190</v>
      </c>
      <c r="P237" s="12">
        <v>0.379</v>
      </c>
      <c r="Q237" s="7">
        <v>41</v>
      </c>
      <c r="R237" s="7">
        <v>108</v>
      </c>
      <c r="S237" s="7">
        <v>0.38</v>
      </c>
      <c r="T237" s="1">
        <v>31</v>
      </c>
      <c r="U237" s="1">
        <v>82</v>
      </c>
      <c r="V237" s="1">
        <v>0.378</v>
      </c>
      <c r="W237" s="1">
        <v>0.48699999999999999</v>
      </c>
      <c r="X237" s="16">
        <v>34</v>
      </c>
      <c r="Y237" s="16">
        <v>42</v>
      </c>
      <c r="Z237" s="16">
        <v>0.81</v>
      </c>
      <c r="AA237" s="20">
        <v>14</v>
      </c>
      <c r="AB237" s="20">
        <v>97</v>
      </c>
      <c r="AC237" s="20">
        <v>111</v>
      </c>
      <c r="AD237" s="32">
        <v>41</v>
      </c>
      <c r="AE237" s="34">
        <v>20</v>
      </c>
      <c r="AF237" s="30">
        <v>11</v>
      </c>
      <c r="AG237" s="1">
        <v>18</v>
      </c>
      <c r="AH237" s="1">
        <v>55</v>
      </c>
      <c r="AI237" s="1">
        <v>219</v>
      </c>
      <c r="AJ237" s="1"/>
      <c r="AK237" s="4">
        <f>(AVERAGE(AM237:BB237)/0.87)*0.85+10</f>
        <v>74.059057128107568</v>
      </c>
      <c r="AL237" s="4">
        <f>AVERAGE(AM237:BB237)</f>
        <v>65.566329060533633</v>
      </c>
      <c r="AM237" s="14">
        <f>((P237*100)*0.5+(N237/6.59)*0.5)*0.66+45</f>
        <v>61.112462822458269</v>
      </c>
      <c r="AN237" s="10">
        <f>(BS237-MIN(BS$2:BS$493))/(MAX(BS$2:BS$493)-MIN(BS$2:BS$493))*61 +45</f>
        <v>66.74123968054559</v>
      </c>
      <c r="AO237" s="18">
        <f>IF(Y237&gt;50,((Z237*107)*0.9+(X237/5)*0.1)*0.7+30,((Z237*90)*0.5+(X237/5)*0.5)*0.7+40)</f>
        <v>67.894999999999996</v>
      </c>
      <c r="AP237" s="39">
        <f>((AZ237/0.96)*0.4+(AS237/0.96)*0.3+(T237/6.3)*0.4)*0.6+40</f>
        <v>70.095459751286839</v>
      </c>
      <c r="AQ237" s="37">
        <f>(AE237/1.5)*0.57+47</f>
        <v>54.6</v>
      </c>
      <c r="AR237" s="24">
        <f>((AF237/1.8)*0.8+(F237/0.8)*0.2)*0.73+40</f>
        <v>58.351388888888891</v>
      </c>
      <c r="AS237" s="22">
        <f>((AA237/3)*0.6+(AC237/9)*0.2+(AZ237/0.96)*0.2)*0.75+40</f>
        <v>55.515808319068228</v>
      </c>
      <c r="AT237" s="26">
        <f>((AB237/7)*0.65+(AC237/9)*0.2+(AZ237/0.96)*0.25)*0.6+47</f>
        <v>65.450094033353935</v>
      </c>
      <c r="AU237" s="43">
        <f>((AD237/5.5)*0.95+(AY237/0.95)*0.17)*0.67+40</f>
        <v>53.458887885765556</v>
      </c>
      <c r="AV237" s="37">
        <f>(((AG237-321)/-3.21)*0.1+(AU237/0.95)*0.57+(AS237/0.95)*0.2+(AI237/20)*0.2)*0.6+40</f>
        <v>73.235274196837594</v>
      </c>
      <c r="AW237" s="42">
        <f>((AQ237/0.95)*0.4+(AS237/0.95)*0.2+(AR237/0.95)*0.2+(AY237/0.95)*0.2)*0.71+30</f>
        <v>74.206573053597879</v>
      </c>
      <c r="AX237" s="45">
        <f>(BI237*0.3+BK237*0.2+BM237*0.2+AY237*0.1+BN237*0.2)*0.8+30</f>
        <v>65.738206109714753</v>
      </c>
      <c r="AY237" s="47">
        <f>(BI237*0.2+BK237*0.2+BM237*0.2+(AQ237/0.96)*0.45)*0.79+30</f>
        <v>72.681002798507478</v>
      </c>
      <c r="AZ237" s="28">
        <f>(BI237*0.2+BJ237*0.3+(AC237/11)*0.3+(AR237/0.96)*0.1+BM237*0.1+(AY237/0.96)*0.1)*0.65+40</f>
        <v>74.021173242036667</v>
      </c>
      <c r="BA237" s="49">
        <f>IF(C237="C",(((AY237/0.95)*0.35+(AU237/0.95)*0.2+BK237*0.45)*0.55+30),IF(C237="PF",(((AY237/0.95)*0.4+(AU237/0.95)*0.25+BK237*0.35)*0.65+35),(((T237/6.3)*0.1+(AY237/0.95)*0.35+(AU237/0.95)*0.2+BK237*0.35)*0.65+40)))</f>
        <v>70.727955545430717</v>
      </c>
      <c r="BB237" s="45">
        <f>(BL237*0.3+BJ237*0.3+BI237*0.1+BN237*0.1+(AH237/2.8)*0.25)*0.62+40</f>
        <v>65.230738641045775</v>
      </c>
      <c r="BC237" s="5">
        <f>((D237-39)/-0.2)*0.5+50</f>
        <v>75</v>
      </c>
      <c r="BD237" s="5">
        <f>((F237-69)/0.19)*0.45+55</f>
        <v>83.421052631578945</v>
      </c>
      <c r="BE237" s="5">
        <f>((F237-85)/-0.16)*0.45+55</f>
        <v>66.25</v>
      </c>
      <c r="BF237" s="5">
        <f>((G237-161)/1.34)*0.45+55</f>
        <v>69.776119402985074</v>
      </c>
      <c r="BG237" s="5">
        <f>((G237-295)/-1.34)*0.45+55</f>
        <v>85.223880597014926</v>
      </c>
      <c r="BH237" s="5">
        <f>(M237/29.81)*0.45+55</f>
        <v>63.936598456893663</v>
      </c>
      <c r="BI237" s="5">
        <f>((D237-39)/-0.2)</f>
        <v>50</v>
      </c>
      <c r="BJ237" s="5">
        <f>((F237-69)/0.19)</f>
        <v>63.157894736842103</v>
      </c>
      <c r="BK237" s="5">
        <f>((F237-85)/-0.16)</f>
        <v>25</v>
      </c>
      <c r="BL237" s="5">
        <f>((G237-161)/1.34)</f>
        <v>32.835820895522389</v>
      </c>
      <c r="BM237" s="5">
        <f>((G237-295)/-1.34)</f>
        <v>67.164179104477611</v>
      </c>
      <c r="BN237" s="5">
        <f>(M237/29.81)</f>
        <v>19.859107681985911</v>
      </c>
      <c r="BP237" s="51" t="s">
        <v>785</v>
      </c>
      <c r="BQ237" s="51" t="s">
        <v>787</v>
      </c>
      <c r="BS237">
        <v>70.42</v>
      </c>
    </row>
    <row r="238" spans="1:71" x14ac:dyDescent="0.25">
      <c r="A238" s="1">
        <v>303</v>
      </c>
      <c r="B238" s="1" t="s">
        <v>365</v>
      </c>
      <c r="C238" s="1" t="s">
        <v>25</v>
      </c>
      <c r="D238" s="1">
        <v>28</v>
      </c>
      <c r="E238" s="4">
        <f>(F238-5)</f>
        <v>75</v>
      </c>
      <c r="F238">
        <v>80</v>
      </c>
      <c r="G238">
        <v>230</v>
      </c>
      <c r="H238" t="s">
        <v>782</v>
      </c>
      <c r="I238" s="1" t="s">
        <v>587</v>
      </c>
      <c r="J238" s="1" t="s">
        <v>43</v>
      </c>
      <c r="K238" s="1">
        <v>67</v>
      </c>
      <c r="L238" s="1">
        <v>61</v>
      </c>
      <c r="M238" s="1">
        <v>1916</v>
      </c>
      <c r="N238" s="12">
        <v>251</v>
      </c>
      <c r="O238" s="12">
        <v>636</v>
      </c>
      <c r="P238" s="12">
        <v>0.39500000000000002</v>
      </c>
      <c r="Q238" s="7">
        <v>62</v>
      </c>
      <c r="R238" s="7">
        <v>202</v>
      </c>
      <c r="S238" s="7">
        <v>0.307</v>
      </c>
      <c r="T238" s="1">
        <v>189</v>
      </c>
      <c r="U238" s="1">
        <v>434</v>
      </c>
      <c r="V238" s="1">
        <v>0.435</v>
      </c>
      <c r="W238" s="1">
        <v>0.443</v>
      </c>
      <c r="X238" s="16">
        <v>96</v>
      </c>
      <c r="Y238" s="16">
        <v>163</v>
      </c>
      <c r="Z238" s="16">
        <v>0.58899999999999997</v>
      </c>
      <c r="AA238" s="20">
        <v>82</v>
      </c>
      <c r="AB238" s="20">
        <v>246</v>
      </c>
      <c r="AC238" s="20">
        <v>328</v>
      </c>
      <c r="AD238" s="32">
        <v>106</v>
      </c>
      <c r="AE238" s="34">
        <v>81</v>
      </c>
      <c r="AF238" s="30">
        <v>21</v>
      </c>
      <c r="AG238" s="1">
        <v>99</v>
      </c>
      <c r="AH238" s="1">
        <v>104</v>
      </c>
      <c r="AI238" s="1">
        <v>660</v>
      </c>
      <c r="AJ238" s="1"/>
      <c r="AK238" s="4">
        <f>(AVERAGE(AM238:BB238)/0.87)*0.85+10</f>
        <v>81.911187315834212</v>
      </c>
      <c r="AL238" s="4">
        <f>AVERAGE(AM238:BB238)</f>
        <v>73.603215252677373</v>
      </c>
      <c r="AM238" s="14">
        <f>((P238*100)*0.5+(N238/6.59)*0.5)*0.66+45</f>
        <v>70.604044006069813</v>
      </c>
      <c r="AN238" s="10">
        <f>(BS238-MIN(BS$2:BS$493))/(MAX(BS$2:BS$493)-MIN(BS$2:BS$493))*61 +45</f>
        <v>66.615000224335972</v>
      </c>
      <c r="AO238" s="18">
        <f>IF(Y238&gt;50,((Z238*107)*0.9+(X238/5)*0.1)*0.7+30,((Z238*90)*0.5+(X238/5)*0.5)*0.7+40)</f>
        <v>71.048490000000001</v>
      </c>
      <c r="AP238" s="39">
        <f>((AZ238/0.96)*0.4+(AS238/0.96)*0.3+(T238/6.3)*0.4)*0.6+40</f>
        <v>79.533833094515785</v>
      </c>
      <c r="AQ238" s="37">
        <f>(AE238/1.5)*0.57+47</f>
        <v>77.78</v>
      </c>
      <c r="AR238" s="24">
        <f>((AF238/1.8)*0.8+(F238/0.8)*0.2)*0.73+40</f>
        <v>61.413333333333334</v>
      </c>
      <c r="AS238" s="22">
        <f>((AA238/3)*0.6+(AC238/9)*0.2+(AZ238/0.96)*0.2)*0.75+40</f>
        <v>69.796083782479684</v>
      </c>
      <c r="AT238" s="26">
        <f>((AB238/7)*0.65+(AC238/9)*0.2+(AZ238/0.96)*0.25)*0.6+47</f>
        <v>77.108464734860647</v>
      </c>
      <c r="AU238" s="43">
        <f>((AD238/5.5)*0.95+(AY238/0.95)*0.17)*0.67+40</f>
        <v>61.870010142643544</v>
      </c>
      <c r="AV238" s="37">
        <f>(((AG238-321)/-3.21)*0.1+(AU238/0.95)*0.57+(AS238/0.95)*0.2+(AI238/20)*0.2)*0.6+40</f>
        <v>79.199083786787384</v>
      </c>
      <c r="AW238" s="42">
        <f>((AQ238/0.95)*0.4+(AS238/0.95)*0.2+(AR238/0.95)*0.2+(AY238/0.95)*0.2)*0.71+30</f>
        <v>84.836514053453968</v>
      </c>
      <c r="AX238" s="45">
        <f>(BI238*0.3+BK238*0.2+BM238*0.2+AY238*0.1+BN238*0.2)*0.8+30</f>
        <v>72.652558241637337</v>
      </c>
      <c r="AY238" s="47">
        <f>(BI238*0.2+BK238*0.2+BM238*0.2+(AQ238/0.96)*0.45)*0.79+30</f>
        <v>80.09458535447763</v>
      </c>
      <c r="AZ238" s="28">
        <f>(BI238*0.2+BJ238*0.3+(AC238/11)*0.3+(AR238/0.96)*0.1+BM238*0.1+(AY238/0.96)*0.1)*0.65+40</f>
        <v>76.98826954120338</v>
      </c>
      <c r="BA238" s="49">
        <f>IF(C238="C",(((AY238/0.95)*0.35+(AU238/0.95)*0.2+BK238*0.45)*0.55+30),IF(C238="PF",(((AY238/0.95)*0.4+(AU238/0.95)*0.25+BK238*0.35)*0.65+35),(((T238/6.3)*0.1+(AY238/0.95)*0.35+(AU238/0.95)*0.2+BK238*0.35)*0.65+40)))</f>
        <v>74.613026410888168</v>
      </c>
      <c r="BB238" s="45">
        <f>(BL238*0.3+BJ238*0.3+BI238*0.1+BN238*0.1+(AH238/2.8)*0.25)*0.62+40</f>
        <v>73.498147336151447</v>
      </c>
      <c r="BC238" s="5">
        <f>((D238-39)/-0.2)*0.5+50</f>
        <v>77.5</v>
      </c>
      <c r="BD238" s="5">
        <f>((F238-69)/0.19)*0.45+55</f>
        <v>81.05263157894737</v>
      </c>
      <c r="BE238" s="5">
        <f>((F238-85)/-0.16)*0.45+55</f>
        <v>69.0625</v>
      </c>
      <c r="BF238" s="5">
        <f>((G238-161)/1.34)*0.45+55</f>
        <v>78.171641791044777</v>
      </c>
      <c r="BG238" s="5">
        <f>((G238-295)/-1.34)*0.45+55</f>
        <v>76.828358208955223</v>
      </c>
      <c r="BH238" s="5">
        <f>(M238/29.81)*0.45+55</f>
        <v>83.923180140892327</v>
      </c>
      <c r="BI238" s="5">
        <f>((D238-39)/-0.2)</f>
        <v>55</v>
      </c>
      <c r="BJ238" s="5">
        <f>((F238-69)/0.19)</f>
        <v>57.89473684210526</v>
      </c>
      <c r="BK238" s="5">
        <f>((F238-85)/-0.16)</f>
        <v>31.25</v>
      </c>
      <c r="BL238" s="5">
        <f>((G238-161)/1.34)</f>
        <v>51.492537313432834</v>
      </c>
      <c r="BM238" s="5">
        <f>((G238-295)/-1.34)</f>
        <v>48.507462686567159</v>
      </c>
      <c r="BN238" s="5">
        <f>(M238/29.81)</f>
        <v>64.273733646427374</v>
      </c>
      <c r="BP238" s="51" t="s">
        <v>788</v>
      </c>
      <c r="BQ238" s="51" t="s">
        <v>787</v>
      </c>
      <c r="BS238">
        <v>70.272400000000005</v>
      </c>
    </row>
    <row r="239" spans="1:71" x14ac:dyDescent="0.25">
      <c r="A239" s="1">
        <v>79</v>
      </c>
      <c r="B239" s="1" t="s">
        <v>138</v>
      </c>
      <c r="C239" s="1" t="s">
        <v>30</v>
      </c>
      <c r="D239" s="1">
        <v>25</v>
      </c>
      <c r="E239" s="4">
        <f>(F239-5)</f>
        <v>73</v>
      </c>
      <c r="F239">
        <v>78</v>
      </c>
      <c r="G239">
        <v>213</v>
      </c>
      <c r="H239" t="s">
        <v>602</v>
      </c>
      <c r="I239" s="1" t="s">
        <v>587</v>
      </c>
      <c r="J239" s="1" t="s">
        <v>31</v>
      </c>
      <c r="K239" s="1">
        <v>58</v>
      </c>
      <c r="L239" s="1">
        <v>0</v>
      </c>
      <c r="M239" s="1">
        <v>838</v>
      </c>
      <c r="N239" s="12">
        <v>104</v>
      </c>
      <c r="O239" s="12">
        <v>247</v>
      </c>
      <c r="P239" s="12">
        <v>0.42099999999999999</v>
      </c>
      <c r="Q239" s="7">
        <v>11</v>
      </c>
      <c r="R239" s="7">
        <v>43</v>
      </c>
      <c r="S239" s="7">
        <v>0.25600000000000001</v>
      </c>
      <c r="T239" s="1">
        <v>93</v>
      </c>
      <c r="U239" s="1">
        <v>204</v>
      </c>
      <c r="V239" s="1">
        <v>0.45600000000000002</v>
      </c>
      <c r="W239" s="1">
        <v>0.443</v>
      </c>
      <c r="X239" s="16">
        <v>24</v>
      </c>
      <c r="Y239" s="16">
        <v>45</v>
      </c>
      <c r="Z239" s="16">
        <v>0.53300000000000003</v>
      </c>
      <c r="AA239" s="20">
        <v>19</v>
      </c>
      <c r="AB239" s="20">
        <v>87</v>
      </c>
      <c r="AC239" s="20">
        <v>106</v>
      </c>
      <c r="AD239" s="32">
        <v>146</v>
      </c>
      <c r="AE239" s="34">
        <v>63</v>
      </c>
      <c r="AF239" s="30">
        <v>5</v>
      </c>
      <c r="AG239" s="1">
        <v>61</v>
      </c>
      <c r="AH239" s="1">
        <v>100</v>
      </c>
      <c r="AI239" s="1">
        <v>243</v>
      </c>
      <c r="AJ239" s="1"/>
      <c r="AK239" s="4">
        <f>(AVERAGE(AM239:BB239)/0.87)*0.85+10</f>
        <v>78.053279582792925</v>
      </c>
      <c r="AL239" s="4">
        <f>AVERAGE(AM239:BB239)</f>
        <v>69.65453322003512</v>
      </c>
      <c r="AM239" s="14">
        <f>((P239*100)*0.5+(N239/6.59)*0.5)*0.66+45</f>
        <v>64.100890743550835</v>
      </c>
      <c r="AN239" s="10">
        <f>(BS239-MIN(BS$2:BS$493))/(MAX(BS$2:BS$493)-MIN(BS$2:BS$493))*61 +45</f>
        <v>66.585920674802594</v>
      </c>
      <c r="AO239" s="18">
        <f>IF(Y239&gt;50,((Z239*107)*0.9+(X239/5)*0.1)*0.7+30,((Z239*90)*0.5+(X239/5)*0.5)*0.7+40)</f>
        <v>58.469499999999996</v>
      </c>
      <c r="AP239" s="39">
        <f>((AZ239/0.96)*0.4+(AS239/0.96)*0.3+(T239/6.3)*0.4)*0.6+40</f>
        <v>72.480659558100911</v>
      </c>
      <c r="AQ239" s="37">
        <f>(AE239/1.5)*0.57+47</f>
        <v>70.94</v>
      </c>
      <c r="AR239" s="24">
        <f>((AF239/1.8)*0.8+(F239/0.8)*0.2)*0.73+40</f>
        <v>55.857222222222219</v>
      </c>
      <c r="AS239" s="22">
        <f>((AA239/3)*0.6+(AC239/9)*0.2+(AZ239/0.96)*0.2)*0.75+40</f>
        <v>56.125577108761085</v>
      </c>
      <c r="AT239" s="26">
        <f>((AB239/7)*0.65+(AC239/9)*0.2+(AZ239/0.96)*0.25)*0.6+47</f>
        <v>64.769386632570601</v>
      </c>
      <c r="AU239" s="43">
        <f>((AD239/5.5)*0.95+(AY239/0.95)*0.17)*0.67+40</f>
        <v>66.956684124102878</v>
      </c>
      <c r="AV239" s="37">
        <f>(((AG239-321)/-3.21)*0.1+(AU239/0.95)*0.57+(AS239/0.95)*0.2+(AI239/20)*0.2)*0.6+40</f>
        <v>77.511765950948472</v>
      </c>
      <c r="AW239" s="42">
        <f>((AQ239/0.95)*0.4+(AS239/0.95)*0.2+(AR239/0.95)*0.2+(AY239/0.95)*0.2)*0.71+30</f>
        <v>80.488312969716816</v>
      </c>
      <c r="AX239" s="45">
        <f>(BI239*0.3+BK239*0.2+BM239*0.2+AY239*0.1+BN239*0.2)*0.8+30</f>
        <v>74.801754337082627</v>
      </c>
      <c r="AY239" s="47">
        <f>(BI239*0.2+BK239*0.2+BM239*0.2+(AQ239/0.96)*0.45)*0.79+30</f>
        <v>83.911125466417914</v>
      </c>
      <c r="AZ239" s="28">
        <f>(BI239*0.2+BJ239*0.3+(AC239/11)*0.3+(AR239/0.96)*0.1+BM239*0.1+(AY239/0.96)*0.1)*0.65+40</f>
        <v>73.657026829404259</v>
      </c>
      <c r="BA239" s="49">
        <f>IF(C239="C",(((AY239/0.95)*0.35+(AU239/0.95)*0.2+BK239*0.45)*0.55+30),IF(C239="PF",(((AY239/0.95)*0.4+(AU239/0.95)*0.25+BK239*0.35)*0.65+35),(((T239/6.3)*0.1+(AY239/0.95)*0.35+(AU239/0.95)*0.2+BK239*0.35)*0.65+40)))</f>
        <v>80.16964878820113</v>
      </c>
      <c r="BB239" s="45">
        <f>(BL239*0.3+BJ239*0.3+BI239*0.1+BN239*0.1+(AH239/2.8)*0.25)*0.62+40</f>
        <v>67.647056114679245</v>
      </c>
      <c r="BC239" s="5">
        <f>((D239-39)/-0.2)*0.5+50</f>
        <v>85</v>
      </c>
      <c r="BD239" s="5">
        <f>((F239-69)/0.19)*0.45+55</f>
        <v>76.315789473684205</v>
      </c>
      <c r="BE239" s="5">
        <f>((F239-85)/-0.16)*0.45+55</f>
        <v>74.6875</v>
      </c>
      <c r="BF239" s="5">
        <f>((G239-161)/1.34)*0.45+55</f>
        <v>72.462686567164184</v>
      </c>
      <c r="BG239" s="5">
        <f>((G239-295)/-1.34)*0.45+55</f>
        <v>82.537313432835816</v>
      </c>
      <c r="BH239" s="5">
        <f>(M239/29.81)*0.45+55</f>
        <v>67.650117410265011</v>
      </c>
      <c r="BI239" s="5">
        <f>((D239-39)/-0.2)</f>
        <v>70</v>
      </c>
      <c r="BJ239" s="5">
        <f>((F239-69)/0.19)</f>
        <v>47.368421052631575</v>
      </c>
      <c r="BK239" s="5">
        <f>((F239-85)/-0.16)</f>
        <v>43.75</v>
      </c>
      <c r="BL239" s="5">
        <f>((G239-161)/1.34)</f>
        <v>38.805970149253731</v>
      </c>
      <c r="BM239" s="5">
        <f>((G239-295)/-1.34)</f>
        <v>61.194029850746269</v>
      </c>
      <c r="BN239" s="5">
        <f>(M239/29.81)</f>
        <v>28.111372022811139</v>
      </c>
      <c r="BP239" s="51" t="s">
        <v>781</v>
      </c>
      <c r="BQ239" s="51" t="s">
        <v>781</v>
      </c>
      <c r="BS239">
        <v>70.238399999999999</v>
      </c>
    </row>
    <row r="240" spans="1:71" x14ac:dyDescent="0.25">
      <c r="A240" s="1">
        <v>153</v>
      </c>
      <c r="B240" s="1" t="s">
        <v>214</v>
      </c>
      <c r="C240" s="1" t="s">
        <v>73</v>
      </c>
      <c r="D240" s="1">
        <v>30</v>
      </c>
      <c r="E240" s="4">
        <f>(F240-5)</f>
        <v>68</v>
      </c>
      <c r="F240">
        <v>73</v>
      </c>
      <c r="G240">
        <v>205</v>
      </c>
      <c r="H240" t="s">
        <v>590</v>
      </c>
      <c r="I240" s="1" t="s">
        <v>587</v>
      </c>
      <c r="J240" s="1" t="s">
        <v>51</v>
      </c>
      <c r="K240" s="1">
        <v>29</v>
      </c>
      <c r="L240" s="1">
        <v>3</v>
      </c>
      <c r="M240" s="1">
        <v>281</v>
      </c>
      <c r="N240" s="12">
        <v>43</v>
      </c>
      <c r="O240" s="12">
        <v>106</v>
      </c>
      <c r="P240" s="12">
        <v>0.40600000000000003</v>
      </c>
      <c r="Q240" s="7">
        <v>10</v>
      </c>
      <c r="R240" s="7">
        <v>34</v>
      </c>
      <c r="S240" s="7">
        <v>0.29399999999999998</v>
      </c>
      <c r="T240" s="1">
        <v>33</v>
      </c>
      <c r="U240" s="1">
        <v>72</v>
      </c>
      <c r="V240" s="1">
        <v>0.45800000000000002</v>
      </c>
      <c r="W240" s="1">
        <v>0.45300000000000001</v>
      </c>
      <c r="X240" s="16">
        <v>12</v>
      </c>
      <c r="Y240" s="16">
        <v>15</v>
      </c>
      <c r="Z240" s="16">
        <v>0.8</v>
      </c>
      <c r="AA240" s="20">
        <v>2</v>
      </c>
      <c r="AB240" s="20">
        <v>24</v>
      </c>
      <c r="AC240" s="20">
        <v>26</v>
      </c>
      <c r="AD240" s="32">
        <v>41</v>
      </c>
      <c r="AE240" s="34">
        <v>11</v>
      </c>
      <c r="AF240" s="30">
        <v>4</v>
      </c>
      <c r="AG240" s="1">
        <v>18</v>
      </c>
      <c r="AH240" s="1">
        <v>17</v>
      </c>
      <c r="AI240" s="1">
        <v>108</v>
      </c>
      <c r="AJ240" s="1"/>
      <c r="AK240" s="4">
        <f>(AVERAGE(AM240:BB240)/0.87)*0.85+10</f>
        <v>72.634325591217859</v>
      </c>
      <c r="AL240" s="4">
        <f>AVERAGE(AM240:BB240)</f>
        <v>64.108074428658284</v>
      </c>
      <c r="AM240" s="14">
        <f>((P240*100)*0.5+(N240/6.59)*0.5)*0.66+45</f>
        <v>60.55126251896813</v>
      </c>
      <c r="AN240" s="10">
        <f>(BS240-MIN(BS$2:BS$493))/(MAX(BS$2:BS$493)-MIN(BS$2:BS$493))*61 +45</f>
        <v>66.502445262024409</v>
      </c>
      <c r="AO240" s="18">
        <f>IF(Y240&gt;50,((Z240*107)*0.9+(X240/5)*0.1)*0.7+30,((Z240*90)*0.5+(X240/5)*0.5)*0.7+40)</f>
        <v>66.039999999999992</v>
      </c>
      <c r="AP240" s="39">
        <f>((AZ240/0.96)*0.4+(AS240/0.96)*0.3+(T240/6.3)*0.4)*0.6+40</f>
        <v>66.712905705503417</v>
      </c>
      <c r="AQ240" s="37">
        <f>(AE240/1.5)*0.57+47</f>
        <v>51.18</v>
      </c>
      <c r="AR240" s="24">
        <f>((AF240/1.8)*0.8+(F240/0.8)*0.2)*0.73+40</f>
        <v>54.62027777777778</v>
      </c>
      <c r="AS240" s="22">
        <f>((AA240/3)*0.6+(AC240/9)*0.2+(AZ240/0.96)*0.2)*0.75+40</f>
        <v>50.701592269479107</v>
      </c>
      <c r="AT240" s="26">
        <f>((AB240/7)*0.65+(AC240/9)*0.2+(AZ240/0.96)*0.25)*0.6+47</f>
        <v>58.652068459955295</v>
      </c>
      <c r="AU240" s="43">
        <f>((AD240/5.5)*0.95+(AY240/0.95)*0.17)*0.67+40</f>
        <v>54.159496527212923</v>
      </c>
      <c r="AV240" s="37">
        <f>(((AG240-321)/-3.21)*0.1+(AU240/0.95)*0.57+(AS240/0.95)*0.2+(AI240/20)*0.2)*0.6+40</f>
        <v>72.213381806757909</v>
      </c>
      <c r="AW240" s="42">
        <f>((AQ240/0.95)*0.4+(AS240/0.95)*0.2+(AR240/0.95)*0.2+(AY240/0.95)*0.2)*0.71+30</f>
        <v>72.780325664840561</v>
      </c>
      <c r="AX240" s="45">
        <f>(BI240*0.3+BK240*0.2+BM240*0.2+AY240*0.1+BN240*0.2)*0.8+30</f>
        <v>71.336450099147839</v>
      </c>
      <c r="AY240" s="47">
        <f>(BI240*0.2+BK240*0.2+BM240*0.2+(AQ240/0.96)*0.45)*0.79+30</f>
        <v>78.524534048507462</v>
      </c>
      <c r="AZ240" s="28">
        <f>(BI240*0.2+BJ240*0.3+(AC240/11)*0.3+(AR240/0.96)*0.1+BM240*0.1+(AY240/0.96)*0.1)*0.65+40</f>
        <v>63.796857191332933</v>
      </c>
      <c r="BA240" s="49">
        <f>IF(C240="C",(((AY240/0.95)*0.35+(AU240/0.95)*0.2+BK240*0.45)*0.55+30),IF(C240="PF",(((AY240/0.95)*0.4+(AU240/0.95)*0.25+BK240*0.35)*0.65+35),(((T240/6.3)*0.1+(AY240/0.95)*0.35+(AU240/0.95)*0.2+BK240*0.35)*0.65+40)))</f>
        <v>83.618835184763697</v>
      </c>
      <c r="BB240" s="45">
        <f>(BL240*0.3+BJ240*0.3+BI240*0.1+BN240*0.1+(AH240/2.8)*0.25)*0.62+40</f>
        <v>54.338758342261244</v>
      </c>
      <c r="BC240" s="5">
        <f>((D240-39)/-0.2)*0.5+50</f>
        <v>72.5</v>
      </c>
      <c r="BD240" s="5">
        <f>((F240-69)/0.19)*0.45+55</f>
        <v>64.473684210526315</v>
      </c>
      <c r="BE240" s="5">
        <f>((F240-85)/-0.16)*0.45+55</f>
        <v>88.75</v>
      </c>
      <c r="BF240" s="5">
        <f>((G240-161)/1.34)*0.45+55</f>
        <v>69.776119402985074</v>
      </c>
      <c r="BG240" s="5">
        <f>((G240-295)/-1.34)*0.45+55</f>
        <v>85.223880597014926</v>
      </c>
      <c r="BH240" s="5">
        <f>(M240/29.81)*0.45+55</f>
        <v>59.241865145924187</v>
      </c>
      <c r="BI240" s="5">
        <f>((D240-39)/-0.2)</f>
        <v>45</v>
      </c>
      <c r="BJ240" s="5">
        <f>((F240-69)/0.19)</f>
        <v>21.05263157894737</v>
      </c>
      <c r="BK240" s="5">
        <f>((F240-85)/-0.16)</f>
        <v>75</v>
      </c>
      <c r="BL240" s="5">
        <f>((G240-161)/1.34)</f>
        <v>32.835820895522389</v>
      </c>
      <c r="BM240" s="5">
        <f>((G240-295)/-1.34)</f>
        <v>67.164179104477611</v>
      </c>
      <c r="BN240" s="5">
        <f>(M240/29.81)</f>
        <v>9.426366990942638</v>
      </c>
      <c r="BP240" s="51" t="s">
        <v>789</v>
      </c>
      <c r="BQ240" s="51" t="s">
        <v>787</v>
      </c>
      <c r="BS240">
        <v>70.140799999999999</v>
      </c>
    </row>
    <row r="241" spans="1:71" x14ac:dyDescent="0.25">
      <c r="A241" s="1">
        <v>115</v>
      </c>
      <c r="B241" s="1" t="s">
        <v>174</v>
      </c>
      <c r="C241" s="1" t="s">
        <v>50</v>
      </c>
      <c r="D241" s="1">
        <v>27</v>
      </c>
      <c r="E241" s="4">
        <f>(F241-5)</f>
        <v>75</v>
      </c>
      <c r="F241">
        <v>80</v>
      </c>
      <c r="G241">
        <v>215</v>
      </c>
      <c r="H241" t="s">
        <v>586</v>
      </c>
      <c r="I241" s="1" t="s">
        <v>614</v>
      </c>
      <c r="J241" s="1" t="s">
        <v>89</v>
      </c>
      <c r="K241" s="1">
        <v>21</v>
      </c>
      <c r="L241" s="1">
        <v>1</v>
      </c>
      <c r="M241" s="1">
        <v>209</v>
      </c>
      <c r="N241" s="12">
        <v>43</v>
      </c>
      <c r="O241" s="12">
        <v>89</v>
      </c>
      <c r="P241" s="12">
        <v>0.48299999999999998</v>
      </c>
      <c r="Q241" s="7">
        <v>18</v>
      </c>
      <c r="R241" s="7">
        <v>40</v>
      </c>
      <c r="S241" s="7">
        <v>0.45</v>
      </c>
      <c r="T241" s="1">
        <v>25</v>
      </c>
      <c r="U241" s="1">
        <v>49</v>
      </c>
      <c r="V241" s="1">
        <v>0.51</v>
      </c>
      <c r="W241" s="1">
        <v>0.58399999999999996</v>
      </c>
      <c r="X241" s="16">
        <v>1</v>
      </c>
      <c r="Y241" s="16">
        <v>1</v>
      </c>
      <c r="Z241" s="16">
        <v>1</v>
      </c>
      <c r="AA241" s="20">
        <v>3</v>
      </c>
      <c r="AB241" s="20">
        <v>26</v>
      </c>
      <c r="AC241" s="20">
        <v>29</v>
      </c>
      <c r="AD241" s="32">
        <v>9</v>
      </c>
      <c r="AE241" s="34">
        <v>2</v>
      </c>
      <c r="AF241" s="30">
        <v>7</v>
      </c>
      <c r="AG241" s="1">
        <v>9</v>
      </c>
      <c r="AH241" s="1">
        <v>15</v>
      </c>
      <c r="AI241" s="1">
        <v>105</v>
      </c>
      <c r="AJ241" s="1"/>
      <c r="AK241" s="4">
        <f>(AVERAGE(AM241:BB241)/0.87)*0.85+10</f>
        <v>72.45103046433762</v>
      </c>
      <c r="AL241" s="4">
        <f>AVERAGE(AM241:BB241)</f>
        <v>63.920466475263211</v>
      </c>
      <c r="AM241" s="14">
        <f>((P241*100)*0.5+(N241/6.59)*0.5)*0.66+45</f>
        <v>63.092262518968134</v>
      </c>
      <c r="AN241" s="10">
        <f>(BS241-MIN(BS$2:BS$493))/(MAX(BS$2:BS$493)-MIN(BS$2:BS$493))*61 +45</f>
        <v>66.460707555635324</v>
      </c>
      <c r="AO241" s="18">
        <f>IF(Y241&gt;50,((Z241*107)*0.9+(X241/5)*0.1)*0.7+30,((Z241*90)*0.5+(X241/5)*0.5)*0.7+40)</f>
        <v>71.569999999999993</v>
      </c>
      <c r="AP241" s="39">
        <f>((AZ241/0.96)*0.4+(AS241/0.96)*0.3+(T241/6.3)*0.4)*0.6+40</f>
        <v>68.786589299315722</v>
      </c>
      <c r="AQ241" s="37">
        <f>(AE241/1.5)*0.57+47</f>
        <v>47.76</v>
      </c>
      <c r="AR241" s="24">
        <f>((AF241/1.8)*0.8+(F241/0.8)*0.2)*0.73+40</f>
        <v>56.871111111111105</v>
      </c>
      <c r="AS241" s="22">
        <f>((AA241/3)*0.6+(AC241/9)*0.2+(AZ241/0.96)*0.2)*0.75+40</f>
        <v>52.211212128821316</v>
      </c>
      <c r="AT241" s="26">
        <f>((AB241/7)*0.65+(AC241/9)*0.2+(AZ241/0.96)*0.25)*0.6+47</f>
        <v>60.113116890726076</v>
      </c>
      <c r="AU241" s="43">
        <f>((AD241/5.5)*0.95+(AY241/0.95)*0.17)*0.67+40</f>
        <v>49.6183905992823</v>
      </c>
      <c r="AV241" s="37">
        <f>(((AG241-321)/-3.21)*0.1+(AU241/0.95)*0.57+(AS241/0.95)*0.2+(AI241/20)*0.2)*0.6+40</f>
        <v>70.919496796106273</v>
      </c>
      <c r="AW241" s="42">
        <f>((AQ241/0.95)*0.4+(AS241/0.95)*0.2+(AR241/0.95)*0.2+(AY241/0.95)*0.2)*0.71+30</f>
        <v>71.275481406986927</v>
      </c>
      <c r="AX241" s="45">
        <f>(BI241*0.3+BK241*0.2+BM241*0.2+AY241*0.1+BN241*0.2)*0.8+30</f>
        <v>65.796926889353969</v>
      </c>
      <c r="AY241" s="47">
        <f>(BI241*0.2+BK241*0.2+BM241*0.2+(AQ241/0.96)*0.45)*0.79+30</f>
        <v>71.536460820895527</v>
      </c>
      <c r="AZ241" s="28">
        <f>(BI241*0.2+BJ241*0.3+(AC241/11)*0.3+(AR241/0.96)*0.1+BM241*0.1+(AY241/0.96)*0.1)*0.65+40</f>
        <v>72.178424291123093</v>
      </c>
      <c r="BA241" s="49">
        <f>IF(C241="C",(((AY241/0.95)*0.35+(AU241/0.95)*0.2+BK241*0.45)*0.55+30),IF(C241="PF",(((AY241/0.95)*0.4+(AU241/0.95)*0.25+BK241*0.35)*0.65+35),(((T241/6.3)*0.1+(AY241/0.95)*0.35+(AU241/0.95)*0.2+BK241*0.35)*0.65+40)))</f>
        <v>71.288296365473798</v>
      </c>
      <c r="BB241" s="45">
        <f>(BL241*0.3+BJ241*0.3+BI241*0.1+BN241*0.1+(AH241/2.8)*0.25)*0.62+40</f>
        <v>63.248986930411888</v>
      </c>
      <c r="BC241" s="5">
        <f>((D241-39)/-0.2)*0.5+50</f>
        <v>80</v>
      </c>
      <c r="BD241" s="5">
        <f>((F241-69)/0.19)*0.45+55</f>
        <v>81.05263157894737</v>
      </c>
      <c r="BE241" s="5">
        <f>((F241-85)/-0.16)*0.45+55</f>
        <v>69.0625</v>
      </c>
      <c r="BF241" s="5">
        <f>((G241-161)/1.34)*0.45+55</f>
        <v>73.134328358208961</v>
      </c>
      <c r="BG241" s="5">
        <f>((G241-295)/-1.34)*0.45+55</f>
        <v>81.865671641791039</v>
      </c>
      <c r="BH241" s="5">
        <f>(M241/29.81)*0.45+55</f>
        <v>58.154981549815496</v>
      </c>
      <c r="BI241" s="5">
        <f>((D241-39)/-0.2)</f>
        <v>60</v>
      </c>
      <c r="BJ241" s="5">
        <f>((F241-69)/0.19)</f>
        <v>57.89473684210526</v>
      </c>
      <c r="BK241" s="5">
        <f>((F241-85)/-0.16)</f>
        <v>31.25</v>
      </c>
      <c r="BL241" s="5">
        <f>((G241-161)/1.34)</f>
        <v>40.298507462686565</v>
      </c>
      <c r="BM241" s="5">
        <f>((G241-295)/-1.34)</f>
        <v>59.701492537313428</v>
      </c>
      <c r="BN241" s="5">
        <f>(M241/29.81)</f>
        <v>7.0110701107011071</v>
      </c>
      <c r="BP241" s="51" t="s">
        <v>791</v>
      </c>
      <c r="BQ241" s="51" t="s">
        <v>790</v>
      </c>
      <c r="BS241">
        <v>70.091999999999999</v>
      </c>
    </row>
    <row r="242" spans="1:71" x14ac:dyDescent="0.25">
      <c r="A242" s="1">
        <v>193</v>
      </c>
      <c r="B242" s="1" t="s">
        <v>254</v>
      </c>
      <c r="C242" s="1" t="s">
        <v>50</v>
      </c>
      <c r="D242" s="1">
        <v>24</v>
      </c>
      <c r="E242" s="4">
        <f>(F242-5)</f>
        <v>74</v>
      </c>
      <c r="F242">
        <v>79</v>
      </c>
      <c r="G242">
        <v>220</v>
      </c>
      <c r="H242" t="s">
        <v>654</v>
      </c>
      <c r="I242" s="1" t="s">
        <v>587</v>
      </c>
      <c r="J242" s="1" t="s">
        <v>84</v>
      </c>
      <c r="K242" s="1">
        <v>14</v>
      </c>
      <c r="L242" s="1">
        <v>2</v>
      </c>
      <c r="M242" s="1">
        <v>122</v>
      </c>
      <c r="N242" s="12">
        <v>14</v>
      </c>
      <c r="O242" s="12">
        <v>35</v>
      </c>
      <c r="P242" s="12">
        <v>0.4</v>
      </c>
      <c r="Q242" s="7">
        <v>10</v>
      </c>
      <c r="R242" s="7">
        <v>21</v>
      </c>
      <c r="S242" s="7">
        <v>0.47599999999999998</v>
      </c>
      <c r="T242" s="1">
        <v>4</v>
      </c>
      <c r="U242" s="1">
        <v>14</v>
      </c>
      <c r="V242" s="1">
        <v>0.28599999999999998</v>
      </c>
      <c r="W242" s="1">
        <v>0.54300000000000004</v>
      </c>
      <c r="X242" s="16">
        <v>0</v>
      </c>
      <c r="Y242" s="16">
        <v>0</v>
      </c>
      <c r="Z242" s="16"/>
      <c r="AA242" s="20">
        <v>2</v>
      </c>
      <c r="AB242" s="20">
        <v>14</v>
      </c>
      <c r="AC242" s="20">
        <v>16</v>
      </c>
      <c r="AD242" s="32">
        <v>7</v>
      </c>
      <c r="AE242" s="34">
        <v>2</v>
      </c>
      <c r="AF242" s="30">
        <v>0</v>
      </c>
      <c r="AG242" s="1">
        <v>4</v>
      </c>
      <c r="AH242" s="1">
        <v>14</v>
      </c>
      <c r="AI242" s="1">
        <v>38</v>
      </c>
      <c r="AJ242" s="1"/>
      <c r="AK242" s="4">
        <f>(AVERAGE(AM242:BB242)/0.87)*0.85+10</f>
        <v>70.560592973401668</v>
      </c>
      <c r="AL242" s="4">
        <f>AVERAGE(AM242:BB242)</f>
        <v>61.985548102187593</v>
      </c>
      <c r="AM242" s="14">
        <f>((P242*100)*0.5+(N242/6.59)*0.5)*0.66+45</f>
        <v>58.901062215477999</v>
      </c>
      <c r="AN242" s="10">
        <f>(BS242-MIN(BS$2:BS$493))/(MAX(BS$2:BS$493)-MIN(BS$2:BS$493))*61 +45</f>
        <v>66.432654343144293</v>
      </c>
      <c r="AO242" s="18">
        <f>IF(Y242&gt;50,((Z242*107)*0.9+(X242/5)*0.1)*0.7+30,((Z242*90)*0.5+(X242/5)*0.5)*0.7+40)</f>
        <v>40</v>
      </c>
      <c r="AP242" s="39">
        <f>((AZ242/0.96)*0.4+(AS242/0.96)*0.3+(T242/6.3)*0.4)*0.6+40</f>
        <v>68.04966059894852</v>
      </c>
      <c r="AQ242" s="37">
        <f>(AE242/1.5)*0.57+47</f>
        <v>47.76</v>
      </c>
      <c r="AR242" s="24">
        <f>((AF242/1.8)*0.8+(F242/0.8)*0.2)*0.73+40</f>
        <v>54.417500000000004</v>
      </c>
      <c r="AS242" s="22">
        <f>((AA242/3)*0.6+(AC242/9)*0.2+(AZ242/0.96)*0.2)*0.75+40</f>
        <v>51.918291643767404</v>
      </c>
      <c r="AT242" s="26">
        <f>((AB242/7)*0.65+(AC242/9)*0.2+(AZ242/0.96)*0.25)*0.6+47</f>
        <v>59.344958310434073</v>
      </c>
      <c r="AU242" s="43">
        <f>((AD242/5.5)*0.95+(AY242/0.95)*0.17)*0.67+40</f>
        <v>49.718798422248803</v>
      </c>
      <c r="AV242" s="37">
        <f>(((AG242-321)/-3.21)*0.1+(AU242/0.95)*0.57+(AS242/0.95)*0.2+(AI242/20)*0.2)*0.6+40</f>
        <v>70.61010107397685</v>
      </c>
      <c r="AW242" s="42">
        <f>((AQ242/0.95)*0.4+(AS242/0.95)*0.2+(AR242/0.95)*0.2+(AY242/0.95)*0.2)*0.71+30</f>
        <v>71.278682560075467</v>
      </c>
      <c r="AX242" s="45">
        <f>(BI242*0.3+BK242*0.2+BM242*0.2+AY242*0.1+BN242*0.2)*0.8+30</f>
        <v>69.55439038802966</v>
      </c>
      <c r="AY242" s="47">
        <f>(BI242*0.2+BK242*0.2+BM242*0.2+(AQ242/0.96)*0.45)*0.79+30</f>
        <v>74.30440858208955</v>
      </c>
      <c r="AZ242" s="28">
        <f>(BI242*0.2+BJ242*0.3+(AC242/11)*0.3+(AR242/0.96)*0.1+BM242*0.1+(AY242/0.96)*0.1)*0.65+40</f>
        <v>72.650399853444725</v>
      </c>
      <c r="BA242" s="49">
        <f>IF(C242="C",(((AY242/0.95)*0.35+(AU242/0.95)*0.2+BK242*0.45)*0.55+30),IF(C242="PF",(((AY242/0.95)*0.4+(AU242/0.95)*0.25+BK242*0.35)*0.65+35),(((T242/6.3)*0.1+(AY242/0.95)*0.35+(AU242/0.95)*0.2+BK242*0.35)*0.65+40)))</f>
        <v>73.170095364762176</v>
      </c>
      <c r="BB242" s="45">
        <f>(BL242*0.3+BJ242*0.3+BI242*0.1+BN242*0.1+(AH242/2.8)*0.25)*0.62+40</f>
        <v>63.657766278601869</v>
      </c>
      <c r="BC242" s="5">
        <f>((D242-39)/-0.2)*0.5+50</f>
        <v>87.5</v>
      </c>
      <c r="BD242" s="5">
        <f>((F242-69)/0.19)*0.45+55</f>
        <v>78.68421052631578</v>
      </c>
      <c r="BE242" s="5">
        <f>((F242-85)/-0.16)*0.45+55</f>
        <v>71.875</v>
      </c>
      <c r="BF242" s="5">
        <f>((G242-161)/1.34)*0.45+55</f>
        <v>74.81343283582089</v>
      </c>
      <c r="BG242" s="5">
        <f>((G242-295)/-1.34)*0.45+55</f>
        <v>80.18656716417911</v>
      </c>
      <c r="BH242" s="5">
        <f>(M242/29.81)*0.45+55</f>
        <v>56.841663871184167</v>
      </c>
      <c r="BI242" s="5">
        <f>((D242-39)/-0.2)</f>
        <v>75</v>
      </c>
      <c r="BJ242" s="5">
        <f>((F242-69)/0.19)</f>
        <v>52.631578947368418</v>
      </c>
      <c r="BK242" s="5">
        <f>((F242-85)/-0.16)</f>
        <v>37.5</v>
      </c>
      <c r="BL242" s="5">
        <f>((G242-161)/1.34)</f>
        <v>44.029850746268657</v>
      </c>
      <c r="BM242" s="5">
        <f>((G242-295)/-1.34)</f>
        <v>55.970149253731343</v>
      </c>
      <c r="BN242" s="5">
        <f>(M242/29.81)</f>
        <v>4.0925863804092586</v>
      </c>
      <c r="BP242" s="51" t="s">
        <v>791</v>
      </c>
      <c r="BQ242" s="51" t="s">
        <v>787</v>
      </c>
      <c r="BS242">
        <v>70.05919999999999</v>
      </c>
    </row>
    <row r="243" spans="1:71" x14ac:dyDescent="0.25">
      <c r="A243" s="1">
        <v>332</v>
      </c>
      <c r="B243" s="1" t="s">
        <v>394</v>
      </c>
      <c r="C243" s="1" t="s">
        <v>25</v>
      </c>
      <c r="D243" s="1">
        <v>25</v>
      </c>
      <c r="E243" s="4">
        <f>(F243-5)</f>
        <v>77</v>
      </c>
      <c r="F243">
        <v>82</v>
      </c>
      <c r="G243">
        <v>245</v>
      </c>
      <c r="H243" t="s">
        <v>592</v>
      </c>
      <c r="I243" s="1" t="s">
        <v>587</v>
      </c>
      <c r="J243" s="1" t="s">
        <v>86</v>
      </c>
      <c r="K243" s="1">
        <v>82</v>
      </c>
      <c r="L243" s="1">
        <v>82</v>
      </c>
      <c r="M243" s="1">
        <v>2581</v>
      </c>
      <c r="N243" s="12">
        <v>512</v>
      </c>
      <c r="O243" s="12">
        <v>1100</v>
      </c>
      <c r="P243" s="12">
        <v>0.46500000000000002</v>
      </c>
      <c r="Q243" s="7">
        <v>57</v>
      </c>
      <c r="R243" s="7">
        <v>179</v>
      </c>
      <c r="S243" s="7">
        <v>0.318</v>
      </c>
      <c r="T243" s="1">
        <v>455</v>
      </c>
      <c r="U243" s="1">
        <v>921</v>
      </c>
      <c r="V243" s="1">
        <v>0.49399999999999999</v>
      </c>
      <c r="W243" s="1">
        <v>0.49099999999999999</v>
      </c>
      <c r="X243" s="16">
        <v>177</v>
      </c>
      <c r="Y243" s="16">
        <v>232</v>
      </c>
      <c r="Z243" s="16">
        <v>0.76300000000000001</v>
      </c>
      <c r="AA243" s="20">
        <v>110</v>
      </c>
      <c r="AB243" s="20">
        <v>396</v>
      </c>
      <c r="AC243" s="20">
        <v>506</v>
      </c>
      <c r="AD243" s="32">
        <v>192</v>
      </c>
      <c r="AE243" s="34">
        <v>101</v>
      </c>
      <c r="AF243" s="30">
        <v>39</v>
      </c>
      <c r="AG243" s="1">
        <v>170</v>
      </c>
      <c r="AH243" s="1">
        <v>245</v>
      </c>
      <c r="AI243" s="1">
        <v>1258</v>
      </c>
      <c r="AJ243" s="1"/>
      <c r="AK243" s="4">
        <f>(AVERAGE(AM243:BB243)/0.87)*0.85+10</f>
        <v>89.381730048686563</v>
      </c>
      <c r="AL243" s="4">
        <f>AVERAGE(AM243:BB243)</f>
        <v>81.249535461596835</v>
      </c>
      <c r="AM243" s="14">
        <f>((P243*100)*0.5+(N243/6.59)*0.5)*0.66+45</f>
        <v>85.983846737481031</v>
      </c>
      <c r="AN243" s="10">
        <f>(BS243-MIN(BS$2:BS$493))/(MAX(BS$2:BS$493)-MIN(BS$2:BS$493))*61 +45</f>
        <v>66.376547918162245</v>
      </c>
      <c r="AO243" s="18">
        <f>IF(Y243&gt;50,((Z243*107)*0.9+(X243/5)*0.1)*0.7+30,((Z243*90)*0.5+(X243/5)*0.5)*0.7+40)</f>
        <v>83.911830000000009</v>
      </c>
      <c r="AP243" s="39">
        <f>((AZ243/0.96)*0.4+(AS243/0.96)*0.3+(T243/6.3)*0.4)*0.6+40</f>
        <v>92.951513855094419</v>
      </c>
      <c r="AQ243" s="37">
        <f>(AE243/1.5)*0.57+47</f>
        <v>85.38</v>
      </c>
      <c r="AR243" s="24">
        <f>((AF243/1.8)*0.8+(F243/0.8)*0.2)*0.73+40</f>
        <v>67.618333333333339</v>
      </c>
      <c r="AS243" s="22">
        <f>((AA243/3)*0.6+(AC243/9)*0.2+(AZ243/0.96)*0.2)*0.75+40</f>
        <v>78.048399359493374</v>
      </c>
      <c r="AT243" s="26">
        <f>((AB243/7)*0.65+(AC243/9)*0.2+(AZ243/0.96)*0.25)*0.6+47</f>
        <v>88.924589835683861</v>
      </c>
      <c r="AU243" s="43">
        <f>((AD243/5.5)*0.95+(AY243/0.95)*0.17)*0.67+40</f>
        <v>71.995290136662675</v>
      </c>
      <c r="AV243" s="37">
        <f>(((AG243-321)/-3.21)*0.1+(AU243/0.95)*0.57+(AS243/0.95)*0.2+(AI243/20)*0.2)*0.6+40</f>
        <v>86.14747953799241</v>
      </c>
      <c r="AW243" s="42">
        <f>((AQ243/0.95)*0.4+(AS243/0.95)*0.2+(AR243/0.95)*0.2+(AY243/0.95)*0.2)*0.71+30</f>
        <v>89.484851746300919</v>
      </c>
      <c r="AX243" s="45">
        <f>(BI243*0.3+BK243*0.2+BM243*0.2+AY243*0.1+BN243*0.2)*0.8+30</f>
        <v>76.146042984561433</v>
      </c>
      <c r="AY243" s="47">
        <f>(BI243*0.2+BK243*0.2+BM243*0.2+(AQ243/0.96)*0.45)*0.79+30</f>
        <v>81.535303638059702</v>
      </c>
      <c r="AZ243" s="28">
        <f>(BI243*0.2+BJ243*0.3+(AC243/11)*0.3+(AR243/0.96)*0.1+BM243*0.1+(AY243/0.96)*0.1)*0.65+40</f>
        <v>83.93642256742433</v>
      </c>
      <c r="BA243" s="49">
        <f>IF(C243="C",(((AY243/0.95)*0.35+(AU243/0.95)*0.2+BK243*0.45)*0.55+30),IF(C243="PF",(((AY243/0.95)*0.4+(AU243/0.95)*0.25+BK243*0.35)*0.65+35),(((T243/6.3)*0.1+(AY243/0.95)*0.35+(AU243/0.95)*0.2+BK243*0.35)*0.65+40)))</f>
        <v>73.895534045371804</v>
      </c>
      <c r="BB243" s="45">
        <f>(BL243*0.3+BJ243*0.3+BI243*0.1+BN243*0.1+(AH243/2.8)*0.25)*0.62+40</f>
        <v>87.656581689927805</v>
      </c>
      <c r="BC243" s="5">
        <f>((D243-39)/-0.2)*0.5+50</f>
        <v>85</v>
      </c>
      <c r="BD243" s="5">
        <f>((F243-69)/0.19)*0.45+55</f>
        <v>85.78947368421052</v>
      </c>
      <c r="BE243" s="5">
        <f>((F243-85)/-0.16)*0.45+55</f>
        <v>63.4375</v>
      </c>
      <c r="BF243" s="5">
        <f>((G243-161)/1.34)*0.45+55</f>
        <v>83.208955223880594</v>
      </c>
      <c r="BG243" s="5">
        <f>((G243-295)/-1.34)*0.45+55</f>
        <v>71.791044776119406</v>
      </c>
      <c r="BH243" s="5">
        <f>(M243/29.81)*0.45+55</f>
        <v>93.961757799396182</v>
      </c>
      <c r="BI243" s="5">
        <f>((D243-39)/-0.2)</f>
        <v>70</v>
      </c>
      <c r="BJ243" s="5">
        <f>((F243-69)/0.19)</f>
        <v>68.421052631578945</v>
      </c>
      <c r="BK243" s="5">
        <f>((F243-85)/-0.16)</f>
        <v>18.75</v>
      </c>
      <c r="BL243" s="5">
        <f>((G243-161)/1.34)</f>
        <v>62.686567164179102</v>
      </c>
      <c r="BM243" s="5">
        <f>((G243-295)/-1.34)</f>
        <v>37.31343283582089</v>
      </c>
      <c r="BN243" s="5">
        <f>(M243/29.81)</f>
        <v>86.581683998658178</v>
      </c>
      <c r="BP243" s="51" t="s">
        <v>791</v>
      </c>
      <c r="BQ243" s="51" t="s">
        <v>787</v>
      </c>
      <c r="BS243">
        <v>69.993600000000001</v>
      </c>
    </row>
    <row r="244" spans="1:71" x14ac:dyDescent="0.25">
      <c r="A244" s="1">
        <v>34</v>
      </c>
      <c r="B244" s="1" t="s">
        <v>85</v>
      </c>
      <c r="C244" s="1" t="s">
        <v>33</v>
      </c>
      <c r="D244" s="1">
        <v>33</v>
      </c>
      <c r="E244" s="4">
        <f>(F244-5)</f>
        <v>79</v>
      </c>
      <c r="F244">
        <v>84</v>
      </c>
      <c r="G244">
        <v>250</v>
      </c>
      <c r="H244" t="s">
        <v>639</v>
      </c>
      <c r="I244" s="1" t="s">
        <v>587</v>
      </c>
      <c r="J244" s="1" t="s">
        <v>86</v>
      </c>
      <c r="K244" s="1">
        <v>16</v>
      </c>
      <c r="L244" s="1">
        <v>1</v>
      </c>
      <c r="M244" s="1">
        <v>143</v>
      </c>
      <c r="N244" s="12">
        <v>12</v>
      </c>
      <c r="O244" s="12">
        <v>39</v>
      </c>
      <c r="P244" s="12">
        <v>0.308</v>
      </c>
      <c r="Q244" s="7">
        <v>2</v>
      </c>
      <c r="R244" s="7">
        <v>4</v>
      </c>
      <c r="S244" s="7">
        <v>0.5</v>
      </c>
      <c r="T244" s="1">
        <v>10</v>
      </c>
      <c r="U244" s="1">
        <v>35</v>
      </c>
      <c r="V244" s="1">
        <v>0.28599999999999998</v>
      </c>
      <c r="W244" s="1">
        <v>0.33300000000000002</v>
      </c>
      <c r="X244" s="16">
        <v>6</v>
      </c>
      <c r="Y244" s="16">
        <v>12</v>
      </c>
      <c r="Z244" s="16">
        <v>0.5</v>
      </c>
      <c r="AA244" s="20">
        <v>14</v>
      </c>
      <c r="AB244" s="20">
        <v>14</v>
      </c>
      <c r="AC244" s="20">
        <v>28</v>
      </c>
      <c r="AD244" s="32">
        <v>5</v>
      </c>
      <c r="AE244" s="34">
        <v>4</v>
      </c>
      <c r="AF244" s="30">
        <v>2</v>
      </c>
      <c r="AG244" s="1">
        <v>5</v>
      </c>
      <c r="AH244" s="1">
        <v>26</v>
      </c>
      <c r="AI244" s="1">
        <v>32</v>
      </c>
      <c r="AJ244" s="1"/>
      <c r="AK244" s="4">
        <f>(AVERAGE(AM244:BB244)/0.87)*0.85+10</f>
        <v>67.884145171199151</v>
      </c>
      <c r="AL244" s="4">
        <f>AVERAGE(AM244:BB244)</f>
        <v>59.246125057580308</v>
      </c>
      <c r="AM244" s="14">
        <f>((P244*100)*0.5+(N244/6.59)*0.5)*0.66+45</f>
        <v>55.76491047040971</v>
      </c>
      <c r="AN244" s="10">
        <f>(BS244-MIN(BS$2:BS$493))/(MAX(BS$2:BS$493)-MIN(BS$2:BS$493))*61 +45</f>
        <v>66.320441493180198</v>
      </c>
      <c r="AO244" s="18">
        <f>IF(Y244&gt;50,((Z244*107)*0.9+(X244/5)*0.1)*0.7+30,((Z244*90)*0.5+(X244/5)*0.5)*0.7+40)</f>
        <v>56.17</v>
      </c>
      <c r="AP244" s="39">
        <f>((AZ244/0.96)*0.4+(AS244/0.96)*0.3+(T244/6.3)*0.4)*0.6+40</f>
        <v>67.84568290234273</v>
      </c>
      <c r="AQ244" s="37">
        <f>(AE244/1.5)*0.57+47</f>
        <v>48.52</v>
      </c>
      <c r="AR244" s="24">
        <f>((AF244/1.8)*0.8+(F244/0.8)*0.2)*0.73+40</f>
        <v>55.978888888888889</v>
      </c>
      <c r="AS244" s="22">
        <f>((AA244/3)*0.6+(AC244/9)*0.2+(AZ244/0.96)*0.2)*0.75+40</f>
        <v>53.466515909402531</v>
      </c>
      <c r="AT244" s="26">
        <f>((AB244/7)*0.65+(AC244/9)*0.2+(AZ244/0.96)*0.25)*0.6+47</f>
        <v>59.05318257606919</v>
      </c>
      <c r="AU244" s="43">
        <f>((AD244/5.5)*0.95+(AY244/0.95)*0.17)*0.67+40</f>
        <v>47.652549646531099</v>
      </c>
      <c r="AV244" s="37">
        <f>(((AG244-321)/-3.21)*0.1+(AU244/0.95)*0.57+(AS244/0.95)*0.2+(AI244/20)*0.2)*0.6+40</f>
        <v>70.007125096329446</v>
      </c>
      <c r="AW244" s="42">
        <f>((AQ244/0.95)*0.4+(AS244/0.95)*0.2+(AR244/0.95)*0.2+(AY244/0.95)*0.2)*0.71+30</f>
        <v>69.683235913212016</v>
      </c>
      <c r="AX244" s="45">
        <f>(BI244*0.3+BK244*0.2+BM244*0.2+AY244*0.1+BN244*0.2)*0.8+30</f>
        <v>49.06074461557526</v>
      </c>
      <c r="AY244" s="47">
        <f>(BI244*0.2+BK244*0.2+BM244*0.2+(AQ244/0.96)*0.45)*0.79+30</f>
        <v>59.001032649253737</v>
      </c>
      <c r="AZ244" s="28">
        <f>(BI244*0.2+BJ244*0.3+(AC244/11)*0.3+(AR244/0.96)*0.1+BM244*0.1+(AY244/0.96)*0.1)*0.65+40</f>
        <v>69.759035153509501</v>
      </c>
      <c r="BA244" s="49">
        <f>IF(C244="C",(((AY244/0.95)*0.35+(AU244/0.95)*0.2+BK244*0.45)*0.55+30),IF(C244="PF",(((AY244/0.95)*0.4+(AU244/0.95)*0.25+BK244*0.35)*0.65+35),(((T244/6.3)*0.1+(AY244/0.95)*0.35+(AU244/0.95)*0.2+BK244*0.35)*0.65+40)))</f>
        <v>49.020011048526072</v>
      </c>
      <c r="BB244" s="45">
        <f>(BL244*0.3+BJ244*0.3+BI244*0.1+BN244*0.1+(AH244/2.8)*0.25)*0.62+40</f>
        <v>70.634644558054831</v>
      </c>
      <c r="BC244" s="5">
        <f>((D244-39)/-0.2)*0.5+50</f>
        <v>65</v>
      </c>
      <c r="BD244" s="5">
        <f>((F244-69)/0.19)*0.45+55</f>
        <v>90.526315789473685</v>
      </c>
      <c r="BE244" s="5">
        <f>((F244-85)/-0.16)*0.45+55</f>
        <v>57.8125</v>
      </c>
      <c r="BF244" s="5">
        <f>((G244-161)/1.34)*0.45+55</f>
        <v>84.888059701492537</v>
      </c>
      <c r="BG244" s="5">
        <f>((G244-295)/-1.34)*0.45+55</f>
        <v>70.111940298507463</v>
      </c>
      <c r="BH244" s="5">
        <f>(M244/29.81)*0.45+55</f>
        <v>57.158671586715869</v>
      </c>
      <c r="BI244" s="5">
        <f>((D244-39)/-0.2)</f>
        <v>30</v>
      </c>
      <c r="BJ244" s="5">
        <f>((F244-69)/0.19)</f>
        <v>78.94736842105263</v>
      </c>
      <c r="BK244" s="5">
        <f>((F244-85)/-0.16)</f>
        <v>6.25</v>
      </c>
      <c r="BL244" s="5">
        <f>((G244-161)/1.34)</f>
        <v>66.417910447761187</v>
      </c>
      <c r="BM244" s="5">
        <f>((G244-295)/-1.34)</f>
        <v>33.582089552238806</v>
      </c>
      <c r="BN244" s="5">
        <f>(M244/29.81)</f>
        <v>4.7970479704797047</v>
      </c>
      <c r="BP244" s="51" t="s">
        <v>794</v>
      </c>
      <c r="BQ244" s="51" t="s">
        <v>787</v>
      </c>
      <c r="BS244">
        <v>69.927999999999997</v>
      </c>
    </row>
    <row r="245" spans="1:71" x14ac:dyDescent="0.25">
      <c r="A245" s="1">
        <v>144</v>
      </c>
      <c r="B245" s="1" t="s">
        <v>205</v>
      </c>
      <c r="C245" s="1" t="s">
        <v>73</v>
      </c>
      <c r="D245" s="1">
        <v>20</v>
      </c>
      <c r="E245" s="4">
        <f>(F245-5)</f>
        <v>70</v>
      </c>
      <c r="F245">
        <v>75</v>
      </c>
      <c r="G245">
        <v>175</v>
      </c>
      <c r="H245" t="s">
        <v>621</v>
      </c>
      <c r="I245" s="1" t="s">
        <v>673</v>
      </c>
      <c r="J245" s="1" t="s">
        <v>62</v>
      </c>
      <c r="K245" s="1">
        <v>33</v>
      </c>
      <c r="L245" s="1">
        <v>1</v>
      </c>
      <c r="M245" s="1">
        <v>411</v>
      </c>
      <c r="N245" s="12">
        <v>52</v>
      </c>
      <c r="O245" s="12">
        <v>144</v>
      </c>
      <c r="P245" s="12">
        <v>0.36099999999999999</v>
      </c>
      <c r="Q245" s="7">
        <v>12</v>
      </c>
      <c r="R245" s="7">
        <v>43</v>
      </c>
      <c r="S245" s="7">
        <v>0.27900000000000003</v>
      </c>
      <c r="T245" s="1">
        <v>40</v>
      </c>
      <c r="U245" s="1">
        <v>101</v>
      </c>
      <c r="V245" s="1">
        <v>0.39600000000000002</v>
      </c>
      <c r="W245" s="1">
        <v>0.40300000000000002</v>
      </c>
      <c r="X245" s="16">
        <v>5</v>
      </c>
      <c r="Y245" s="16">
        <v>7</v>
      </c>
      <c r="Z245" s="16">
        <v>0.71399999999999997</v>
      </c>
      <c r="AA245" s="20">
        <v>7</v>
      </c>
      <c r="AB245" s="20">
        <v>28</v>
      </c>
      <c r="AC245" s="20">
        <v>35</v>
      </c>
      <c r="AD245" s="32">
        <v>73</v>
      </c>
      <c r="AE245" s="34">
        <v>18</v>
      </c>
      <c r="AF245" s="30">
        <v>5</v>
      </c>
      <c r="AG245" s="1">
        <v>42</v>
      </c>
      <c r="AH245" s="1">
        <v>36</v>
      </c>
      <c r="AI245" s="1">
        <v>121</v>
      </c>
      <c r="AJ245" s="1"/>
      <c r="AK245" s="4">
        <f>(AVERAGE(AM245:BB245)/0.87)*0.85+10</f>
        <v>76.029847039726221</v>
      </c>
      <c r="AL245" s="4">
        <f>AVERAGE(AM245:BB245)</f>
        <v>67.583490499484483</v>
      </c>
      <c r="AM245" s="14">
        <f>((P245*100)*0.5+(N245/6.59)*0.5)*0.66+45</f>
        <v>59.516945371775421</v>
      </c>
      <c r="AN245" s="10">
        <f>(BS245-MIN(BS$2:BS$493))/(MAX(BS$2:BS$493)-MIN(BS$2:BS$493))*61 +45</f>
        <v>66.19454414931802</v>
      </c>
      <c r="AO245" s="18">
        <f>IF(Y245&gt;50,((Z245*107)*0.9+(X245/5)*0.1)*0.7+30,((Z245*90)*0.5+(X245/5)*0.5)*0.7+40)</f>
        <v>62.840999999999994</v>
      </c>
      <c r="AP245" s="39">
        <f>((AZ245/0.96)*0.4+(AS245/0.96)*0.3+(T245/6.3)*0.4)*0.6+40</f>
        <v>70.19865044106723</v>
      </c>
      <c r="AQ245" s="37">
        <f>(AE245/1.5)*0.57+47</f>
        <v>53.84</v>
      </c>
      <c r="AR245" s="24">
        <f>((AF245/1.8)*0.8+(F245/0.8)*0.2)*0.73+40</f>
        <v>55.30972222222222</v>
      </c>
      <c r="AS245" s="22">
        <f>((AA245/3)*0.6+(AC245/9)*0.2+(AZ245/0.96)*0.2)*0.75+40</f>
        <v>53.308069510820161</v>
      </c>
      <c r="AT245" s="26">
        <f>((AB245/7)*0.65+(AC245/9)*0.2+(AZ245/0.96)*0.25)*0.6+47</f>
        <v>60.701402844153492</v>
      </c>
      <c r="AU245" s="43">
        <f>((AD245/5.5)*0.95+(AY245/0.95)*0.17)*0.67+40</f>
        <v>59.11535089593302</v>
      </c>
      <c r="AV245" s="37">
        <f>(((AG245-321)/-3.21)*0.1+(AU245/0.95)*0.57+(AS245/0.95)*0.2+(AI245/20)*0.2)*0.6+40</f>
        <v>73.956130479141208</v>
      </c>
      <c r="AW245" s="42">
        <f>((AQ245/0.95)*0.4+(AS245/0.95)*0.2+(AR245/0.95)*0.2+(AY245/0.95)*0.2)*0.71+30</f>
        <v>75.629782322045017</v>
      </c>
      <c r="AX245" s="45">
        <f>(BI245*0.3+BK245*0.2+BM245*0.2+AY245*0.1+BN245*0.2)*0.8+30</f>
        <v>86.452079658083292</v>
      </c>
      <c r="AY245" s="47">
        <f>(BI245*0.2+BK245*0.2+BM245*0.2+(AQ245/0.96)*0.45)*0.79+30</f>
        <v>88.971878731343281</v>
      </c>
      <c r="AZ245" s="28">
        <f>(BI245*0.2+BJ245*0.3+(AC245/11)*0.3+(AR245/0.96)*0.1+BM245*0.1+(AY245/0.96)*0.1)*0.65+40</f>
        <v>74.718311535915717</v>
      </c>
      <c r="BA245" s="49">
        <f>IF(C245="C",(((AY245/0.95)*0.35+(AU245/0.95)*0.2+BK245*0.45)*0.55+30),IF(C245="PF",(((AY245/0.95)*0.4+(AU245/0.95)*0.25+BK245*0.35)*0.65+35),(((T245/6.3)*0.1+(AY245/0.95)*0.35+(AU245/0.95)*0.2+BK245*0.35)*0.65+40)))</f>
        <v>84.027341073595139</v>
      </c>
      <c r="BB245" s="45">
        <f>(BL245*0.3+BJ245*0.3+BI245*0.1+BN245*0.1+(AH245/2.8)*0.25)*0.62+40</f>
        <v>56.554638756338491</v>
      </c>
      <c r="BC245" s="5">
        <f>((D245-39)/-0.2)*0.5+50</f>
        <v>97.5</v>
      </c>
      <c r="BD245" s="5">
        <f>((F245-69)/0.19)*0.45+55</f>
        <v>69.21052631578948</v>
      </c>
      <c r="BE245" s="5">
        <f>((F245-85)/-0.16)*0.45+55</f>
        <v>83.125</v>
      </c>
      <c r="BF245" s="5">
        <f>((G245-161)/1.34)*0.45+55</f>
        <v>59.701492537313435</v>
      </c>
      <c r="BG245" s="5">
        <f>((G245-295)/-1.34)*0.45+55</f>
        <v>95.298507462686558</v>
      </c>
      <c r="BH245" s="5">
        <f>(M245/29.81)*0.45+55</f>
        <v>61.204293861120433</v>
      </c>
      <c r="BI245" s="5">
        <f>((D245-39)/-0.2)</f>
        <v>95</v>
      </c>
      <c r="BJ245" s="5">
        <f>((F245-69)/0.19)</f>
        <v>31.578947368421051</v>
      </c>
      <c r="BK245" s="5">
        <f>((F245-85)/-0.16)</f>
        <v>62.5</v>
      </c>
      <c r="BL245" s="5">
        <f>((G245-161)/1.34)</f>
        <v>10.44776119402985</v>
      </c>
      <c r="BM245" s="5">
        <f>((G245-295)/-1.34)</f>
        <v>89.552238805970148</v>
      </c>
      <c r="BN245" s="5">
        <f>(M245/29.81)</f>
        <v>13.787319691378732</v>
      </c>
      <c r="BP245" s="51" t="s">
        <v>794</v>
      </c>
      <c r="BQ245" s="51" t="s">
        <v>789</v>
      </c>
      <c r="BS245">
        <v>69.780799999999999</v>
      </c>
    </row>
    <row r="246" spans="1:71" x14ac:dyDescent="0.25">
      <c r="A246" s="1">
        <v>223</v>
      </c>
      <c r="B246" s="1" t="s">
        <v>284</v>
      </c>
      <c r="C246" s="1" t="s">
        <v>33</v>
      </c>
      <c r="D246" s="1">
        <v>29</v>
      </c>
      <c r="E246" s="4">
        <f>(F246-5)</f>
        <v>78</v>
      </c>
      <c r="F246">
        <v>83</v>
      </c>
      <c r="G246">
        <v>275</v>
      </c>
      <c r="H246" t="s">
        <v>586</v>
      </c>
      <c r="I246" s="1" t="s">
        <v>587</v>
      </c>
      <c r="J246" s="1" t="s">
        <v>69</v>
      </c>
      <c r="K246" s="1">
        <v>41</v>
      </c>
      <c r="L246" s="1">
        <v>41</v>
      </c>
      <c r="M246" s="1">
        <v>1223</v>
      </c>
      <c r="N246" s="12">
        <v>251</v>
      </c>
      <c r="O246" s="12">
        <v>423</v>
      </c>
      <c r="P246" s="12">
        <v>0.59299999999999997</v>
      </c>
      <c r="Q246" s="7">
        <v>1</v>
      </c>
      <c r="R246" s="7">
        <v>2</v>
      </c>
      <c r="S246" s="7">
        <v>0.5</v>
      </c>
      <c r="T246" s="1">
        <v>250</v>
      </c>
      <c r="U246" s="1">
        <v>421</v>
      </c>
      <c r="V246" s="1">
        <v>0.59399999999999997</v>
      </c>
      <c r="W246" s="1">
        <v>0.59499999999999997</v>
      </c>
      <c r="X246" s="16">
        <v>143</v>
      </c>
      <c r="Y246" s="16">
        <v>271</v>
      </c>
      <c r="Z246" s="16">
        <v>0.52800000000000002</v>
      </c>
      <c r="AA246" s="20">
        <v>110</v>
      </c>
      <c r="AB246" s="20">
        <v>321</v>
      </c>
      <c r="AC246" s="20">
        <v>431</v>
      </c>
      <c r="AD246" s="32">
        <v>50</v>
      </c>
      <c r="AE246" s="34">
        <v>28</v>
      </c>
      <c r="AF246" s="30">
        <v>53</v>
      </c>
      <c r="AG246" s="1">
        <v>115</v>
      </c>
      <c r="AH246" s="1">
        <v>137</v>
      </c>
      <c r="AI246" s="1">
        <v>646</v>
      </c>
      <c r="AJ246" s="1"/>
      <c r="AK246" s="4">
        <f>(AVERAGE(AM246:BB246)/0.87)*0.85+10</f>
        <v>78.837718813663059</v>
      </c>
      <c r="AL246" s="4">
        <f>AVERAGE(AM246:BB246)</f>
        <v>70.457429844572786</v>
      </c>
      <c r="AM246" s="14">
        <f>((P246*100)*0.5+(N246/6.59)*0.5)*0.66+45</f>
        <v>77.138044006069805</v>
      </c>
      <c r="AN246" s="10">
        <f>(BS246-MIN(BS$2:BS$493))/(MAX(BS$2:BS$493)-MIN(BS$2:BS$493))*61 +45</f>
        <v>66.180175430725058</v>
      </c>
      <c r="AO246" s="18">
        <f>IF(Y246&gt;50,((Z246*107)*0.9+(X246/5)*0.1)*0.7+30,((Z246*90)*0.5+(X246/5)*0.5)*0.7+40)</f>
        <v>67.594480000000004</v>
      </c>
      <c r="AP246" s="39">
        <f>((AZ246/0.96)*0.4+(AS246/0.96)*0.3+(T246/6.3)*0.4)*0.6+40</f>
        <v>83.440075275910544</v>
      </c>
      <c r="AQ246" s="37">
        <f>(AE246/1.5)*0.57+47</f>
        <v>57.64</v>
      </c>
      <c r="AR246" s="24">
        <f>((AF246/1.8)*0.8+(F246/0.8)*0.2)*0.73+40</f>
        <v>72.343055555555566</v>
      </c>
      <c r="AS246" s="22">
        <f>((AA246/3)*0.6+(AC246/9)*0.2+(AZ246/0.96)*0.2)*0.75+40</f>
        <v>75.977398089753478</v>
      </c>
      <c r="AT246" s="26">
        <f>((AB246/7)*0.65+(AC246/9)*0.2+(AZ246/0.96)*0.25)*0.6+47</f>
        <v>82.925017137372535</v>
      </c>
      <c r="AU246" s="43">
        <f>((AD246/5.5)*0.95+(AY246/0.95)*0.17)*0.67+40</f>
        <v>53.409033787679427</v>
      </c>
      <c r="AV246" s="37">
        <f>(((AG246-321)/-3.21)*0.1+(AU246/0.95)*0.57+(AS246/0.95)*0.2+(AI246/20)*0.2)*0.6+40</f>
        <v>76.550864475147819</v>
      </c>
      <c r="AW246" s="42">
        <f>((AQ246/0.95)*0.4+(AS246/0.95)*0.2+(AR246/0.95)*0.2+(AY246/0.95)*0.2)*0.71+30</f>
        <v>78.904572067658606</v>
      </c>
      <c r="AX246" s="45">
        <f>(BI246*0.3+BK246*0.2+BM246*0.2+AY246*0.1+BN246*0.2)*0.8+30</f>
        <v>58.038541605766881</v>
      </c>
      <c r="AY246" s="47">
        <f>(BI246*0.2+BK246*0.2+BM246*0.2+(AQ246/0.96)*0.45)*0.79+30</f>
        <v>63.57802145522389</v>
      </c>
      <c r="AZ246" s="28">
        <f>(BI246*0.2+BJ246*0.3+(AC246/11)*0.3+(AR246/0.96)*0.1+BM246*0.1+(AY246/0.96)*0.1)*0.65+40</f>
        <v>78.682014441088995</v>
      </c>
      <c r="BA246" s="49">
        <f>IF(C246="C",(((AY246/0.95)*0.35+(AU246/0.95)*0.2+BK246*0.45)*0.55+30),IF(C246="PF",(((AY246/0.95)*0.4+(AU246/0.95)*0.25+BK246*0.35)*0.65+35),(((T246/6.3)*0.1+(AY246/0.95)*0.35+(AU246/0.95)*0.2+BK246*0.35)*0.65+40)))</f>
        <v>52.160868786079305</v>
      </c>
      <c r="BB246" s="45">
        <f>(BL246*0.3+BJ246*0.3+BI246*0.1+BN246*0.1+(AH246/2.8)*0.25)*0.62+40</f>
        <v>82.756715399132588</v>
      </c>
      <c r="BC246" s="5">
        <f>((D246-39)/-0.2)*0.5+50</f>
        <v>75</v>
      </c>
      <c r="BD246" s="5">
        <f>((F246-69)/0.19)*0.45+55</f>
        <v>88.15789473684211</v>
      </c>
      <c r="BE246" s="5">
        <f>((F246-85)/-0.16)*0.45+55</f>
        <v>60.625</v>
      </c>
      <c r="BF246" s="5">
        <f>((G246-161)/1.34)*0.45+55</f>
        <v>93.283582089552226</v>
      </c>
      <c r="BG246" s="5">
        <f>((G246-295)/-1.34)*0.45+55</f>
        <v>61.71641791044776</v>
      </c>
      <c r="BH246" s="5">
        <f>(M246/29.81)*0.45+55</f>
        <v>73.4619255283462</v>
      </c>
      <c r="BI246" s="5">
        <f>((D246-39)/-0.2)</f>
        <v>50</v>
      </c>
      <c r="BJ246" s="5">
        <f>((F246-69)/0.19)</f>
        <v>73.684210526315795</v>
      </c>
      <c r="BK246" s="5">
        <f>((F246-85)/-0.16)</f>
        <v>12.5</v>
      </c>
      <c r="BL246" s="5">
        <f>((G246-161)/1.34)</f>
        <v>85.074626865671632</v>
      </c>
      <c r="BM246" s="5">
        <f>((G246-295)/-1.34)</f>
        <v>14.925373134328357</v>
      </c>
      <c r="BN246" s="5">
        <f>(M246/29.81)</f>
        <v>41.026501174102648</v>
      </c>
      <c r="BP246" s="51" t="s">
        <v>785</v>
      </c>
      <c r="BQ246" s="51" t="s">
        <v>787</v>
      </c>
      <c r="BS246">
        <v>69.763999999999996</v>
      </c>
    </row>
    <row r="247" spans="1:71" x14ac:dyDescent="0.25">
      <c r="A247" s="1">
        <v>154</v>
      </c>
      <c r="B247" s="1" t="s">
        <v>215</v>
      </c>
      <c r="C247" s="1" t="s">
        <v>50</v>
      </c>
      <c r="D247" s="1">
        <v>26</v>
      </c>
      <c r="E247" s="4">
        <f>(F247-5)</f>
        <v>74</v>
      </c>
      <c r="F247">
        <v>79</v>
      </c>
      <c r="G247">
        <v>215</v>
      </c>
      <c r="H247" t="s">
        <v>678</v>
      </c>
      <c r="I247" s="1" t="s">
        <v>587</v>
      </c>
      <c r="J247" s="1" t="s">
        <v>137</v>
      </c>
      <c r="K247" s="1">
        <v>26</v>
      </c>
      <c r="L247" s="1">
        <v>9</v>
      </c>
      <c r="M247" s="1">
        <v>216</v>
      </c>
      <c r="N247" s="12">
        <v>20</v>
      </c>
      <c r="O247" s="12">
        <v>41</v>
      </c>
      <c r="P247" s="12">
        <v>0.48799999999999999</v>
      </c>
      <c r="Q247" s="7">
        <v>1</v>
      </c>
      <c r="R247" s="7">
        <v>2</v>
      </c>
      <c r="S247" s="7">
        <v>0.5</v>
      </c>
      <c r="T247" s="1">
        <v>19</v>
      </c>
      <c r="U247" s="1">
        <v>39</v>
      </c>
      <c r="V247" s="1">
        <v>0.48699999999999999</v>
      </c>
      <c r="W247" s="1">
        <v>0.5</v>
      </c>
      <c r="X247" s="16">
        <v>5</v>
      </c>
      <c r="Y247" s="16">
        <v>6</v>
      </c>
      <c r="Z247" s="16">
        <v>0.83299999999999996</v>
      </c>
      <c r="AA247" s="20">
        <v>10</v>
      </c>
      <c r="AB247" s="20">
        <v>16</v>
      </c>
      <c r="AC247" s="20">
        <v>26</v>
      </c>
      <c r="AD247" s="32">
        <v>15</v>
      </c>
      <c r="AE247" s="34">
        <v>11</v>
      </c>
      <c r="AF247" s="30">
        <v>0</v>
      </c>
      <c r="AG247" s="1">
        <v>8</v>
      </c>
      <c r="AH247" s="1">
        <v>9</v>
      </c>
      <c r="AI247" s="1">
        <v>46</v>
      </c>
      <c r="AJ247" s="1"/>
      <c r="AK247" s="4">
        <f>(AVERAGE(AM247:BB247)/0.87)*0.85+10</f>
        <v>72.677438913621984</v>
      </c>
      <c r="AL247" s="4">
        <f>AVERAGE(AM247:BB247)</f>
        <v>64.152202182177803</v>
      </c>
      <c r="AM247" s="14">
        <f>((P247*100)*0.5+(N247/6.59)*0.5)*0.66+45</f>
        <v>62.105517450682854</v>
      </c>
      <c r="AN247" s="10">
        <f>(BS247-MIN(BS$2:BS$493))/(MAX(BS$2:BS$493)-MIN(BS$2:BS$493))*61 +45</f>
        <v>66.180175430725058</v>
      </c>
      <c r="AO247" s="18">
        <f>IF(Y247&gt;50,((Z247*107)*0.9+(X247/5)*0.1)*0.7+30,((Z247*90)*0.5+(X247/5)*0.5)*0.7+40)</f>
        <v>66.589500000000001</v>
      </c>
      <c r="AP247" s="39">
        <f>((AZ247/0.96)*0.4+(AS247/0.96)*0.3+(T247/6.3)*0.4)*0.6+40</f>
        <v>68.636724622604902</v>
      </c>
      <c r="AQ247" s="37">
        <f>(AE247/1.5)*0.57+47</f>
        <v>51.18</v>
      </c>
      <c r="AR247" s="24">
        <f>((AF247/1.8)*0.8+(F247/0.8)*0.2)*0.73+40</f>
        <v>54.417500000000004</v>
      </c>
      <c r="AS247" s="22">
        <f>((AA247/3)*0.6+(AC247/9)*0.2+(AZ247/0.96)*0.2)*0.75+40</f>
        <v>53.150348773218866</v>
      </c>
      <c r="AT247" s="26">
        <f>((AB247/7)*0.65+(AC247/9)*0.2+(AZ247/0.96)*0.25)*0.6+47</f>
        <v>59.455110677980763</v>
      </c>
      <c r="AU247" s="43">
        <f>((AD247/5.5)*0.95+(AY247/0.95)*0.17)*0.67+40</f>
        <v>50.677710067882778</v>
      </c>
      <c r="AV247" s="37">
        <f>(((AG247-321)/-3.21)*0.1+(AU247/0.95)*0.57+(AS247/0.95)*0.2+(AI247/20)*0.2)*0.6+40</f>
        <v>71.084171180248234</v>
      </c>
      <c r="AW247" s="42">
        <f>((AQ247/0.95)*0.4+(AS247/0.95)*0.2+(AR247/0.95)*0.2+(AY247/0.95)*0.2)*0.71+30</f>
        <v>72.52650055248867</v>
      </c>
      <c r="AX247" s="45">
        <f>(BI247*0.3+BK247*0.2+BM247*0.2+AY247*0.1+BN247*0.2)*0.8+30</f>
        <v>68.278015674157729</v>
      </c>
      <c r="AY247" s="47">
        <f>(BI247*0.2+BK247*0.2+BM247*0.2+(AQ247/0.96)*0.45)*0.79+30</f>
        <v>74.580429570895518</v>
      </c>
      <c r="AZ247" s="28">
        <f>(BI247*0.2+BJ247*0.3+(AC247/11)*0.3+(AR247/0.96)*0.1+BM247*0.1+(AY247/0.96)*0.1)*0.65+40</f>
        <v>71.788898815267359</v>
      </c>
      <c r="BA247" s="49">
        <f>IF(C247="C",(((AY247/0.95)*0.35+(AU247/0.95)*0.2+BK247*0.45)*0.55+30),IF(C247="PF",(((AY247/0.95)*0.4+(AU247/0.95)*0.25+BK247*0.35)*0.65+35),(((T247/6.3)*0.1+(AY247/0.95)*0.35+(AU247/0.95)*0.2+BK247*0.35)*0.65+40)))</f>
        <v>73.522176520982782</v>
      </c>
      <c r="BB247" s="45">
        <f>(BL247*0.3+BJ247*0.3+BI247*0.1+BN247*0.1+(AH247/2.8)*0.25)*0.62+40</f>
        <v>62.262455577709439</v>
      </c>
      <c r="BC247" s="5">
        <f>((D247-39)/-0.2)*0.5+50</f>
        <v>82.5</v>
      </c>
      <c r="BD247" s="5">
        <f>((F247-69)/0.19)*0.45+55</f>
        <v>78.68421052631578</v>
      </c>
      <c r="BE247" s="5">
        <f>((F247-85)/-0.16)*0.45+55</f>
        <v>71.875</v>
      </c>
      <c r="BF247" s="5">
        <f>((G247-161)/1.34)*0.45+55</f>
        <v>73.134328358208961</v>
      </c>
      <c r="BG247" s="5">
        <f>((G247-295)/-1.34)*0.45+55</f>
        <v>81.865671641791039</v>
      </c>
      <c r="BH247" s="5">
        <f>(M247/29.81)*0.45+55</f>
        <v>58.260650788326068</v>
      </c>
      <c r="BI247" s="5">
        <f>((D247-39)/-0.2)</f>
        <v>65</v>
      </c>
      <c r="BJ247" s="5">
        <f>((F247-69)/0.19)</f>
        <v>52.631578947368418</v>
      </c>
      <c r="BK247" s="5">
        <f>((F247-85)/-0.16)</f>
        <v>37.5</v>
      </c>
      <c r="BL247" s="5">
        <f>((G247-161)/1.34)</f>
        <v>40.298507462686565</v>
      </c>
      <c r="BM247" s="5">
        <f>((G247-295)/-1.34)</f>
        <v>59.701492537313428</v>
      </c>
      <c r="BN247" s="5">
        <f>(M247/29.81)</f>
        <v>7.2458906407245891</v>
      </c>
      <c r="BP247" s="51" t="s">
        <v>788</v>
      </c>
      <c r="BQ247" s="51" t="s">
        <v>781</v>
      </c>
      <c r="BS247">
        <v>69.763999999999996</v>
      </c>
    </row>
    <row r="248" spans="1:71" x14ac:dyDescent="0.25">
      <c r="A248" s="1">
        <v>167</v>
      </c>
      <c r="B248" s="1" t="s">
        <v>228</v>
      </c>
      <c r="C248" s="1" t="s">
        <v>25</v>
      </c>
      <c r="D248" s="1">
        <v>34</v>
      </c>
      <c r="E248" s="4">
        <f>(F248-5)</f>
        <v>79</v>
      </c>
      <c r="F248">
        <v>84</v>
      </c>
      <c r="G248">
        <v>250</v>
      </c>
      <c r="H248" t="s">
        <v>586</v>
      </c>
      <c r="I248" s="1" t="s">
        <v>587</v>
      </c>
      <c r="J248" s="1" t="s">
        <v>77</v>
      </c>
      <c r="K248" s="1">
        <v>78</v>
      </c>
      <c r="L248" s="1">
        <v>78</v>
      </c>
      <c r="M248" s="1">
        <v>2681</v>
      </c>
      <c r="N248" s="12">
        <v>570</v>
      </c>
      <c r="O248" s="12">
        <v>1153</v>
      </c>
      <c r="P248" s="12">
        <v>0.49399999999999999</v>
      </c>
      <c r="Q248" s="7">
        <v>12</v>
      </c>
      <c r="R248" s="7">
        <v>26</v>
      </c>
      <c r="S248" s="7">
        <v>0.46200000000000002</v>
      </c>
      <c r="T248" s="1">
        <v>558</v>
      </c>
      <c r="U248" s="1">
        <v>1127</v>
      </c>
      <c r="V248" s="1">
        <v>0.495</v>
      </c>
      <c r="W248" s="1">
        <v>0.5</v>
      </c>
      <c r="X248" s="16">
        <v>294</v>
      </c>
      <c r="Y248" s="16">
        <v>366</v>
      </c>
      <c r="Z248" s="16">
        <v>0.80300000000000005</v>
      </c>
      <c r="AA248" s="20">
        <v>220</v>
      </c>
      <c r="AB248" s="20">
        <v>699</v>
      </c>
      <c r="AC248" s="20">
        <v>919</v>
      </c>
      <c r="AD248" s="32">
        <v>210</v>
      </c>
      <c r="AE248" s="34">
        <v>25</v>
      </c>
      <c r="AF248" s="30">
        <v>147</v>
      </c>
      <c r="AG248" s="1">
        <v>158</v>
      </c>
      <c r="AH248" s="1">
        <v>147</v>
      </c>
      <c r="AI248" s="1">
        <v>1446</v>
      </c>
      <c r="AJ248" s="1"/>
      <c r="AK248" s="4">
        <f>(AVERAGE(AM248:BB248)/0.87)*0.85+10</f>
        <v>88.531721207030657</v>
      </c>
      <c r="AL248" s="4">
        <f>AVERAGE(AM248:BB248)</f>
        <v>80.379526411901963</v>
      </c>
      <c r="AM248" s="14">
        <f>((P248*100)*0.5+(N248/6.59)*0.5)*0.66+45</f>
        <v>89.845247344461313</v>
      </c>
      <c r="AN248" s="10">
        <f>(BS248-MIN(BS$2:BS$493))/(MAX(BS$2:BS$493)-MIN(BS$2:BS$493))*61 +45</f>
        <v>66.12406900574301</v>
      </c>
      <c r="AO248" s="18">
        <f>IF(Y248&gt;50,((Z248*107)*0.9+(X248/5)*0.1)*0.7+30,((Z248*90)*0.5+(X248/5)*0.5)*0.7+40)</f>
        <v>88.246229999999997</v>
      </c>
      <c r="AP248" s="39">
        <v>96</v>
      </c>
      <c r="AQ248" s="37">
        <f>(AE248/1.5)*0.57+47</f>
        <v>56.5</v>
      </c>
      <c r="AR248" s="24">
        <f>((AF248/1.8)*0.8+(F248/0.8)*0.2)*0.57+45</f>
        <v>94.210000000000008</v>
      </c>
      <c r="AS248" s="22">
        <f>((AA248/3)*0.6+(AC248/9)*0.2+(AZ248/0.96)*0.2)*0.67+40</f>
        <v>95.395859837768825</v>
      </c>
      <c r="AT248" s="26">
        <v>96</v>
      </c>
      <c r="AU248" s="43">
        <f>((AD248/5.5)*0.95+(AY248/0.95)*0.17)*0.67+40</f>
        <v>71.636223901016749</v>
      </c>
      <c r="AV248" s="37">
        <f>(((AG248-321)/-3.21)*0.1+(AU248/0.95)*0.57+(AS248/0.95)*0.2+(AI248/20)*0.2)*0.6+40</f>
        <v>89.561772924257326</v>
      </c>
      <c r="AW248" s="42">
        <f>((AQ248/0.95)*0.4+(AS248/0.95)*0.2+(AR248/0.95)*0.2+(AY248/0.95)*0.2)*0.71+30</f>
        <v>84.374338995428644</v>
      </c>
      <c r="AX248" s="45">
        <f>(BI248*0.3+BK248*0.2+BM248*0.2+AY248*0.1+BN248*0.2)*0.8+30</f>
        <v>61.656226520137494</v>
      </c>
      <c r="AY248" s="47">
        <f>(BI248*0.2+BK248*0.2+BM248*0.2+(AQ248/0.96)*0.45)*0.79+30</f>
        <v>61.166126399253741</v>
      </c>
      <c r="AZ248" s="28">
        <f>(BI248*0.2+BJ248*0.3+(AC248/11)*0.3+(AR248/0.96)*0.1+BM248*0.1+(AY248/0.96)*0.1)*0.65+40</f>
        <v>87.639194857647226</v>
      </c>
      <c r="BA248" s="49">
        <f>IF(C248="C",(((AY248/0.95)*0.35+(AU248/0.95)*0.2+BK248*0.45)*0.55+30),IF(C248="PF",(((AY248/0.95)*0.4+(AU248/0.95)*0.25+BK248*0.35)*0.65+35),(((T248/6.3)*0.1+(AY248/0.95)*0.35+(AU248/0.95)*0.2+BK248*0.35)*0.65+40)))</f>
        <v>65.415642629180212</v>
      </c>
      <c r="BB248" s="45">
        <f>(BL248*0.3+BJ248*0.3+BI248*0.1+BN248*0.1+(AH248/2.8)*0.25)*0.62+40</f>
        <v>82.301490175536969</v>
      </c>
      <c r="BC248" s="5">
        <f>((D248-39)/-0.2)*0.5+50</f>
        <v>62.5</v>
      </c>
      <c r="BD248" s="5">
        <f>((F248-69)/0.19)*0.45+55</f>
        <v>90.526315789473685</v>
      </c>
      <c r="BE248" s="5">
        <f>((F248-85)/-0.16)*0.45+55</f>
        <v>57.8125</v>
      </c>
      <c r="BF248" s="5">
        <f>((G248-161)/1.34)*0.45+55</f>
        <v>84.888059701492537</v>
      </c>
      <c r="BG248" s="5">
        <f>((G248-295)/-1.34)*0.45+55</f>
        <v>70.111940298507463</v>
      </c>
      <c r="BH248" s="5">
        <f>(M248/29.81)*0.45+55</f>
        <v>95.471318349547133</v>
      </c>
      <c r="BI248" s="5">
        <f>((D248-39)/-0.2)</f>
        <v>25</v>
      </c>
      <c r="BJ248" s="5">
        <f>((F248-69)/0.19)</f>
        <v>78.94736842105263</v>
      </c>
      <c r="BK248" s="5">
        <f>((F248-85)/-0.16)</f>
        <v>6.25</v>
      </c>
      <c r="BL248" s="5">
        <f>((G248-161)/1.34)</f>
        <v>66.417910447761187</v>
      </c>
      <c r="BM248" s="5">
        <f>((G248-295)/-1.34)</f>
        <v>33.582089552238806</v>
      </c>
      <c r="BN248" s="5">
        <f>(M248/29.81)</f>
        <v>89.936262998993627</v>
      </c>
      <c r="BP248" s="51" t="s">
        <v>796</v>
      </c>
      <c r="BQ248" s="51" t="s">
        <v>790</v>
      </c>
      <c r="BS248">
        <v>69.698400000000007</v>
      </c>
    </row>
    <row r="249" spans="1:71" x14ac:dyDescent="0.25">
      <c r="A249" s="1">
        <v>126</v>
      </c>
      <c r="B249" s="1" t="s">
        <v>186</v>
      </c>
      <c r="C249" s="1" t="s">
        <v>25</v>
      </c>
      <c r="D249" s="1">
        <v>32</v>
      </c>
      <c r="E249" s="4">
        <f>(F249-5)</f>
        <v>75</v>
      </c>
      <c r="F249">
        <v>80</v>
      </c>
      <c r="G249">
        <v>250</v>
      </c>
      <c r="H249" t="s">
        <v>586</v>
      </c>
      <c r="I249" s="1" t="s">
        <v>611</v>
      </c>
      <c r="J249" s="1" t="s">
        <v>59</v>
      </c>
      <c r="K249" s="1">
        <v>81</v>
      </c>
      <c r="L249" s="1">
        <v>15</v>
      </c>
      <c r="M249" s="1">
        <v>1984</v>
      </c>
      <c r="N249" s="12">
        <v>291</v>
      </c>
      <c r="O249" s="12">
        <v>632</v>
      </c>
      <c r="P249" s="12">
        <v>0.46</v>
      </c>
      <c r="Q249" s="7">
        <v>54</v>
      </c>
      <c r="R249" s="7">
        <v>169</v>
      </c>
      <c r="S249" s="7">
        <v>0.32</v>
      </c>
      <c r="T249" s="1">
        <v>237</v>
      </c>
      <c r="U249" s="1">
        <v>463</v>
      </c>
      <c r="V249" s="1">
        <v>0.51200000000000001</v>
      </c>
      <c r="W249" s="1">
        <v>0.503</v>
      </c>
      <c r="X249" s="16">
        <v>72</v>
      </c>
      <c r="Y249" s="16">
        <v>93</v>
      </c>
      <c r="Z249" s="16">
        <v>0.77400000000000002</v>
      </c>
      <c r="AA249" s="20">
        <v>78</v>
      </c>
      <c r="AB249" s="20">
        <v>270</v>
      </c>
      <c r="AC249" s="20">
        <v>348</v>
      </c>
      <c r="AD249" s="32">
        <v>233</v>
      </c>
      <c r="AE249" s="34">
        <v>36</v>
      </c>
      <c r="AF249" s="30">
        <v>23</v>
      </c>
      <c r="AG249" s="1">
        <v>126</v>
      </c>
      <c r="AH249" s="1">
        <v>148</v>
      </c>
      <c r="AI249" s="1">
        <v>708</v>
      </c>
      <c r="AJ249" s="1"/>
      <c r="AK249" s="4">
        <f>(AVERAGE(AM249:BB249)/0.87)*0.85+10</f>
        <v>81.323396452202388</v>
      </c>
      <c r="AL249" s="4">
        <f>AVERAGE(AM249:BB249)</f>
        <v>73.001594015783624</v>
      </c>
      <c r="AM249" s="14">
        <f>((P249*100)*0.5+(N249/6.59)*0.5)*0.66+45</f>
        <v>74.752078907435504</v>
      </c>
      <c r="AN249" s="10">
        <f>(BS249-MIN(BS$2:BS$493))/(MAX(BS$2:BS$493)-MIN(BS$2:BS$493))*61 +45</f>
        <v>66.039909368269917</v>
      </c>
      <c r="AO249" s="18">
        <f>IF(Y249&gt;50,((Z249*107)*0.9+(X249/5)*0.1)*0.7+30,((Z249*90)*0.5+(X249/5)*0.5)*0.7+40)</f>
        <v>83.183339999999987</v>
      </c>
      <c r="AP249" s="39">
        <f>((AZ249/0.96)*0.4+(AS249/0.96)*0.3+(T249/6.3)*0.4)*0.6+40</f>
        <v>80.20246483655346</v>
      </c>
      <c r="AQ249" s="37">
        <f>(AE249/1.5)*0.57+47</f>
        <v>60.68</v>
      </c>
      <c r="AR249" s="24">
        <f>((AF249/1.8)*0.8+(F249/0.8)*0.2)*0.73+40</f>
        <v>62.062222222222218</v>
      </c>
      <c r="AS249" s="22">
        <f>((AA249/3)*0.6+(AC249/9)*0.2+(AZ249/0.96)*0.2)*0.75+40</f>
        <v>68.908471836633311</v>
      </c>
      <c r="AT249" s="26">
        <f>((AB249/7)*0.65+(AC249/9)*0.2+(AZ249/0.96)*0.25)*0.6+47</f>
        <v>78.091328979490441</v>
      </c>
      <c r="AU249" s="43">
        <f>((AD249/5.5)*0.95+(AY249/0.95)*0.17)*0.67+40</f>
        <v>75.146554880980858</v>
      </c>
      <c r="AV249" s="37">
        <f>(((AG249-321)/-3.21)*0.1+(AU249/0.95)*0.57+(AS249/0.95)*0.2+(AI249/20)*0.2)*0.6+40</f>
        <v>83.649847591706688</v>
      </c>
      <c r="AW249" s="42">
        <f>((AQ249/0.95)*0.4+(AS249/0.95)*0.2+(AR249/0.95)*0.2+(AY249/0.95)*0.2)*0.71+30</f>
        <v>77.917485465843697</v>
      </c>
      <c r="AX249" s="45">
        <f>(BI249*0.3+BK249*0.2+BM249*0.2+AY249*0.1+BN249*0.2)*0.8+30</f>
        <v>64.881432518963379</v>
      </c>
      <c r="AY249" s="47">
        <f>(BI249*0.2+BK249*0.2+BM249*0.2+(AQ249/0.96)*0.45)*0.79+30</f>
        <v>68.244032649253739</v>
      </c>
      <c r="AZ249" s="28">
        <f>(BI249*0.2+BJ249*0.3+(AC249/11)*0.3+(AR249/0.96)*0.1+BM249*0.1+(AY249/0.96)*0.1)*0.65+40</f>
        <v>73.014219754453137</v>
      </c>
      <c r="BA249" s="49">
        <f>IF(C249="C",(((AY249/0.95)*0.35+(AU249/0.95)*0.2+BK249*0.45)*0.55+30),IF(C249="PF",(((AY249/0.95)*0.4+(AU249/0.95)*0.25+BK249*0.35)*0.65+35),(((T249/6.3)*0.1+(AY249/0.95)*0.35+(AU249/0.95)*0.2+BK249*0.35)*0.65+40)))</f>
        <v>73.640705165226706</v>
      </c>
      <c r="BB249" s="45">
        <f>(BL249*0.3+BJ249*0.3+BI249*0.1+BN249*0.1+(AH249/2.8)*0.25)*0.62+40</f>
        <v>77.611410075504949</v>
      </c>
      <c r="BC249" s="5">
        <f>((D249-39)/-0.2)*0.5+50</f>
        <v>67.5</v>
      </c>
      <c r="BD249" s="5">
        <f>((F249-69)/0.19)*0.45+55</f>
        <v>81.05263157894737</v>
      </c>
      <c r="BE249" s="5">
        <f>((F249-85)/-0.16)*0.45+55</f>
        <v>69.0625</v>
      </c>
      <c r="BF249" s="5">
        <f>((G249-161)/1.34)*0.45+55</f>
        <v>84.888059701492537</v>
      </c>
      <c r="BG249" s="5">
        <f>((G249-295)/-1.34)*0.45+55</f>
        <v>70.111940298507463</v>
      </c>
      <c r="BH249" s="5">
        <f>(M249/29.81)*0.45+55</f>
        <v>84.949681314994976</v>
      </c>
      <c r="BI249" s="5">
        <f>((D249-39)/-0.2)</f>
        <v>35</v>
      </c>
      <c r="BJ249" s="5">
        <f>((F249-69)/0.19)</f>
        <v>57.89473684210526</v>
      </c>
      <c r="BK249" s="5">
        <f>((F249-85)/-0.16)</f>
        <v>31.25</v>
      </c>
      <c r="BL249" s="5">
        <f>((G249-161)/1.34)</f>
        <v>66.417910447761187</v>
      </c>
      <c r="BM249" s="5">
        <f>((G249-295)/-1.34)</f>
        <v>33.582089552238806</v>
      </c>
      <c r="BN249" s="5">
        <f>(M249/29.81)</f>
        <v>66.554847366655494</v>
      </c>
      <c r="BP249" s="51" t="s">
        <v>789</v>
      </c>
      <c r="BQ249" s="51" t="s">
        <v>781</v>
      </c>
      <c r="BS249">
        <v>69.599999999999994</v>
      </c>
    </row>
    <row r="250" spans="1:71" x14ac:dyDescent="0.25">
      <c r="A250" s="1">
        <v>373</v>
      </c>
      <c r="B250" s="1" t="s">
        <v>437</v>
      </c>
      <c r="C250" s="1" t="s">
        <v>73</v>
      </c>
      <c r="D250" s="1">
        <v>28</v>
      </c>
      <c r="E250" s="4">
        <f>(F250-5)</f>
        <v>69</v>
      </c>
      <c r="F250">
        <v>74</v>
      </c>
      <c r="G250">
        <v>195</v>
      </c>
      <c r="H250" t="s">
        <v>615</v>
      </c>
      <c r="I250" s="1" t="s">
        <v>587</v>
      </c>
      <c r="J250" s="1" t="s">
        <v>86</v>
      </c>
      <c r="K250" s="1">
        <v>26</v>
      </c>
      <c r="L250" s="1">
        <v>0</v>
      </c>
      <c r="M250" s="1">
        <v>324</v>
      </c>
      <c r="N250" s="12">
        <v>51</v>
      </c>
      <c r="O250" s="12">
        <v>137</v>
      </c>
      <c r="P250" s="12">
        <v>0.372</v>
      </c>
      <c r="Q250" s="7">
        <v>15</v>
      </c>
      <c r="R250" s="7">
        <v>57</v>
      </c>
      <c r="S250" s="7">
        <v>0.26300000000000001</v>
      </c>
      <c r="T250" s="1">
        <v>36</v>
      </c>
      <c r="U250" s="1">
        <v>80</v>
      </c>
      <c r="V250" s="1">
        <v>0.45</v>
      </c>
      <c r="W250" s="1">
        <v>0.42699999999999999</v>
      </c>
      <c r="X250" s="16">
        <v>16</v>
      </c>
      <c r="Y250" s="16">
        <v>24</v>
      </c>
      <c r="Z250" s="16">
        <v>0.66700000000000004</v>
      </c>
      <c r="AA250" s="20">
        <v>6</v>
      </c>
      <c r="AB250" s="20">
        <v>26</v>
      </c>
      <c r="AC250" s="20">
        <v>32</v>
      </c>
      <c r="AD250" s="32">
        <v>46</v>
      </c>
      <c r="AE250" s="34">
        <v>7</v>
      </c>
      <c r="AF250" s="30">
        <v>0</v>
      </c>
      <c r="AG250" s="1">
        <v>14</v>
      </c>
      <c r="AH250" s="1">
        <v>15</v>
      </c>
      <c r="AI250" s="1">
        <v>133</v>
      </c>
      <c r="AJ250" s="1"/>
      <c r="AK250" s="4">
        <f>(AVERAGE(AM250:BB250)/0.87)*0.85+10</f>
        <v>72.780913056664971</v>
      </c>
      <c r="AL250" s="4">
        <f>AVERAGE(AM250:BB250)</f>
        <v>64.258111010939444</v>
      </c>
      <c r="AM250" s="14">
        <f>((P250*100)*0.5+(N250/6.59)*0.5)*0.66+45</f>
        <v>59.829869499241276</v>
      </c>
      <c r="AN250" s="10">
        <f>(BS250-MIN(BS$2:BS$493))/(MAX(BS$2:BS$493)-MIN(BS$2:BS$493))*61 +45</f>
        <v>65.972855348169418</v>
      </c>
      <c r="AO250" s="18">
        <f>IF(Y250&gt;50,((Z250*107)*0.9+(X250/5)*0.1)*0.7+30,((Z250*90)*0.5+(X250/5)*0.5)*0.7+40)</f>
        <v>62.130499999999998</v>
      </c>
      <c r="AP250" s="39">
        <f>((AZ250/0.96)*0.4+(AS250/0.96)*0.3+(T250/6.3)*0.4)*0.6+40</f>
        <v>67.775128248209199</v>
      </c>
      <c r="AQ250" s="37">
        <f>(AE250/1.5)*0.57+47</f>
        <v>49.66</v>
      </c>
      <c r="AR250" s="24">
        <f>((AF250/1.8)*0.8+(F250/0.8)*0.2)*0.73+40</f>
        <v>53.504999999999995</v>
      </c>
      <c r="AS250" s="22">
        <f>((AA250/3)*0.6+(AC250/9)*0.2+(AZ250/0.96)*0.2)*0.75+40</f>
        <v>51.858480005658159</v>
      </c>
      <c r="AT250" s="26">
        <f>((AB250/7)*0.65+(AC250/9)*0.2+(AZ250/0.96)*0.25)*0.6+47</f>
        <v>59.300384767562917</v>
      </c>
      <c r="AU250" s="43">
        <f>((AD250/5.5)*0.95+(AY250/0.95)*0.17)*0.67+40</f>
        <v>54.883053193480862</v>
      </c>
      <c r="AV250" s="37">
        <f>(((AG250-321)/-3.21)*0.1+(AU250/0.95)*0.57+(AS250/0.95)*0.2+(AI250/20)*0.2)*0.6+40</f>
        <v>72.84476174948243</v>
      </c>
      <c r="AW250" s="42">
        <f>((AQ250/0.95)*0.4+(AS250/0.95)*0.2+(AR250/0.95)*0.2+(AY250/0.95)*0.2)*0.71+30</f>
        <v>72.512818506855183</v>
      </c>
      <c r="AX250" s="45">
        <f>(BI250*0.3+BK250*0.2+BM250*0.2+AY250*0.1+BN250*0.2)*0.8+30</f>
        <v>74.257973343326142</v>
      </c>
      <c r="AY250" s="47">
        <f>(BI250*0.2+BK250*0.2+BM250*0.2+(AQ250/0.96)*0.45)*0.79+30</f>
        <v>79.733263526119401</v>
      </c>
      <c r="AZ250" s="28">
        <f>(BI250*0.2+BJ250*0.3+(AC250/11)*0.3+(AR250/0.96)*0.1+BM250*0.1+(AY250/0.96)*0.1)*0.65+40</f>
        <v>66.720938702878868</v>
      </c>
      <c r="BA250" s="49">
        <f>IF(C250="C",(((AY250/0.95)*0.35+(AU250/0.95)*0.2+BK250*0.45)*0.55+30),IF(C250="PF",(((AY250/0.95)*0.4+(AU250/0.95)*0.25+BK250*0.35)*0.65+35),(((T250/6.3)*0.1+(AY250/0.95)*0.35+(AU250/0.95)*0.2+BK250*0.35)*0.65+40)))</f>
        <v>82.616384484422966</v>
      </c>
      <c r="BB250" s="45">
        <f>(BL250*0.3+BJ250*0.3+BI250*0.1+BN250*0.1+(AH250/2.8)*0.25)*0.62+40</f>
        <v>54.52836479962442</v>
      </c>
      <c r="BC250" s="5">
        <f>((D250-39)/-0.2)*0.5+50</f>
        <v>77.5</v>
      </c>
      <c r="BD250" s="5">
        <f>((F250-69)/0.19)*0.45+55</f>
        <v>66.84210526315789</v>
      </c>
      <c r="BE250" s="5">
        <f>((F250-85)/-0.16)*0.45+55</f>
        <v>85.9375</v>
      </c>
      <c r="BF250" s="5">
        <f>((G250-161)/1.34)*0.45+55</f>
        <v>66.417910447761187</v>
      </c>
      <c r="BG250" s="5">
        <f>((G250-295)/-1.34)*0.45+55</f>
        <v>88.582089552238813</v>
      </c>
      <c r="BH250" s="5">
        <f>(M250/29.81)*0.45+55</f>
        <v>59.890976182489098</v>
      </c>
      <c r="BI250" s="5">
        <f>((D250-39)/-0.2)</f>
        <v>55</v>
      </c>
      <c r="BJ250" s="5">
        <f>((F250-69)/0.19)</f>
        <v>26.315789473684209</v>
      </c>
      <c r="BK250" s="5">
        <f>((F250-85)/-0.16)</f>
        <v>68.75</v>
      </c>
      <c r="BL250" s="5">
        <f>((G250-161)/1.34)</f>
        <v>25.373134328358208</v>
      </c>
      <c r="BM250" s="5">
        <f>((G250-295)/-1.34)</f>
        <v>74.626865671641781</v>
      </c>
      <c r="BN250" s="5">
        <f>(M250/29.81)</f>
        <v>10.868835961086884</v>
      </c>
      <c r="BP250" s="51" t="s">
        <v>785</v>
      </c>
      <c r="BQ250" s="51" t="s">
        <v>781</v>
      </c>
      <c r="BS250">
        <v>69.521600000000007</v>
      </c>
    </row>
    <row r="251" spans="1:71" x14ac:dyDescent="0.25">
      <c r="A251" s="1">
        <v>200</v>
      </c>
      <c r="B251" s="1" t="s">
        <v>261</v>
      </c>
      <c r="C251" s="1" t="s">
        <v>30</v>
      </c>
      <c r="D251" s="1">
        <v>20</v>
      </c>
      <c r="E251" s="4">
        <f>(F251-5)</f>
        <v>71</v>
      </c>
      <c r="F251">
        <v>76</v>
      </c>
      <c r="G251">
        <v>210</v>
      </c>
      <c r="H251" t="s">
        <v>606</v>
      </c>
      <c r="I251" s="1" t="s">
        <v>587</v>
      </c>
      <c r="J251" s="1" t="s">
        <v>38</v>
      </c>
      <c r="K251" s="1">
        <v>55</v>
      </c>
      <c r="L251" s="1">
        <v>6</v>
      </c>
      <c r="M251" s="1">
        <v>719</v>
      </c>
      <c r="N251" s="12">
        <v>66</v>
      </c>
      <c r="O251" s="12">
        <v>217</v>
      </c>
      <c r="P251" s="12">
        <v>0.30399999999999999</v>
      </c>
      <c r="Q251" s="7">
        <v>21</v>
      </c>
      <c r="R251" s="7">
        <v>103</v>
      </c>
      <c r="S251" s="7">
        <v>0.20399999999999999</v>
      </c>
      <c r="T251" s="1">
        <v>45</v>
      </c>
      <c r="U251" s="1">
        <v>114</v>
      </c>
      <c r="V251" s="1">
        <v>0.39500000000000002</v>
      </c>
      <c r="W251" s="1">
        <v>0.35299999999999998</v>
      </c>
      <c r="X251" s="16">
        <v>35</v>
      </c>
      <c r="Y251" s="16">
        <v>47</v>
      </c>
      <c r="Z251" s="16">
        <v>0.745</v>
      </c>
      <c r="AA251" s="20">
        <v>21</v>
      </c>
      <c r="AB251" s="20">
        <v>43</v>
      </c>
      <c r="AC251" s="20">
        <v>64</v>
      </c>
      <c r="AD251" s="32">
        <v>29</v>
      </c>
      <c r="AE251" s="34">
        <v>39</v>
      </c>
      <c r="AF251" s="30">
        <v>7</v>
      </c>
      <c r="AG251" s="1">
        <v>38</v>
      </c>
      <c r="AH251" s="1">
        <v>71</v>
      </c>
      <c r="AI251" s="1">
        <v>188</v>
      </c>
      <c r="AJ251" s="1"/>
      <c r="AK251" s="4">
        <f>(AVERAGE(AM251:BB251)/0.87)*0.85+10</f>
        <v>76.677079105389751</v>
      </c>
      <c r="AL251" s="4">
        <f>AVERAGE(AM251:BB251)</f>
        <v>68.24595155492834</v>
      </c>
      <c r="AM251" s="14">
        <f>((P251*100)*0.5+(N251/6.59)*0.5)*0.66+45</f>
        <v>58.337007587253417</v>
      </c>
      <c r="AN251" s="10">
        <f>(BS251-MIN(BS$2:BS$493))/(MAX(BS$2:BS$493)-MIN(BS$2:BS$493))*61 +45</f>
        <v>65.972855348169418</v>
      </c>
      <c r="AO251" s="18">
        <f>IF(Y251&gt;50,((Z251*107)*0.9+(X251/5)*0.1)*0.7+30,((Z251*90)*0.5+(X251/5)*0.5)*0.7+40)</f>
        <v>65.91749999999999</v>
      </c>
      <c r="AP251" s="39">
        <f>((AZ251/0.96)*0.4+(AS251/0.96)*0.3+(T251/6.3)*0.4)*0.6+40</f>
        <v>70.804441780617907</v>
      </c>
      <c r="AQ251" s="37">
        <f>(AE251/1.5)*0.57+47</f>
        <v>61.82</v>
      </c>
      <c r="AR251" s="24">
        <f>((AF251/1.8)*0.8+(F251/0.8)*0.2)*0.73+40</f>
        <v>56.141111111111115</v>
      </c>
      <c r="AS251" s="22">
        <f>((AA251/3)*0.6+(AC251/9)*0.2+(AZ251/0.96)*0.2)*0.75+40</f>
        <v>55.85276796251685</v>
      </c>
      <c r="AT251" s="26">
        <f>((AB251/7)*0.65+(AC251/9)*0.2+(AZ251/0.96)*0.25)*0.6+47</f>
        <v>61.885148914897798</v>
      </c>
      <c r="AU251" s="43">
        <f>((AD251/5.5)*0.95+(AY251/0.95)*0.17)*0.67+40</f>
        <v>53.764465557117227</v>
      </c>
      <c r="AV251" s="37">
        <f>(((AG251-321)/-3.21)*0.1+(AU251/0.95)*0.57+(AS251/0.95)*0.2+(AI251/20)*0.2)*0.6+40</f>
        <v>72.828013706206235</v>
      </c>
      <c r="AW251" s="42">
        <f>((AQ251/0.95)*0.4+(AS251/0.95)*0.2+(AR251/0.95)*0.2+(AY251/0.95)*0.2)*0.71+30</f>
        <v>78.19726420571871</v>
      </c>
      <c r="AX251" s="45">
        <f>(BI251*0.3+BK251*0.2+BM251*0.2+AY251*0.1+BN251*0.2)*0.8+30</f>
        <v>82.75336995810531</v>
      </c>
      <c r="AY251" s="47">
        <f>(BI251*0.2+BK251*0.2+BM251*0.2+(AQ251/0.96)*0.45)*0.79+30</f>
        <v>86.812606809701506</v>
      </c>
      <c r="AZ251" s="28">
        <f>(BI251*0.2+BJ251*0.3+(AC251/11)*0.3+(AR251/0.96)*0.1+BM251*0.1+(AY251/0.96)*0.1)*0.65+40</f>
        <v>74.471048293441143</v>
      </c>
      <c r="BA251" s="49">
        <f>IF(C251="C",(((AY251/0.95)*0.35+(AU251/0.95)*0.2+BK251*0.45)*0.55+30),IF(C251="PF",(((AY251/0.95)*0.4+(AU251/0.95)*0.25+BK251*0.35)*0.65+35),(((T251/6.3)*0.1+(AY251/0.95)*0.35+(AU251/0.95)*0.2+BK251*0.35)*0.65+40)))</f>
        <v>81.407738158109225</v>
      </c>
      <c r="BB251" s="45">
        <f>(BL251*0.3+BJ251*0.3+BI251*0.1+BN251*0.1+(AH251/2.8)*0.25)*0.62+40</f>
        <v>64.969885485887488</v>
      </c>
      <c r="BC251" s="5">
        <f>((D251-39)/-0.2)*0.5+50</f>
        <v>97.5</v>
      </c>
      <c r="BD251" s="5">
        <f>((F251-69)/0.19)*0.45+55</f>
        <v>71.578947368421055</v>
      </c>
      <c r="BE251" s="5">
        <f>((F251-85)/-0.16)*0.45+55</f>
        <v>80.3125</v>
      </c>
      <c r="BF251" s="5">
        <f>((G251-161)/1.34)*0.45+55</f>
        <v>71.455223880597018</v>
      </c>
      <c r="BG251" s="5">
        <f>((G251-295)/-1.34)*0.45+55</f>
        <v>83.544776119402982</v>
      </c>
      <c r="BH251" s="5">
        <f>(M251/29.81)*0.45+55</f>
        <v>65.853740355585373</v>
      </c>
      <c r="BI251" s="5">
        <f>((D251-39)/-0.2)</f>
        <v>95</v>
      </c>
      <c r="BJ251" s="5">
        <f>((F251-69)/0.19)</f>
        <v>36.842105263157897</v>
      </c>
      <c r="BK251" s="5">
        <f>((F251-85)/-0.16)</f>
        <v>56.25</v>
      </c>
      <c r="BL251" s="5">
        <f>((G251-161)/1.34)</f>
        <v>36.567164179104473</v>
      </c>
      <c r="BM251" s="5">
        <f>((G251-295)/-1.34)</f>
        <v>63.432835820895519</v>
      </c>
      <c r="BN251" s="5">
        <f>(M251/29.81)</f>
        <v>24.119423012411943</v>
      </c>
      <c r="BP251" s="51" t="s">
        <v>797</v>
      </c>
      <c r="BQ251" s="51" t="s">
        <v>789</v>
      </c>
      <c r="BS251">
        <v>69.521600000000007</v>
      </c>
    </row>
    <row r="252" spans="1:71" x14ac:dyDescent="0.25">
      <c r="A252" s="1">
        <v>158</v>
      </c>
      <c r="B252" s="1" t="s">
        <v>219</v>
      </c>
      <c r="C252" s="1" t="s">
        <v>73</v>
      </c>
      <c r="D252" s="1">
        <v>24</v>
      </c>
      <c r="E252" s="4">
        <f>(F252-5)</f>
        <v>68</v>
      </c>
      <c r="F252">
        <v>73</v>
      </c>
      <c r="G252">
        <v>170</v>
      </c>
      <c r="H252" t="s">
        <v>586</v>
      </c>
      <c r="I252" s="1" t="s">
        <v>587</v>
      </c>
      <c r="J252" s="1" t="s">
        <v>39</v>
      </c>
      <c r="K252" s="1">
        <v>11</v>
      </c>
      <c r="L252" s="1">
        <v>3</v>
      </c>
      <c r="M252" s="1">
        <v>239</v>
      </c>
      <c r="N252" s="12">
        <v>21</v>
      </c>
      <c r="O252" s="12">
        <v>61</v>
      </c>
      <c r="P252" s="12">
        <v>0.34399999999999997</v>
      </c>
      <c r="Q252" s="7">
        <v>5</v>
      </c>
      <c r="R252" s="7">
        <v>17</v>
      </c>
      <c r="S252" s="7">
        <v>0.29399999999999998</v>
      </c>
      <c r="T252" s="1">
        <v>16</v>
      </c>
      <c r="U252" s="1">
        <v>44</v>
      </c>
      <c r="V252" s="1">
        <v>0.36399999999999999</v>
      </c>
      <c r="W252" s="1">
        <v>0.38500000000000001</v>
      </c>
      <c r="X252" s="16">
        <v>10</v>
      </c>
      <c r="Y252" s="16">
        <v>21</v>
      </c>
      <c r="Z252" s="16">
        <v>0.47599999999999998</v>
      </c>
      <c r="AA252" s="20">
        <v>6</v>
      </c>
      <c r="AB252" s="20">
        <v>22</v>
      </c>
      <c r="AC252" s="20">
        <v>28</v>
      </c>
      <c r="AD252" s="32">
        <v>60</v>
      </c>
      <c r="AE252" s="34">
        <v>8</v>
      </c>
      <c r="AF252" s="30">
        <v>0</v>
      </c>
      <c r="AG252" s="1">
        <v>25</v>
      </c>
      <c r="AH252" s="1">
        <v>26</v>
      </c>
      <c r="AI252" s="1">
        <v>57</v>
      </c>
      <c r="AJ252" s="1"/>
      <c r="AK252" s="4">
        <f>(AVERAGE(AM252:BB252)/0.87)*0.85+10</f>
        <v>73.750492696047814</v>
      </c>
      <c r="AL252" s="4">
        <f>AVERAGE(AM252:BB252)</f>
        <v>65.250504288896011</v>
      </c>
      <c r="AM252" s="14">
        <f>((P252*100)*0.5+(N252/6.59)*0.5)*0.66+45</f>
        <v>57.403593323216995</v>
      </c>
      <c r="AN252" s="10">
        <f>(BS252-MIN(BS$2:BS$493))/(MAX(BS$2:BS$493)-MIN(BS$2:BS$493))*61 +45</f>
        <v>65.88664303661163</v>
      </c>
      <c r="AO252" s="18">
        <f>IF(Y252&gt;50,((Z252*107)*0.9+(X252/5)*0.1)*0.7+30,((Z252*90)*0.5+(X252/5)*0.5)*0.7+40)</f>
        <v>55.693999999999996</v>
      </c>
      <c r="AP252" s="39">
        <f>((AZ252/0.96)*0.4+(AS252/0.96)*0.3+(T252/6.3)*0.4)*0.6+40</f>
        <v>67.89252987554822</v>
      </c>
      <c r="AQ252" s="37">
        <f>(AE252/1.5)*0.57+47</f>
        <v>50.04</v>
      </c>
      <c r="AR252" s="24">
        <f>((AF252/1.8)*0.8+(F252/0.8)*0.2)*0.73+40</f>
        <v>53.322499999999998</v>
      </c>
      <c r="AS252" s="22">
        <f>((AA252/3)*0.6+(AC252/9)*0.2+(AZ252/0.96)*0.2)*0.75+40</f>
        <v>52.290726004302698</v>
      </c>
      <c r="AT252" s="26">
        <f>((AB252/7)*0.65+(AC252/9)*0.2+(AZ252/0.96)*0.25)*0.6+47</f>
        <v>59.523106956683655</v>
      </c>
      <c r="AU252" s="43">
        <f>((AD252/5.5)*0.95+(AY252/0.95)*0.17)*0.67+40</f>
        <v>57.370790922846894</v>
      </c>
      <c r="AV252" s="37">
        <f>(((AG252-321)/-3.21)*0.1+(AU252/0.95)*0.57+(AS252/0.95)*0.2+(AI252/20)*0.2)*0.6+40</f>
        <v>73.133339349984311</v>
      </c>
      <c r="AW252" s="42">
        <f>((AQ252/0.95)*0.4+(AS252/0.95)*0.2+(AR252/0.95)*0.2+(AY252/0.95)*0.2)*0.71+30</f>
        <v>73.745337542497026</v>
      </c>
      <c r="AX252" s="45">
        <f>(BI252*0.3+BK252*0.2+BM252*0.2+AY252*0.1+BN252*0.2)*0.8+30</f>
        <v>83.165703621668584</v>
      </c>
      <c r="AY252" s="47">
        <f>(BI252*0.2+BK252*0.2+BM252*0.2+(AQ252/0.96)*0.45)*0.79+30</f>
        <v>86.969243470149252</v>
      </c>
      <c r="AZ252" s="28">
        <f>(BI252*0.2+BJ252*0.3+(AC252/11)*0.3+(AR252/0.96)*0.1+BM252*0.1+(AY252/0.96)*0.1)*0.65+40</f>
        <v>69.913979760870632</v>
      </c>
      <c r="BA252" s="49">
        <f>IF(C252="C",(((AY252/0.95)*0.35+(AU252/0.95)*0.2+BK252*0.45)*0.55+30),IF(C252="PF",(((AY252/0.95)*0.4+(AU252/0.95)*0.25+BK252*0.35)*0.65+35),(((T252/6.3)*0.1+(AY252/0.95)*0.35+(AU252/0.95)*0.2+BK252*0.35)*0.65+40)))</f>
        <v>85.905164322373111</v>
      </c>
      <c r="BB252" s="45">
        <f>(BL252*0.3+BJ252*0.3+BI252*0.1+BN252*0.1+(AH252/2.8)*0.25)*0.62+40</f>
        <v>51.751410435582919</v>
      </c>
      <c r="BC252" s="5">
        <f>((D252-39)/-0.2)*0.5+50</f>
        <v>87.5</v>
      </c>
      <c r="BD252" s="5">
        <f>((F252-69)/0.19)*0.45+55</f>
        <v>64.473684210526315</v>
      </c>
      <c r="BE252" s="5">
        <f>((F252-85)/-0.16)*0.45+55</f>
        <v>88.75</v>
      </c>
      <c r="BF252" s="5">
        <f>((G252-161)/1.34)*0.45+55</f>
        <v>58.022388059701491</v>
      </c>
      <c r="BG252" s="5">
        <f>((G252-295)/-1.34)*0.45+55</f>
        <v>96.977611940298516</v>
      </c>
      <c r="BH252" s="5">
        <f>(M252/29.81)*0.45+55</f>
        <v>58.607849714860784</v>
      </c>
      <c r="BI252" s="5">
        <f>((D252-39)/-0.2)</f>
        <v>75</v>
      </c>
      <c r="BJ252" s="5">
        <f>((F252-69)/0.19)</f>
        <v>21.05263157894737</v>
      </c>
      <c r="BK252" s="5">
        <f>((F252-85)/-0.16)</f>
        <v>75</v>
      </c>
      <c r="BL252" s="5">
        <f>((G252-161)/1.34)</f>
        <v>6.7164179104477606</v>
      </c>
      <c r="BM252" s="5">
        <f>((G252-295)/-1.34)</f>
        <v>93.28358208955224</v>
      </c>
      <c r="BN252" s="5">
        <f>(M252/29.81)</f>
        <v>8.0174438108017441</v>
      </c>
      <c r="BP252" s="51" t="s">
        <v>788</v>
      </c>
      <c r="BQ252" s="51" t="s">
        <v>781</v>
      </c>
      <c r="BS252">
        <v>69.4208</v>
      </c>
    </row>
    <row r="253" spans="1:71" x14ac:dyDescent="0.25">
      <c r="A253" s="1">
        <v>108</v>
      </c>
      <c r="B253" s="1" t="s">
        <v>167</v>
      </c>
      <c r="C253" s="1" t="s">
        <v>50</v>
      </c>
      <c r="D253" s="1">
        <v>24</v>
      </c>
      <c r="E253" s="4">
        <f>(F253-5)</f>
        <v>73</v>
      </c>
      <c r="F253">
        <v>78</v>
      </c>
      <c r="G253">
        <v>235</v>
      </c>
      <c r="H253" t="s">
        <v>623</v>
      </c>
      <c r="I253" s="1" t="s">
        <v>587</v>
      </c>
      <c r="J253" s="1" t="s">
        <v>89</v>
      </c>
      <c r="K253" s="1">
        <v>82</v>
      </c>
      <c r="L253" s="1">
        <v>17</v>
      </c>
      <c r="M253" s="1">
        <v>1647</v>
      </c>
      <c r="N253" s="12">
        <v>229</v>
      </c>
      <c r="O253" s="12">
        <v>545</v>
      </c>
      <c r="P253" s="12">
        <v>0.42</v>
      </c>
      <c r="Q253" s="7">
        <v>61</v>
      </c>
      <c r="R253" s="7">
        <v>208</v>
      </c>
      <c r="S253" s="7">
        <v>0.29299999999999998</v>
      </c>
      <c r="T253" s="1">
        <v>168</v>
      </c>
      <c r="U253" s="1">
        <v>337</v>
      </c>
      <c r="V253" s="1">
        <v>0.499</v>
      </c>
      <c r="W253" s="1">
        <v>0.47599999999999998</v>
      </c>
      <c r="X253" s="16">
        <v>109</v>
      </c>
      <c r="Y253" s="16">
        <v>141</v>
      </c>
      <c r="Z253" s="16">
        <v>0.77300000000000002</v>
      </c>
      <c r="AA253" s="20">
        <v>72</v>
      </c>
      <c r="AB253" s="20">
        <v>221</v>
      </c>
      <c r="AC253" s="20">
        <v>293</v>
      </c>
      <c r="AD253" s="32">
        <v>94</v>
      </c>
      <c r="AE253" s="34">
        <v>72</v>
      </c>
      <c r="AF253" s="30">
        <v>25</v>
      </c>
      <c r="AG253" s="1">
        <v>49</v>
      </c>
      <c r="AH253" s="1">
        <v>137</v>
      </c>
      <c r="AI253" s="1">
        <v>628</v>
      </c>
      <c r="AJ253" s="1"/>
      <c r="AK253" s="4">
        <f>(AVERAGE(AM253:BB253)/0.87)*0.85+10</f>
        <v>82.964122235973321</v>
      </c>
      <c r="AL253" s="4">
        <f>AVERAGE(AM253:BB253)</f>
        <v>74.680925112113869</v>
      </c>
      <c r="AM253" s="14">
        <f>((P253*100)*0.5+(N253/6.59)*0.5)*0.66+45</f>
        <v>70.327374810318673</v>
      </c>
      <c r="AN253" s="10">
        <f>(BS253-MIN(BS$2:BS$493))/(MAX(BS$2:BS$493)-MIN(BS$2:BS$493))*61 +45</f>
        <v>65.885616699569283</v>
      </c>
      <c r="AO253" s="18">
        <f>IF(Y253&gt;50,((Z253*107)*0.9+(X253/5)*0.1)*0.7+30,((Z253*90)*0.5+(X253/5)*0.5)*0.7+40)</f>
        <v>83.633929999999992</v>
      </c>
      <c r="AP253" s="39">
        <f>((AZ253/0.96)*0.4+(AS253/0.96)*0.3+(T253/6.3)*0.4)*0.6+40</f>
        <v>78.334702832893754</v>
      </c>
      <c r="AQ253" s="37">
        <f>(AE253/1.5)*0.57+47</f>
        <v>74.36</v>
      </c>
      <c r="AR253" s="24">
        <f>((AF253/1.8)*0.8+(F253/0.8)*0.2)*0.73+40</f>
        <v>62.346111111111114</v>
      </c>
      <c r="AS253" s="22">
        <f>((AA253/3)*0.6+(AC253/9)*0.2+(AZ253/0.96)*0.2)*0.75+40</f>
        <v>67.707992260826344</v>
      </c>
      <c r="AT253" s="26">
        <f>((AB253/7)*0.65+(AC253/9)*0.2+(AZ253/0.96)*0.25)*0.6+47</f>
        <v>75.244182737016814</v>
      </c>
      <c r="AU253" s="43">
        <f>((AD253/5.5)*0.95+(AY253/0.95)*0.17)*0.67+40</f>
        <v>60.874415195574166</v>
      </c>
      <c r="AV253" s="37">
        <f>(((AG253-321)/-3.21)*0.1+(AU253/0.95)*0.57+(AS253/0.95)*0.2+(AI253/20)*0.2)*0.6+40</f>
        <v>79.319490116043795</v>
      </c>
      <c r="AW253" s="42">
        <f>((AQ253/0.95)*0.4+(AS253/0.95)*0.2+(AR253/0.95)*0.2+(AY253/0.95)*0.2)*0.71+30</f>
        <v>84.131546124989995</v>
      </c>
      <c r="AX253" s="45">
        <f>(BI253*0.3+BK253*0.2+BM253*0.2+AY253*0.1+BN253*0.2)*0.8+30</f>
        <v>77.674050835415358</v>
      </c>
      <c r="AY253" s="47">
        <f>(BI253*0.2+BK253*0.2+BM253*0.2+(AQ253/0.96)*0.45)*0.79+30</f>
        <v>83.373564365671655</v>
      </c>
      <c r="AZ253" s="28">
        <f>(BI253*0.2+BJ253*0.3+(AC253/11)*0.3+(AR253/0.96)*0.1+BM253*0.1+(AY253/0.96)*0.1)*0.65+40</f>
        <v>76.957817135955267</v>
      </c>
      <c r="BA253" s="49">
        <f>IF(C253="C",(((AY253/0.95)*0.35+(AU253/0.95)*0.2+BK253*0.45)*0.55+30),IF(C253="PF",(((AY253/0.95)*0.4+(AU253/0.95)*0.25+BK253*0.35)*0.65+35),(((T253/6.3)*0.1+(AY253/0.95)*0.35+(AU253/0.95)*0.2+BK253*0.35)*0.65+40)))</f>
        <v>79.982416089770112</v>
      </c>
      <c r="BB253" s="45">
        <f>(BL253*0.3+BJ253*0.3+BI253*0.1+BN253*0.1+(AH253/2.8)*0.25)*0.62+40</f>
        <v>74.74159147866537</v>
      </c>
      <c r="BC253" s="5">
        <f>((D253-39)/-0.2)*0.5+50</f>
        <v>87.5</v>
      </c>
      <c r="BD253" s="5">
        <f>((F253-69)/0.19)*0.45+55</f>
        <v>76.315789473684205</v>
      </c>
      <c r="BE253" s="5">
        <f>((F253-85)/-0.16)*0.45+55</f>
        <v>74.6875</v>
      </c>
      <c r="BF253" s="5">
        <f>((G253-161)/1.34)*0.45+55</f>
        <v>79.850746268656707</v>
      </c>
      <c r="BG253" s="5">
        <f>((G253-295)/-1.34)*0.45+55</f>
        <v>75.149253731343279</v>
      </c>
      <c r="BH253" s="5">
        <f>(M253/29.81)*0.45+55</f>
        <v>79.862462260986248</v>
      </c>
      <c r="BI253" s="5">
        <f>((D253-39)/-0.2)</f>
        <v>75</v>
      </c>
      <c r="BJ253" s="5">
        <f>((F253-69)/0.19)</f>
        <v>47.368421052631575</v>
      </c>
      <c r="BK253" s="5">
        <f>((F253-85)/-0.16)</f>
        <v>43.75</v>
      </c>
      <c r="BL253" s="5">
        <f>((G253-161)/1.34)</f>
        <v>55.223880597014919</v>
      </c>
      <c r="BM253" s="5">
        <f>((G253-295)/-1.34)</f>
        <v>44.776119402985074</v>
      </c>
      <c r="BN253" s="5">
        <f>(M253/29.81)</f>
        <v>55.249916135524991</v>
      </c>
      <c r="BP253" s="51" t="s">
        <v>796</v>
      </c>
      <c r="BQ253" s="51" t="s">
        <v>787</v>
      </c>
      <c r="BS253">
        <v>69.419600000000003</v>
      </c>
    </row>
    <row r="254" spans="1:71" x14ac:dyDescent="0.25">
      <c r="A254" s="1">
        <v>204</v>
      </c>
      <c r="B254" s="1" t="s">
        <v>265</v>
      </c>
      <c r="C254" s="1" t="s">
        <v>25</v>
      </c>
      <c r="D254" s="1">
        <v>26</v>
      </c>
      <c r="E254" s="4">
        <f>(F254-5)</f>
        <v>80</v>
      </c>
      <c r="F254">
        <v>85</v>
      </c>
      <c r="G254">
        <v>245</v>
      </c>
      <c r="H254" t="s">
        <v>643</v>
      </c>
      <c r="I254" s="1" t="s">
        <v>587</v>
      </c>
      <c r="J254" s="1" t="s">
        <v>84</v>
      </c>
      <c r="K254" s="1">
        <v>73</v>
      </c>
      <c r="L254" s="1">
        <v>15</v>
      </c>
      <c r="M254" s="1">
        <v>1274</v>
      </c>
      <c r="N254" s="12">
        <v>163</v>
      </c>
      <c r="O254" s="12">
        <v>415</v>
      </c>
      <c r="P254" s="12">
        <v>0.39300000000000002</v>
      </c>
      <c r="Q254" s="7">
        <v>55</v>
      </c>
      <c r="R254" s="7">
        <v>176</v>
      </c>
      <c r="S254" s="7">
        <v>0.313</v>
      </c>
      <c r="T254" s="1">
        <v>108</v>
      </c>
      <c r="U254" s="1">
        <v>239</v>
      </c>
      <c r="V254" s="1">
        <v>0.45200000000000001</v>
      </c>
      <c r="W254" s="1">
        <v>0.45900000000000002</v>
      </c>
      <c r="X254" s="16">
        <v>44</v>
      </c>
      <c r="Y254" s="16">
        <v>68</v>
      </c>
      <c r="Z254" s="16">
        <v>0.64700000000000002</v>
      </c>
      <c r="AA254" s="20">
        <v>30</v>
      </c>
      <c r="AB254" s="20">
        <v>228</v>
      </c>
      <c r="AC254" s="20">
        <v>258</v>
      </c>
      <c r="AD254" s="32">
        <v>88</v>
      </c>
      <c r="AE254" s="34">
        <v>24</v>
      </c>
      <c r="AF254" s="30">
        <v>53</v>
      </c>
      <c r="AG254" s="1">
        <v>61</v>
      </c>
      <c r="AH254" s="1">
        <v>173</v>
      </c>
      <c r="AI254" s="1">
        <v>425</v>
      </c>
      <c r="AJ254" s="1"/>
      <c r="AK254" s="4">
        <f>(AVERAGE(AM254:BB254)/0.87)*0.85+10</f>
        <v>78.29909592519607</v>
      </c>
      <c r="AL254" s="4">
        <f>AVERAGE(AM254:BB254)</f>
        <v>69.90613347637715</v>
      </c>
      <c r="AM254" s="14">
        <f>((P254*100)*0.5+(N254/6.59)*0.5)*0.66+45</f>
        <v>66.131367223065254</v>
      </c>
      <c r="AN254" s="10">
        <f>(BS254-MIN(BS$2:BS$493))/(MAX(BS$2:BS$493)-MIN(BS$2:BS$493))*61 +45</f>
        <v>65.885616699569283</v>
      </c>
      <c r="AO254" s="18">
        <f>IF(Y254&gt;50,((Z254*107)*0.9+(X254/5)*0.1)*0.7+30,((Z254*90)*0.5+(X254/5)*0.5)*0.7+40)</f>
        <v>74.23026999999999</v>
      </c>
      <c r="AP254" s="39">
        <f>((AZ254/0.96)*0.4+(AS254/0.96)*0.3+(T254/6.3)*0.4)*0.6+40</f>
        <v>75.978356647700764</v>
      </c>
      <c r="AQ254" s="37">
        <f>(AE254/1.5)*0.57+47</f>
        <v>56.12</v>
      </c>
      <c r="AR254" s="24">
        <f>((AF254/1.8)*0.8+(F254/0.8)*0.2)*0.73+40</f>
        <v>72.708055555555546</v>
      </c>
      <c r="AS254" s="22">
        <f>((AA254/3)*0.6+(AC254/9)*0.2+(AZ254/0.96)*0.2)*0.75+40</f>
        <v>61.507172550162259</v>
      </c>
      <c r="AT254" s="26">
        <f>((AB254/7)*0.65+(AC254/9)*0.2+(AZ254/0.96)*0.25)*0.6+47</f>
        <v>75.850029693019394</v>
      </c>
      <c r="AU254" s="43">
        <f>((AD254/5.5)*0.95+(AY254/0.95)*0.17)*0.67+40</f>
        <v>58.210648085526316</v>
      </c>
      <c r="AV254" s="37">
        <f>(((AG254-321)/-3.21)*0.1+(AU254/0.95)*0.57+(AS254/0.95)*0.2+(AI254/20)*0.2)*0.6+40</f>
        <v>76.134973453869492</v>
      </c>
      <c r="AW254" s="42">
        <f>((AQ254/0.95)*0.4+(AS254/0.95)*0.2+(AR254/0.95)*0.2+(AY254/0.95)*0.2)*0.71+30</f>
        <v>76.845454415912002</v>
      </c>
      <c r="AX254" s="45">
        <f>(BI254*0.3+BK254*0.2+BM254*0.2+AY254*0.1+BN254*0.2)*0.8+30</f>
        <v>63.76391987905992</v>
      </c>
      <c r="AY254" s="47">
        <f>(BI254*0.2+BK254*0.2+BM254*0.2+(AQ254/0.96)*0.45)*0.79+30</f>
        <v>66.947459888059697</v>
      </c>
      <c r="AZ254" s="28">
        <f>(BI254*0.2+BJ254*0.3+(AC254/11)*0.3+(AR254/0.96)*0.1+BM254*0.1+(AY254/0.96)*0.1)*0.65+40</f>
        <v>81.32590432103845</v>
      </c>
      <c r="BA254" s="49">
        <f>IF(C254="C",(((AY254/0.95)*0.35+(AU254/0.95)*0.2+BK254*0.45)*0.55+30),IF(C254="PF",(((AY254/0.95)*0.4+(AU254/0.95)*0.25+BK254*0.35)*0.65+35),(((T254/6.3)*0.1+(AY254/0.95)*0.35+(AU254/0.95)*0.2+BK254*0.35)*0.65+40)))</f>
        <v>63.2795472471511</v>
      </c>
      <c r="BB254" s="45">
        <f>(BL254*0.3+BJ254*0.3+BI254*0.1+BN254*0.1+(AH254/2.8)*0.25)*0.62+40</f>
        <v>83.579359962344839</v>
      </c>
      <c r="BC254" s="5">
        <f>((D254-39)/-0.2)*0.5+50</f>
        <v>82.5</v>
      </c>
      <c r="BD254" s="5">
        <f>((F254-69)/0.19)*0.45+55</f>
        <v>92.89473684210526</v>
      </c>
      <c r="BE254" s="5">
        <f>((F254-85)/-0.16)*0.45+55</f>
        <v>55</v>
      </c>
      <c r="BF254" s="5">
        <f>((G254-161)/1.34)*0.45+55</f>
        <v>83.208955223880594</v>
      </c>
      <c r="BG254" s="5">
        <f>((G254-295)/-1.34)*0.45+55</f>
        <v>71.791044776119406</v>
      </c>
      <c r="BH254" s="5">
        <f>(M254/29.81)*0.45+55</f>
        <v>74.231801408923189</v>
      </c>
      <c r="BI254" s="5">
        <f>((D254-39)/-0.2)</f>
        <v>65</v>
      </c>
      <c r="BJ254" s="5">
        <f>((F254-69)/0.19)</f>
        <v>84.21052631578948</v>
      </c>
      <c r="BK254" s="5">
        <f>((F254-85)/-0.16)</f>
        <v>0</v>
      </c>
      <c r="BL254" s="5">
        <f>((G254-161)/1.34)</f>
        <v>62.686567164179102</v>
      </c>
      <c r="BM254" s="5">
        <f>((G254-295)/-1.34)</f>
        <v>37.31343283582089</v>
      </c>
      <c r="BN254" s="5">
        <f>(M254/29.81)</f>
        <v>42.737336464273739</v>
      </c>
      <c r="BP254" s="51" t="s">
        <v>792</v>
      </c>
      <c r="BQ254" s="51" t="s">
        <v>790</v>
      </c>
      <c r="BS254">
        <v>69.419600000000003</v>
      </c>
    </row>
    <row r="255" spans="1:71" x14ac:dyDescent="0.25">
      <c r="A255" s="1">
        <v>460</v>
      </c>
      <c r="B255" s="1" t="s">
        <v>526</v>
      </c>
      <c r="C255" s="1" t="s">
        <v>50</v>
      </c>
      <c r="D255" s="1">
        <v>27</v>
      </c>
      <c r="E255" s="4">
        <f>(F255-5)</f>
        <v>73</v>
      </c>
      <c r="F255">
        <v>78</v>
      </c>
      <c r="G255">
        <v>235</v>
      </c>
      <c r="H255" t="s">
        <v>676</v>
      </c>
      <c r="I255" s="1" t="s">
        <v>587</v>
      </c>
      <c r="J255" s="1" t="s">
        <v>55</v>
      </c>
      <c r="K255" s="1">
        <v>24</v>
      </c>
      <c r="L255" s="1">
        <v>13</v>
      </c>
      <c r="M255" s="1">
        <v>628</v>
      </c>
      <c r="N255" s="12">
        <v>58</v>
      </c>
      <c r="O255" s="12">
        <v>168</v>
      </c>
      <c r="P255" s="12">
        <v>0.34499999999999997</v>
      </c>
      <c r="Q255" s="7">
        <v>45</v>
      </c>
      <c r="R255" s="7">
        <v>132</v>
      </c>
      <c r="S255" s="7">
        <v>0.34100000000000003</v>
      </c>
      <c r="T255" s="1">
        <v>13</v>
      </c>
      <c r="U255" s="1">
        <v>36</v>
      </c>
      <c r="V255" s="1">
        <v>0.36099999999999999</v>
      </c>
      <c r="W255" s="1">
        <v>0.47899999999999998</v>
      </c>
      <c r="X255" s="16">
        <v>14</v>
      </c>
      <c r="Y255" s="16">
        <v>18</v>
      </c>
      <c r="Z255" s="16">
        <v>0.77800000000000002</v>
      </c>
      <c r="AA255" s="20">
        <v>7</v>
      </c>
      <c r="AB255" s="20">
        <v>75</v>
      </c>
      <c r="AC255" s="20">
        <v>82</v>
      </c>
      <c r="AD255" s="32">
        <v>29</v>
      </c>
      <c r="AE255" s="34">
        <v>24</v>
      </c>
      <c r="AF255" s="30">
        <v>9</v>
      </c>
      <c r="AG255" s="1">
        <v>24</v>
      </c>
      <c r="AH255" s="1">
        <v>76</v>
      </c>
      <c r="AI255" s="1">
        <v>175</v>
      </c>
      <c r="AJ255" s="1"/>
      <c r="AK255" s="4">
        <f>(AVERAGE(AM255:BB255)/0.87)*0.85+10</f>
        <v>73.690548340192734</v>
      </c>
      <c r="AL255" s="4">
        <f>AVERAGE(AM255:BB255)</f>
        <v>65.189149477609035</v>
      </c>
      <c r="AM255" s="14">
        <f>((P255*100)*0.5+(N255/6.59)*0.5)*0.66+45</f>
        <v>59.289400606980273</v>
      </c>
      <c r="AN255" s="10">
        <f>(BS255-MIN(BS$2:BS$493))/(MAX(BS$2:BS$493)-MIN(BS$2:BS$493))*61 +45</f>
        <v>65.661190999641065</v>
      </c>
      <c r="AO255" s="18">
        <f>IF(Y255&gt;50,((Z255*107)*0.9+(X255/5)*0.1)*0.7+30,((Z255*90)*0.5+(X255/5)*0.5)*0.7+40)</f>
        <v>65.486999999999995</v>
      </c>
      <c r="AP255" s="39">
        <f>((AZ255/0.96)*0.4+(AS255/0.96)*0.3+(T255/6.3)*0.4)*0.6+40</f>
        <v>68.082396158279607</v>
      </c>
      <c r="AQ255" s="37">
        <f>(AE255/1.5)*0.57+47</f>
        <v>56.12</v>
      </c>
      <c r="AR255" s="24">
        <f>((AF255/1.8)*0.8+(F255/0.8)*0.2)*0.73+40</f>
        <v>57.155000000000001</v>
      </c>
      <c r="AS255" s="22">
        <f>((AA255/3)*0.6+(AC255/9)*0.2+(AZ255/0.96)*0.2)*0.75+40</f>
        <v>53.400741107529051</v>
      </c>
      <c r="AT255" s="26">
        <f>((AB255/7)*0.65+(AC255/9)*0.2+(AZ255/0.96)*0.25)*0.6+47</f>
        <v>63.255979202767143</v>
      </c>
      <c r="AU255" s="43">
        <f>((AD255/5.5)*0.95+(AY255/0.95)*0.17)*0.67+40</f>
        <v>52.258162941985645</v>
      </c>
      <c r="AV255" s="37">
        <f>(((AG255-321)/-3.21)*0.1+(AU255/0.95)*0.57+(AS255/0.95)*0.2+(AI255/20)*0.2)*0.6+40</f>
        <v>72.159697299751059</v>
      </c>
      <c r="AW255" s="42">
        <f>((AQ255/0.95)*0.4+(AS255/0.95)*0.2+(AR255/0.95)*0.2+(AY255/0.95)*0.2)*0.71+30</f>
        <v>74.40038144967842</v>
      </c>
      <c r="AX255" s="45">
        <f>(BI255*0.3+BK255*0.2+BM255*0.2+AY255*0.1+BN255*0.2)*0.8+30</f>
        <v>67.874785233268426</v>
      </c>
      <c r="AY255" s="47">
        <f>(BI255*0.2+BK255*0.2+BM255*0.2+(AQ255/0.96)*0.45)*0.79+30</f>
        <v>74.249064365671643</v>
      </c>
      <c r="AZ255" s="28">
        <f>(BI255*0.2+BJ255*0.3+(AC255/11)*0.3+(AR255/0.96)*0.1+BM255*0.1+(AY255/0.96)*0.1)*0.65+40</f>
        <v>70.298076421519241</v>
      </c>
      <c r="BA255" s="49">
        <f>IF(C255="C",(((AY255/0.95)*0.35+(AU255/0.95)*0.2+BK255*0.45)*0.55+30),IF(C255="PF",(((AY255/0.95)*0.4+(AU255/0.95)*0.25+BK255*0.35)*0.65+35),(((T255/6.3)*0.1+(AY255/0.95)*0.35+(AU255/0.95)*0.2+BK255*0.35)*0.65+40)))</f>
        <v>75.019066011125346</v>
      </c>
      <c r="BB255" s="45">
        <f>(BL255*0.3+BJ255*0.3+BI255*0.1+BN255*0.1+(AH255/2.8)*0.25)*0.62+40</f>
        <v>68.315449843547711</v>
      </c>
      <c r="BC255" s="5">
        <f>((D255-39)/-0.2)*0.5+50</f>
        <v>80</v>
      </c>
      <c r="BD255" s="5">
        <f>((F255-69)/0.19)*0.45+55</f>
        <v>76.315789473684205</v>
      </c>
      <c r="BE255" s="5">
        <f>((F255-85)/-0.16)*0.45+55</f>
        <v>74.6875</v>
      </c>
      <c r="BF255" s="5">
        <f>((G255-161)/1.34)*0.45+55</f>
        <v>79.850746268656707</v>
      </c>
      <c r="BG255" s="5">
        <f>((G255-295)/-1.34)*0.45+55</f>
        <v>75.149253731343279</v>
      </c>
      <c r="BH255" s="5">
        <f>(M255/29.81)*0.45+55</f>
        <v>64.480040254948008</v>
      </c>
      <c r="BI255" s="5">
        <f>((D255-39)/-0.2)</f>
        <v>60</v>
      </c>
      <c r="BJ255" s="5">
        <f>((F255-69)/0.19)</f>
        <v>47.368421052631575</v>
      </c>
      <c r="BK255" s="5">
        <f>((F255-85)/-0.16)</f>
        <v>43.75</v>
      </c>
      <c r="BL255" s="5">
        <f>((G255-161)/1.34)</f>
        <v>55.223880597014919</v>
      </c>
      <c r="BM255" s="5">
        <f>((G255-295)/-1.34)</f>
        <v>44.776119402985074</v>
      </c>
      <c r="BN255" s="5">
        <f>(M255/29.81)</f>
        <v>21.066756122106675</v>
      </c>
      <c r="BP255" s="51" t="s">
        <v>797</v>
      </c>
      <c r="BQ255" s="51" t="s">
        <v>787</v>
      </c>
      <c r="BS255">
        <v>69.157200000000003</v>
      </c>
    </row>
    <row r="256" spans="1:71" x14ac:dyDescent="0.25">
      <c r="A256" s="1">
        <v>372</v>
      </c>
      <c r="B256" s="1" t="s">
        <v>436</v>
      </c>
      <c r="C256" s="1" t="s">
        <v>73</v>
      </c>
      <c r="D256" s="1">
        <v>23</v>
      </c>
      <c r="E256" s="4">
        <f>(F256-5)</f>
        <v>66</v>
      </c>
      <c r="F256">
        <v>71</v>
      </c>
      <c r="G256">
        <v>175</v>
      </c>
      <c r="H256" t="s">
        <v>693</v>
      </c>
      <c r="I256" s="1" t="s">
        <v>587</v>
      </c>
      <c r="J256" s="1" t="s">
        <v>89</v>
      </c>
      <c r="K256" s="1">
        <v>50</v>
      </c>
      <c r="L256" s="1">
        <v>0</v>
      </c>
      <c r="M256" s="1">
        <v>600</v>
      </c>
      <c r="N256" s="12">
        <v>64</v>
      </c>
      <c r="O256" s="12">
        <v>174</v>
      </c>
      <c r="P256" s="12">
        <v>0.36799999999999999</v>
      </c>
      <c r="Q256" s="7">
        <v>16</v>
      </c>
      <c r="R256" s="7">
        <v>65</v>
      </c>
      <c r="S256" s="7">
        <v>0.246</v>
      </c>
      <c r="T256" s="1">
        <v>48</v>
      </c>
      <c r="U256" s="1">
        <v>109</v>
      </c>
      <c r="V256" s="1">
        <v>0.44</v>
      </c>
      <c r="W256" s="1">
        <v>0.41399999999999998</v>
      </c>
      <c r="X256" s="16">
        <v>33</v>
      </c>
      <c r="Y256" s="16">
        <v>49</v>
      </c>
      <c r="Z256" s="16">
        <v>0.67300000000000004</v>
      </c>
      <c r="AA256" s="20">
        <v>13</v>
      </c>
      <c r="AB256" s="20">
        <v>67</v>
      </c>
      <c r="AC256" s="20">
        <v>80</v>
      </c>
      <c r="AD256" s="32">
        <v>117</v>
      </c>
      <c r="AE256" s="34">
        <v>30</v>
      </c>
      <c r="AF256" s="30">
        <v>6</v>
      </c>
      <c r="AG256" s="1">
        <v>41</v>
      </c>
      <c r="AH256" s="1">
        <v>54</v>
      </c>
      <c r="AI256" s="1">
        <v>177</v>
      </c>
      <c r="AJ256" s="1"/>
      <c r="AK256" s="4">
        <f>(AVERAGE(AM256:BB256)/0.87)*0.85+10</f>
        <v>77.283909584797513</v>
      </c>
      <c r="AL256" s="4">
        <f>AVERAGE(AM256:BB256)</f>
        <v>68.867060398557456</v>
      </c>
      <c r="AM256" s="14">
        <f>((P256*100)*0.5+(N256/6.59)*0.5)*0.66+45</f>
        <v>60.348855842185131</v>
      </c>
      <c r="AN256" s="10">
        <f>(BS256-MIN(BS$2:BS$493))/(MAX(BS$2:BS$493)-MIN(BS$2:BS$493))*61 +45</f>
        <v>65.467897523330947</v>
      </c>
      <c r="AO256" s="18">
        <f>IF(Y256&gt;50,((Z256*107)*0.9+(X256/5)*0.1)*0.7+30,((Z256*90)*0.5+(X256/5)*0.5)*0.7+40)</f>
        <v>63.509500000000003</v>
      </c>
      <c r="AP256" s="39">
        <f>((AZ256/0.96)*0.4+(AS256/0.96)*0.3+(T256/6.3)*0.4)*0.6+40</f>
        <v>69.398516724430863</v>
      </c>
      <c r="AQ256" s="37">
        <f>(AE256/1.5)*0.57+47</f>
        <v>58.4</v>
      </c>
      <c r="AR256" s="24">
        <f>((AF256/1.8)*0.8+(F256/0.8)*0.2)*0.73+40</f>
        <v>54.904166666666669</v>
      </c>
      <c r="AS256" s="22">
        <f>((AA256/3)*0.6+(AC256/9)*0.2+(AZ256/0.96)*0.2)*0.75+40</f>
        <v>54.166869163184771</v>
      </c>
      <c r="AT256" s="26">
        <f>((AB256/7)*0.65+(AC256/9)*0.2+(AZ256/0.96)*0.25)*0.6+47</f>
        <v>62.683059639375244</v>
      </c>
      <c r="AU256" s="43">
        <f>((AD256/5.5)*0.95+(AY256/0.95)*0.17)*0.67+40</f>
        <v>64.599241830143541</v>
      </c>
      <c r="AV256" s="37">
        <f>(((AG256-321)/-3.21)*0.1+(AU256/0.95)*0.57+(AS256/0.95)*0.2+(AI256/20)*0.2)*0.6+40</f>
        <v>76.393502760330193</v>
      </c>
      <c r="AW256" s="42">
        <f>((AQ256/0.95)*0.4+(AS256/0.95)*0.2+(AR256/0.95)*0.2+(AY256/0.95)*0.2)*0.71+30</f>
        <v>77.549303808094379</v>
      </c>
      <c r="AX256" s="45">
        <f>(BI256*0.3+BK256*0.2+BM256*0.2+AY256*0.1+BN256*0.2)*0.8+30</f>
        <v>88.12799434778475</v>
      </c>
      <c r="AY256" s="47">
        <f>(BI256*0.2+BK256*0.2+BM256*0.2+(AQ256/0.96)*0.45)*0.79+30</f>
        <v>92.240503731343296</v>
      </c>
      <c r="AZ256" s="28">
        <f>(BI256*0.2+BJ256*0.3+(AC256/11)*0.3+(AR256/0.96)*0.1+BM256*0.1+(AY256/0.96)*0.1)*0.65+40</f>
        <v>69.654629311049177</v>
      </c>
      <c r="BA256" s="49">
        <f>IF(C256="C",(((AY256/0.95)*0.35+(AU256/0.95)*0.2+BK256*0.45)*0.55+30),IF(C256="PF",(((AY256/0.95)*0.4+(AU256/0.95)*0.25+BK256*0.35)*0.65+35),(((T256/6.3)*0.1+(AY256/0.95)*0.35+(AU256/0.95)*0.2+BK256*0.35)*0.65+40)))</f>
        <v>91.330557607658363</v>
      </c>
      <c r="BB256" s="45">
        <f>(BL256*0.3+BJ256*0.3+BI256*0.1+BN256*0.1+(AH256/2.8)*0.25)*0.62+40</f>
        <v>53.098367421342161</v>
      </c>
      <c r="BC256" s="5">
        <f>((D256-39)/-0.2)*0.5+50</f>
        <v>90</v>
      </c>
      <c r="BD256" s="5">
        <f>((F256-69)/0.19)*0.45+55</f>
        <v>59.736842105263158</v>
      </c>
      <c r="BE256" s="5">
        <f>((F256-85)/-0.16)*0.45+55</f>
        <v>94.375</v>
      </c>
      <c r="BF256" s="5">
        <f>((G256-161)/1.34)*0.45+55</f>
        <v>59.701492537313435</v>
      </c>
      <c r="BG256" s="5">
        <f>((G256-295)/-1.34)*0.45+55</f>
        <v>95.298507462686558</v>
      </c>
      <c r="BH256" s="5">
        <f>(M256/29.81)*0.45+55</f>
        <v>64.057363300905735</v>
      </c>
      <c r="BI256" s="5">
        <f>((D256-39)/-0.2)</f>
        <v>80</v>
      </c>
      <c r="BJ256" s="5">
        <f>((F256-69)/0.19)</f>
        <v>10.526315789473685</v>
      </c>
      <c r="BK256" s="5">
        <f>((F256-85)/-0.16)</f>
        <v>87.5</v>
      </c>
      <c r="BL256" s="5">
        <f>((G256-161)/1.34)</f>
        <v>10.44776119402985</v>
      </c>
      <c r="BM256" s="5">
        <f>((G256-295)/-1.34)</f>
        <v>89.552238805970148</v>
      </c>
      <c r="BN256" s="5">
        <f>(M256/29.81)</f>
        <v>20.127474002012747</v>
      </c>
      <c r="BP256" s="51" t="s">
        <v>795</v>
      </c>
      <c r="BQ256" s="51" t="s">
        <v>789</v>
      </c>
      <c r="BS256">
        <v>68.931200000000004</v>
      </c>
    </row>
    <row r="257" spans="1:71" x14ac:dyDescent="0.25">
      <c r="A257" s="1">
        <v>260</v>
      </c>
      <c r="B257" s="1" t="s">
        <v>321</v>
      </c>
      <c r="C257" s="1" t="s">
        <v>25</v>
      </c>
      <c r="D257" s="1">
        <v>23</v>
      </c>
      <c r="E257" s="4">
        <f>(F257-5)</f>
        <v>78</v>
      </c>
      <c r="F257">
        <v>83</v>
      </c>
      <c r="G257">
        <v>230</v>
      </c>
      <c r="H257" t="s">
        <v>594</v>
      </c>
      <c r="I257" s="1" t="s">
        <v>587</v>
      </c>
      <c r="J257" s="1" t="s">
        <v>107</v>
      </c>
      <c r="K257" s="1">
        <v>52</v>
      </c>
      <c r="L257" s="1">
        <v>34</v>
      </c>
      <c r="M257" s="1">
        <v>1233</v>
      </c>
      <c r="N257" s="12">
        <v>104</v>
      </c>
      <c r="O257" s="12">
        <v>309</v>
      </c>
      <c r="P257" s="12">
        <v>0.33700000000000002</v>
      </c>
      <c r="Q257" s="7">
        <v>45</v>
      </c>
      <c r="R257" s="7">
        <v>134</v>
      </c>
      <c r="S257" s="7">
        <v>0.33600000000000002</v>
      </c>
      <c r="T257" s="1">
        <v>59</v>
      </c>
      <c r="U257" s="1">
        <v>175</v>
      </c>
      <c r="V257" s="1">
        <v>0.33700000000000002</v>
      </c>
      <c r="W257" s="1">
        <v>0.40899999999999997</v>
      </c>
      <c r="X257" s="16">
        <v>79</v>
      </c>
      <c r="Y257" s="16">
        <v>95</v>
      </c>
      <c r="Z257" s="16">
        <v>0.83199999999999996</v>
      </c>
      <c r="AA257" s="20">
        <v>13</v>
      </c>
      <c r="AB257" s="20">
        <v>133</v>
      </c>
      <c r="AC257" s="20">
        <v>146</v>
      </c>
      <c r="AD257" s="32">
        <v>92</v>
      </c>
      <c r="AE257" s="34">
        <v>30</v>
      </c>
      <c r="AF257" s="30">
        <v>24</v>
      </c>
      <c r="AG257" s="1">
        <v>37</v>
      </c>
      <c r="AH257" s="1">
        <v>118</v>
      </c>
      <c r="AI257" s="1">
        <v>332</v>
      </c>
      <c r="AJ257" s="1"/>
      <c r="AK257" s="4">
        <f>(AVERAGE(AM257:BB257)/0.87)*0.85+10</f>
        <v>78.171413021323502</v>
      </c>
      <c r="AL257" s="4">
        <f>AVERAGE(AM257:BB257)</f>
        <v>69.775446268884053</v>
      </c>
      <c r="AM257" s="14">
        <f>((P257*100)*0.5+(N257/6.59)*0.5)*0.66+45</f>
        <v>61.328890743550836</v>
      </c>
      <c r="AN257" s="10">
        <f>(BS257-MIN(BS$2:BS$493))/(MAX(BS$2:BS$493)-MIN(BS$2:BS$493))*61 +45</f>
        <v>65.450791905958354</v>
      </c>
      <c r="AO257" s="18">
        <f>IF(Y257&gt;50,((Z257*107)*0.9+(X257/5)*0.1)*0.7+30,((Z257*90)*0.5+(X257/5)*0.5)*0.7+40)</f>
        <v>87.191119999999998</v>
      </c>
      <c r="AP257" s="39">
        <f>((AZ257/0.96)*0.4+(AS257/0.96)*0.3+(T257/6.3)*0.4)*0.6+40</f>
        <v>72.850337707781051</v>
      </c>
      <c r="AQ257" s="37">
        <f>(AE257/1.5)*0.57+47</f>
        <v>58.4</v>
      </c>
      <c r="AR257" s="24">
        <f>((AF257/1.8)*0.8+(F257/0.8)*0.2)*0.73+40</f>
        <v>62.93416666666667</v>
      </c>
      <c r="AS257" s="22">
        <f>((AA257/3)*0.6+(AC257/9)*0.2+(AZ257/0.96)*0.2)*0.75+40</f>
        <v>56.848140975382009</v>
      </c>
      <c r="AT257" s="26">
        <f>((AB257/7)*0.65+(AC257/9)*0.2+(AZ257/0.96)*0.25)*0.6+47</f>
        <v>68.821474308715338</v>
      </c>
      <c r="AU257" s="43">
        <f>((AD257/5.5)*0.95+(AY257/0.95)*0.17)*0.67+40</f>
        <v>59.507781064593303</v>
      </c>
      <c r="AV257" s="37">
        <f>(((AG257-321)/-3.21)*0.1+(AU257/0.95)*0.57+(AS257/0.95)*0.2+(AI257/20)*0.2)*0.6+40</f>
        <v>75.904030205623528</v>
      </c>
      <c r="AW257" s="42">
        <f>((AQ257/0.95)*0.4+(AS257/0.95)*0.2+(AR257/0.95)*0.2+(AY257/0.95)*0.2)*0.71+30</f>
        <v>76.409745913691296</v>
      </c>
      <c r="AX257" s="45">
        <f>(BI257*0.3+BK257*0.2+BM257*0.2+AY257*0.1+BN257*0.2)*0.8+30</f>
        <v>71.491541810070743</v>
      </c>
      <c r="AY257" s="47">
        <f>(BI257*0.2+BK257*0.2+BM257*0.2+(AQ257/0.96)*0.45)*0.79+30</f>
        <v>73.905429104477605</v>
      </c>
      <c r="AZ257" s="28">
        <f>(BI257*0.2+BJ257*0.3+(AC257/11)*0.3+(AR257/0.96)*0.1+BM257*0.1+(AY257/0.96)*0.1)*0.65+40</f>
        <v>79.774768909111486</v>
      </c>
      <c r="BA257" s="49">
        <f>IF(C257="C",(((AY257/0.95)*0.35+(AU257/0.95)*0.2+BK257*0.45)*0.55+30),IF(C257="PF",(((AY257/0.95)*0.4+(AU257/0.95)*0.25+BK257*0.35)*0.65+35),(((T257/6.3)*0.1+(AY257/0.95)*0.35+(AU257/0.95)*0.2+BK257*0.35)*0.65+40)))</f>
        <v>68.249461568590092</v>
      </c>
      <c r="BB257" s="45">
        <f>(BL257*0.3+BJ257*0.3+BI257*0.1+BN257*0.1+(AH257/2.8)*0.25)*0.62+40</f>
        <v>77.339459417932545</v>
      </c>
      <c r="BC257" s="5">
        <f>((D257-39)/-0.2)*0.5+50</f>
        <v>90</v>
      </c>
      <c r="BD257" s="5">
        <f>((F257-69)/0.19)*0.45+55</f>
        <v>88.15789473684211</v>
      </c>
      <c r="BE257" s="5">
        <f>((F257-85)/-0.16)*0.45+55</f>
        <v>60.625</v>
      </c>
      <c r="BF257" s="5">
        <f>((G257-161)/1.34)*0.45+55</f>
        <v>78.171641791044777</v>
      </c>
      <c r="BG257" s="5">
        <f>((G257-295)/-1.34)*0.45+55</f>
        <v>76.828358208955223</v>
      </c>
      <c r="BH257" s="5">
        <f>(M257/29.81)*0.45+55</f>
        <v>73.612881583361286</v>
      </c>
      <c r="BI257" s="5">
        <f>((D257-39)/-0.2)</f>
        <v>80</v>
      </c>
      <c r="BJ257" s="5">
        <f>((F257-69)/0.19)</f>
        <v>73.684210526315795</v>
      </c>
      <c r="BK257" s="5">
        <f>((F257-85)/-0.16)</f>
        <v>12.5</v>
      </c>
      <c r="BL257" s="5">
        <f>((G257-161)/1.34)</f>
        <v>51.492537313432834</v>
      </c>
      <c r="BM257" s="5">
        <f>((G257-295)/-1.34)</f>
        <v>48.507462686567159</v>
      </c>
      <c r="BN257" s="5">
        <f>(M257/29.81)</f>
        <v>41.361959074136195</v>
      </c>
      <c r="BP257" s="51" t="s">
        <v>796</v>
      </c>
      <c r="BQ257" s="51" t="s">
        <v>790</v>
      </c>
      <c r="BS257">
        <v>68.911199999999994</v>
      </c>
    </row>
    <row r="258" spans="1:71" x14ac:dyDescent="0.25">
      <c r="A258" s="1">
        <v>363</v>
      </c>
      <c r="B258" s="1" t="s">
        <v>426</v>
      </c>
      <c r="C258" s="1" t="s">
        <v>73</v>
      </c>
      <c r="D258" s="1">
        <v>20</v>
      </c>
      <c r="E258" s="4">
        <f>(F258-5)</f>
        <v>71</v>
      </c>
      <c r="F258">
        <v>76</v>
      </c>
      <c r="G258">
        <v>185</v>
      </c>
      <c r="H258" t="s">
        <v>761</v>
      </c>
      <c r="I258" s="1" t="s">
        <v>587</v>
      </c>
      <c r="J258" s="1" t="s">
        <v>182</v>
      </c>
      <c r="K258" s="1">
        <v>82</v>
      </c>
      <c r="L258" s="1">
        <v>63</v>
      </c>
      <c r="M258" s="1">
        <v>2489</v>
      </c>
      <c r="N258" s="12">
        <v>301</v>
      </c>
      <c r="O258" s="12">
        <v>708</v>
      </c>
      <c r="P258" s="12">
        <v>0.42499999999999999</v>
      </c>
      <c r="Q258" s="7">
        <v>11</v>
      </c>
      <c r="R258" s="7">
        <v>42</v>
      </c>
      <c r="S258" s="7">
        <v>0.26200000000000001</v>
      </c>
      <c r="T258" s="1">
        <v>290</v>
      </c>
      <c r="U258" s="1">
        <v>666</v>
      </c>
      <c r="V258" s="1">
        <v>0.435</v>
      </c>
      <c r="W258" s="1">
        <v>0.433</v>
      </c>
      <c r="X258" s="16">
        <v>118</v>
      </c>
      <c r="Y258" s="16">
        <v>214</v>
      </c>
      <c r="Z258" s="16">
        <v>0.55100000000000005</v>
      </c>
      <c r="AA258" s="20">
        <v>107</v>
      </c>
      <c r="AB258" s="20">
        <v>242</v>
      </c>
      <c r="AC258" s="20">
        <v>349</v>
      </c>
      <c r="AD258" s="32">
        <v>533</v>
      </c>
      <c r="AE258" s="34">
        <v>142</v>
      </c>
      <c r="AF258" s="30">
        <v>20</v>
      </c>
      <c r="AG258" s="1">
        <v>203</v>
      </c>
      <c r="AH258" s="1">
        <v>193</v>
      </c>
      <c r="AI258" s="1">
        <v>731</v>
      </c>
      <c r="AJ258" s="1"/>
      <c r="AK258" s="4">
        <f>(AVERAGE(AM258:BB258)/0.87)*0.85+10</f>
        <v>90.442400871027175</v>
      </c>
      <c r="AL258" s="4">
        <f>AVERAGE(AM258:BB258)</f>
        <v>82.335163244463104</v>
      </c>
      <c r="AM258" s="14">
        <f>((P258*100)*0.5+(N258/6.59)*0.5)*0.66+45</f>
        <v>74.097837632776944</v>
      </c>
      <c r="AN258" s="10">
        <f>(BS258-MIN(BS$2:BS$493))/(MAX(BS$2:BS$493)-MIN(BS$2:BS$493))*61 +45</f>
        <v>65.443265434314426</v>
      </c>
      <c r="AO258" s="18">
        <f>IF(Y258&gt;50,((Z258*107)*0.9+(X258/5)*0.1)*0.7+30,((Z258*90)*0.5+(X258/5)*0.5)*0.7+40)</f>
        <v>68.794910000000002</v>
      </c>
      <c r="AP258" s="39">
        <f>((AZ258/0.96)*0.4+(AS258/0.96)*0.3+(T258/6.3)*0.4)*0.6+40</f>
        <v>85.469345906774663</v>
      </c>
      <c r="AQ258" s="37">
        <v>95</v>
      </c>
      <c r="AR258" s="24">
        <f>((AF258/1.8)*0.8+(F258/0.8)*0.2)*0.73+40</f>
        <v>60.358888888888885</v>
      </c>
      <c r="AS258" s="22">
        <f>((AA258/3)*0.6+(AC258/9)*0.2+(AZ258/0.96)*0.2)*0.75+40</f>
        <v>74.634066308152327</v>
      </c>
      <c r="AT258" s="26">
        <f>((AB258/7)*0.65+(AC258/9)*0.2+(AZ258/0.96)*0.25)*0.6+47</f>
        <v>77.903590117676131</v>
      </c>
      <c r="AU258" s="43">
        <f>((AD258/6)*0.9+(AY258/0.95)*0.1)*0.6+40</f>
        <v>94.096315789473692</v>
      </c>
      <c r="AV258" s="37">
        <f>(((AG258-321)/-3.21)*0.1+(AU258/0.95)*0.57+(AS258/0.95)*0.2+(AI258/20)*0.2)*0.6+40</f>
        <v>89.893742168191608</v>
      </c>
      <c r="AW258" s="42">
        <f>((AQ258/0.95)*0.4+(AS258/0.95)*0.2+(AR258/0.95)*0.2+(AY258/0.95)*0.2)*0.71+30</f>
        <v>93.076841724189308</v>
      </c>
      <c r="AX258" s="45">
        <f>(BI258*0.3+BK258*0.2+BM258*0.2+AY258*0.1+BN258*0.2)*0.8+30</f>
        <v>96.053603769144885</v>
      </c>
      <c r="AY258" s="47">
        <v>97</v>
      </c>
      <c r="AZ258" s="28">
        <f>(BI258*0.2+BJ258*0.3+(AC258/11)*0.3+(AR258/0.96)*0.1+BM258*0.1+(AY258/0.96)*0.1)*0.65+40</f>
        <v>81.71135770550822</v>
      </c>
      <c r="BA258" s="49">
        <f>IF(C258="C",(((AY258/0.95)*0.35+(AU258/0.95)*0.2+BK258*0.45)*0.55+30),IF(C258="PF",(((AY258/0.95)*0.4+(AU258/0.95)*0.25+BK258*0.35)*0.65+35),(((T258/6.3)*0.1+(AY258/0.95)*0.35+(AU258/0.95)*0.2+BK258*0.35)*0.65+40)))</f>
        <v>91.89422381062306</v>
      </c>
      <c r="BB258" s="45">
        <f>(BL258*0.3+BJ258*0.3+BI258*0.1+BN258*0.1+(AH258/2.8)*0.25)*0.62+40</f>
        <v>71.934622655695705</v>
      </c>
      <c r="BC258" s="5">
        <f>((D258-39)/-0.2)*0.5+50</f>
        <v>97.5</v>
      </c>
      <c r="BD258" s="5">
        <f>((F258-69)/0.19)*0.45+55</f>
        <v>71.578947368421055</v>
      </c>
      <c r="BE258" s="5">
        <f>((F258-85)/-0.16)*0.45+55</f>
        <v>80.3125</v>
      </c>
      <c r="BF258" s="5">
        <f>((G258-161)/1.34)*0.45+55</f>
        <v>63.059701492537314</v>
      </c>
      <c r="BG258" s="5">
        <f>((G258-295)/-1.34)*0.45+55</f>
        <v>91.940298507462686</v>
      </c>
      <c r="BH258" s="5">
        <f>(M258/29.81)*0.45+55</f>
        <v>92.572962093257303</v>
      </c>
      <c r="BI258" s="5">
        <f>((D258-39)/-0.2)</f>
        <v>95</v>
      </c>
      <c r="BJ258" s="5">
        <f>((F258-69)/0.19)</f>
        <v>36.842105263157897</v>
      </c>
      <c r="BK258" s="5">
        <f>((F258-85)/-0.16)</f>
        <v>56.25</v>
      </c>
      <c r="BL258" s="5">
        <f>((G258-161)/1.34)</f>
        <v>17.910447761194028</v>
      </c>
      <c r="BM258" s="5">
        <f>((G258-295)/-1.34)</f>
        <v>82.089552238805965</v>
      </c>
      <c r="BN258" s="5">
        <f>(M258/29.81)</f>
        <v>83.495471318349544</v>
      </c>
      <c r="BP258" s="51" t="s">
        <v>793</v>
      </c>
      <c r="BQ258" s="51" t="s">
        <v>781</v>
      </c>
      <c r="BS258">
        <v>68.9024</v>
      </c>
    </row>
    <row r="259" spans="1:71" x14ac:dyDescent="0.25">
      <c r="A259" s="1">
        <v>394</v>
      </c>
      <c r="B259" s="1" t="s">
        <v>459</v>
      </c>
      <c r="C259" s="1" t="s">
        <v>73</v>
      </c>
      <c r="D259" s="1">
        <v>24</v>
      </c>
      <c r="E259" s="4">
        <f>(F259-5)</f>
        <v>71</v>
      </c>
      <c r="F259">
        <v>76</v>
      </c>
      <c r="G259">
        <v>192</v>
      </c>
      <c r="H259" t="s">
        <v>586</v>
      </c>
      <c r="I259" s="1" t="s">
        <v>605</v>
      </c>
      <c r="J259" s="1" t="s">
        <v>36</v>
      </c>
      <c r="K259" s="1">
        <v>22</v>
      </c>
      <c r="L259" s="1">
        <v>22</v>
      </c>
      <c r="M259" s="1">
        <v>692</v>
      </c>
      <c r="N259" s="12">
        <v>78</v>
      </c>
      <c r="O259" s="12">
        <v>219</v>
      </c>
      <c r="P259" s="12">
        <v>0.35599999999999998</v>
      </c>
      <c r="Q259" s="7">
        <v>13</v>
      </c>
      <c r="R259" s="7">
        <v>51</v>
      </c>
      <c r="S259" s="7">
        <v>0.255</v>
      </c>
      <c r="T259" s="1">
        <v>65</v>
      </c>
      <c r="U259" s="1">
        <v>168</v>
      </c>
      <c r="V259" s="1">
        <v>0.38700000000000001</v>
      </c>
      <c r="W259" s="1">
        <v>0.38600000000000001</v>
      </c>
      <c r="X259" s="16">
        <v>57</v>
      </c>
      <c r="Y259" s="16">
        <v>71</v>
      </c>
      <c r="Z259" s="16">
        <v>0.80300000000000005</v>
      </c>
      <c r="AA259" s="20">
        <v>19</v>
      </c>
      <c r="AB259" s="20">
        <v>106</v>
      </c>
      <c r="AC259" s="20">
        <v>125</v>
      </c>
      <c r="AD259" s="32">
        <v>193</v>
      </c>
      <c r="AE259" s="34">
        <v>38</v>
      </c>
      <c r="AF259" s="30">
        <v>1</v>
      </c>
      <c r="AG259" s="1">
        <v>64</v>
      </c>
      <c r="AH259" s="1">
        <v>59</v>
      </c>
      <c r="AI259" s="1">
        <v>226</v>
      </c>
      <c r="AJ259" s="1"/>
      <c r="AK259" s="4">
        <f>(AVERAGE(AM259:BB259)/0.87)*0.85+10</f>
        <v>79.238530295140805</v>
      </c>
      <c r="AL259" s="4">
        <f>AVERAGE(AM259:BB259)</f>
        <v>70.867672184438234</v>
      </c>
      <c r="AM259" s="14">
        <f>((P259*100)*0.5+(N259/6.59)*0.5)*0.66+45</f>
        <v>60.653918057663127</v>
      </c>
      <c r="AN259" s="10">
        <f>(BS259-MIN(BS$2:BS$493))/(MAX(BS$2:BS$493)-MIN(BS$2:BS$493))*61 +45</f>
        <v>65.430949389806187</v>
      </c>
      <c r="AO259" s="18">
        <f>IF(Y259&gt;50,((Z259*107)*0.9+(X259/5)*0.1)*0.7+30,((Z259*90)*0.5+(X259/5)*0.5)*0.7+40)</f>
        <v>84.928229999999999</v>
      </c>
      <c r="AP259" s="39">
        <f>((AZ259/0.96)*0.4+(AS259/0.96)*0.3+(T259/6.3)*0.4)*0.6+40</f>
        <v>71.461338872771734</v>
      </c>
      <c r="AQ259" s="37">
        <f>(AE259/1.5)*0.57+47</f>
        <v>61.44</v>
      </c>
      <c r="AR259" s="24">
        <f>((AF259/1.8)*0.8+(F259/0.8)*0.2)*0.73+40</f>
        <v>54.194444444444443</v>
      </c>
      <c r="AS259" s="22">
        <f>((AA259/3)*0.6+(AC259/9)*0.2+(AZ259/0.96)*0.2)*0.75+40</f>
        <v>56.435514254497676</v>
      </c>
      <c r="AT259" s="26">
        <f>((AB259/7)*0.65+(AC259/9)*0.2+(AZ259/0.96)*0.25)*0.6+47</f>
        <v>66.074561873545292</v>
      </c>
      <c r="AU259" s="43">
        <f>((AD259/5.5)*0.95+(AY259/0.95)*0.17)*0.67+40</f>
        <v>72.60246263636364</v>
      </c>
      <c r="AV259" s="37">
        <f>(((AG259-321)/-3.21)*0.1+(AU259/0.95)*0.57+(AS259/0.95)*0.2+(AI259/20)*0.2)*0.6+40</f>
        <v>79.425321404258142</v>
      </c>
      <c r="AW259" s="42">
        <f>((AQ259/0.95)*0.4+(AS259/0.95)*0.2+(AR259/0.95)*0.2+(AY259/0.95)*0.2)*0.71+30</f>
        <v>77.703664572847373</v>
      </c>
      <c r="AX259" s="45">
        <f>(BI259*0.3+BK259*0.2+BM259*0.2+AY259*0.1+BN259*0.2)*0.8+30</f>
        <v>79.86343942141022</v>
      </c>
      <c r="AY259" s="47">
        <f>(BI259*0.2+BK259*0.2+BM259*0.2+(AQ259/0.96)*0.45)*0.79+30</f>
        <v>85.634276119402983</v>
      </c>
      <c r="AZ259" s="28">
        <f>(BI259*0.2+BJ259*0.3+(AC259/11)*0.3+(AR259/0.96)*0.1+BM259*0.1+(AY259/0.96)*0.1)*0.65+40</f>
        <v>73.613957895451804</v>
      </c>
      <c r="BA259" s="49">
        <f>IF(C259="C",(((AY259/0.95)*0.35+(AU259/0.95)*0.2+BK259*0.45)*0.55+30),IF(C259="PF",(((AY259/0.95)*0.4+(AU259/0.95)*0.25+BK259*0.35)*0.65+35),(((T259/6.3)*0.1+(AY259/0.95)*0.35+(AU259/0.95)*0.2+BK259*0.35)*0.65+40)))</f>
        <v>83.909739352099606</v>
      </c>
      <c r="BB259" s="45">
        <f>(BL259*0.3+BJ259*0.3+BI259*0.1+BN259*0.1+(AH259/2.8)*0.25)*0.62+40</f>
        <v>60.510936656449587</v>
      </c>
      <c r="BC259" s="5">
        <f>((D259-39)/-0.2)*0.5+50</f>
        <v>87.5</v>
      </c>
      <c r="BD259" s="5">
        <f>((F259-69)/0.19)*0.45+55</f>
        <v>71.578947368421055</v>
      </c>
      <c r="BE259" s="5">
        <f>((F259-85)/-0.16)*0.45+55</f>
        <v>80.3125</v>
      </c>
      <c r="BF259" s="5">
        <f>((G259-161)/1.34)*0.45+55</f>
        <v>65.410447761194035</v>
      </c>
      <c r="BG259" s="5">
        <f>((G259-295)/-1.34)*0.45+55</f>
        <v>89.589552238805965</v>
      </c>
      <c r="BH259" s="5">
        <f>(M259/29.81)*0.45+55</f>
        <v>65.446159007044614</v>
      </c>
      <c r="BI259" s="5">
        <f>((D259-39)/-0.2)</f>
        <v>75</v>
      </c>
      <c r="BJ259" s="5">
        <f>((F259-69)/0.19)</f>
        <v>36.842105263157897</v>
      </c>
      <c r="BK259" s="5">
        <f>((F259-85)/-0.16)</f>
        <v>56.25</v>
      </c>
      <c r="BL259" s="5">
        <f>((G259-161)/1.34)</f>
        <v>23.134328358208954</v>
      </c>
      <c r="BM259" s="5">
        <f>((G259-295)/-1.34)</f>
        <v>76.865671641791039</v>
      </c>
      <c r="BN259" s="5">
        <f>(M259/29.81)</f>
        <v>23.21368668232137</v>
      </c>
      <c r="BP259" s="51" t="s">
        <v>796</v>
      </c>
      <c r="BQ259" s="51" t="s">
        <v>790</v>
      </c>
      <c r="BS259">
        <v>68.888000000000005</v>
      </c>
    </row>
    <row r="260" spans="1:71" x14ac:dyDescent="0.25">
      <c r="A260" s="1">
        <v>102</v>
      </c>
      <c r="B260" s="1" t="s">
        <v>161</v>
      </c>
      <c r="C260" s="1" t="s">
        <v>50</v>
      </c>
      <c r="D260" s="1">
        <v>30</v>
      </c>
      <c r="E260" s="4">
        <f>(F260-5)</f>
        <v>75</v>
      </c>
      <c r="F260">
        <v>80</v>
      </c>
      <c r="G260">
        <v>235</v>
      </c>
      <c r="H260" t="s">
        <v>718</v>
      </c>
      <c r="I260" s="1" t="s">
        <v>587</v>
      </c>
      <c r="J260" s="1" t="s">
        <v>47</v>
      </c>
      <c r="K260" s="1">
        <v>50</v>
      </c>
      <c r="L260" s="1">
        <v>12</v>
      </c>
      <c r="M260" s="1">
        <v>828</v>
      </c>
      <c r="N260" s="12">
        <v>112</v>
      </c>
      <c r="O260" s="12">
        <v>310</v>
      </c>
      <c r="P260" s="12">
        <v>0.36099999999999999</v>
      </c>
      <c r="Q260" s="7">
        <v>52</v>
      </c>
      <c r="R260" s="7">
        <v>167</v>
      </c>
      <c r="S260" s="7">
        <v>0.311</v>
      </c>
      <c r="T260" s="1">
        <v>60</v>
      </c>
      <c r="U260" s="1">
        <v>143</v>
      </c>
      <c r="V260" s="1">
        <v>0.42</v>
      </c>
      <c r="W260" s="1">
        <v>0.44500000000000001</v>
      </c>
      <c r="X260" s="16">
        <v>33</v>
      </c>
      <c r="Y260" s="16">
        <v>45</v>
      </c>
      <c r="Z260" s="16">
        <v>0.73299999999999998</v>
      </c>
      <c r="AA260" s="20">
        <v>23</v>
      </c>
      <c r="AB260" s="20">
        <v>88</v>
      </c>
      <c r="AC260" s="20">
        <v>111</v>
      </c>
      <c r="AD260" s="32">
        <v>51</v>
      </c>
      <c r="AE260" s="34">
        <v>11</v>
      </c>
      <c r="AF260" s="30">
        <v>11</v>
      </c>
      <c r="AG260" s="1">
        <v>59</v>
      </c>
      <c r="AH260" s="1">
        <v>78</v>
      </c>
      <c r="AI260" s="1">
        <v>309</v>
      </c>
      <c r="AJ260" s="1"/>
      <c r="AK260" s="4">
        <f>(AVERAGE(AM260:BB260)/0.87)*0.85+10</f>
        <v>73.301113294595822</v>
      </c>
      <c r="AL260" s="4">
        <f>AVERAGE(AM260:BB260)</f>
        <v>64.790551254468667</v>
      </c>
      <c r="AM260" s="14">
        <f>((P260*100)*0.5+(N260/6.59)*0.5)*0.66+45</f>
        <v>62.521497723823977</v>
      </c>
      <c r="AN260" s="10">
        <f>(BS260-MIN(BS$2:BS$493))/(MAX(BS$2:BS$493)-MIN(BS$2:BS$493))*61 +45</f>
        <v>65.380658874730798</v>
      </c>
      <c r="AO260" s="18">
        <f>IF(Y260&gt;50,((Z260*107)*0.9+(X260/5)*0.1)*0.7+30,((Z260*90)*0.5+(X260/5)*0.5)*0.7+40)</f>
        <v>65.399499999999989</v>
      </c>
      <c r="AP260" s="39">
        <f>((AZ260/0.96)*0.4+(AS260/0.96)*0.3+(T260/6.3)*0.4)*0.6+40</f>
        <v>70.488158064950184</v>
      </c>
      <c r="AQ260" s="37">
        <f>(AE260/1.5)*0.57+47</f>
        <v>51.18</v>
      </c>
      <c r="AR260" s="24">
        <f>((AF260/1.8)*0.8+(F260/0.8)*0.2)*0.73+40</f>
        <v>58.168888888888887</v>
      </c>
      <c r="AS260" s="22">
        <f>((AA260/3)*0.6+(AC260/9)*0.2+(AZ260/0.96)*0.2)*0.75+40</f>
        <v>56.325842673698403</v>
      </c>
      <c r="AT260" s="26">
        <f>((AB260/7)*0.65+(AC260/9)*0.2+(AZ260/0.96)*0.25)*0.6+47</f>
        <v>64.40869981655554</v>
      </c>
      <c r="AU260" s="43">
        <f>((AD260/5.5)*0.95+(AY260/0.95)*0.17)*0.67+40</f>
        <v>54.063891622906702</v>
      </c>
      <c r="AV260" s="37">
        <f>(((AG260-321)/-3.21)*0.1+(AU260/0.95)*0.57+(AS260/0.95)*0.2+(AI260/20)*0.2)*0.6+40</f>
        <v>73.329040531027402</v>
      </c>
      <c r="AW260" s="42">
        <f>((AQ260/0.95)*0.4+(AS260/0.95)*0.2+(AR260/0.95)*0.2+(AY260/0.95)*0.2)*0.71+30</f>
        <v>72.589454957171341</v>
      </c>
      <c r="AX260" s="45">
        <f>(BI260*0.3+BK260*0.2+BM260*0.2+AY260*0.1+BN260*0.2)*0.8+30</f>
        <v>62.854303013375763</v>
      </c>
      <c r="AY260" s="47">
        <f>(BI260*0.2+BK260*0.2+BM260*0.2+(AQ260/0.96)*0.45)*0.79+30</f>
        <v>68.074720615671652</v>
      </c>
      <c r="AZ260" s="28">
        <f>(BI260*0.2+BJ260*0.3+(AC260/11)*0.3+(AR260/0.96)*0.1+BM260*0.1+(AY260/0.96)*0.1)*0.65+40</f>
        <v>70.565393111669778</v>
      </c>
      <c r="BA260" s="49">
        <f>IF(C260="C",(((AY260/0.95)*0.35+(AU260/0.95)*0.2+BK260*0.45)*0.55+30),IF(C260="PF",(((AY260/0.95)*0.4+(AU260/0.95)*0.25+BK260*0.35)*0.65+35),(((T260/6.3)*0.1+(AY260/0.95)*0.35+(AU260/0.95)*0.2+BK260*0.35)*0.65+40)))</f>
        <v>71.428743514882541</v>
      </c>
      <c r="BB260" s="45">
        <f>(BL260*0.3+BJ260*0.3+BI260*0.1+BN260*0.1+(AH260/2.8)*0.25)*0.62+40</f>
        <v>69.870026662145705</v>
      </c>
      <c r="BC260" s="5">
        <f>((D260-39)/-0.2)*0.5+50</f>
        <v>72.5</v>
      </c>
      <c r="BD260" s="5">
        <f>((F260-69)/0.19)*0.45+55</f>
        <v>81.05263157894737</v>
      </c>
      <c r="BE260" s="5">
        <f>((F260-85)/-0.16)*0.45+55</f>
        <v>69.0625</v>
      </c>
      <c r="BF260" s="5">
        <f>((G260-161)/1.34)*0.45+55</f>
        <v>79.850746268656707</v>
      </c>
      <c r="BG260" s="5">
        <f>((G260-295)/-1.34)*0.45+55</f>
        <v>75.149253731343279</v>
      </c>
      <c r="BH260" s="5">
        <f>(M260/29.81)*0.45+55</f>
        <v>67.499161355249925</v>
      </c>
      <c r="BI260" s="5">
        <f>((D260-39)/-0.2)</f>
        <v>45</v>
      </c>
      <c r="BJ260" s="5">
        <f>((F260-69)/0.19)</f>
        <v>57.89473684210526</v>
      </c>
      <c r="BK260" s="5">
        <f>((F260-85)/-0.16)</f>
        <v>31.25</v>
      </c>
      <c r="BL260" s="5">
        <f>((G260-161)/1.34)</f>
        <v>55.223880597014919</v>
      </c>
      <c r="BM260" s="5">
        <f>((G260-295)/-1.34)</f>
        <v>44.776119402985074</v>
      </c>
      <c r="BN260" s="5">
        <f>(M260/29.81)</f>
        <v>27.775914122777593</v>
      </c>
      <c r="BP260" s="51" t="s">
        <v>798</v>
      </c>
      <c r="BQ260" s="51" t="s">
        <v>781</v>
      </c>
      <c r="BS260">
        <v>68.8292</v>
      </c>
    </row>
    <row r="261" spans="1:71" x14ac:dyDescent="0.25">
      <c r="A261" s="1">
        <v>247</v>
      </c>
      <c r="B261" s="1" t="s">
        <v>308</v>
      </c>
      <c r="C261" s="1" t="s">
        <v>30</v>
      </c>
      <c r="D261" s="1">
        <v>22</v>
      </c>
      <c r="E261" s="4">
        <f>(F261-5)</f>
        <v>70</v>
      </c>
      <c r="F261">
        <v>75</v>
      </c>
      <c r="G261">
        <v>202</v>
      </c>
      <c r="H261" t="s">
        <v>597</v>
      </c>
      <c r="I261" s="1" t="s">
        <v>587</v>
      </c>
      <c r="J261" s="1" t="s">
        <v>69</v>
      </c>
      <c r="K261" s="1">
        <v>28</v>
      </c>
      <c r="L261" s="1">
        <v>0</v>
      </c>
      <c r="M261" s="1">
        <v>262</v>
      </c>
      <c r="N261" s="12">
        <v>26</v>
      </c>
      <c r="O261" s="12">
        <v>75</v>
      </c>
      <c r="P261" s="12">
        <v>0.34699999999999998</v>
      </c>
      <c r="Q261" s="7">
        <v>5</v>
      </c>
      <c r="R261" s="7">
        <v>21</v>
      </c>
      <c r="S261" s="7">
        <v>0.23799999999999999</v>
      </c>
      <c r="T261" s="1">
        <v>21</v>
      </c>
      <c r="U261" s="1">
        <v>54</v>
      </c>
      <c r="V261" s="1">
        <v>0.38900000000000001</v>
      </c>
      <c r="W261" s="1">
        <v>0.38</v>
      </c>
      <c r="X261" s="16">
        <v>17</v>
      </c>
      <c r="Y261" s="16">
        <v>25</v>
      </c>
      <c r="Z261" s="16">
        <v>0.68</v>
      </c>
      <c r="AA261" s="20">
        <v>13</v>
      </c>
      <c r="AB261" s="20">
        <v>26</v>
      </c>
      <c r="AC261" s="20">
        <v>39</v>
      </c>
      <c r="AD261" s="32">
        <v>11</v>
      </c>
      <c r="AE261" s="34">
        <v>7</v>
      </c>
      <c r="AF261" s="30">
        <v>3</v>
      </c>
      <c r="AG261" s="1">
        <v>19</v>
      </c>
      <c r="AH261" s="1">
        <v>34</v>
      </c>
      <c r="AI261" s="1">
        <v>74</v>
      </c>
      <c r="AJ261" s="1"/>
      <c r="AK261" s="4">
        <f>(AVERAGE(AM261:BB261)/0.87)*0.85+10</f>
        <v>73.695759750058784</v>
      </c>
      <c r="AL261" s="4">
        <f>AVERAGE(AM261:BB261)</f>
        <v>65.194483508883707</v>
      </c>
      <c r="AM261" s="14">
        <f>((P261*100)*0.5+(N261/6.59)*0.5)*0.66+45</f>
        <v>57.752972685887705</v>
      </c>
      <c r="AN261" s="10">
        <f>(BS261-MIN(BS$2:BS$493))/(MAX(BS$2:BS$493)-MIN(BS$2:BS$493))*61 +45</f>
        <v>65.337894831299366</v>
      </c>
      <c r="AO261" s="18">
        <f>IF(Y261&gt;50,((Z261*107)*0.9+(X261/5)*0.1)*0.7+30,((Z261*90)*0.5+(X261/5)*0.5)*0.7+40)</f>
        <v>62.61</v>
      </c>
      <c r="AP261" s="39">
        <f>((AZ261/0.96)*0.4+(AS261/0.96)*0.3+(T261/6.3)*0.4)*0.6+40</f>
        <v>68.81538834720179</v>
      </c>
      <c r="AQ261" s="37">
        <f>(AE261/1.5)*0.57+47</f>
        <v>49.66</v>
      </c>
      <c r="AR261" s="24">
        <f>((AF261/1.8)*0.8+(F261/0.8)*0.2)*0.73+40</f>
        <v>54.660833333333329</v>
      </c>
      <c r="AS261" s="22">
        <f>((AA261/3)*0.6+(AC261/9)*0.2+(AZ261/0.96)*0.2)*0.75+40</f>
        <v>53.804413061371633</v>
      </c>
      <c r="AT261" s="26">
        <f>((AB261/7)*0.65+(AC261/9)*0.2+(AZ261/0.96)*0.25)*0.6+47</f>
        <v>60.172984489943062</v>
      </c>
      <c r="AU261" s="43">
        <f>((AD261/5.5)*0.95+(AY261/0.95)*0.17)*0.67+40</f>
        <v>51.183545753289479</v>
      </c>
      <c r="AV261" s="37">
        <f>(((AG261-321)/-3.21)*0.1+(AU261/0.95)*0.57+(AS261/0.95)*0.2+(AI261/20)*0.2)*0.6+40</f>
        <v>71.311283197283686</v>
      </c>
      <c r="AW261" s="42">
        <f>((AQ261/0.95)*0.4+(AS261/0.95)*0.2+(AR261/0.95)*0.2+(AY261/0.95)*0.2)*0.71+30</f>
        <v>73.413979393349933</v>
      </c>
      <c r="AX261" s="45">
        <f>(BI261*0.3+BK261*0.2+BM261*0.2+AY261*0.1+BN261*0.2)*0.8+30</f>
        <v>79.523548360224197</v>
      </c>
      <c r="AY261" s="47">
        <f>(BI261*0.2+BK261*0.2+BM261*0.2+(AQ261/0.96)*0.45)*0.79+30</f>
        <v>82.660390391791054</v>
      </c>
      <c r="AZ261" s="28">
        <f>(BI261*0.2+BJ261*0.3+(AC261/11)*0.3+(AR261/0.96)*0.1+BM261*0.1+(AY261/0.96)*0.1)*0.65+40</f>
        <v>71.708243592778445</v>
      </c>
      <c r="BA261" s="49">
        <f>IF(C261="C",(((AY261/0.95)*0.35+(AU261/0.95)*0.2+BK261*0.45)*0.55+30),IF(C261="PF",(((AY261/0.95)*0.4+(AU261/0.95)*0.25+BK261*0.35)*0.65+35),(((T261/6.3)*0.1+(AY261/0.95)*0.35+(AU261/0.95)*0.2+BK261*0.35)*0.65+40)))</f>
        <v>81.234469047782568</v>
      </c>
      <c r="BB261" s="45">
        <f>(BL261*0.3+BJ261*0.3+BI261*0.1+BN261*0.1+(AH261/2.8)*0.25)*0.62+40</f>
        <v>59.261789656603064</v>
      </c>
      <c r="BC261" s="5">
        <f>((D261-39)/-0.2)*0.5+50</f>
        <v>92.5</v>
      </c>
      <c r="BD261" s="5">
        <f>((F261-69)/0.19)*0.45+55</f>
        <v>69.21052631578948</v>
      </c>
      <c r="BE261" s="5">
        <f>((F261-85)/-0.16)*0.45+55</f>
        <v>83.125</v>
      </c>
      <c r="BF261" s="5">
        <f>((G261-161)/1.34)*0.45+55</f>
        <v>68.768656716417908</v>
      </c>
      <c r="BG261" s="5">
        <f>((G261-295)/-1.34)*0.45+55</f>
        <v>86.231343283582078</v>
      </c>
      <c r="BH261" s="5">
        <f>(M261/29.81)*0.45+55</f>
        <v>58.955048641395507</v>
      </c>
      <c r="BI261" s="5">
        <f>((D261-39)/-0.2)</f>
        <v>85</v>
      </c>
      <c r="BJ261" s="5">
        <f>((F261-69)/0.19)</f>
        <v>31.578947368421051</v>
      </c>
      <c r="BK261" s="5">
        <f>((F261-85)/-0.16)</f>
        <v>62.5</v>
      </c>
      <c r="BL261" s="5">
        <f>((G261-161)/1.34)</f>
        <v>30.597014925373134</v>
      </c>
      <c r="BM261" s="5">
        <f>((G261-295)/-1.34)</f>
        <v>69.402985074626855</v>
      </c>
      <c r="BN261" s="5">
        <f>(M261/29.81)</f>
        <v>8.7889969808789008</v>
      </c>
      <c r="BP261" s="51" t="s">
        <v>794</v>
      </c>
      <c r="BQ261" s="51" t="s">
        <v>789</v>
      </c>
      <c r="BS261">
        <v>68.779200000000003</v>
      </c>
    </row>
    <row r="262" spans="1:71" x14ac:dyDescent="0.25">
      <c r="A262" s="1">
        <v>130</v>
      </c>
      <c r="B262" s="1" t="s">
        <v>190</v>
      </c>
      <c r="C262" s="1" t="s">
        <v>73</v>
      </c>
      <c r="D262" s="1">
        <v>28</v>
      </c>
      <c r="E262" s="4">
        <f>(F262-5)</f>
        <v>69</v>
      </c>
      <c r="F262">
        <v>74</v>
      </c>
      <c r="G262">
        <v>195</v>
      </c>
      <c r="H262" t="s">
        <v>694</v>
      </c>
      <c r="I262" s="1" t="s">
        <v>587</v>
      </c>
      <c r="J262" s="1" t="s">
        <v>41</v>
      </c>
      <c r="K262" s="1">
        <v>12</v>
      </c>
      <c r="L262" s="1">
        <v>0</v>
      </c>
      <c r="M262" s="1">
        <v>177</v>
      </c>
      <c r="N262" s="12">
        <v>19</v>
      </c>
      <c r="O262" s="12">
        <v>51</v>
      </c>
      <c r="P262" s="12">
        <v>0.373</v>
      </c>
      <c r="Q262" s="7">
        <v>5</v>
      </c>
      <c r="R262" s="7">
        <v>18</v>
      </c>
      <c r="S262" s="7">
        <v>0.27800000000000002</v>
      </c>
      <c r="T262" s="1">
        <v>14</v>
      </c>
      <c r="U262" s="1">
        <v>33</v>
      </c>
      <c r="V262" s="1">
        <v>0.42399999999999999</v>
      </c>
      <c r="W262" s="1">
        <v>0.42199999999999999</v>
      </c>
      <c r="X262" s="16">
        <v>8</v>
      </c>
      <c r="Y262" s="16">
        <v>13</v>
      </c>
      <c r="Z262" s="16">
        <v>0.61499999999999999</v>
      </c>
      <c r="AA262" s="20">
        <v>2</v>
      </c>
      <c r="AB262" s="20">
        <v>20</v>
      </c>
      <c r="AC262" s="20">
        <v>22</v>
      </c>
      <c r="AD262" s="32">
        <v>24</v>
      </c>
      <c r="AE262" s="34">
        <v>11</v>
      </c>
      <c r="AF262" s="30">
        <v>4</v>
      </c>
      <c r="AG262" s="1">
        <v>10</v>
      </c>
      <c r="AH262" s="1">
        <v>20</v>
      </c>
      <c r="AI262" s="1">
        <v>51</v>
      </c>
      <c r="AJ262" s="1"/>
      <c r="AK262" s="4">
        <f>(AVERAGE(AM262:BB262)/0.87)*0.85+10</f>
        <v>72.302461383189268</v>
      </c>
      <c r="AL262" s="4">
        <f>AVERAGE(AM262:BB262)</f>
        <v>63.768401651029023</v>
      </c>
      <c r="AM262" s="14">
        <f>((P262*100)*0.5+(N262/6.59)*0.5)*0.66+45</f>
        <v>58.260441578148708</v>
      </c>
      <c r="AN262" s="10">
        <f>(BS262-MIN(BS$2:BS$493))/(MAX(BS$2:BS$493)-MIN(BS$2:BS$493))*61 +45</f>
        <v>65.295472900215373</v>
      </c>
      <c r="AO262" s="18">
        <f>IF(Y262&gt;50,((Z262*107)*0.9+(X262/5)*0.1)*0.7+30,((Z262*90)*0.5+(X262/5)*0.5)*0.7+40)</f>
        <v>59.932500000000005</v>
      </c>
      <c r="AP262" s="39">
        <f>((AZ262/0.96)*0.4+(AS262/0.96)*0.3+(T262/6.3)*0.4)*0.6+40</f>
        <v>66.778957586060898</v>
      </c>
      <c r="AQ262" s="37">
        <f>(AE262/1.5)*0.57+47</f>
        <v>51.18</v>
      </c>
      <c r="AR262" s="24">
        <f>((AF262/1.8)*0.8+(F262/0.8)*0.2)*0.73+40</f>
        <v>54.802777777777777</v>
      </c>
      <c r="AS262" s="22">
        <f>((AA262/3)*0.6+(AC262/9)*0.2+(AZ262/0.96)*0.2)*0.75+40</f>
        <v>51.08379911574503</v>
      </c>
      <c r="AT262" s="26">
        <f>((AB262/7)*0.65+(AC262/9)*0.2+(AZ262/0.96)*0.25)*0.6+47</f>
        <v>58.824751496697409</v>
      </c>
      <c r="AU262" s="43">
        <f>((AD262/5.5)*0.95+(AY262/0.95)*0.17)*0.67+40</f>
        <v>52.404538943480858</v>
      </c>
      <c r="AV262" s="37">
        <f>(((AG262-321)/-3.21)*0.1+(AU262/0.95)*0.57+(AS262/0.95)*0.2+(AI262/20)*0.2)*0.6+40</f>
        <v>71.437408546423057</v>
      </c>
      <c r="AW262" s="42">
        <f>((AQ262/0.95)*0.4+(AS262/0.95)*0.2+(AR262/0.95)*0.2+(AY262/0.95)*0.2)*0.71+30</f>
        <v>73.129542725883368</v>
      </c>
      <c r="AX262" s="45">
        <f>(BI262*0.3+BK262*0.2+BM262*0.2+AY262*0.1+BN262*0.2)*0.8+30</f>
        <v>73.514006362447248</v>
      </c>
      <c r="AY262" s="47">
        <f>(BI262*0.2+BK262*0.2+BM262*0.2+(AQ262/0.96)*0.45)*0.79+30</f>
        <v>80.296138526119393</v>
      </c>
      <c r="AZ262" s="28">
        <f>(BI262*0.2+BJ262*0.3+(AC262/11)*0.3+(AR262/0.96)*0.1+BM262*0.1+(AY262/0.96)*0.1)*0.65+40</f>
        <v>66.669647674101512</v>
      </c>
      <c r="BA262" s="49">
        <f>IF(C262="C",(((AY262/0.95)*0.35+(AU262/0.95)*0.2+BK262*0.45)*0.55+30),IF(C262="PF",(((AY262/0.95)*0.4+(AU262/0.95)*0.25+BK262*0.35)*0.65+35),(((T262/6.3)*0.1+(AY262/0.95)*0.35+(AU262/0.95)*0.2+BK262*0.35)*0.65+40)))</f>
        <v>82.185028999544102</v>
      </c>
      <c r="BB262" s="45">
        <f>(BL262*0.3+BJ262*0.3+BI262*0.1+BN262*0.1+(AH262/2.8)*0.25)*0.62+40</f>
        <v>54.49941418381956</v>
      </c>
      <c r="BC262" s="5">
        <f>((D262-39)/-0.2)*0.5+50</f>
        <v>77.5</v>
      </c>
      <c r="BD262" s="5">
        <f>((F262-69)/0.19)*0.45+55</f>
        <v>66.84210526315789</v>
      </c>
      <c r="BE262" s="5">
        <f>((F262-85)/-0.16)*0.45+55</f>
        <v>85.9375</v>
      </c>
      <c r="BF262" s="5">
        <f>((G262-161)/1.34)*0.45+55</f>
        <v>66.417910447761187</v>
      </c>
      <c r="BG262" s="5">
        <f>((G262-295)/-1.34)*0.45+55</f>
        <v>88.582089552238813</v>
      </c>
      <c r="BH262" s="5">
        <f>(M262/29.81)*0.45+55</f>
        <v>57.671922173767193</v>
      </c>
      <c r="BI262" s="5">
        <f>((D262-39)/-0.2)</f>
        <v>55</v>
      </c>
      <c r="BJ262" s="5">
        <f>((F262-69)/0.19)</f>
        <v>26.315789473684209</v>
      </c>
      <c r="BK262" s="5">
        <f>((F262-85)/-0.16)</f>
        <v>68.75</v>
      </c>
      <c r="BL262" s="5">
        <f>((G262-161)/1.34)</f>
        <v>25.373134328358208</v>
      </c>
      <c r="BM262" s="5">
        <f>((G262-295)/-1.34)</f>
        <v>74.626865671641781</v>
      </c>
      <c r="BN262" s="5">
        <f>(M262/29.81)</f>
        <v>5.9376048305937603</v>
      </c>
      <c r="BP262" s="51" t="s">
        <v>794</v>
      </c>
      <c r="BQ262" s="51" t="s">
        <v>787</v>
      </c>
      <c r="BS262">
        <v>68.729600000000005</v>
      </c>
    </row>
    <row r="263" spans="1:71" x14ac:dyDescent="0.25">
      <c r="A263" s="1">
        <v>62</v>
      </c>
      <c r="B263" s="1" t="s">
        <v>120</v>
      </c>
      <c r="C263" s="1" t="s">
        <v>50</v>
      </c>
      <c r="D263" s="1">
        <v>28</v>
      </c>
      <c r="E263" s="4">
        <f>(F263-5)</f>
        <v>76</v>
      </c>
      <c r="F263">
        <v>81</v>
      </c>
      <c r="G263">
        <v>186</v>
      </c>
      <c r="H263" t="s">
        <v>602</v>
      </c>
      <c r="I263" s="1" t="s">
        <v>587</v>
      </c>
      <c r="J263" s="1" t="s">
        <v>69</v>
      </c>
      <c r="K263" s="1">
        <v>80</v>
      </c>
      <c r="L263" s="1">
        <v>17</v>
      </c>
      <c r="M263" s="1">
        <v>2087</v>
      </c>
      <c r="N263" s="12">
        <v>343</v>
      </c>
      <c r="O263" s="12">
        <v>805</v>
      </c>
      <c r="P263" s="12">
        <v>0.42599999999999999</v>
      </c>
      <c r="Q263" s="7">
        <v>63</v>
      </c>
      <c r="R263" s="7">
        <v>235</v>
      </c>
      <c r="S263" s="7">
        <v>0.26800000000000002</v>
      </c>
      <c r="T263" s="1">
        <v>280</v>
      </c>
      <c r="U263" s="1">
        <v>570</v>
      </c>
      <c r="V263" s="1">
        <v>0.49099999999999999</v>
      </c>
      <c r="W263" s="1">
        <v>0.46500000000000002</v>
      </c>
      <c r="X263" s="16">
        <v>168</v>
      </c>
      <c r="Y263" s="16">
        <v>226</v>
      </c>
      <c r="Z263" s="16">
        <v>0.74299999999999999</v>
      </c>
      <c r="AA263" s="20">
        <v>80</v>
      </c>
      <c r="AB263" s="20">
        <v>217</v>
      </c>
      <c r="AC263" s="20">
        <v>297</v>
      </c>
      <c r="AD263" s="32">
        <v>173</v>
      </c>
      <c r="AE263" s="34">
        <v>114</v>
      </c>
      <c r="AF263" s="30">
        <v>19</v>
      </c>
      <c r="AG263" s="1">
        <v>131</v>
      </c>
      <c r="AH263" s="1">
        <v>173</v>
      </c>
      <c r="AI263" s="1">
        <v>917</v>
      </c>
      <c r="AJ263" s="1"/>
      <c r="AK263" s="4">
        <f>(AVERAGE(AM263:BB263)/0.87)*0.85+10</f>
        <v>86.165306444645992</v>
      </c>
      <c r="AL263" s="4">
        <f>AVERAGE(AM263:BB263)</f>
        <v>77.95743130216708</v>
      </c>
      <c r="AM263" s="14">
        <f>((P263*100)*0.5+(N263/6.59)*0.5)*0.66+45</f>
        <v>76.234024279210928</v>
      </c>
      <c r="AN263" s="10">
        <f>(BS263-MIN(BS$2:BS$493))/(MAX(BS$2:BS$493)-MIN(BS$2:BS$493))*61 +45</f>
        <v>65.114153356066055</v>
      </c>
      <c r="AO263" s="18">
        <f>IF(Y263&gt;50,((Z263*107)*0.9+(X263/5)*0.1)*0.7+30,((Z263*90)*0.5+(X263/5)*0.5)*0.7+40)</f>
        <v>82.437630000000013</v>
      </c>
      <c r="AP263" s="39">
        <f>((AZ263/0.96)*0.4+(AS263/0.96)*0.3+(T263/6.3)*0.4)*0.6+40</f>
        <v>83.735078439727118</v>
      </c>
      <c r="AQ263" s="37">
        <f>(AE263/1.5)*0.57+47</f>
        <v>90.32</v>
      </c>
      <c r="AR263" s="24">
        <f>((AF263/1.8)*0.8+(F263/0.8)*0.2)*0.73+40</f>
        <v>60.946944444444441</v>
      </c>
      <c r="AS263" s="22">
        <f>((AA263/3)*0.6+(AC263/9)*0.2+(AZ263/0.96)*0.2)*0.75+40</f>
        <v>69.476034558355508</v>
      </c>
      <c r="AT263" s="26">
        <f>((AB263/7)*0.65+(AC263/9)*0.2+(AZ263/0.96)*0.25)*0.6+47</f>
        <v>75.576034558355502</v>
      </c>
      <c r="AU263" s="43">
        <f>((AD263/5.5)*0.95+(AY263/0.95)*0.17)*0.67+40</f>
        <v>70.684119852870808</v>
      </c>
      <c r="AV263" s="37">
        <f>(((AG263-321)/-3.21)*0.1+(AU263/0.95)*0.57+(AS263/0.95)*0.2+(AI263/20)*0.2)*0.6+40</f>
        <v>83.27560517093201</v>
      </c>
      <c r="AW263" s="42">
        <f>((AQ263/0.95)*0.4+(AS263/0.95)*0.2+(AR263/0.95)*0.2+(AY263/0.95)*0.2)*0.71+30</f>
        <v>89.789749135626678</v>
      </c>
      <c r="AX263" s="45">
        <f>(BI263*0.3+BK263*0.2+BM263*0.2+AY263*0.1+BN263*0.2)*0.8+30</f>
        <v>78.531644675532107</v>
      </c>
      <c r="AY263" s="47">
        <f>(BI263*0.2+BK263*0.2+BM263*0.2+(AQ263/0.96)*0.45)*0.79+30</f>
        <v>88.938863805970144</v>
      </c>
      <c r="AZ263" s="28">
        <f>(BI263*0.2+BJ263*0.3+(AC263/11)*0.3+(AR263/0.96)*0.1+BM263*0.1+(AY263/0.96)*0.1)*0.65+40</f>
        <v>80.166621173475193</v>
      </c>
      <c r="BA263" s="49">
        <f>IF(C263="C",(((AY263/0.95)*0.35+(AU263/0.95)*0.2+BK263*0.45)*0.55+30),IF(C263="PF",(((AY263/0.95)*0.4+(AU263/0.95)*0.25+BK263*0.35)*0.65+35),(((T263/6.3)*0.1+(AY263/0.95)*0.35+(AU263/0.95)*0.2+BK263*0.35)*0.65+40)))</f>
        <v>79.547470043342997</v>
      </c>
      <c r="BB263" s="45">
        <f>(BL263*0.3+BJ263*0.3+BI263*0.1+BN263*0.1+(AH263/2.8)*0.25)*0.62+40</f>
        <v>72.544927340763749</v>
      </c>
      <c r="BC263" s="5">
        <f>((D263-39)/-0.2)*0.5+50</f>
        <v>77.5</v>
      </c>
      <c r="BD263" s="5">
        <f>((F263-69)/0.19)*0.45+55</f>
        <v>83.421052631578945</v>
      </c>
      <c r="BE263" s="5">
        <f>((F263-85)/-0.16)*0.45+55</f>
        <v>66.25</v>
      </c>
      <c r="BF263" s="5">
        <f>((G263-161)/1.34)*0.45+55</f>
        <v>63.395522388059703</v>
      </c>
      <c r="BG263" s="5">
        <f>((G263-295)/-1.34)*0.45+55</f>
        <v>91.604477611940297</v>
      </c>
      <c r="BH263" s="5">
        <f>(M263/29.81)*0.45+55</f>
        <v>86.504528681650456</v>
      </c>
      <c r="BI263" s="5">
        <f>((D263-39)/-0.2)</f>
        <v>55</v>
      </c>
      <c r="BJ263" s="5">
        <f>((F263-69)/0.19)</f>
        <v>63.157894736842103</v>
      </c>
      <c r="BK263" s="5">
        <f>((F263-85)/-0.16)</f>
        <v>25</v>
      </c>
      <c r="BL263" s="5">
        <f>((G263-161)/1.34)</f>
        <v>18.656716417910445</v>
      </c>
      <c r="BM263" s="5">
        <f>((G263-295)/-1.34)</f>
        <v>81.343283582089541</v>
      </c>
      <c r="BN263" s="5">
        <f>(M263/29.81)</f>
        <v>70.010063737001005</v>
      </c>
      <c r="BP263" s="51" t="s">
        <v>798</v>
      </c>
      <c r="BQ263" s="51" t="s">
        <v>787</v>
      </c>
      <c r="BS263">
        <v>68.517600000000002</v>
      </c>
    </row>
    <row r="264" spans="1:71" x14ac:dyDescent="0.25">
      <c r="A264" s="1">
        <v>476</v>
      </c>
      <c r="B264" s="1" t="s">
        <v>542</v>
      </c>
      <c r="C264" s="1" t="s">
        <v>25</v>
      </c>
      <c r="D264" s="1">
        <v>23</v>
      </c>
      <c r="E264" s="4">
        <f>(F264-5)</f>
        <v>75</v>
      </c>
      <c r="F264">
        <v>80</v>
      </c>
      <c r="G264">
        <v>240</v>
      </c>
      <c r="H264" t="s">
        <v>597</v>
      </c>
      <c r="I264" s="1" t="s">
        <v>587</v>
      </c>
      <c r="J264" s="1" t="s">
        <v>103</v>
      </c>
      <c r="K264" s="1">
        <v>74</v>
      </c>
      <c r="L264" s="1">
        <v>6</v>
      </c>
      <c r="M264" s="1">
        <v>1462</v>
      </c>
      <c r="N264" s="12">
        <v>217</v>
      </c>
      <c r="O264" s="12">
        <v>485</v>
      </c>
      <c r="P264" s="12">
        <v>0.44700000000000001</v>
      </c>
      <c r="Q264" s="7">
        <v>49</v>
      </c>
      <c r="R264" s="7">
        <v>156</v>
      </c>
      <c r="S264" s="7">
        <v>0.314</v>
      </c>
      <c r="T264" s="1">
        <v>168</v>
      </c>
      <c r="U264" s="1">
        <v>329</v>
      </c>
      <c r="V264" s="1">
        <v>0.51100000000000001</v>
      </c>
      <c r="W264" s="1">
        <v>0.498</v>
      </c>
      <c r="X264" s="16">
        <v>134</v>
      </c>
      <c r="Y264" s="16">
        <v>196</v>
      </c>
      <c r="Z264" s="16">
        <v>0.68400000000000005</v>
      </c>
      <c r="AA264" s="20">
        <v>41</v>
      </c>
      <c r="AB264" s="20">
        <v>161</v>
      </c>
      <c r="AC264" s="20">
        <v>202</v>
      </c>
      <c r="AD264" s="32">
        <v>50</v>
      </c>
      <c r="AE264" s="34">
        <v>34</v>
      </c>
      <c r="AF264" s="30">
        <v>4</v>
      </c>
      <c r="AG264" s="1">
        <v>56</v>
      </c>
      <c r="AH264" s="1">
        <v>67</v>
      </c>
      <c r="AI264" s="1">
        <v>617</v>
      </c>
      <c r="AJ264" s="1"/>
      <c r="AK264" s="4">
        <f>(AVERAGE(AM264:BB264)/0.87)*0.85+10</f>
        <v>78.423403710783674</v>
      </c>
      <c r="AL264" s="4">
        <f>AVERAGE(AM264:BB264)</f>
        <v>70.033366151037413</v>
      </c>
      <c r="AM264" s="14">
        <f>((P264*100)*0.5+(N264/6.59)*0.5)*0.66+45</f>
        <v>70.617464339908963</v>
      </c>
      <c r="AN264" s="10">
        <f>(BS264-MIN(BS$2:BS$493))/(MAX(BS$2:BS$493)-MIN(BS$2:BS$493))*61 +45</f>
        <v>65.086100143575024</v>
      </c>
      <c r="AO264" s="18">
        <f>IF(Y264&gt;50,((Z264*107)*0.9+(X264/5)*0.1)*0.7+30,((Z264*90)*0.5+(X264/5)*0.5)*0.7+40)</f>
        <v>77.984440000000006</v>
      </c>
      <c r="AP264" s="39">
        <f>((AZ264/0.96)*0.4+(AS264/0.96)*0.3+(T264/6.3)*0.4)*0.6+40</f>
        <v>77.15837053652595</v>
      </c>
      <c r="AQ264" s="37">
        <f>(AE264/1.5)*0.57+47</f>
        <v>59.92</v>
      </c>
      <c r="AR264" s="24">
        <f>((AF264/1.8)*0.8+(F264/0.8)*0.2)*0.73+40</f>
        <v>55.897777777777776</v>
      </c>
      <c r="AS264" s="22">
        <f>((AA264/3)*0.6+(AC264/9)*0.2+(AZ264/0.96)*0.2)*0.75+40</f>
        <v>61.530090743044823</v>
      </c>
      <c r="AT264" s="26">
        <f>((AB264/7)*0.65+(AC264/9)*0.2+(AZ264/0.96)*0.25)*0.6+47</f>
        <v>70.676757409711499</v>
      </c>
      <c r="AU264" s="43">
        <f>((AD264/5.5)*0.95+(AY264/0.95)*0.17)*0.67+40</f>
        <v>54.928541096889958</v>
      </c>
      <c r="AV264" s="37">
        <f>(((AG264-321)/-3.21)*0.1+(AU264/0.95)*0.57+(AS264/0.95)*0.2+(AI264/20)*0.2)*0.6+40</f>
        <v>76.201767811512894</v>
      </c>
      <c r="AW264" s="42">
        <f>((AQ264/0.95)*0.4+(AS264/0.95)*0.2+(AR264/0.95)*0.2+(AY264/0.95)*0.2)*0.71+30</f>
        <v>76.862924923128134</v>
      </c>
      <c r="AX264" s="45">
        <f>(BI264*0.3+BK264*0.2+BM264*0.2+AY264*0.1+BN264*0.2)*0.8+30</f>
        <v>74.714331346838435</v>
      </c>
      <c r="AY264" s="47">
        <f>(BI264*0.2+BK264*0.2+BM264*0.2+(AQ264/0.96)*0.45)*0.79+30</f>
        <v>76.251699626865673</v>
      </c>
      <c r="AZ264" s="28">
        <f>(BI264*0.2+BJ264*0.3+(AC264/11)*0.3+(AR264/0.96)*0.1+BM264*0.1+(AY264/0.96)*0.1)*0.65+40</f>
        <v>76.885914088820215</v>
      </c>
      <c r="BA264" s="49">
        <f>IF(C264="C",(((AY264/0.95)*0.35+(AU264/0.95)*0.2+BK264*0.45)*0.55+30),IF(C264="PF",(((AY264/0.95)*0.4+(AU264/0.95)*0.25+BK264*0.35)*0.65+35),(((T264/6.3)*0.1+(AY264/0.95)*0.35+(AU264/0.95)*0.2+BK264*0.35)*0.65+40)))</f>
        <v>72.373932717083889</v>
      </c>
      <c r="BB264" s="45">
        <f>(BL264*0.3+BJ264*0.3+BI264*0.1+BN264*0.1+(AH264/2.8)*0.25)*0.62+40</f>
        <v>73.443745854915264</v>
      </c>
      <c r="BC264" s="5">
        <f>((D264-39)/-0.2)*0.5+50</f>
        <v>90</v>
      </c>
      <c r="BD264" s="5">
        <f>((F264-69)/0.19)*0.45+55</f>
        <v>81.05263157894737</v>
      </c>
      <c r="BE264" s="5">
        <f>((F264-85)/-0.16)*0.45+55</f>
        <v>69.0625</v>
      </c>
      <c r="BF264" s="5">
        <f>((G264-161)/1.34)*0.45+55</f>
        <v>81.52985074626865</v>
      </c>
      <c r="BG264" s="5">
        <f>((G264-295)/-1.34)*0.45+55</f>
        <v>73.470149253731336</v>
      </c>
      <c r="BH264" s="5">
        <f>(M264/29.81)*0.45+55</f>
        <v>77.069775243206976</v>
      </c>
      <c r="BI264" s="5">
        <f>((D264-39)/-0.2)</f>
        <v>80</v>
      </c>
      <c r="BJ264" s="5">
        <f>((F264-69)/0.19)</f>
        <v>57.89473684210526</v>
      </c>
      <c r="BK264" s="5">
        <f>((F264-85)/-0.16)</f>
        <v>31.25</v>
      </c>
      <c r="BL264" s="5">
        <f>((G264-161)/1.34)</f>
        <v>58.955223880597011</v>
      </c>
      <c r="BM264" s="5">
        <f>((G264-295)/-1.34)</f>
        <v>41.044776119402982</v>
      </c>
      <c r="BN264" s="5">
        <f>(M264/29.81)</f>
        <v>49.0439449849044</v>
      </c>
      <c r="BP264" s="51" t="s">
        <v>786</v>
      </c>
      <c r="BQ264" s="51" t="s">
        <v>781</v>
      </c>
      <c r="BS264">
        <v>68.484800000000007</v>
      </c>
    </row>
    <row r="265" spans="1:71" x14ac:dyDescent="0.25">
      <c r="A265" s="1">
        <v>182</v>
      </c>
      <c r="B265" s="1" t="s">
        <v>243</v>
      </c>
      <c r="C265" s="1" t="s">
        <v>50</v>
      </c>
      <c r="D265" s="1">
        <v>20</v>
      </c>
      <c r="E265" s="4">
        <f>(F265-5)</f>
        <v>75</v>
      </c>
      <c r="F265">
        <v>80</v>
      </c>
      <c r="G265">
        <v>210</v>
      </c>
      <c r="H265" t="s">
        <v>621</v>
      </c>
      <c r="I265" s="1" t="s">
        <v>587</v>
      </c>
      <c r="J265" s="1" t="s">
        <v>43</v>
      </c>
      <c r="K265" s="1">
        <v>65</v>
      </c>
      <c r="L265" s="1">
        <v>11</v>
      </c>
      <c r="M265" s="1">
        <v>1377</v>
      </c>
      <c r="N265" s="12">
        <v>124</v>
      </c>
      <c r="O265" s="12">
        <v>352</v>
      </c>
      <c r="P265" s="12">
        <v>0.35199999999999998</v>
      </c>
      <c r="Q265" s="7">
        <v>49</v>
      </c>
      <c r="R265" s="7">
        <v>156</v>
      </c>
      <c r="S265" s="7">
        <v>0.314</v>
      </c>
      <c r="T265" s="1">
        <v>75</v>
      </c>
      <c r="U265" s="1">
        <v>196</v>
      </c>
      <c r="V265" s="1">
        <v>0.38300000000000001</v>
      </c>
      <c r="W265" s="1">
        <v>0.42199999999999999</v>
      </c>
      <c r="X265" s="16">
        <v>114</v>
      </c>
      <c r="Y265" s="16">
        <v>193</v>
      </c>
      <c r="Z265" s="16">
        <v>0.59099999999999997</v>
      </c>
      <c r="AA265" s="20">
        <v>49</v>
      </c>
      <c r="AB265" s="20">
        <v>149</v>
      </c>
      <c r="AC265" s="20">
        <v>198</v>
      </c>
      <c r="AD265" s="32">
        <v>79</v>
      </c>
      <c r="AE265" s="34">
        <v>40</v>
      </c>
      <c r="AF265" s="30">
        <v>68</v>
      </c>
      <c r="AG265" s="1">
        <v>85</v>
      </c>
      <c r="AH265" s="1">
        <v>144</v>
      </c>
      <c r="AI265" s="1">
        <v>411</v>
      </c>
      <c r="AJ265" s="1"/>
      <c r="AK265" s="4">
        <f>(AVERAGE(AM265:BB265)/0.87)*0.85+10</f>
        <v>80.964718886819725</v>
      </c>
      <c r="AL265" s="4">
        <f>AVERAGE(AM265:BB265)</f>
        <v>72.634476978274307</v>
      </c>
      <c r="AM265" s="14">
        <f>((P265*100)*0.5+(N265/6.59)*0.5)*0.66+45</f>
        <v>62.825408194233688</v>
      </c>
      <c r="AN265" s="10">
        <f>(BS265-MIN(BS$2:BS$493))/(MAX(BS$2:BS$493)-MIN(BS$2:BS$493))*61 +45</f>
        <v>65.086100143575024</v>
      </c>
      <c r="AO265" s="18">
        <f>IF(Y265&gt;50,((Z265*107)*0.9+(X265/5)*0.1)*0.7+30,((Z265*90)*0.5+(X265/5)*0.5)*0.7+40)</f>
        <v>71.435310000000001</v>
      </c>
      <c r="AP265" s="39">
        <f>((AZ265/0.96)*0.4+(AS265/0.96)*0.3+(T265/6.3)*0.4)*0.6+40</f>
        <v>75.279625959760082</v>
      </c>
      <c r="AQ265" s="37">
        <f>(AE265/1.5)*0.57+47</f>
        <v>62.2</v>
      </c>
      <c r="AR265" s="24">
        <f>((AF265/1.8)*0.8+(F265/0.8)*0.2)*0.73+40</f>
        <v>76.662222222222226</v>
      </c>
      <c r="AS265" s="22">
        <f>((AA265/3)*0.6+(AC265/9)*0.2+(AZ265/0.96)*0.2)*0.75+40</f>
        <v>63.475515022443204</v>
      </c>
      <c r="AT265" s="26">
        <f>((AB265/7)*0.65+(AC265/9)*0.2+(AZ265/0.96)*0.25)*0.6+47</f>
        <v>70.766943593871773</v>
      </c>
      <c r="AU265" s="43">
        <f>((AD265/5.5)*0.95+(AY265/0.95)*0.17)*0.67+40</f>
        <v>59.094116420454547</v>
      </c>
      <c r="AV265" s="37">
        <f>(((AG265-321)/-3.21)*0.1+(AU265/0.95)*0.57+(AS265/0.95)*0.2+(AI265/20)*0.2)*0.6+40</f>
        <v>76.169056656943269</v>
      </c>
      <c r="AW265" s="42">
        <f>((AQ265/0.95)*0.4+(AS265/0.95)*0.2+(AR265/0.95)*0.2+(AY265/0.95)*0.2)*0.71+30</f>
        <v>81.948243071810623</v>
      </c>
      <c r="AX265" s="45">
        <f>(BI265*0.3+BK265*0.2+BM265*0.2+AY265*0.1+BN265*0.2)*0.8+30</f>
        <v>81.980328229658483</v>
      </c>
      <c r="AY265" s="47">
        <f>(BI265*0.2+BK265*0.2+BM265*0.2+(AQ265/0.96)*0.45)*0.79+30</f>
        <v>83.003325559701494</v>
      </c>
      <c r="AZ265" s="28">
        <f>(BI265*0.2+BJ265*0.3+(AC265/11)*0.3+(AR265/0.96)*0.1+BM265*0.1+(AY265/0.96)*0.1)*0.65+40</f>
        <v>82.083296143636488</v>
      </c>
      <c r="BA265" s="49">
        <f>IF(C265="C",(((AY265/0.95)*0.35+(AU265/0.95)*0.2+BK265*0.45)*0.55+30),IF(C265="PF",(((AY265/0.95)*0.4+(AU265/0.95)*0.25+BK265*0.35)*0.65+35),(((T265/6.3)*0.1+(AY265/0.95)*0.35+(AU265/0.95)*0.2+BK265*0.35)*0.65+40)))</f>
        <v>75.846859996958131</v>
      </c>
      <c r="BB265" s="45">
        <f>(BL265*0.3+BJ265*0.3+BI265*0.1+BN265*0.1+(AH265/2.8)*0.25)*0.62+40</f>
        <v>74.29528043711997</v>
      </c>
      <c r="BC265" s="5">
        <f>((D265-39)/-0.2)*0.5+50</f>
        <v>97.5</v>
      </c>
      <c r="BD265" s="5">
        <f>((F265-69)/0.19)*0.45+55</f>
        <v>81.05263157894737</v>
      </c>
      <c r="BE265" s="5">
        <f>((F265-85)/-0.16)*0.45+55</f>
        <v>69.0625</v>
      </c>
      <c r="BF265" s="5">
        <f>((G265-161)/1.34)*0.45+55</f>
        <v>71.455223880597018</v>
      </c>
      <c r="BG265" s="5">
        <f>((G265-295)/-1.34)*0.45+55</f>
        <v>83.544776119402982</v>
      </c>
      <c r="BH265" s="5">
        <f>(M265/29.81)*0.45+55</f>
        <v>75.786648775578669</v>
      </c>
      <c r="BI265" s="5">
        <f>((D265-39)/-0.2)</f>
        <v>95</v>
      </c>
      <c r="BJ265" s="5">
        <f>((F265-69)/0.19)</f>
        <v>57.89473684210526</v>
      </c>
      <c r="BK265" s="5">
        <f>((F265-85)/-0.16)</f>
        <v>31.25</v>
      </c>
      <c r="BL265" s="5">
        <f>((G265-161)/1.34)</f>
        <v>36.567164179104473</v>
      </c>
      <c r="BM265" s="5">
        <f>((G265-295)/-1.34)</f>
        <v>63.432835820895519</v>
      </c>
      <c r="BN265" s="5">
        <f>(M265/29.81)</f>
        <v>46.192552834619256</v>
      </c>
      <c r="BP265" s="51" t="s">
        <v>795</v>
      </c>
      <c r="BQ265" s="51" t="s">
        <v>787</v>
      </c>
      <c r="BS265">
        <v>68.484800000000007</v>
      </c>
    </row>
    <row r="266" spans="1:71" x14ac:dyDescent="0.25">
      <c r="A266" s="1">
        <v>243</v>
      </c>
      <c r="B266" s="1" t="s">
        <v>304</v>
      </c>
      <c r="C266" s="1" t="s">
        <v>25</v>
      </c>
      <c r="D266" s="1">
        <v>27</v>
      </c>
      <c r="E266" s="4">
        <f>(F266-5)</f>
        <v>76</v>
      </c>
      <c r="F266">
        <v>81</v>
      </c>
      <c r="G266">
        <v>240</v>
      </c>
      <c r="H266" t="s">
        <v>586</v>
      </c>
      <c r="I266" s="1" t="s">
        <v>587</v>
      </c>
      <c r="J266" s="1" t="s">
        <v>137</v>
      </c>
      <c r="K266" s="1">
        <v>75</v>
      </c>
      <c r="L266" s="1">
        <v>72</v>
      </c>
      <c r="M266" s="1">
        <v>1979</v>
      </c>
      <c r="N266" s="12">
        <v>298</v>
      </c>
      <c r="O266" s="12">
        <v>519</v>
      </c>
      <c r="P266" s="12">
        <v>0.57399999999999995</v>
      </c>
      <c r="Q266" s="7">
        <v>19</v>
      </c>
      <c r="R266" s="7">
        <v>46</v>
      </c>
      <c r="S266" s="7">
        <v>0.41299999999999998</v>
      </c>
      <c r="T266" s="1">
        <v>279</v>
      </c>
      <c r="U266" s="1">
        <v>473</v>
      </c>
      <c r="V266" s="1">
        <v>0.59</v>
      </c>
      <c r="W266" s="1">
        <v>0.59199999999999997</v>
      </c>
      <c r="X266" s="16">
        <v>79</v>
      </c>
      <c r="Y266" s="16">
        <v>129</v>
      </c>
      <c r="Z266" s="16">
        <v>0.61199999999999999</v>
      </c>
      <c r="AA266" s="20">
        <v>159</v>
      </c>
      <c r="AB266" s="20">
        <v>297</v>
      </c>
      <c r="AC266" s="20">
        <v>456</v>
      </c>
      <c r="AD266" s="32">
        <v>117</v>
      </c>
      <c r="AE266" s="34">
        <v>44</v>
      </c>
      <c r="AF266" s="30">
        <v>59</v>
      </c>
      <c r="AG266" s="1">
        <v>110</v>
      </c>
      <c r="AH266" s="1">
        <v>225</v>
      </c>
      <c r="AI266" s="1">
        <v>694</v>
      </c>
      <c r="AJ266" s="1"/>
      <c r="AK266" s="4">
        <f>(AVERAGE(AM266:BB266)/0.87)*0.85+10</f>
        <v>84.152514847662886</v>
      </c>
      <c r="AL266" s="4">
        <f>AVERAGE(AM266:BB266)</f>
        <v>75.897279902902014</v>
      </c>
      <c r="AM266" s="14">
        <f>((P266*100)*0.5+(N266/6.59)*0.5)*0.66+45</f>
        <v>78.86461001517452</v>
      </c>
      <c r="AN266" s="10">
        <f>(BS266-MIN(BS$2:BS$493))/(MAX(BS$2:BS$493)-MIN(BS$2:BS$493))*61 +45</f>
        <v>65.044020324838471</v>
      </c>
      <c r="AO266" s="18">
        <f>IF(Y266&gt;50,((Z266*107)*0.9+(X266/5)*0.1)*0.7+30,((Z266*90)*0.5+(X266/5)*0.5)*0.7+40)</f>
        <v>72.360919999999993</v>
      </c>
      <c r="AP266" s="39">
        <f>((AZ266/0.96)*0.4+(AS266/0.96)*0.3+(T266/6.3)*0.4)*0.6+40</f>
        <v>86.606595845921277</v>
      </c>
      <c r="AQ266" s="37">
        <f>(AE266/1.5)*0.57+47</f>
        <v>63.72</v>
      </c>
      <c r="AR266" s="24">
        <f>((AF266/1.8)*0.8+(F266/0.8)*0.2)*0.73+40</f>
        <v>73.924722222222229</v>
      </c>
      <c r="AS266" s="22">
        <f>((AA266/3)*0.6+(AC266/9)*0.2+(AZ266/0.96)*0.2)*0.75+40</f>
        <v>84.082810862853066</v>
      </c>
      <c r="AT266" s="26">
        <f>((AB266/7)*0.65+(AC266/9)*0.2+(AZ266/0.96)*0.25)*0.6+47</f>
        <v>82.25995371999592</v>
      </c>
      <c r="AU266" s="43">
        <f>((AD266/5.5)*0.95+(AY266/0.95)*0.17)*0.67+40</f>
        <v>62.353719323564597</v>
      </c>
      <c r="AV266" s="37">
        <f>(((AG266-321)/-3.21)*0.1+(AU266/0.95)*0.57+(AS266/0.95)*0.2+(AI266/20)*0.2)*0.6+40</f>
        <v>81.176250825435872</v>
      </c>
      <c r="AW266" s="42">
        <f>((AQ266/0.95)*0.4+(AS266/0.95)*0.2+(AR266/0.95)*0.2+(AY266/0.95)*0.2)*0.71+30</f>
        <v>83.65491228431118</v>
      </c>
      <c r="AX266" s="45">
        <f>(BI266*0.3+BK266*0.2+BM266*0.2+AY266*0.1+BN266*0.2)*0.8+30</f>
        <v>71.470014095915928</v>
      </c>
      <c r="AY266" s="47">
        <f>(BI266*0.2+BK266*0.2+BM266*0.2+(AQ266/0.96)*0.45)*0.79+30</f>
        <v>73.511387126865685</v>
      </c>
      <c r="AZ266" s="28">
        <f>(BI266*0.2+BJ266*0.3+(AC266/11)*0.3+(AR266/0.96)*0.1+BM266*0.1+(AY266/0.96)*0.1)*0.65+40</f>
        <v>80.849989522259591</v>
      </c>
      <c r="BA266" s="49">
        <f>IF(C266="C",(((AY266/0.95)*0.35+(AU266/0.95)*0.2+BK266*0.45)*0.55+30),IF(C266="PF",(((AY266/0.95)*0.4+(AU266/0.95)*0.25+BK266*0.35)*0.65+35),(((T266/6.3)*0.1+(AY266/0.95)*0.35+(AU266/0.95)*0.2+BK266*0.35)*0.65+40)))</f>
        <v>71.472173729541396</v>
      </c>
      <c r="BB266" s="45">
        <f>(BL266*0.3+BJ266*0.3+BI266*0.1+BN266*0.1+(AH266/2.8)*0.25)*0.62+40</f>
        <v>83.004398547532418</v>
      </c>
      <c r="BC266" s="5">
        <f>((D266-39)/-0.2)*0.5+50</f>
        <v>80</v>
      </c>
      <c r="BD266" s="5">
        <f>((F266-69)/0.19)*0.45+55</f>
        <v>83.421052631578945</v>
      </c>
      <c r="BE266" s="5">
        <f>((F266-85)/-0.16)*0.45+55</f>
        <v>66.25</v>
      </c>
      <c r="BF266" s="5">
        <f>((G266-161)/1.34)*0.45+55</f>
        <v>81.52985074626865</v>
      </c>
      <c r="BG266" s="5">
        <f>((G266-295)/-1.34)*0.45+55</f>
        <v>73.470149253731336</v>
      </c>
      <c r="BH266" s="5">
        <f>(M266/29.81)*0.45+55</f>
        <v>84.874203287487418</v>
      </c>
      <c r="BI266" s="5">
        <f>((D266-39)/-0.2)</f>
        <v>60</v>
      </c>
      <c r="BJ266" s="5">
        <f>((F266-69)/0.19)</f>
        <v>63.157894736842103</v>
      </c>
      <c r="BK266" s="5">
        <f>((F266-85)/-0.16)</f>
        <v>25</v>
      </c>
      <c r="BL266" s="5">
        <f>((G266-161)/1.34)</f>
        <v>58.955223880597011</v>
      </c>
      <c r="BM266" s="5">
        <f>((G266-295)/-1.34)</f>
        <v>41.044776119402982</v>
      </c>
      <c r="BN266" s="5">
        <f>(M266/29.81)</f>
        <v>66.387118416638714</v>
      </c>
      <c r="BP266" s="51" t="s">
        <v>797</v>
      </c>
      <c r="BQ266" s="51" t="s">
        <v>787</v>
      </c>
      <c r="BS266">
        <v>68.435599999999994</v>
      </c>
    </row>
    <row r="267" spans="1:71" x14ac:dyDescent="0.25">
      <c r="A267" s="1">
        <v>9</v>
      </c>
      <c r="B267" s="1" t="s">
        <v>45</v>
      </c>
      <c r="C267" s="1" t="s">
        <v>25</v>
      </c>
      <c r="D267" s="1">
        <v>29</v>
      </c>
      <c r="E267" s="4">
        <f>(F267-5)</f>
        <v>78</v>
      </c>
      <c r="F267">
        <v>83</v>
      </c>
      <c r="G267">
        <v>240</v>
      </c>
      <c r="H267" t="s">
        <v>654</v>
      </c>
      <c r="I267" s="1" t="s">
        <v>640</v>
      </c>
      <c r="J267" s="1" t="s">
        <v>39</v>
      </c>
      <c r="K267" s="1">
        <v>71</v>
      </c>
      <c r="L267" s="1">
        <v>71</v>
      </c>
      <c r="M267" s="1">
        <v>2512</v>
      </c>
      <c r="N267" s="12">
        <v>659</v>
      </c>
      <c r="O267" s="12">
        <v>1415</v>
      </c>
      <c r="P267" s="12">
        <v>0.46600000000000003</v>
      </c>
      <c r="Q267" s="7">
        <v>37</v>
      </c>
      <c r="R267" s="7">
        <v>105</v>
      </c>
      <c r="S267" s="7">
        <v>0.35199999999999998</v>
      </c>
      <c r="T267" s="1">
        <v>622</v>
      </c>
      <c r="U267" s="1">
        <v>1310</v>
      </c>
      <c r="V267" s="1">
        <v>0.47499999999999998</v>
      </c>
      <c r="W267" s="1">
        <v>0.47899999999999998</v>
      </c>
      <c r="X267" s="16">
        <v>306</v>
      </c>
      <c r="Y267" s="16">
        <v>362</v>
      </c>
      <c r="Z267" s="16">
        <v>0.84499999999999997</v>
      </c>
      <c r="AA267" s="20">
        <v>177</v>
      </c>
      <c r="AB267" s="20">
        <v>549</v>
      </c>
      <c r="AC267" s="20">
        <v>726</v>
      </c>
      <c r="AD267" s="32">
        <v>124</v>
      </c>
      <c r="AE267" s="34">
        <v>48</v>
      </c>
      <c r="AF267" s="30">
        <v>68</v>
      </c>
      <c r="AG267" s="1">
        <v>122</v>
      </c>
      <c r="AH267" s="1">
        <v>125</v>
      </c>
      <c r="AI267" s="1">
        <v>1661</v>
      </c>
      <c r="AJ267" s="1"/>
      <c r="AK267" s="4">
        <f>(AVERAGE(AM267:BB267)/0.87)*0.85+10</f>
        <v>88.318942679169794</v>
      </c>
      <c r="AL267" s="4">
        <f>AVERAGE(AM267:BB267)</f>
        <v>80.161741330444386</v>
      </c>
      <c r="AM267" s="14">
        <f>((P267*100)*0.5+(N267/6.59)*0.5)*0.66+45</f>
        <v>93.378</v>
      </c>
      <c r="AN267" s="10">
        <f>(BS267-MIN(BS$2:BS$493))/(MAX(BS$2:BS$493)-MIN(BS$2:BS$493))*61 +45</f>
        <v>65.001940506101931</v>
      </c>
      <c r="AO267" s="18">
        <f>IF(Y267&gt;50,((Z267*107)*0.9+(X267/5)*0.1)*0.7+30,((Z267*90)*0.5+(X267/5)*0.5)*0.7+40)</f>
        <v>91.245449999999991</v>
      </c>
      <c r="AP267" s="39">
        <v>96</v>
      </c>
      <c r="AQ267" s="37">
        <f>(AE267/1.5)*0.57+47</f>
        <v>65.239999999999995</v>
      </c>
      <c r="AR267" s="24">
        <f>((AF267/1.8)*0.8+(F267/0.8)*0.2)*0.73+40</f>
        <v>77.209722222222226</v>
      </c>
      <c r="AS267" s="22">
        <f>((AA267/3)*0.6+(AC267/9)*0.2+(AZ267/0.96)*0.2)*0.7+41</f>
        <v>89.674618827288938</v>
      </c>
      <c r="AT267" s="26">
        <v>95</v>
      </c>
      <c r="AU267" s="43">
        <f>((AD267/5.5)*0.95+(AY267/0.95)*0.17)*0.67+40</f>
        <v>62.80507019318182</v>
      </c>
      <c r="AV267" s="37">
        <f>(((AG267-321)/-3.21)*0.1+(AU267/0.95)*0.57+(AS267/0.95)*0.2+(AI267/20)*0.2)*0.6+40</f>
        <v>87.622771710690472</v>
      </c>
      <c r="AW267" s="42">
        <f>((AQ267/0.95)*0.4+(AS267/0.95)*0.2+(AR267/0.95)*0.2+(AY267/0.95)*0.2)*0.71+30</f>
        <v>84.988917527416334</v>
      </c>
      <c r="AX267" s="45">
        <f>(BI267*0.3+BK267*0.2+BM267*0.2+AY267*0.1+BN267*0.2)*0.8+30</f>
        <v>69.691429067401998</v>
      </c>
      <c r="AY267" s="47">
        <f>(BI267*0.2+BK267*0.2+BM267*0.2+(AQ267/0.96)*0.45)*0.79+30</f>
        <v>70.519262126865669</v>
      </c>
      <c r="AZ267" s="28">
        <f>(BI267*0.2+BJ267*0.3+(AC267/11)*0.3+(AR267/0.96)*0.1+BM267*0.1+(AY267/0.96)*0.1)*0.65+40</f>
        <v>86.408814815695607</v>
      </c>
      <c r="BA267" s="49">
        <f>IF(C267="C",(((AY267/0.95)*0.35+(AU267/0.95)*0.2+BK267*0.45)*0.55+30),IF(C267="PF",(((AY267/0.95)*0.4+(AU267/0.95)*0.25+BK267*0.35)*0.65+35),(((T267/6.3)*0.1+(AY267/0.95)*0.35+(AU267/0.95)*0.2+BK267*0.35)*0.65+40)))</f>
        <v>67.886731115133813</v>
      </c>
      <c r="BB267" s="45">
        <f>(BL267*0.3+BJ267*0.3+BI267*0.1+BN267*0.1+(AH267/2.8)*0.25)*0.62+40</f>
        <v>79.915133175111094</v>
      </c>
      <c r="BC267" s="5">
        <f>((D267-39)/-0.2)*0.5+50</f>
        <v>75</v>
      </c>
      <c r="BD267" s="5">
        <f>((F267-69)/0.19)*0.45+55</f>
        <v>88.15789473684211</v>
      </c>
      <c r="BE267" s="5">
        <f>((F267-85)/-0.16)*0.45+55</f>
        <v>60.625</v>
      </c>
      <c r="BF267" s="5">
        <f>((G267-161)/1.34)*0.45+55</f>
        <v>81.52985074626865</v>
      </c>
      <c r="BG267" s="5">
        <f>((G267-295)/-1.34)*0.45+55</f>
        <v>73.470149253731336</v>
      </c>
      <c r="BH267" s="5">
        <f>(M267/29.81)*0.45+55</f>
        <v>92.920161019792019</v>
      </c>
      <c r="BI267" s="5">
        <f>((D267-39)/-0.2)</f>
        <v>50</v>
      </c>
      <c r="BJ267" s="5">
        <f>((F267-69)/0.19)</f>
        <v>73.684210526315795</v>
      </c>
      <c r="BK267" s="5">
        <f>((F267-85)/-0.16)</f>
        <v>12.5</v>
      </c>
      <c r="BL267" s="5">
        <f>((G267-161)/1.34)</f>
        <v>58.955223880597011</v>
      </c>
      <c r="BM267" s="5">
        <f>((G267-295)/-1.34)</f>
        <v>41.044776119402982</v>
      </c>
      <c r="BN267" s="5">
        <f>(M267/29.81)</f>
        <v>84.267024488426699</v>
      </c>
      <c r="BP267" s="51" t="s">
        <v>794</v>
      </c>
      <c r="BQ267" s="51" t="s">
        <v>781</v>
      </c>
      <c r="BS267">
        <v>68.386399999999995</v>
      </c>
    </row>
    <row r="268" spans="1:71" x14ac:dyDescent="0.25">
      <c r="A268" s="1">
        <v>21</v>
      </c>
      <c r="B268" s="1" t="s">
        <v>66</v>
      </c>
      <c r="C268" s="1" t="s">
        <v>25</v>
      </c>
      <c r="D268" s="1">
        <v>32</v>
      </c>
      <c r="E268" s="4">
        <f>(F268-5)</f>
        <v>78</v>
      </c>
      <c r="F268">
        <v>83</v>
      </c>
      <c r="G268">
        <v>260</v>
      </c>
      <c r="H268" t="s">
        <v>586</v>
      </c>
      <c r="I268" s="1" t="s">
        <v>587</v>
      </c>
      <c r="J268" s="1" t="s">
        <v>67</v>
      </c>
      <c r="K268" s="1">
        <v>63</v>
      </c>
      <c r="L268" s="1">
        <v>3</v>
      </c>
      <c r="M268" s="1">
        <v>1037</v>
      </c>
      <c r="N268" s="12">
        <v>108</v>
      </c>
      <c r="O268" s="12">
        <v>296</v>
      </c>
      <c r="P268" s="12">
        <v>0.36499999999999999</v>
      </c>
      <c r="Q268" s="7">
        <v>52</v>
      </c>
      <c r="R268" s="7">
        <v>173</v>
      </c>
      <c r="S268" s="7">
        <v>0.30099999999999999</v>
      </c>
      <c r="T268" s="1">
        <v>56</v>
      </c>
      <c r="U268" s="1">
        <v>123</v>
      </c>
      <c r="V268" s="1">
        <v>0.45500000000000002</v>
      </c>
      <c r="W268" s="1">
        <v>0.45300000000000001</v>
      </c>
      <c r="X268" s="16">
        <v>88</v>
      </c>
      <c r="Y268" s="16">
        <v>123</v>
      </c>
      <c r="Z268" s="16">
        <v>0.71499999999999997</v>
      </c>
      <c r="AA268" s="20">
        <v>58</v>
      </c>
      <c r="AB268" s="20">
        <v>131</v>
      </c>
      <c r="AC268" s="20">
        <v>189</v>
      </c>
      <c r="AD268" s="32">
        <v>49</v>
      </c>
      <c r="AE268" s="34">
        <v>18</v>
      </c>
      <c r="AF268" s="30">
        <v>14</v>
      </c>
      <c r="AG268" s="1">
        <v>49</v>
      </c>
      <c r="AH268" s="1">
        <v>132</v>
      </c>
      <c r="AI268" s="1">
        <v>356</v>
      </c>
      <c r="AJ268" s="1"/>
      <c r="AK268" s="4">
        <f>(AVERAGE(AM268:BB268)/0.87)*0.85+10</f>
        <v>74.499836360872266</v>
      </c>
      <c r="AL268" s="4">
        <f>AVERAGE(AM268:BB268)</f>
        <v>66.017479569363374</v>
      </c>
      <c r="AM268" s="14">
        <f>((P268*100)*0.5+(N268/6.59)*0.5)*0.66+45</f>
        <v>62.453194233687405</v>
      </c>
      <c r="AN268" s="10">
        <f>(BS268-MIN(BS$2:BS$493))/(MAX(BS$2:BS$493)-MIN(BS$2:BS$493))*61 +45</f>
        <v>64.959860687365392</v>
      </c>
      <c r="AO268" s="18">
        <f>IF(Y268&gt;50,((Z268*107)*0.9+(X268/5)*0.1)*0.7+30,((Z268*90)*0.5+(X268/5)*0.5)*0.7+40)</f>
        <v>79.430149999999998</v>
      </c>
      <c r="AP268" s="39">
        <f>((AZ268/0.96)*0.4+(AS268/0.96)*0.3+(T268/6.3)*0.4)*0.6+40</f>
        <v>72.01398983290639</v>
      </c>
      <c r="AQ268" s="37">
        <f>(AE268/1.5)*0.57+47</f>
        <v>53.84</v>
      </c>
      <c r="AR268" s="24">
        <f>((AF268/1.8)*0.8+(F268/0.8)*0.2)*0.73+40</f>
        <v>59.689722222222223</v>
      </c>
      <c r="AS268" s="22">
        <f>((AA268/3)*0.6+(AC268/9)*0.2+(AZ268/0.96)*0.2)*0.75+40</f>
        <v>63.127639999761151</v>
      </c>
      <c r="AT268" s="26">
        <f>((AB268/7)*0.65+(AC268/9)*0.2+(AZ268/0.96)*0.25)*0.6+47</f>
        <v>68.09621142833258</v>
      </c>
      <c r="AU268" s="43">
        <f>((AD268/5.5)*0.95+(AY268/0.95)*0.17)*0.67+40</f>
        <v>53.052494245215314</v>
      </c>
      <c r="AV268" s="37">
        <f>(((AG268-321)/-3.21)*0.1+(AU268/0.95)*0.57+(AS268/0.95)*0.2+(AI268/20)*0.2)*0.6+40</f>
        <v>74.293027761990572</v>
      </c>
      <c r="AW268" s="42">
        <f>((AQ268/0.95)*0.4+(AS268/0.95)*0.2+(AR268/0.95)*0.2+(AY268/0.95)*0.2)*0.71+30</f>
        <v>73.656308537783971</v>
      </c>
      <c r="AX268" s="45">
        <f>(BI268*0.3+BK268*0.2+BM268*0.2+AY268*0.1+BN268*0.2)*0.8+30</f>
        <v>55.070581208699878</v>
      </c>
      <c r="AY268" s="47">
        <f>(BI268*0.2+BK268*0.2+BM268*0.2+(AQ268/0.96)*0.45)*0.79+30</f>
        <v>61.569490671641788</v>
      </c>
      <c r="AZ268" s="28">
        <f>(BI268*0.2+BJ268*0.3+(AC268/11)*0.3+(AR268/0.96)*0.1+BM268*0.1+(AY268/0.96)*0.1)*0.65+40</f>
        <v>72.176895998471352</v>
      </c>
      <c r="BA268" s="49">
        <f>IF(C268="C",(((AY268/0.95)*0.35+(AU268/0.95)*0.2+BK268*0.45)*0.55+30),IF(C268="PF",(((AY268/0.95)*0.4+(AU268/0.95)*0.25+BK268*0.35)*0.65+35),(((T268/6.3)*0.1+(AY268/0.95)*0.35+(AU268/0.95)*0.2+BK268*0.35)*0.65+40)))</f>
        <v>63.769116199446685</v>
      </c>
      <c r="BB268" s="45">
        <f>(BL268*0.3+BJ268*0.3+BI268*0.1+BN268*0.1+(AH268/2.8)*0.25)*0.62+40</f>
        <v>79.080990082289389</v>
      </c>
      <c r="BC268" s="5">
        <f>((D268-39)/-0.2)*0.5+50</f>
        <v>67.5</v>
      </c>
      <c r="BD268" s="5">
        <f>((F268-69)/0.19)*0.45+55</f>
        <v>88.15789473684211</v>
      </c>
      <c r="BE268" s="5">
        <f>((F268-85)/-0.16)*0.45+55</f>
        <v>60.625</v>
      </c>
      <c r="BF268" s="5">
        <f>((G268-161)/1.34)*0.45+55</f>
        <v>88.24626865671641</v>
      </c>
      <c r="BG268" s="5">
        <f>((G268-295)/-1.34)*0.45+55</f>
        <v>66.753731343283576</v>
      </c>
      <c r="BH268" s="5">
        <f>(M268/29.81)*0.45+55</f>
        <v>70.654142905065413</v>
      </c>
      <c r="BI268" s="5">
        <f>((D268-39)/-0.2)</f>
        <v>35</v>
      </c>
      <c r="BJ268" s="5">
        <f>((F268-69)/0.19)</f>
        <v>73.684210526315795</v>
      </c>
      <c r="BK268" s="5">
        <f>((F268-85)/-0.16)</f>
        <v>12.5</v>
      </c>
      <c r="BL268" s="5">
        <f>((G268-161)/1.34)</f>
        <v>73.880597014925371</v>
      </c>
      <c r="BM268" s="5">
        <f>((G268-295)/-1.34)</f>
        <v>26.119402985074625</v>
      </c>
      <c r="BN268" s="5">
        <f>(M268/29.81)</f>
        <v>34.786984233478698</v>
      </c>
      <c r="BP268" s="51" t="s">
        <v>811</v>
      </c>
      <c r="BQ268" s="51" t="s">
        <v>790</v>
      </c>
      <c r="BS268">
        <v>68.337199999999996</v>
      </c>
    </row>
    <row r="269" spans="1:71" x14ac:dyDescent="0.25">
      <c r="A269" s="1">
        <v>174</v>
      </c>
      <c r="B269" s="1" t="s">
        <v>235</v>
      </c>
      <c r="C269" s="1" t="s">
        <v>25</v>
      </c>
      <c r="D269" s="1">
        <v>33</v>
      </c>
      <c r="E269" s="4">
        <f>(F269-5)</f>
        <v>77</v>
      </c>
      <c r="F269">
        <v>82</v>
      </c>
      <c r="G269">
        <v>250</v>
      </c>
      <c r="H269" t="s">
        <v>592</v>
      </c>
      <c r="I269" s="1" t="s">
        <v>587</v>
      </c>
      <c r="J269" s="1" t="s">
        <v>95</v>
      </c>
      <c r="K269" s="1">
        <v>51</v>
      </c>
      <c r="L269" s="1">
        <v>7</v>
      </c>
      <c r="M269" s="1">
        <v>864</v>
      </c>
      <c r="N269" s="12">
        <v>110</v>
      </c>
      <c r="O269" s="12">
        <v>276</v>
      </c>
      <c r="P269" s="12">
        <v>0.39900000000000002</v>
      </c>
      <c r="Q269" s="7">
        <v>23</v>
      </c>
      <c r="R269" s="7">
        <v>59</v>
      </c>
      <c r="S269" s="7">
        <v>0.39</v>
      </c>
      <c r="T269" s="1">
        <v>87</v>
      </c>
      <c r="U269" s="1">
        <v>217</v>
      </c>
      <c r="V269" s="1">
        <v>0.40100000000000002</v>
      </c>
      <c r="W269" s="1">
        <v>0.44</v>
      </c>
      <c r="X269" s="16">
        <v>34</v>
      </c>
      <c r="Y269" s="16">
        <v>44</v>
      </c>
      <c r="Z269" s="16">
        <v>0.77300000000000002</v>
      </c>
      <c r="AA269" s="20">
        <v>72</v>
      </c>
      <c r="AB269" s="20">
        <v>151</v>
      </c>
      <c r="AC269" s="20">
        <v>223</v>
      </c>
      <c r="AD269" s="32">
        <v>49</v>
      </c>
      <c r="AE269" s="34">
        <v>21</v>
      </c>
      <c r="AF269" s="30">
        <v>9</v>
      </c>
      <c r="AG269" s="1">
        <v>28</v>
      </c>
      <c r="AH269" s="1">
        <v>91</v>
      </c>
      <c r="AI269" s="1">
        <v>277</v>
      </c>
      <c r="AJ269" s="1"/>
      <c r="AK269" s="4">
        <f>(AVERAGE(AM269:BB269)/0.87)*0.85+10</f>
        <v>74.037374128879492</v>
      </c>
      <c r="AL269" s="4">
        <f>AVERAGE(AM269:BB269)</f>
        <v>65.544135873088422</v>
      </c>
      <c r="AM269" s="14">
        <f>((P269*100)*0.5+(N269/6.59)*0.5)*0.66+45</f>
        <v>63.675345978755693</v>
      </c>
      <c r="AN269" s="10">
        <f>(BS269-MIN(BS$2:BS$493))/(MAX(BS$2:BS$493)-MIN(BS$2:BS$493))*61 +45</f>
        <v>64.637248743718587</v>
      </c>
      <c r="AO269" s="18">
        <f>IF(Y269&gt;50,((Z269*107)*0.9+(X269/5)*0.1)*0.7+30,((Z269*90)*0.5+(X269/5)*0.5)*0.7+40)</f>
        <v>66.729500000000002</v>
      </c>
      <c r="AP269" s="39">
        <f>((AZ269/0.96)*0.4+(AS269/0.96)*0.3+(T269/6.3)*0.4)*0.6+40</f>
        <v>73.530459387330382</v>
      </c>
      <c r="AQ269" s="37">
        <f>(AE269/1.5)*0.57+47</f>
        <v>54.98</v>
      </c>
      <c r="AR269" s="24">
        <f>((AF269/1.8)*0.8+(F269/0.8)*0.2)*0.73+40</f>
        <v>57.884999999999998</v>
      </c>
      <c r="AS269" s="22">
        <f>((AA269/3)*0.6+(AC269/9)*0.2+(AZ269/0.96)*0.2)*0.75+40</f>
        <v>65.70228830193642</v>
      </c>
      <c r="AT269" s="26">
        <f>((AB269/7)*0.65+(AC269/9)*0.2+(AZ269/0.96)*0.25)*0.6+47</f>
        <v>69.571812111460218</v>
      </c>
      <c r="AU269" s="43">
        <f>((AD269/5.5)*0.95+(AY269/0.95)*0.17)*0.67+40</f>
        <v>53.26815618929426</v>
      </c>
      <c r="AV269" s="37">
        <f>(((AG269-321)/-3.21)*0.1+(AU269/0.95)*0.57+(AS269/0.95)*0.2+(AI269/20)*0.2)*0.6+40</f>
        <v>74.614408159251326</v>
      </c>
      <c r="AW269" s="42">
        <f>((AQ269/0.95)*0.4+(AS269/0.95)*0.2+(AR269/0.95)*0.2+(AY269/0.95)*0.2)*0.71+30</f>
        <v>74.38105961849368</v>
      </c>
      <c r="AX269" s="45">
        <f>(BI269*0.3+BK269*0.2+BM269*0.2+AY269*0.1+BN269*0.2)*0.8+30</f>
        <v>55.279964450362243</v>
      </c>
      <c r="AY269" s="47">
        <f>(BI269*0.2+BK269*0.2+BM269*0.2+(AQ269/0.96)*0.45)*0.79+30</f>
        <v>63.36825139925373</v>
      </c>
      <c r="AZ269" s="28">
        <f>(BI269*0.2+BJ269*0.3+(AC269/11)*0.3+(AR269/0.96)*0.1+BM269*0.1+(AY269/0.96)*0.1)*0.65+40</f>
        <v>71.587978465726366</v>
      </c>
      <c r="BA269" s="49">
        <f>IF(C269="C",(((AY269/0.95)*0.35+(AU269/0.95)*0.2+BK269*0.45)*0.55+30),IF(C269="PF",(((AY269/0.95)*0.4+(AU269/0.95)*0.25+BK269*0.35)*0.65+35),(((T269/6.3)*0.1+(AY269/0.95)*0.35+(AU269/0.95)*0.2+BK269*0.35)*0.65+40)))</f>
        <v>65.720173152175036</v>
      </c>
      <c r="BB269" s="45">
        <f>(BL269*0.3+BJ269*0.3+BI269*0.1+BN269*0.1+(AH269/2.8)*0.25)*0.62+40</f>
        <v>73.774528011656969</v>
      </c>
      <c r="BC269" s="5">
        <f>((D269-39)/-0.2)*0.5+50</f>
        <v>65</v>
      </c>
      <c r="BD269" s="5">
        <f>((F269-69)/0.19)*0.45+55</f>
        <v>85.78947368421052</v>
      </c>
      <c r="BE269" s="5">
        <f>((F269-85)/-0.16)*0.45+55</f>
        <v>63.4375</v>
      </c>
      <c r="BF269" s="5">
        <f>((G269-161)/1.34)*0.45+55</f>
        <v>84.888059701492537</v>
      </c>
      <c r="BG269" s="5">
        <f>((G269-295)/-1.34)*0.45+55</f>
        <v>70.111940298507463</v>
      </c>
      <c r="BH269" s="5">
        <f>(M269/29.81)*0.45+55</f>
        <v>68.042603153304256</v>
      </c>
      <c r="BI269" s="5">
        <f>((D269-39)/-0.2)</f>
        <v>30</v>
      </c>
      <c r="BJ269" s="5">
        <f>((F269-69)/0.19)</f>
        <v>68.421052631578945</v>
      </c>
      <c r="BK269" s="5">
        <f>((F269-85)/-0.16)</f>
        <v>18.75</v>
      </c>
      <c r="BL269" s="5">
        <f>((G269-161)/1.34)</f>
        <v>66.417910447761187</v>
      </c>
      <c r="BM269" s="5">
        <f>((G269-295)/-1.34)</f>
        <v>33.582089552238806</v>
      </c>
      <c r="BN269" s="5">
        <f>(M269/29.81)</f>
        <v>28.983562562898356</v>
      </c>
      <c r="BP269" s="51" t="s">
        <v>798</v>
      </c>
      <c r="BQ269" s="51" t="s">
        <v>781</v>
      </c>
      <c r="BS269">
        <v>67.959999999999994</v>
      </c>
    </row>
    <row r="270" spans="1:71" x14ac:dyDescent="0.25">
      <c r="A270" s="1">
        <v>423</v>
      </c>
      <c r="B270" s="1" t="s">
        <v>488</v>
      </c>
      <c r="C270" s="1" t="s">
        <v>30</v>
      </c>
      <c r="D270" s="1">
        <v>24</v>
      </c>
      <c r="E270" s="4">
        <f>(F270-5)</f>
        <v>72</v>
      </c>
      <c r="F270">
        <v>77</v>
      </c>
      <c r="G270">
        <v>230</v>
      </c>
      <c r="H270" t="s">
        <v>601</v>
      </c>
      <c r="I270" s="1" t="s">
        <v>587</v>
      </c>
      <c r="J270" s="1" t="s">
        <v>105</v>
      </c>
      <c r="K270" s="1">
        <v>61</v>
      </c>
      <c r="L270" s="1">
        <v>25</v>
      </c>
      <c r="M270" s="1">
        <v>1573</v>
      </c>
      <c r="N270" s="12">
        <v>207</v>
      </c>
      <c r="O270" s="12">
        <v>550</v>
      </c>
      <c r="P270" s="12">
        <v>0.376</v>
      </c>
      <c r="Q270" s="7">
        <v>18</v>
      </c>
      <c r="R270" s="7">
        <v>105</v>
      </c>
      <c r="S270" s="7">
        <v>0.17100000000000001</v>
      </c>
      <c r="T270" s="1">
        <v>189</v>
      </c>
      <c r="U270" s="1">
        <v>445</v>
      </c>
      <c r="V270" s="1">
        <v>0.42499999999999999</v>
      </c>
      <c r="W270" s="1">
        <v>0.39300000000000002</v>
      </c>
      <c r="X270" s="16">
        <v>69</v>
      </c>
      <c r="Y270" s="16">
        <v>110</v>
      </c>
      <c r="Z270" s="16">
        <v>0.627</v>
      </c>
      <c r="AA270" s="20">
        <v>39</v>
      </c>
      <c r="AB270" s="20">
        <v>238</v>
      </c>
      <c r="AC270" s="20">
        <v>277</v>
      </c>
      <c r="AD270" s="32">
        <v>240</v>
      </c>
      <c r="AE270" s="34">
        <v>38</v>
      </c>
      <c r="AF270" s="30">
        <v>8</v>
      </c>
      <c r="AG270" s="1">
        <v>128</v>
      </c>
      <c r="AH270" s="1">
        <v>134</v>
      </c>
      <c r="AI270" s="1">
        <v>501</v>
      </c>
      <c r="AJ270" s="1"/>
      <c r="AK270" s="4">
        <f>(AVERAGE(AM270:BB270)/0.87)*0.85+10</f>
        <v>81.264569999809851</v>
      </c>
      <c r="AL270" s="4">
        <f>AVERAGE(AM270:BB270)</f>
        <v>72.941383411570087</v>
      </c>
      <c r="AM270" s="14">
        <f>((P270*100)*0.5+(N270/6.59)*0.5)*0.66+45</f>
        <v>67.773705614567533</v>
      </c>
      <c r="AN270" s="10">
        <f>(BS270-MIN(BS$2:BS$493))/(MAX(BS$2:BS$493)-MIN(BS$2:BS$493))*61 +45</f>
        <v>64.56061557788945</v>
      </c>
      <c r="AO270" s="18">
        <f>IF(Y270&gt;50,((Z270*107)*0.9+(X270/5)*0.1)*0.7+30,((Z270*90)*0.5+(X270/5)*0.5)*0.7+40)</f>
        <v>73.232069999999993</v>
      </c>
      <c r="AP270" s="39">
        <f>((AZ270/0.96)*0.4+(AS270/0.96)*0.3+(T270/6.3)*0.4)*0.6+40</f>
        <v>77.690043853437018</v>
      </c>
      <c r="AQ270" s="37">
        <f>(AE270/1.5)*0.57+47</f>
        <v>61.44</v>
      </c>
      <c r="AR270" s="24">
        <f>((AF270/1.8)*0.8+(F270/0.8)*0.2)*0.73+40</f>
        <v>56.648055555555558</v>
      </c>
      <c r="AS270" s="22">
        <f>((AA270/3)*0.6+(AC270/9)*0.2+(AZ270/0.96)*0.2)*0.75+40</f>
        <v>62.230327563694374</v>
      </c>
      <c r="AT270" s="26">
        <f>((AB270/7)*0.65+(AC270/9)*0.2+(AZ270/0.96)*0.25)*0.6+47</f>
        <v>75.716994230361038</v>
      </c>
      <c r="AU270" s="43">
        <f>((AD270/5.5)*0.95+(AY270/0.95)*0.17)*0.67+40</f>
        <v>77.386048401913868</v>
      </c>
      <c r="AV270" s="37">
        <f>(((AG270-321)/-3.21)*0.1+(AU270/0.95)*0.57+(AS270/0.95)*0.2+(AI270/20)*0.2)*0.6+40</f>
        <v>82.333127015617038</v>
      </c>
      <c r="AW270" s="42">
        <f>((AQ270/0.95)*0.4+(AS270/0.95)*0.2+(AR270/0.95)*0.2+(AY270/0.95)*0.2)*0.71+30</f>
        <v>78.119250353441373</v>
      </c>
      <c r="AX270" s="45">
        <f>(BI270*0.3+BK270*0.2+BM270*0.2+AY270*0.1+BN270*0.2)*0.8+30</f>
        <v>78.617292786253245</v>
      </c>
      <c r="AY270" s="47">
        <f>(BI270*0.2+BK270*0.2+BM270*0.2+(AQ270/0.96)*0.45)*0.79+30</f>
        <v>80.166179104477621</v>
      </c>
      <c r="AZ270" s="28">
        <f>(BI270*0.2+BJ270*0.3+(AC270/11)*0.3+(AR270/0.96)*0.1+BM270*0.1+(AY270/0.96)*0.1)*0.65+40</f>
        <v>75.287429740977302</v>
      </c>
      <c r="BA270" s="49">
        <f>IF(C270="C",(((AY270/0.95)*0.35+(AU270/0.95)*0.2+BK270*0.45)*0.55+30),IF(C270="PF",(((AY270/0.95)*0.4+(AU270/0.95)*0.25+BK270*0.35)*0.65+35),(((T270/6.3)*0.1+(AY270/0.95)*0.35+(AU270/0.95)*0.2+BK270*0.35)*0.65+40)))</f>
        <v>83.112360040544701</v>
      </c>
      <c r="BB270" s="45">
        <f>(BL270*0.3+BJ270*0.3+BI270*0.1+BN270*0.1+(AH270/2.8)*0.25)*0.62+40</f>
        <v>72.748634746391232</v>
      </c>
      <c r="BC270" s="5">
        <f>((D270-39)/-0.2)*0.5+50</f>
        <v>87.5</v>
      </c>
      <c r="BD270" s="5">
        <f>((F270-69)/0.19)*0.45+55</f>
        <v>73.94736842105263</v>
      </c>
      <c r="BE270" s="5">
        <f>((F270-85)/-0.16)*0.45+55</f>
        <v>77.5</v>
      </c>
      <c r="BF270" s="5">
        <f>((G270-161)/1.34)*0.45+55</f>
        <v>78.171641791044777</v>
      </c>
      <c r="BG270" s="5">
        <f>((G270-295)/-1.34)*0.45+55</f>
        <v>76.828358208955223</v>
      </c>
      <c r="BH270" s="5">
        <f>(M270/29.81)*0.45+55</f>
        <v>78.745387453874542</v>
      </c>
      <c r="BI270" s="5">
        <f>((D270-39)/-0.2)</f>
        <v>75</v>
      </c>
      <c r="BJ270" s="5">
        <f>((F270-69)/0.19)</f>
        <v>42.10526315789474</v>
      </c>
      <c r="BK270" s="5">
        <f>((F270-85)/-0.16)</f>
        <v>50</v>
      </c>
      <c r="BL270" s="5">
        <f>((G270-161)/1.34)</f>
        <v>51.492537313432834</v>
      </c>
      <c r="BM270" s="5">
        <f>((G270-295)/-1.34)</f>
        <v>48.507462686567159</v>
      </c>
      <c r="BN270" s="5">
        <f>(M270/29.81)</f>
        <v>52.767527675276753</v>
      </c>
      <c r="BP270" s="51" t="s">
        <v>785</v>
      </c>
      <c r="BQ270" s="51" t="s">
        <v>787</v>
      </c>
      <c r="BS270">
        <v>67.870400000000004</v>
      </c>
    </row>
    <row r="271" spans="1:71" x14ac:dyDescent="0.25">
      <c r="A271" s="1">
        <v>133</v>
      </c>
      <c r="B271" s="1" t="s">
        <v>194</v>
      </c>
      <c r="C271" s="1" t="s">
        <v>30</v>
      </c>
      <c r="D271" s="1">
        <v>25</v>
      </c>
      <c r="E271" s="4">
        <f>(F271-5)</f>
        <v>72</v>
      </c>
      <c r="F271">
        <v>77</v>
      </c>
      <c r="G271">
        <v>200</v>
      </c>
      <c r="H271" t="s">
        <v>586</v>
      </c>
      <c r="I271" s="1" t="s">
        <v>637</v>
      </c>
      <c r="J271" s="1" t="s">
        <v>55</v>
      </c>
      <c r="K271" s="1">
        <v>16</v>
      </c>
      <c r="L271" s="1">
        <v>1</v>
      </c>
      <c r="M271" s="1">
        <v>75</v>
      </c>
      <c r="N271" s="12">
        <v>11</v>
      </c>
      <c r="O271" s="12">
        <v>30</v>
      </c>
      <c r="P271" s="12">
        <v>0.36699999999999999</v>
      </c>
      <c r="Q271" s="7">
        <v>3</v>
      </c>
      <c r="R271" s="7">
        <v>14</v>
      </c>
      <c r="S271" s="7">
        <v>0.214</v>
      </c>
      <c r="T271" s="1">
        <v>8</v>
      </c>
      <c r="U271" s="1">
        <v>16</v>
      </c>
      <c r="V271" s="1">
        <v>0.5</v>
      </c>
      <c r="W271" s="1">
        <v>0.41699999999999998</v>
      </c>
      <c r="X271" s="16">
        <v>3</v>
      </c>
      <c r="Y271" s="16">
        <v>5</v>
      </c>
      <c r="Z271" s="16">
        <v>0.6</v>
      </c>
      <c r="AA271" s="20">
        <v>5</v>
      </c>
      <c r="AB271" s="20">
        <v>3</v>
      </c>
      <c r="AC271" s="20">
        <v>8</v>
      </c>
      <c r="AD271" s="32">
        <v>5</v>
      </c>
      <c r="AE271" s="34">
        <v>2</v>
      </c>
      <c r="AF271" s="30">
        <v>0</v>
      </c>
      <c r="AG271" s="1">
        <v>5</v>
      </c>
      <c r="AH271" s="1">
        <v>6</v>
      </c>
      <c r="AI271" s="1">
        <v>28</v>
      </c>
      <c r="AJ271" s="1"/>
      <c r="AK271" s="4">
        <f>(AVERAGE(AM271:BB271)/0.87)*0.85+10</f>
        <v>71.671013066898041</v>
      </c>
      <c r="AL271" s="4">
        <f>AVERAGE(AM271:BB271)</f>
        <v>63.12209572729563</v>
      </c>
      <c r="AM271" s="14">
        <f>((P271*100)*0.5+(N271/6.59)*0.5)*0.66+45</f>
        <v>57.661834597875568</v>
      </c>
      <c r="AN271" s="10">
        <f>(BS271-MIN(BS$2:BS$493))/(MAX(BS$2:BS$493)-MIN(BS$2:BS$493))*61 +45</f>
        <v>64.330716080402013</v>
      </c>
      <c r="AO271" s="18">
        <f>IF(Y271&gt;50,((Z271*107)*0.9+(X271/5)*0.1)*0.7+30,((Z271*90)*0.5+(X271/5)*0.5)*0.7+40)</f>
        <v>59.11</v>
      </c>
      <c r="AP271" s="39">
        <f>((AZ271/0.96)*0.4+(AS271/0.96)*0.3+(T271/6.3)*0.4)*0.6+40</f>
        <v>67.798032515345483</v>
      </c>
      <c r="AQ271" s="37">
        <f>(AE271/1.5)*0.57+47</f>
        <v>47.76</v>
      </c>
      <c r="AR271" s="24">
        <f>((AF271/1.8)*0.8+(F271/0.8)*0.2)*0.73+40</f>
        <v>54.052500000000002</v>
      </c>
      <c r="AS271" s="22">
        <f>((AA271/3)*0.6+(AC271/9)*0.2+(AZ271/0.96)*0.2)*0.75+40</f>
        <v>51.975722486107365</v>
      </c>
      <c r="AT271" s="26">
        <f>((AB271/7)*0.65+(AC271/9)*0.2+(AZ271/0.96)*0.25)*0.6+47</f>
        <v>58.366198676583551</v>
      </c>
      <c r="AU271" s="43">
        <f>((AD271/5.5)*0.95+(AY271/0.95)*0.17)*0.67+40</f>
        <v>49.912155982057421</v>
      </c>
      <c r="AV271" s="37">
        <f>(((AG271-321)/-3.21)*0.1+(AU271/0.95)*0.57+(AS271/0.95)*0.2+(AI271/20)*0.2)*0.6+40</f>
        <v>70.608272628913213</v>
      </c>
      <c r="AW271" s="42">
        <f>((AQ271/0.95)*0.4+(AS271/0.95)*0.2+(AR271/0.95)*0.2+(AY271/0.95)*0.2)*0.71+30</f>
        <v>71.762325561395528</v>
      </c>
      <c r="AX271" s="45">
        <f>(BI271*0.3+BK271*0.2+BM271*0.2+AY271*0.1+BN271*0.2)*0.8+30</f>
        <v>72.773642465114889</v>
      </c>
      <c r="AY271" s="47">
        <f>(BI271*0.2+BK271*0.2+BM271*0.2+(AQ271/0.96)*0.45)*0.79+30</f>
        <v>77.84761753731344</v>
      </c>
      <c r="AZ271" s="28">
        <f>(BI271*0.2+BJ271*0.3+(AC271/11)*0.3+(AR271/0.96)*0.1+BM271*0.1+(AY271/0.96)*0.1)*0.65+40</f>
        <v>70.991290577753801</v>
      </c>
      <c r="BA271" s="49">
        <f>IF(C271="C",(((AY271/0.95)*0.35+(AU271/0.95)*0.2+BK271*0.45)*0.55+30),IF(C271="PF",(((AY271/0.95)*0.4+(AU271/0.95)*0.25+BK271*0.35)*0.65+35),(((T271/6.3)*0.1+(AY271/0.95)*0.35+(AU271/0.95)*0.2+BK271*0.35)*0.65+40)))</f>
        <v>76.930079964019967</v>
      </c>
      <c r="BB271" s="45">
        <f>(BL271*0.3+BJ271*0.3+BI271*0.1+BN271*0.1+(AH271/2.8)*0.25)*0.62+40</f>
        <v>58.073142563847767</v>
      </c>
      <c r="BC271" s="5">
        <f>((D271-39)/-0.2)*0.5+50</f>
        <v>85</v>
      </c>
      <c r="BD271" s="5">
        <f>((F271-69)/0.19)*0.45+55</f>
        <v>73.94736842105263</v>
      </c>
      <c r="BE271" s="5">
        <f>((F271-85)/-0.16)*0.45+55</f>
        <v>77.5</v>
      </c>
      <c r="BF271" s="5">
        <f>((G271-161)/1.34)*0.45+55</f>
        <v>68.097014925373131</v>
      </c>
      <c r="BG271" s="5">
        <f>((G271-295)/-1.34)*0.45+55</f>
        <v>86.902985074626869</v>
      </c>
      <c r="BH271" s="5">
        <f>(M271/29.81)*0.45+55</f>
        <v>56.13217041261322</v>
      </c>
      <c r="BI271" s="5">
        <f>((D271-39)/-0.2)</f>
        <v>70</v>
      </c>
      <c r="BJ271" s="5">
        <f>((F271-69)/0.19)</f>
        <v>42.10526315789474</v>
      </c>
      <c r="BK271" s="5">
        <f>((F271-85)/-0.16)</f>
        <v>50</v>
      </c>
      <c r="BL271" s="5">
        <f>((G271-161)/1.34)</f>
        <v>29.104477611940297</v>
      </c>
      <c r="BM271" s="5">
        <f>((G271-295)/-1.34)</f>
        <v>70.895522388059703</v>
      </c>
      <c r="BN271" s="5">
        <f>(M271/29.81)</f>
        <v>2.5159342502515933</v>
      </c>
      <c r="BP271" s="51" t="s">
        <v>801</v>
      </c>
      <c r="BQ271" s="51" t="s">
        <v>790</v>
      </c>
      <c r="BS271">
        <v>67.601600000000005</v>
      </c>
    </row>
    <row r="272" spans="1:71" x14ac:dyDescent="0.25">
      <c r="A272" s="1">
        <v>346</v>
      </c>
      <c r="B272" s="1" t="s">
        <v>408</v>
      </c>
      <c r="C272" s="1" t="s">
        <v>409</v>
      </c>
      <c r="D272" s="1">
        <v>31</v>
      </c>
      <c r="E272" s="4">
        <f>(F272-5)</f>
        <v>77</v>
      </c>
      <c r="F272">
        <v>82</v>
      </c>
      <c r="G272">
        <v>225</v>
      </c>
      <c r="H272" t="s">
        <v>623</v>
      </c>
      <c r="I272" s="1" t="s">
        <v>587</v>
      </c>
      <c r="J272" s="1" t="s">
        <v>34</v>
      </c>
      <c r="K272" s="1">
        <v>35</v>
      </c>
      <c r="L272" s="1">
        <v>0</v>
      </c>
      <c r="M272" s="1">
        <v>197</v>
      </c>
      <c r="N272" s="12">
        <v>22</v>
      </c>
      <c r="O272" s="12">
        <v>56</v>
      </c>
      <c r="P272" s="12">
        <v>0.39300000000000002</v>
      </c>
      <c r="Q272" s="7">
        <v>19</v>
      </c>
      <c r="R272" s="7">
        <v>48</v>
      </c>
      <c r="S272" s="7">
        <v>0.39600000000000002</v>
      </c>
      <c r="T272" s="1">
        <v>3</v>
      </c>
      <c r="U272" s="1">
        <v>8</v>
      </c>
      <c r="V272" s="1">
        <v>0.375</v>
      </c>
      <c r="W272" s="1">
        <v>0.56299999999999994</v>
      </c>
      <c r="X272" s="16">
        <v>0</v>
      </c>
      <c r="Y272" s="16">
        <v>2</v>
      </c>
      <c r="Z272" s="16">
        <v>0</v>
      </c>
      <c r="AA272" s="20">
        <v>2</v>
      </c>
      <c r="AB272" s="20">
        <v>20</v>
      </c>
      <c r="AC272" s="20">
        <v>22</v>
      </c>
      <c r="AD272" s="32">
        <v>11</v>
      </c>
      <c r="AE272" s="34">
        <v>0</v>
      </c>
      <c r="AF272" s="30">
        <v>2</v>
      </c>
      <c r="AG272" s="1">
        <v>5</v>
      </c>
      <c r="AH272" s="1">
        <v>23</v>
      </c>
      <c r="AI272" s="1">
        <v>63</v>
      </c>
      <c r="AJ272" s="1"/>
      <c r="AK272" s="4">
        <f>(AVERAGE(AM272:BB272)/0.87)*0.85+10</f>
        <v>68.550297332526057</v>
      </c>
      <c r="AL272" s="4">
        <f>AVERAGE(AM272:BB272)</f>
        <v>59.927951387409024</v>
      </c>
      <c r="AM272" s="14">
        <f>((P272*100)*0.5+(N272/6.59)*0.5)*0.66+45</f>
        <v>59.070669195751137</v>
      </c>
      <c r="AN272" s="10">
        <f>(BS272-MIN(BS$2:BS$493))/(MAX(BS$2:BS$493)-MIN(BS$2:BS$493))*61 +45</f>
        <v>64.328663406317304</v>
      </c>
      <c r="AO272" s="18">
        <f>IF(Y272&gt;50,((Z272*107)*0.9+(X272/5)*0.1)*0.7+30,((Z272*90)*0.5+(X272/5)*0.5)*0.7+40)</f>
        <v>40</v>
      </c>
      <c r="AP272" s="39">
        <f>((AZ272/0.96)*0.4+(AS272/0.96)*0.3+(T272/6.3)*0.4)*0.6+40</f>
        <v>67.426976269766044</v>
      </c>
      <c r="AQ272" s="37">
        <f>(AE272/1.5)*0.57+47</f>
        <v>47</v>
      </c>
      <c r="AR272" s="24">
        <f>((AF272/1.8)*0.8+(F272/0.8)*0.2)*0.73+40</f>
        <v>55.613888888888887</v>
      </c>
      <c r="AS272" s="22">
        <f>((AA272/3)*0.6+(AC272/9)*0.2+(AZ272/0.96)*0.2)*0.75+40</f>
        <v>51.680759285117205</v>
      </c>
      <c r="AT272" s="26">
        <f>((AB272/7)*0.65+(AC272/9)*0.2+(AZ272/0.96)*0.25)*0.6+47</f>
        <v>59.421711666069584</v>
      </c>
      <c r="AU272" s="43">
        <f>((AD272/5.5)*0.95+(AY272/0.95)*0.17)*0.67+40</f>
        <v>49.059074375000002</v>
      </c>
      <c r="AV272" s="37">
        <f>(((AG272-321)/-3.21)*0.1+(AU272/0.95)*0.57+(AS272/0.95)*0.2+(AI272/20)*0.2)*0.6+40</f>
        <v>70.473904740773776</v>
      </c>
      <c r="AW272" s="42">
        <f>((AQ272/0.95)*0.4+(AS272/0.95)*0.2+(AR272/0.95)*0.2+(AY272/0.95)*0.2)*0.71+30</f>
        <v>69.795211069952771</v>
      </c>
      <c r="AX272" s="45">
        <f>(BI272*0.3+BK272*0.2+BM272*0.2+AY272*0.1+BN272*0.2)*0.8+30</f>
        <v>57.210845763592303</v>
      </c>
      <c r="AY272" s="47">
        <f>(BI272*0.2+BK272*0.2+BM272*0.2+(AQ272/0.96)*0.45)*0.79+30</f>
        <v>64.940918843283583</v>
      </c>
      <c r="AZ272" s="28">
        <f>(BI272*0.2+BJ272*0.3+(AC272/11)*0.3+(AR272/0.96)*0.1+BM272*0.1+(AY272/0.96)*0.1)*0.65+40</f>
        <v>70.490192758083438</v>
      </c>
      <c r="BA272" s="49">
        <f>IF(C272="C",(((AY272/0.95)*0.35+(AU272/0.95)*0.2+BK272*0.45)*0.55+30),IF(C272="PF",(((AY272/0.95)*0.4+(AU272/0.95)*0.25+BK272*0.35)*0.65+35),(((T272/6.3)*0.1+(AY272/0.95)*0.35+(AU272/0.95)*0.2+BK272*0.35)*0.65+40)))</f>
        <v>66.561565492107135</v>
      </c>
      <c r="BB272" s="45">
        <f>(BL272*0.3+BJ272*0.3+BI272*0.1+BN272*0.1+(AH272/2.8)*0.25)*0.62+40</f>
        <v>65.772840443841176</v>
      </c>
      <c r="BC272" s="5">
        <f>((D272-39)/-0.2)*0.5+50</f>
        <v>70</v>
      </c>
      <c r="BD272" s="5">
        <f>((F272-69)/0.19)*0.45+55</f>
        <v>85.78947368421052</v>
      </c>
      <c r="BE272" s="5">
        <f>((F272-85)/-0.16)*0.45+55</f>
        <v>63.4375</v>
      </c>
      <c r="BF272" s="5">
        <f>((G272-161)/1.34)*0.45+55</f>
        <v>76.492537313432834</v>
      </c>
      <c r="BG272" s="5">
        <f>((G272-295)/-1.34)*0.45+55</f>
        <v>78.507462686567166</v>
      </c>
      <c r="BH272" s="5">
        <f>(M272/29.81)*0.45+55</f>
        <v>57.97383428379738</v>
      </c>
      <c r="BI272" s="5">
        <f>((D272-39)/-0.2)</f>
        <v>40</v>
      </c>
      <c r="BJ272" s="5">
        <f>((F272-69)/0.19)</f>
        <v>68.421052631578945</v>
      </c>
      <c r="BK272" s="5">
        <f>((F272-85)/-0.16)</f>
        <v>18.75</v>
      </c>
      <c r="BL272" s="5">
        <f>((G272-161)/1.34)</f>
        <v>47.761194029850742</v>
      </c>
      <c r="BM272" s="5">
        <f>((G272-295)/-1.34)</f>
        <v>52.238805970149251</v>
      </c>
      <c r="BN272" s="5">
        <f>(M272/29.81)</f>
        <v>6.6085206306608519</v>
      </c>
      <c r="BP272" s="51" t="s">
        <v>801</v>
      </c>
      <c r="BQ272" s="51" t="s">
        <v>790</v>
      </c>
      <c r="BS272">
        <v>67.599199999999996</v>
      </c>
    </row>
    <row r="273" spans="1:71" x14ac:dyDescent="0.25">
      <c r="A273" s="1">
        <v>181</v>
      </c>
      <c r="B273" s="1" t="s">
        <v>242</v>
      </c>
      <c r="C273" s="1" t="s">
        <v>50</v>
      </c>
      <c r="D273" s="1">
        <v>31</v>
      </c>
      <c r="E273" s="4">
        <f>(F273-5)</f>
        <v>76</v>
      </c>
      <c r="F273">
        <v>81</v>
      </c>
      <c r="G273">
        <v>222</v>
      </c>
      <c r="H273" t="s">
        <v>642</v>
      </c>
      <c r="I273" s="1" t="s">
        <v>587</v>
      </c>
      <c r="J273" s="1" t="s">
        <v>55</v>
      </c>
      <c r="K273" s="1">
        <v>30</v>
      </c>
      <c r="L273" s="1">
        <v>6</v>
      </c>
      <c r="M273" s="1">
        <v>613</v>
      </c>
      <c r="N273" s="12">
        <v>65</v>
      </c>
      <c r="O273" s="12">
        <v>162</v>
      </c>
      <c r="P273" s="12">
        <v>0.40100000000000002</v>
      </c>
      <c r="Q273" s="7">
        <v>30</v>
      </c>
      <c r="R273" s="7">
        <v>84</v>
      </c>
      <c r="S273" s="7">
        <v>0.35699999999999998</v>
      </c>
      <c r="T273" s="1">
        <v>35</v>
      </c>
      <c r="U273" s="1">
        <v>78</v>
      </c>
      <c r="V273" s="1">
        <v>0.44900000000000001</v>
      </c>
      <c r="W273" s="1">
        <v>0.49399999999999999</v>
      </c>
      <c r="X273" s="16">
        <v>28</v>
      </c>
      <c r="Y273" s="16">
        <v>37</v>
      </c>
      <c r="Z273" s="16">
        <v>0.75700000000000001</v>
      </c>
      <c r="AA273" s="20">
        <v>20</v>
      </c>
      <c r="AB273" s="20">
        <v>60</v>
      </c>
      <c r="AC273" s="20">
        <v>80</v>
      </c>
      <c r="AD273" s="32">
        <v>17</v>
      </c>
      <c r="AE273" s="34">
        <v>13</v>
      </c>
      <c r="AF273" s="30">
        <v>6</v>
      </c>
      <c r="AG273" s="1">
        <v>24</v>
      </c>
      <c r="AH273" s="1">
        <v>67</v>
      </c>
      <c r="AI273" s="1">
        <v>188</v>
      </c>
      <c r="AJ273" s="1"/>
      <c r="AK273" s="4">
        <f>(AVERAGE(AM273:BB273)/0.87)*0.85+10</f>
        <v>72.216186741162119</v>
      </c>
      <c r="AL273" s="4">
        <f>AVERAGE(AM273:BB273)</f>
        <v>63.68009701742475</v>
      </c>
      <c r="AM273" s="14">
        <f>((P273*100)*0.5+(N273/6.59)*0.5)*0.66+45</f>
        <v>61.487931714719274</v>
      </c>
      <c r="AN273" s="10">
        <f>(BS273-MIN(BS$2:BS$493))/(MAX(BS$2:BS$493)-MIN(BS$2:BS$493))*61 +45</f>
        <v>64.230477162598703</v>
      </c>
      <c r="AO273" s="18">
        <f>IF(Y273&gt;50,((Z273*107)*0.9+(X273/5)*0.1)*0.7+30,((Z273*90)*0.5+(X273/5)*0.5)*0.7+40)</f>
        <v>65.805499999999995</v>
      </c>
      <c r="AP273" s="39">
        <f>((AZ273/0.96)*0.4+(AS273/0.96)*0.3+(T273/6.3)*0.4)*0.6+40</f>
        <v>69.455737601969602</v>
      </c>
      <c r="AQ273" s="37">
        <f>(AE273/1.5)*0.57+47</f>
        <v>51.94</v>
      </c>
      <c r="AR273" s="24">
        <f>((AF273/1.8)*0.8+(F273/0.8)*0.2)*0.73+40</f>
        <v>56.729166666666671</v>
      </c>
      <c r="AS273" s="22">
        <f>((AA273/3)*0.6+(AC273/9)*0.2+(AZ273/0.96)*0.2)*0.75+40</f>
        <v>55.415797259843131</v>
      </c>
      <c r="AT273" s="26">
        <f>((AB273/7)*0.65+(AC273/9)*0.2+(AZ273/0.96)*0.25)*0.6+47</f>
        <v>62.491987736033607</v>
      </c>
      <c r="AU273" s="43">
        <f>((AD273/5.5)*0.95+(AY273/0.95)*0.17)*0.67+40</f>
        <v>50.13357327781101</v>
      </c>
      <c r="AV273" s="37">
        <f>(((AG273-321)/-3.21)*0.1+(AU273/0.95)*0.57+(AS273/0.95)*0.2+(AI273/20)*0.2)*0.6+40</f>
        <v>71.727378429361551</v>
      </c>
      <c r="AW273" s="42">
        <f>((AQ273/0.95)*0.4+(AS273/0.95)*0.2+(AR273/0.95)*0.2+(AY273/0.95)*0.2)*0.71+30</f>
        <v>72.470923175323094</v>
      </c>
      <c r="AX273" s="45">
        <f>(BI273*0.3+BK273*0.2+BM273*0.2+AY273*0.1+BN273*0.2)*0.8+30</f>
        <v>61.05550850890215</v>
      </c>
      <c r="AY273" s="47">
        <f>(BI273*0.2+BK273*0.2+BM273*0.2+(AQ273/0.96)*0.45)*0.79+30</f>
        <v>68.111493936567172</v>
      </c>
      <c r="AZ273" s="28">
        <f>(BI273*0.2+BJ273*0.3+(AC273/11)*0.3+(AR273/0.96)*0.1+BM273*0.1+(AY273/0.96)*0.1)*0.65+40</f>
        <v>70.927769129662721</v>
      </c>
      <c r="BA273" s="49">
        <f>IF(C273="C",(((AY273/0.95)*0.35+(AU273/0.95)*0.2+BK273*0.45)*0.55+30),IF(C273="PF",(((AY273/0.95)*0.4+(AU273/0.95)*0.25+BK273*0.35)*0.65+35),(((T273/6.3)*0.1+(AY273/0.95)*0.35+(AU273/0.95)*0.2+BK273*0.35)*0.65+40)))</f>
        <v>69.219905212884242</v>
      </c>
      <c r="BB273" s="45">
        <f>(BL273*0.3+BJ273*0.3+BI273*0.1+BN273*0.1+(AH273/2.8)*0.25)*0.62+40</f>
        <v>67.678402466453164</v>
      </c>
      <c r="BC273" s="5">
        <f>((D273-39)/-0.2)*0.5+50</f>
        <v>70</v>
      </c>
      <c r="BD273" s="5">
        <f>((F273-69)/0.19)*0.45+55</f>
        <v>83.421052631578945</v>
      </c>
      <c r="BE273" s="5">
        <f>((F273-85)/-0.16)*0.45+55</f>
        <v>66.25</v>
      </c>
      <c r="BF273" s="5">
        <f>((G273-161)/1.34)*0.45+55</f>
        <v>75.485074626865668</v>
      </c>
      <c r="BG273" s="5">
        <f>((G273-295)/-1.34)*0.45+55</f>
        <v>79.514925373134332</v>
      </c>
      <c r="BH273" s="5">
        <f>(M273/29.81)*0.45+55</f>
        <v>64.253606172425364</v>
      </c>
      <c r="BI273" s="5">
        <f>((D273-39)/-0.2)</f>
        <v>40</v>
      </c>
      <c r="BJ273" s="5">
        <f>((F273-69)/0.19)</f>
        <v>63.157894736842103</v>
      </c>
      <c r="BK273" s="5">
        <f>((F273-85)/-0.16)</f>
        <v>25</v>
      </c>
      <c r="BL273" s="5">
        <f>((G273-161)/1.34)</f>
        <v>45.522388059701491</v>
      </c>
      <c r="BM273" s="5">
        <f>((G273-295)/-1.34)</f>
        <v>54.477611940298502</v>
      </c>
      <c r="BN273" s="5">
        <f>(M273/29.81)</f>
        <v>20.563569272056359</v>
      </c>
      <c r="BP273" s="51" t="s">
        <v>801</v>
      </c>
      <c r="BQ273" s="51" t="s">
        <v>781</v>
      </c>
      <c r="BS273">
        <v>67.484399999999994</v>
      </c>
    </row>
    <row r="274" spans="1:71" x14ac:dyDescent="0.25">
      <c r="A274" s="1">
        <v>490</v>
      </c>
      <c r="B274" s="1" t="s">
        <v>556</v>
      </c>
      <c r="C274" s="1" t="s">
        <v>25</v>
      </c>
      <c r="D274" s="1">
        <v>26</v>
      </c>
      <c r="E274" s="4">
        <f>(F274-5)</f>
        <v>75</v>
      </c>
      <c r="F274">
        <v>80</v>
      </c>
      <c r="G274">
        <v>221</v>
      </c>
      <c r="H274" t="s">
        <v>622</v>
      </c>
      <c r="I274" s="1" t="s">
        <v>587</v>
      </c>
      <c r="J274" s="1" t="s">
        <v>57</v>
      </c>
      <c r="K274" s="1">
        <v>76</v>
      </c>
      <c r="L274" s="1">
        <v>68</v>
      </c>
      <c r="M274" s="1">
        <v>2434</v>
      </c>
      <c r="N274" s="12">
        <v>451</v>
      </c>
      <c r="O274" s="12">
        <v>968</v>
      </c>
      <c r="P274" s="12">
        <v>0.46600000000000003</v>
      </c>
      <c r="Q274" s="7">
        <v>38</v>
      </c>
      <c r="R274" s="7">
        <v>115</v>
      </c>
      <c r="S274" s="7">
        <v>0.33</v>
      </c>
      <c r="T274" s="1">
        <v>413</v>
      </c>
      <c r="U274" s="1">
        <v>853</v>
      </c>
      <c r="V274" s="1">
        <v>0.48399999999999999</v>
      </c>
      <c r="W274" s="1">
        <v>0.48599999999999999</v>
      </c>
      <c r="X274" s="16">
        <v>131</v>
      </c>
      <c r="Y274" s="16">
        <v>200</v>
      </c>
      <c r="Z274" s="16">
        <v>0.65500000000000003</v>
      </c>
      <c r="AA274" s="20">
        <v>127</v>
      </c>
      <c r="AB274" s="20">
        <v>284</v>
      </c>
      <c r="AC274" s="20">
        <v>411</v>
      </c>
      <c r="AD274" s="32">
        <v>173</v>
      </c>
      <c r="AE274" s="34">
        <v>124</v>
      </c>
      <c r="AF274" s="30">
        <v>25</v>
      </c>
      <c r="AG274" s="1">
        <v>117</v>
      </c>
      <c r="AH274" s="1">
        <v>171</v>
      </c>
      <c r="AI274" s="1">
        <v>1071</v>
      </c>
      <c r="AJ274" s="1"/>
      <c r="AK274" s="4">
        <f>(AVERAGE(AM274:BB274)/0.87)*0.85+10</f>
        <v>88.426527181544728</v>
      </c>
      <c r="AL274" s="4">
        <f>AVERAGE(AM274:BB274)</f>
        <v>80.271857232875192</v>
      </c>
      <c r="AM274" s="14">
        <f>((P274*100)*0.5+(N274/6.59)*0.5)*0.66+45</f>
        <v>82.962218512898346</v>
      </c>
      <c r="AN274" s="10">
        <f>(BS274-MIN(BS$2:BS$493))/(MAX(BS$2:BS$493)-MIN(BS$2:BS$493))*61 +45</f>
        <v>64.216450556353209</v>
      </c>
      <c r="AO274" s="18">
        <f>IF(Y274&gt;50,((Z274*107)*0.9+(X274/5)*0.1)*0.7+30,((Z274*90)*0.5+(X274/5)*0.5)*0.7+40)</f>
        <v>75.987549999999999</v>
      </c>
      <c r="AP274" s="39">
        <f>((AZ274/0.96)*0.4+(AS274/0.96)*0.3+(T274/6.3)*0.4)*0.6+40</f>
        <v>90.67704732149366</v>
      </c>
      <c r="AQ274" s="37">
        <f>(AE274/1.5)*0.57+47</f>
        <v>94.12</v>
      </c>
      <c r="AR274" s="24">
        <f>((AF274/1.8)*0.8+(F274/0.8)*0.2)*0.73+40</f>
        <v>62.711111111111109</v>
      </c>
      <c r="AS274" s="22">
        <f>((AA274/3)*0.6+(AC274/9)*0.2+(AZ274/0.96)*0.2)*0.75+40</f>
        <v>78.536343489879911</v>
      </c>
      <c r="AT274" s="26">
        <f>((AB274/7)*0.65+(AC274/9)*0.2+(AZ274/0.96)*0.25)*0.6+47</f>
        <v>80.939200632737055</v>
      </c>
      <c r="AU274" s="43">
        <f>((AD274/5.5)*0.95+(AY274/0.95)*0.17)*0.67+40</f>
        <v>70.665874491028717</v>
      </c>
      <c r="AV274" s="37">
        <f>(((AG274-321)/-3.21)*0.1+(AU274/0.95)*0.57+(AS274/0.95)*0.2+(AI274/20)*0.2)*0.6+40</f>
        <v>85.599179159220483</v>
      </c>
      <c r="AW274" s="42">
        <f>((AQ274/0.95)*0.4+(AS274/0.95)*0.2+(AR274/0.95)*0.2+(AY274/0.95)*0.2)*0.71+30</f>
        <v>92.520976750963527</v>
      </c>
      <c r="AX274" s="45">
        <f>(BI274*0.3+BK274*0.2+BM274*0.2+AY274*0.1+BN274*0.2)*0.8+30</f>
        <v>79.602828205175072</v>
      </c>
      <c r="AY274" s="47">
        <f>(BI274*0.2+BK274*0.2+BM274*0.2+(AQ274/0.96)*0.45)*0.79+30</f>
        <v>88.786685634328364</v>
      </c>
      <c r="AZ274" s="28">
        <f>(BI274*0.2+BJ274*0.3+(AC274/11)*0.3+(AR274/0.96)*0.1+BM274*0.1+(AY274/0.96)*0.1)*0.65+40</f>
        <v>80.872598335231388</v>
      </c>
      <c r="BA274" s="49">
        <f>IF(C274="C",(((AY274/0.95)*0.35+(AU274/0.95)*0.2+BK274*0.45)*0.55+30),IF(C274="PF",(((AY274/0.95)*0.4+(AU274/0.95)*0.25+BK274*0.35)*0.65+35),(((T274/6.3)*0.1+(AY274/0.95)*0.35+(AU274/0.95)*0.2+BK274*0.35)*0.65+40)))</f>
        <v>78.496472757597417</v>
      </c>
      <c r="BB274" s="45">
        <f>(BL274*0.3+BJ274*0.3+BI274*0.1+BN274*0.1+(AH274/2.8)*0.25)*0.62+40</f>
        <v>77.655178767984467</v>
      </c>
      <c r="BC274" s="5">
        <f>((D274-39)/-0.2)*0.5+50</f>
        <v>82.5</v>
      </c>
      <c r="BD274" s="5">
        <f>((F274-69)/0.19)*0.45+55</f>
        <v>81.05263157894737</v>
      </c>
      <c r="BE274" s="5">
        <f>((F274-85)/-0.16)*0.45+55</f>
        <v>69.0625</v>
      </c>
      <c r="BF274" s="5">
        <f>((G274-161)/1.34)*0.45+55</f>
        <v>75.149253731343279</v>
      </c>
      <c r="BG274" s="5">
        <f>((G274-295)/-1.34)*0.45+55</f>
        <v>79.850746268656707</v>
      </c>
      <c r="BH274" s="5">
        <f>(M274/29.81)*0.45+55</f>
        <v>91.74270379067427</v>
      </c>
      <c r="BI274" s="5">
        <f>((D274-39)/-0.2)</f>
        <v>65</v>
      </c>
      <c r="BJ274" s="5">
        <f>((F274-69)/0.19)</f>
        <v>57.89473684210526</v>
      </c>
      <c r="BK274" s="5">
        <f>((F274-85)/-0.16)</f>
        <v>31.25</v>
      </c>
      <c r="BL274" s="5">
        <f>((G274-161)/1.34)</f>
        <v>44.776119402985074</v>
      </c>
      <c r="BM274" s="5">
        <f>((G274-295)/-1.34)</f>
        <v>55.223880597014919</v>
      </c>
      <c r="BN274" s="5">
        <f>(M274/29.81)</f>
        <v>81.650452868165047</v>
      </c>
      <c r="BP274" s="51" t="s">
        <v>796</v>
      </c>
      <c r="BQ274" s="51" t="s">
        <v>787</v>
      </c>
      <c r="BS274">
        <v>67.468000000000004</v>
      </c>
    </row>
    <row r="275" spans="1:71" x14ac:dyDescent="0.25">
      <c r="A275" s="1">
        <v>429</v>
      </c>
      <c r="B275" s="1" t="s">
        <v>494</v>
      </c>
      <c r="C275" s="1" t="s">
        <v>25</v>
      </c>
      <c r="D275" s="1">
        <v>22</v>
      </c>
      <c r="E275" s="4">
        <f>(F275-5)</f>
        <v>76</v>
      </c>
      <c r="F275">
        <v>81</v>
      </c>
      <c r="G275">
        <v>260</v>
      </c>
      <c r="H275" t="s">
        <v>664</v>
      </c>
      <c r="I275" s="1" t="s">
        <v>587</v>
      </c>
      <c r="J275" s="1" t="s">
        <v>89</v>
      </c>
      <c r="K275" s="1">
        <v>58</v>
      </c>
      <c r="L275" s="1">
        <v>49</v>
      </c>
      <c r="M275" s="1">
        <v>1566</v>
      </c>
      <c r="N275" s="12">
        <v>311</v>
      </c>
      <c r="O275" s="12">
        <v>708</v>
      </c>
      <c r="P275" s="12">
        <v>0.439</v>
      </c>
      <c r="Q275" s="7">
        <v>52</v>
      </c>
      <c r="R275" s="7">
        <v>184</v>
      </c>
      <c r="S275" s="7">
        <v>0.28299999999999997</v>
      </c>
      <c r="T275" s="1">
        <v>259</v>
      </c>
      <c r="U275" s="1">
        <v>524</v>
      </c>
      <c r="V275" s="1">
        <v>0.49399999999999999</v>
      </c>
      <c r="W275" s="1">
        <v>0.47599999999999998</v>
      </c>
      <c r="X275" s="16">
        <v>96</v>
      </c>
      <c r="Y275" s="16">
        <v>129</v>
      </c>
      <c r="Z275" s="16">
        <v>0.74399999999999999</v>
      </c>
      <c r="AA275" s="20">
        <v>147</v>
      </c>
      <c r="AB275" s="20">
        <v>294</v>
      </c>
      <c r="AC275" s="20">
        <v>441</v>
      </c>
      <c r="AD275" s="32">
        <v>134</v>
      </c>
      <c r="AE275" s="34">
        <v>44</v>
      </c>
      <c r="AF275" s="30">
        <v>42</v>
      </c>
      <c r="AG275" s="1">
        <v>78</v>
      </c>
      <c r="AH275" s="1">
        <v>153</v>
      </c>
      <c r="AI275" s="1">
        <v>770</v>
      </c>
      <c r="AJ275" s="1"/>
      <c r="AK275" s="4">
        <f>(AVERAGE(AM275:BB275)/0.87)*0.85+10</f>
        <v>84.427775950388849</v>
      </c>
      <c r="AL275" s="4">
        <f>AVERAGE(AM275:BB275)</f>
        <v>76.179017737456817</v>
      </c>
      <c r="AM275" s="14">
        <f>((P275*100)*0.5+(N275/6.59)*0.5)*0.66+45</f>
        <v>75.06059635811836</v>
      </c>
      <c r="AN275" s="10">
        <f>(BS275-MIN(BS$2:BS$493))/(MAX(BS$2:BS$493)-MIN(BS$2:BS$493))*61 +45</f>
        <v>64.202423950107686</v>
      </c>
      <c r="AO275" s="18">
        <f>IF(Y275&gt;50,((Z275*107)*0.9+(X275/5)*0.1)*0.7+30,((Z275*90)*0.5+(X275/5)*0.5)*0.7+40)</f>
        <v>81.497039999999998</v>
      </c>
      <c r="AP275" s="39">
        <f>((AZ275/0.96)*0.4+(AS275/0.96)*0.3+(T275/6.3)*0.4)*0.6+40</f>
        <v>85.948602459586311</v>
      </c>
      <c r="AQ275" s="37">
        <f>(AE275/1.5)*0.57+47</f>
        <v>63.72</v>
      </c>
      <c r="AR275" s="24">
        <f>((AF275/1.8)*0.8+(F275/0.8)*0.2)*0.73+40</f>
        <v>68.409166666666664</v>
      </c>
      <c r="AS275" s="22">
        <f>((AA275/3)*0.6+(AC275/9)*0.2+(AZ275/0.96)*0.2)*0.75+40</f>
        <v>82.305978065969043</v>
      </c>
      <c r="AT275" s="26">
        <f>((AB275/7)*0.65+(AC275/9)*0.2+(AZ275/0.96)*0.25)*0.6+47</f>
        <v>82.165978065969028</v>
      </c>
      <c r="AU275" s="43">
        <f>((AD275/5.5)*0.95+(AY275/0.95)*0.17)*0.67+40</f>
        <v>64.51193032834928</v>
      </c>
      <c r="AV275" s="37">
        <f>(((AG275-321)/-3.21)*0.1+(AU275/0.95)*0.57+(AS275/0.95)*0.2+(AI275/20)*0.2)*0.6+40</f>
        <v>82.782895590778708</v>
      </c>
      <c r="AW275" s="42">
        <f>((AQ275/0.95)*0.4+(AS275/0.95)*0.2+(AR275/0.95)*0.2+(AY275/0.95)*0.2)*0.71+30</f>
        <v>82.802823002534126</v>
      </c>
      <c r="AX275" s="45">
        <f>(BI275*0.3+BK275*0.2+BM275*0.2+AY275*0.1+BN275*0.2)*0.8+30</f>
        <v>72.992591874583809</v>
      </c>
      <c r="AY275" s="47">
        <f>(BI275*0.2+BK275*0.2+BM275*0.2+(AQ275/0.96)*0.45)*0.79+30</f>
        <v>75.103178171641801</v>
      </c>
      <c r="AZ275" s="28">
        <f>(BI275*0.2+BJ275*0.3+(AC275/11)*0.3+(AR275/0.96)*0.1+BM275*0.1+(AY275/0.96)*0.1)*0.65+40</f>
        <v>82.598259622201795</v>
      </c>
      <c r="BA275" s="49">
        <f>IF(C275="C",(((AY275/0.95)*0.35+(AU275/0.95)*0.2+BK275*0.45)*0.55+30),IF(C275="PF",(((AY275/0.95)*0.4+(AU275/0.95)*0.25+BK275*0.35)*0.65+35),(((T275/6.3)*0.1+(AY275/0.95)*0.35+(AU275/0.95)*0.2+BK275*0.35)*0.65+40)))</f>
        <v>72.276989476824866</v>
      </c>
      <c r="BB275" s="45">
        <f>(BL275*0.3+BJ275*0.3+BI275*0.1+BN275*0.1+(AH275/2.8)*0.25)*0.62+40</f>
        <v>82.485830165977319</v>
      </c>
      <c r="BC275" s="5">
        <f>((D275-39)/-0.2)*0.5+50</f>
        <v>92.5</v>
      </c>
      <c r="BD275" s="5">
        <f>((F275-69)/0.19)*0.45+55</f>
        <v>83.421052631578945</v>
      </c>
      <c r="BE275" s="5">
        <f>((F275-85)/-0.16)*0.45+55</f>
        <v>66.25</v>
      </c>
      <c r="BF275" s="5">
        <f>((G275-161)/1.34)*0.45+55</f>
        <v>88.24626865671641</v>
      </c>
      <c r="BG275" s="5">
        <f>((G275-295)/-1.34)*0.45+55</f>
        <v>66.753731343283576</v>
      </c>
      <c r="BH275" s="5">
        <f>(M275/29.81)*0.45+55</f>
        <v>78.63971821536397</v>
      </c>
      <c r="BI275" s="5">
        <f>((D275-39)/-0.2)</f>
        <v>85</v>
      </c>
      <c r="BJ275" s="5">
        <f>((F275-69)/0.19)</f>
        <v>63.157894736842103</v>
      </c>
      <c r="BK275" s="5">
        <f>((F275-85)/-0.16)</f>
        <v>25</v>
      </c>
      <c r="BL275" s="5">
        <f>((G275-161)/1.34)</f>
        <v>73.880597014925371</v>
      </c>
      <c r="BM275" s="5">
        <f>((G275-295)/-1.34)</f>
        <v>26.119402985074625</v>
      </c>
      <c r="BN275" s="5">
        <f>(M275/29.81)</f>
        <v>52.532707145253276</v>
      </c>
      <c r="BP275" s="51" t="s">
        <v>805</v>
      </c>
      <c r="BQ275" s="51" t="s">
        <v>781</v>
      </c>
      <c r="BS275">
        <v>67.451599999999999</v>
      </c>
    </row>
    <row r="276" spans="1:71" x14ac:dyDescent="0.25">
      <c r="A276" s="1">
        <v>370</v>
      </c>
      <c r="B276" s="1" t="s">
        <v>434</v>
      </c>
      <c r="C276" s="1" t="s">
        <v>50</v>
      </c>
      <c r="D276" s="1">
        <v>21</v>
      </c>
      <c r="E276" s="4">
        <f>(F276-5)</f>
        <v>75</v>
      </c>
      <c r="F276">
        <v>80</v>
      </c>
      <c r="G276">
        <v>198</v>
      </c>
      <c r="H276" t="s">
        <v>665</v>
      </c>
      <c r="I276" s="1" t="s">
        <v>587</v>
      </c>
      <c r="J276" s="1" t="s">
        <v>95</v>
      </c>
      <c r="K276" s="1">
        <v>74</v>
      </c>
      <c r="L276" s="1">
        <v>13</v>
      </c>
      <c r="M276" s="1">
        <v>1432</v>
      </c>
      <c r="N276" s="12">
        <v>176</v>
      </c>
      <c r="O276" s="12">
        <v>391</v>
      </c>
      <c r="P276" s="12">
        <v>0.45</v>
      </c>
      <c r="Q276" s="7">
        <v>35</v>
      </c>
      <c r="R276" s="7">
        <v>104</v>
      </c>
      <c r="S276" s="7">
        <v>0.33700000000000002</v>
      </c>
      <c r="T276" s="1">
        <v>141</v>
      </c>
      <c r="U276" s="1">
        <v>287</v>
      </c>
      <c r="V276" s="1">
        <v>0.49099999999999999</v>
      </c>
      <c r="W276" s="1">
        <v>0.495</v>
      </c>
      <c r="X276" s="16">
        <v>58</v>
      </c>
      <c r="Y276" s="16">
        <v>79</v>
      </c>
      <c r="Z276" s="16">
        <v>0.73399999999999999</v>
      </c>
      <c r="AA276" s="20">
        <v>70</v>
      </c>
      <c r="AB276" s="20">
        <v>151</v>
      </c>
      <c r="AC276" s="20">
        <v>221</v>
      </c>
      <c r="AD276" s="32">
        <v>65</v>
      </c>
      <c r="AE276" s="34">
        <v>44</v>
      </c>
      <c r="AF276" s="30">
        <v>30</v>
      </c>
      <c r="AG276" s="1">
        <v>52</v>
      </c>
      <c r="AH276" s="1">
        <v>97</v>
      </c>
      <c r="AI276" s="1">
        <v>445</v>
      </c>
      <c r="AJ276" s="1"/>
      <c r="AK276" s="4">
        <f>(AVERAGE(AM276:BB276)/0.87)*0.85+10</f>
        <v>81.332618102016966</v>
      </c>
      <c r="AL276" s="4">
        <f>AVERAGE(AM276:BB276)</f>
        <v>73.011032645593843</v>
      </c>
      <c r="AM276" s="14">
        <f>((P276*100)*0.5+(N276/6.59)*0.5)*0.66+45</f>
        <v>68.663353566009107</v>
      </c>
      <c r="AN276" s="10">
        <f>(BS276-MIN(BS$2:BS$493))/(MAX(BS$2:BS$493)-MIN(BS$2:BS$493))*61 +45</f>
        <v>64.090211100143577</v>
      </c>
      <c r="AO276" s="18">
        <f>IF(Y276&gt;50,((Z276*107)*0.9+(X276/5)*0.1)*0.7+30,((Z276*90)*0.5+(X276/5)*0.5)*0.7+40)</f>
        <v>80.290940000000006</v>
      </c>
      <c r="AP276" s="39">
        <f>((AZ276/0.96)*0.4+(AS276/0.96)*0.3+(T276/6.3)*0.4)*0.6+40</f>
        <v>78.340635380054522</v>
      </c>
      <c r="AQ276" s="37">
        <f>(AE276/1.5)*0.57+47</f>
        <v>63.72</v>
      </c>
      <c r="AR276" s="24">
        <f>((AF276/1.8)*0.8+(F276/0.8)*0.2)*0.73+40</f>
        <v>64.333333333333343</v>
      </c>
      <c r="AS276" s="22">
        <f>((AA276/3)*0.6+(AC276/9)*0.2+(AZ276/0.96)*0.2)*0.75+40</f>
        <v>66.944078401096093</v>
      </c>
      <c r="AT276" s="26">
        <f>((AB276/7)*0.65+(AC276/9)*0.2+(AZ276/0.96)*0.25)*0.6+47</f>
        <v>71.120268877286577</v>
      </c>
      <c r="AU276" s="43">
        <f>((AD276/5.5)*0.95+(AY276/0.95)*0.17)*0.67+40</f>
        <v>57.616345615430625</v>
      </c>
      <c r="AV276" s="37">
        <f>(((AG276-321)/-3.21)*0.1+(AU276/0.95)*0.57+(AS276/0.95)*0.2+(AI276/20)*0.2)*0.6+40</f>
        <v>76.896015918555264</v>
      </c>
      <c r="AW276" s="42">
        <f>((AQ276/0.95)*0.4+(AS276/0.95)*0.2+(AR276/0.95)*0.2+(AY276/0.95)*0.2)*0.71+30</f>
        <v>81.255802472370178</v>
      </c>
      <c r="AX276" s="45">
        <f>(BI276*0.3+BK276*0.2+BM276*0.2+AY276*0.1+BN276*0.2)*0.8+30</f>
        <v>82.603391032434274</v>
      </c>
      <c r="AY276" s="47">
        <f>(BI276*0.2+BK276*0.2+BM276*0.2+(AQ276/0.96)*0.45)*0.79+30</f>
        <v>84.191125932835831</v>
      </c>
      <c r="AZ276" s="28">
        <f>(BI276*0.2+BJ276*0.3+(AC276/11)*0.3+(AR276/0.96)*0.1+BM276*0.1+(AY276/0.96)*0.1)*0.65+40</f>
        <v>81.668768433681691</v>
      </c>
      <c r="BA276" s="49">
        <f>IF(C276="C",(((AY276/0.95)*0.35+(AU276/0.95)*0.2+BK276*0.45)*0.55+30),IF(C276="PF",(((AY276/0.95)*0.4+(AU276/0.95)*0.25+BK276*0.35)*0.65+35),(((T276/6.3)*0.1+(AY276/0.95)*0.35+(AU276/0.95)*0.2+BK276*0.35)*0.65+40)))</f>
        <v>76.610038041315732</v>
      </c>
      <c r="BB276" s="45">
        <f>(BL276*0.3+BJ276*0.3+BI276*0.1+BN276*0.1+(AH276/2.8)*0.25)*0.62+40</f>
        <v>69.832214224954654</v>
      </c>
      <c r="BC276" s="5">
        <f>((D276-39)/-0.2)*0.5+50</f>
        <v>95</v>
      </c>
      <c r="BD276" s="5">
        <f>((F276-69)/0.19)*0.45+55</f>
        <v>81.05263157894737</v>
      </c>
      <c r="BE276" s="5">
        <f>((F276-85)/-0.16)*0.45+55</f>
        <v>69.0625</v>
      </c>
      <c r="BF276" s="5">
        <f>((G276-161)/1.34)*0.45+55</f>
        <v>67.425373134328353</v>
      </c>
      <c r="BG276" s="5">
        <f>((G276-295)/-1.34)*0.45+55</f>
        <v>87.574626865671632</v>
      </c>
      <c r="BH276" s="5">
        <f>(M276/29.81)*0.45+55</f>
        <v>76.616907078161688</v>
      </c>
      <c r="BI276" s="5">
        <f>((D276-39)/-0.2)</f>
        <v>90</v>
      </c>
      <c r="BJ276" s="5">
        <f>((F276-69)/0.19)</f>
        <v>57.89473684210526</v>
      </c>
      <c r="BK276" s="5">
        <f>((F276-85)/-0.16)</f>
        <v>31.25</v>
      </c>
      <c r="BL276" s="5">
        <f>((G276-161)/1.34)</f>
        <v>27.611940298507459</v>
      </c>
      <c r="BM276" s="5">
        <f>((G276-295)/-1.34)</f>
        <v>72.388059701492537</v>
      </c>
      <c r="BN276" s="5">
        <f>(M276/29.81)</f>
        <v>48.037571284803761</v>
      </c>
      <c r="BP276" s="51" t="s">
        <v>794</v>
      </c>
      <c r="BQ276" s="51" t="s">
        <v>781</v>
      </c>
      <c r="BS276">
        <v>67.320400000000006</v>
      </c>
    </row>
    <row r="277" spans="1:71" x14ac:dyDescent="0.25">
      <c r="A277" s="1">
        <v>313</v>
      </c>
      <c r="B277" s="1" t="s">
        <v>375</v>
      </c>
      <c r="C277" s="1" t="s">
        <v>25</v>
      </c>
      <c r="D277" s="1">
        <v>27</v>
      </c>
      <c r="E277" s="4">
        <f>(F277-5)</f>
        <v>77</v>
      </c>
      <c r="F277">
        <v>82</v>
      </c>
      <c r="G277">
        <v>240</v>
      </c>
      <c r="H277" t="s">
        <v>594</v>
      </c>
      <c r="I277" s="1" t="s">
        <v>663</v>
      </c>
      <c r="J277" s="1" t="s">
        <v>55</v>
      </c>
      <c r="K277" s="1">
        <v>17</v>
      </c>
      <c r="L277" s="1">
        <v>4</v>
      </c>
      <c r="M277" s="1">
        <v>296</v>
      </c>
      <c r="N277" s="12">
        <v>28</v>
      </c>
      <c r="O277" s="12">
        <v>53</v>
      </c>
      <c r="P277" s="12">
        <v>0.52800000000000002</v>
      </c>
      <c r="Q277" s="7">
        <v>8</v>
      </c>
      <c r="R277" s="7">
        <v>19</v>
      </c>
      <c r="S277" s="7">
        <v>0.42099999999999999</v>
      </c>
      <c r="T277" s="1">
        <v>20</v>
      </c>
      <c r="U277" s="1">
        <v>34</v>
      </c>
      <c r="V277" s="1">
        <v>0.58799999999999997</v>
      </c>
      <c r="W277" s="1">
        <v>0.60399999999999998</v>
      </c>
      <c r="X277" s="16">
        <v>8</v>
      </c>
      <c r="Y277" s="16">
        <v>13</v>
      </c>
      <c r="Z277" s="16">
        <v>0.61499999999999999</v>
      </c>
      <c r="AA277" s="20">
        <v>7</v>
      </c>
      <c r="AB277" s="20">
        <v>38</v>
      </c>
      <c r="AC277" s="20">
        <v>45</v>
      </c>
      <c r="AD277" s="32">
        <v>33</v>
      </c>
      <c r="AE277" s="34">
        <v>12</v>
      </c>
      <c r="AF277" s="30">
        <v>3</v>
      </c>
      <c r="AG277" s="1">
        <v>22</v>
      </c>
      <c r="AH277" s="1">
        <v>41</v>
      </c>
      <c r="AI277" s="1">
        <v>72</v>
      </c>
      <c r="AJ277" s="1"/>
      <c r="AK277" s="4">
        <f>(AVERAGE(AM277:BB277)/0.87)*0.85+10</f>
        <v>71.846272324480452</v>
      </c>
      <c r="AL277" s="4">
        <f>AVERAGE(AM277:BB277)</f>
        <v>63.301478732115285</v>
      </c>
      <c r="AM277" s="14">
        <f>((P277*100)*0.5+(N277/6.59)*0.5)*0.66+45</f>
        <v>63.826124430956</v>
      </c>
      <c r="AN277" s="10">
        <f>(BS277-MIN(BS$2:BS$493))/(MAX(BS$2:BS$493)-MIN(BS$2:BS$493))*61 +45</f>
        <v>63.837732187724335</v>
      </c>
      <c r="AO277" s="18">
        <f>IF(Y277&gt;50,((Z277*107)*0.9+(X277/5)*0.1)*0.7+30,((Z277*90)*0.5+(X277/5)*0.5)*0.7+40)</f>
        <v>59.932500000000005</v>
      </c>
      <c r="AP277" s="39">
        <f>((AZ277/0.96)*0.4+(AS277/0.96)*0.3+(T277/6.3)*0.4)*0.6+40</f>
        <v>68.988304320361237</v>
      </c>
      <c r="AQ277" s="37">
        <f>(AE277/1.5)*0.57+47</f>
        <v>51.56</v>
      </c>
      <c r="AR277" s="24">
        <f>((AF277/1.8)*0.8+(F277/0.8)*0.2)*0.73+40</f>
        <v>55.938333333333333</v>
      </c>
      <c r="AS277" s="22">
        <f>((AA277/3)*0.6+(AC277/9)*0.2+(AZ277/0.96)*0.2)*0.75+40</f>
        <v>53.206377375360262</v>
      </c>
      <c r="AT277" s="26">
        <f>((AB277/7)*0.65+(AC277/9)*0.2+(AZ277/0.96)*0.25)*0.6+47</f>
        <v>61.123520232503118</v>
      </c>
      <c r="AU277" s="43">
        <f>((AD277/5.5)*0.95+(AY277/0.95)*0.17)*0.67+40</f>
        <v>51.974346361842109</v>
      </c>
      <c r="AV277" s="37">
        <f>(((AG277-321)/-3.21)*0.1+(AU277/0.95)*0.57+(AS277/0.95)*0.2+(AI277/20)*0.2)*0.6+40</f>
        <v>71.452355300195535</v>
      </c>
      <c r="AW277" s="42">
        <f>((AQ277/0.95)*0.4+(AS277/0.95)*0.2+(AR277/0.95)*0.2+(AY277/0.95)*0.2)*0.71+30</f>
        <v>71.895320939630977</v>
      </c>
      <c r="AX277" s="45">
        <f>(BI277*0.3+BK277*0.2+BM277*0.2+AY277*0.1+BN277*0.2)*0.8+30</f>
        <v>60.997563763812607</v>
      </c>
      <c r="AY277" s="47">
        <f>(BI277*0.2+BK277*0.2+BM277*0.2+(AQ277/0.96)*0.45)*0.79+30</f>
        <v>68.020887126865674</v>
      </c>
      <c r="AZ277" s="28">
        <f>(BI277*0.2+BJ277*0.3+(AC277/11)*0.3+(AR277/0.96)*0.1+BM277*0.1+(AY277/0.96)*0.1)*0.65+40</f>
        <v>73.00081520230566</v>
      </c>
      <c r="BA277" s="49">
        <f>IF(C277="C",(((AY277/0.95)*0.35+(AU277/0.95)*0.2+BK277*0.45)*0.55+30),IF(C277="PF",(((AY277/0.95)*0.4+(AU277/0.95)*0.25+BK277*0.35)*0.65+35),(((T277/6.3)*0.1+(AY277/0.95)*0.35+(AU277/0.95)*0.2+BK277*0.35)*0.65+40)))</f>
        <v>66.772216512404654</v>
      </c>
      <c r="BB277" s="45">
        <f>(BL277*0.3+BJ277*0.3+BI277*0.1+BN277*0.1+(AH277/2.8)*0.25)*0.62+40</f>
        <v>70.297262626549141</v>
      </c>
      <c r="BC277" s="5">
        <f>((D277-39)/-0.2)*0.5+50</f>
        <v>80</v>
      </c>
      <c r="BD277" s="5">
        <f>((F277-69)/0.19)*0.45+55</f>
        <v>85.78947368421052</v>
      </c>
      <c r="BE277" s="5">
        <f>((F277-85)/-0.16)*0.45+55</f>
        <v>63.4375</v>
      </c>
      <c r="BF277" s="5">
        <f>((G277-161)/1.34)*0.45+55</f>
        <v>81.52985074626865</v>
      </c>
      <c r="BG277" s="5">
        <f>((G277-295)/-1.34)*0.45+55</f>
        <v>73.470149253731336</v>
      </c>
      <c r="BH277" s="5">
        <f>(M277/29.81)*0.45+55</f>
        <v>59.468299228446831</v>
      </c>
      <c r="BI277" s="5">
        <f>((D277-39)/-0.2)</f>
        <v>60</v>
      </c>
      <c r="BJ277" s="5">
        <f>((F277-69)/0.19)</f>
        <v>68.421052631578945</v>
      </c>
      <c r="BK277" s="5">
        <f>((F277-85)/-0.16)</f>
        <v>18.75</v>
      </c>
      <c r="BL277" s="5">
        <f>((G277-161)/1.34)</f>
        <v>58.955223880597011</v>
      </c>
      <c r="BM277" s="5">
        <f>((G277-295)/-1.34)</f>
        <v>41.044776119402982</v>
      </c>
      <c r="BN277" s="5">
        <f>(M277/29.81)</f>
        <v>9.9295538409929556</v>
      </c>
      <c r="BP277" s="51" t="s">
        <v>794</v>
      </c>
      <c r="BQ277" s="51" t="s">
        <v>790</v>
      </c>
      <c r="BS277">
        <v>67.025199999999998</v>
      </c>
    </row>
    <row r="278" spans="1:71" x14ac:dyDescent="0.25">
      <c r="A278" s="1">
        <v>53</v>
      </c>
      <c r="B278" s="1" t="s">
        <v>111</v>
      </c>
      <c r="C278" s="1" t="s">
        <v>30</v>
      </c>
      <c r="D278" s="1">
        <v>22</v>
      </c>
      <c r="E278" s="4">
        <f>(F278-5)</f>
        <v>71</v>
      </c>
      <c r="F278">
        <v>76</v>
      </c>
      <c r="G278">
        <v>200</v>
      </c>
      <c r="H278" t="s">
        <v>623</v>
      </c>
      <c r="I278" s="1" t="s">
        <v>587</v>
      </c>
      <c r="J278" s="1" t="s">
        <v>107</v>
      </c>
      <c r="K278" s="1">
        <v>2</v>
      </c>
      <c r="L278" s="1">
        <v>1</v>
      </c>
      <c r="M278" s="1">
        <v>74</v>
      </c>
      <c r="N278" s="12">
        <v>9</v>
      </c>
      <c r="O278" s="12">
        <v>30</v>
      </c>
      <c r="P278" s="12">
        <v>0.3</v>
      </c>
      <c r="Q278" s="7">
        <v>2</v>
      </c>
      <c r="R278" s="7">
        <v>10</v>
      </c>
      <c r="S278" s="7">
        <v>0.2</v>
      </c>
      <c r="T278" s="1">
        <v>7</v>
      </c>
      <c r="U278" s="1">
        <v>20</v>
      </c>
      <c r="V278" s="1">
        <v>0.35</v>
      </c>
      <c r="W278" s="1">
        <v>0.33300000000000002</v>
      </c>
      <c r="X278" s="16">
        <v>2</v>
      </c>
      <c r="Y278" s="16">
        <v>5</v>
      </c>
      <c r="Z278" s="16">
        <v>0.4</v>
      </c>
      <c r="AA278" s="20">
        <v>2</v>
      </c>
      <c r="AB278" s="20">
        <v>7</v>
      </c>
      <c r="AC278" s="20">
        <v>9</v>
      </c>
      <c r="AD278" s="32">
        <v>8</v>
      </c>
      <c r="AE278" s="34">
        <v>3</v>
      </c>
      <c r="AF278" s="30">
        <v>0</v>
      </c>
      <c r="AG278" s="1">
        <v>6</v>
      </c>
      <c r="AH278" s="1">
        <v>4</v>
      </c>
      <c r="AI278" s="1">
        <v>22</v>
      </c>
      <c r="AJ278" s="1"/>
      <c r="AK278" s="4">
        <f>(AVERAGE(AM278:BB278)/0.87)*0.85+10</f>
        <v>71.950650336800521</v>
      </c>
      <c r="AL278" s="4">
        <f>AVERAGE(AM278:BB278)</f>
        <v>63.408312697666418</v>
      </c>
      <c r="AM278" s="14">
        <f>((P278*100)*0.5+(N278/6.59)*0.5)*0.66+45</f>
        <v>55.350682852807282</v>
      </c>
      <c r="AN278" s="10">
        <f>(BS278-MIN(BS$2:BS$493))/(MAX(BS$2:BS$493)-MIN(BS$2:BS$493))*61 +45</f>
        <v>63.761441134242645</v>
      </c>
      <c r="AO278" s="18">
        <f>IF(Y278&gt;50,((Z278*107)*0.9+(X278/5)*0.1)*0.7+30,((Z278*90)*0.5+(X278/5)*0.5)*0.7+40)</f>
        <v>52.739999999999995</v>
      </c>
      <c r="AP278" s="39">
        <f>((AZ278/0.96)*0.4+(AS278/0.96)*0.3+(T278/6.3)*0.4)*0.6+40</f>
        <v>68.004323211092824</v>
      </c>
      <c r="AQ278" s="37">
        <f>(AE278/1.5)*0.57+47</f>
        <v>48.14</v>
      </c>
      <c r="AR278" s="24">
        <f>((AF278/1.8)*0.8+(F278/0.8)*0.2)*0.73+40</f>
        <v>53.87</v>
      </c>
      <c r="AS278" s="22">
        <f>((AA278/3)*0.6+(AC278/9)*0.2+(AZ278/0.96)*0.2)*0.75+40</f>
        <v>51.724563101776873</v>
      </c>
      <c r="AT278" s="26">
        <f>((AB278/7)*0.65+(AC278/9)*0.2+(AZ278/0.96)*0.25)*0.6+47</f>
        <v>58.784563101776868</v>
      </c>
      <c r="AU278" s="43">
        <f>((AD278/5.5)*0.95+(AY278/0.95)*0.17)*0.67+40</f>
        <v>50.678755816686603</v>
      </c>
      <c r="AV278" s="37">
        <f>(((AG278-321)/-3.21)*0.1+(AU278/0.95)*0.57+(AS278/0.95)*0.2+(AI278/20)*0.2)*0.6+40</f>
        <v>70.79783158467923</v>
      </c>
      <c r="AW278" s="42">
        <f>((AQ278/0.95)*0.4+(AS278/0.95)*0.2+(AR278/0.95)*0.2+(AY278/0.95)*0.2)*0.71+30</f>
        <v>72.333996540264025</v>
      </c>
      <c r="AX278" s="45">
        <f>(BI278*0.3+BK278*0.2+BM278*0.2+AY278*0.1+BN278*0.2)*0.8+30</f>
        <v>77.648132638714344</v>
      </c>
      <c r="AY278" s="47">
        <f>(BI278*0.2+BK278*0.2+BM278*0.2+(AQ278/0.96)*0.45)*0.79+30</f>
        <v>81.345836287313432</v>
      </c>
      <c r="AZ278" s="28">
        <f>(BI278*0.2+BJ278*0.3+(AC278/11)*0.3+(AR278/0.96)*0.1+BM278*0.1+(AY278/0.96)*0.1)*0.65+40</f>
        <v>72.157203851371975</v>
      </c>
      <c r="BA278" s="49">
        <f>IF(C278="C",(((AY278/0.95)*0.35+(AU278/0.95)*0.2+BK278*0.45)*0.55+30),IF(C278="PF",(((AY278/0.95)*0.4+(AU278/0.95)*0.25+BK278*0.35)*0.65+35),(((T278/6.3)*0.1+(AY278/0.95)*0.35+(AU278/0.95)*0.2+BK278*0.35)*0.65+40)))</f>
        <v>79.28427197120439</v>
      </c>
      <c r="BB278" s="45">
        <f>(BL278*0.3+BJ278*0.3+BI278*0.1+BN278*0.1+(AH278/2.8)*0.25)*0.62+40</f>
        <v>57.911401070732225</v>
      </c>
      <c r="BC278" s="5">
        <f>((D278-39)/-0.2)*0.5+50</f>
        <v>92.5</v>
      </c>
      <c r="BD278" s="5">
        <f>((F278-69)/0.19)*0.45+55</f>
        <v>71.578947368421055</v>
      </c>
      <c r="BE278" s="5">
        <f>((F278-85)/-0.16)*0.45+55</f>
        <v>80.3125</v>
      </c>
      <c r="BF278" s="5">
        <f>((G278-161)/1.34)*0.45+55</f>
        <v>68.097014925373131</v>
      </c>
      <c r="BG278" s="5">
        <f>((G278-295)/-1.34)*0.45+55</f>
        <v>86.902985074626869</v>
      </c>
      <c r="BH278" s="5">
        <f>(M278/29.81)*0.45+55</f>
        <v>56.117074807111706</v>
      </c>
      <c r="BI278" s="5">
        <f>((D278-39)/-0.2)</f>
        <v>85</v>
      </c>
      <c r="BJ278" s="5">
        <f>((F278-69)/0.19)</f>
        <v>36.842105263157897</v>
      </c>
      <c r="BK278" s="5">
        <f>((F278-85)/-0.16)</f>
        <v>56.25</v>
      </c>
      <c r="BL278" s="5">
        <f>((G278-161)/1.34)</f>
        <v>29.104477611940297</v>
      </c>
      <c r="BM278" s="5">
        <f>((G278-295)/-1.34)</f>
        <v>70.895522388059703</v>
      </c>
      <c r="BN278" s="5">
        <f>(M278/29.81)</f>
        <v>2.4823884602482389</v>
      </c>
      <c r="BP278" s="51" t="s">
        <v>788</v>
      </c>
      <c r="BQ278" s="51" t="s">
        <v>781</v>
      </c>
      <c r="BS278">
        <v>66.936000000000007</v>
      </c>
    </row>
    <row r="279" spans="1:71" x14ac:dyDescent="0.25">
      <c r="A279" s="1">
        <v>57</v>
      </c>
      <c r="B279" s="1" t="s">
        <v>115</v>
      </c>
      <c r="C279" s="1" t="s">
        <v>25</v>
      </c>
      <c r="D279" s="1">
        <v>27</v>
      </c>
      <c r="E279" s="4">
        <f>(F279-5)</f>
        <v>75</v>
      </c>
      <c r="F279">
        <v>80</v>
      </c>
      <c r="G279">
        <v>230</v>
      </c>
      <c r="H279" t="s">
        <v>706</v>
      </c>
      <c r="I279" s="1" t="s">
        <v>587</v>
      </c>
      <c r="J279" s="1" t="s">
        <v>99</v>
      </c>
      <c r="K279" s="1">
        <v>79</v>
      </c>
      <c r="L279" s="1">
        <v>5</v>
      </c>
      <c r="M279" s="1">
        <v>1564</v>
      </c>
      <c r="N279" s="12">
        <v>226</v>
      </c>
      <c r="O279" s="12">
        <v>464</v>
      </c>
      <c r="P279" s="12">
        <v>0.48699999999999999</v>
      </c>
      <c r="Q279" s="7">
        <v>29</v>
      </c>
      <c r="R279" s="7">
        <v>84</v>
      </c>
      <c r="S279" s="7">
        <v>0.34499999999999997</v>
      </c>
      <c r="T279" s="1">
        <v>197</v>
      </c>
      <c r="U279" s="1">
        <v>380</v>
      </c>
      <c r="V279" s="1">
        <v>0.51800000000000002</v>
      </c>
      <c r="W279" s="1">
        <v>0.51800000000000002</v>
      </c>
      <c r="X279" s="16">
        <v>86</v>
      </c>
      <c r="Y279" s="16">
        <v>148</v>
      </c>
      <c r="Z279" s="16">
        <v>0.58099999999999996</v>
      </c>
      <c r="AA279" s="20">
        <v>139</v>
      </c>
      <c r="AB279" s="20">
        <v>258</v>
      </c>
      <c r="AC279" s="20">
        <v>397</v>
      </c>
      <c r="AD279" s="32">
        <v>83</v>
      </c>
      <c r="AE279" s="34">
        <v>43</v>
      </c>
      <c r="AF279" s="30">
        <v>41</v>
      </c>
      <c r="AG279" s="1">
        <v>88</v>
      </c>
      <c r="AH279" s="1">
        <v>144</v>
      </c>
      <c r="AI279" s="1">
        <v>567</v>
      </c>
      <c r="AJ279" s="1"/>
      <c r="AK279" s="4">
        <f>(AVERAGE(AM279:BB279)/0.87)*0.85+10</f>
        <v>81.613742774886731</v>
      </c>
      <c r="AL279" s="4">
        <f>AVERAGE(AM279:BB279)</f>
        <v>73.298772016648769</v>
      </c>
      <c r="AM279" s="14">
        <f>((P279*100)*0.5+(N279/6.59)*0.5)*0.66+45</f>
        <v>72.388147192716247</v>
      </c>
      <c r="AN279" s="10">
        <f>(BS279-MIN(BS$2:BS$493))/(MAX(BS$2:BS$493)-MIN(BS$2:BS$493))*61 +45</f>
        <v>63.585253275305107</v>
      </c>
      <c r="AO279" s="18">
        <f>IF(Y279&gt;50,((Z279*107)*0.9+(X279/5)*0.1)*0.7+30,((Z279*90)*0.5+(X279/5)*0.5)*0.7+40)</f>
        <v>70.369209999999995</v>
      </c>
      <c r="AP279" s="39">
        <f>((AZ279/0.96)*0.4+(AS279/0.96)*0.3+(T279/6.3)*0.4)*0.6+40</f>
        <v>82.217046339070009</v>
      </c>
      <c r="AQ279" s="37">
        <f>(AE279/1.5)*0.57+47</f>
        <v>63.34</v>
      </c>
      <c r="AR279" s="24">
        <f>((AF279/1.8)*0.8+(F279/0.8)*0.2)*0.73+40</f>
        <v>67.902222222222221</v>
      </c>
      <c r="AS279" s="22">
        <f>((AA279/3)*0.6+(AC279/9)*0.2+(AZ279/0.96)*0.2)*0.75+40</f>
        <v>79.809203413132749</v>
      </c>
      <c r="AT279" s="26">
        <f>((AB279/7)*0.65+(AC279/9)*0.2+(AZ279/0.96)*0.25)*0.6+47</f>
        <v>79.010155794085122</v>
      </c>
      <c r="AU279" s="43">
        <f>((AD279/5.5)*0.95+(AY279/0.95)*0.17)*0.67+40</f>
        <v>58.661885087021531</v>
      </c>
      <c r="AV279" s="37">
        <f>(((AG279-321)/-3.21)*0.1+(AU279/0.95)*0.57+(AS279/0.95)*0.2+(AI279/20)*0.2)*0.6+40</f>
        <v>78.956581354639354</v>
      </c>
      <c r="AW279" s="42">
        <f>((AQ279/0.95)*0.4+(AS279/0.95)*0.2+(AR279/0.95)*0.2+(AY279/0.95)*0.2)*0.71+30</f>
        <v>82.305131774269711</v>
      </c>
      <c r="AX279" s="45">
        <f>(BI279*0.3+BK279*0.2+BM279*0.2+AY279*0.1+BN279*0.2)*0.8+30</f>
        <v>71.598674348648416</v>
      </c>
      <c r="AY279" s="47">
        <f>(BI279*0.2+BK279*0.2+BM279*0.2+(AQ279/0.96)*0.45)*0.79+30</f>
        <v>75.537272854477621</v>
      </c>
      <c r="AZ279" s="28">
        <f>(BI279*0.2+BJ279*0.3+(AC279/11)*0.3+(AR279/0.96)*0.1+BM279*0.1+(AY279/0.96)*0.1)*0.65+40</f>
        <v>78.992235177382881</v>
      </c>
      <c r="BA279" s="49">
        <f>IF(C279="C",(((AY279/0.95)*0.35+(AU279/0.95)*0.2+BK279*0.45)*0.55+30),IF(C279="PF",(((AY279/0.95)*0.4+(AU279/0.95)*0.25+BK279*0.35)*0.65+35),(((T279/6.3)*0.1+(AY279/0.95)*0.35+(AU279/0.95)*0.2+BK279*0.35)*0.65+40)))</f>
        <v>72.817003704005458</v>
      </c>
      <c r="BB279" s="45">
        <f>(BL279*0.3+BJ279*0.3+BI279*0.1+BN279*0.1+(AH279/2.8)*0.25)*0.62+40</f>
        <v>75.290329729403936</v>
      </c>
      <c r="BC279" s="5">
        <f>((D279-39)/-0.2)*0.5+50</f>
        <v>80</v>
      </c>
      <c r="BD279" s="5">
        <f>((F279-69)/0.19)*0.45+55</f>
        <v>81.05263157894737</v>
      </c>
      <c r="BE279" s="5">
        <f>((F279-85)/-0.16)*0.45+55</f>
        <v>69.0625</v>
      </c>
      <c r="BF279" s="5">
        <f>((G279-161)/1.34)*0.45+55</f>
        <v>78.171641791044777</v>
      </c>
      <c r="BG279" s="5">
        <f>((G279-295)/-1.34)*0.45+55</f>
        <v>76.828358208955223</v>
      </c>
      <c r="BH279" s="5">
        <f>(M279/29.81)*0.45+55</f>
        <v>78.609527004360956</v>
      </c>
      <c r="BI279" s="5">
        <f>((D279-39)/-0.2)</f>
        <v>60</v>
      </c>
      <c r="BJ279" s="5">
        <f>((F279-69)/0.19)</f>
        <v>57.89473684210526</v>
      </c>
      <c r="BK279" s="5">
        <f>((F279-85)/-0.16)</f>
        <v>31.25</v>
      </c>
      <c r="BL279" s="5">
        <f>((G279-161)/1.34)</f>
        <v>51.492537313432834</v>
      </c>
      <c r="BM279" s="5">
        <f>((G279-295)/-1.34)</f>
        <v>48.507462686567159</v>
      </c>
      <c r="BN279" s="5">
        <f>(M279/29.81)</f>
        <v>52.465615565246566</v>
      </c>
      <c r="BP279" s="51" t="s">
        <v>786</v>
      </c>
      <c r="BQ279" s="51" t="s">
        <v>787</v>
      </c>
      <c r="BS279">
        <v>66.73</v>
      </c>
    </row>
    <row r="280" spans="1:71" x14ac:dyDescent="0.25">
      <c r="A280" s="1">
        <v>338</v>
      </c>
      <c r="B280" s="1" t="s">
        <v>400</v>
      </c>
      <c r="C280" s="1" t="s">
        <v>25</v>
      </c>
      <c r="D280" s="1">
        <v>23</v>
      </c>
      <c r="E280" s="4">
        <f>(F280-5)</f>
        <v>78</v>
      </c>
      <c r="F280">
        <v>83</v>
      </c>
      <c r="G280">
        <v>230</v>
      </c>
      <c r="H280" t="s">
        <v>748</v>
      </c>
      <c r="I280" s="1" t="s">
        <v>587</v>
      </c>
      <c r="J280" s="1" t="s">
        <v>67</v>
      </c>
      <c r="K280" s="1">
        <v>40</v>
      </c>
      <c r="L280" s="1">
        <v>8</v>
      </c>
      <c r="M280" s="1">
        <v>502</v>
      </c>
      <c r="N280" s="12">
        <v>83</v>
      </c>
      <c r="O280" s="12">
        <v>151</v>
      </c>
      <c r="P280" s="12">
        <v>0.55000000000000004</v>
      </c>
      <c r="Q280" s="7">
        <v>9</v>
      </c>
      <c r="R280" s="7">
        <v>22</v>
      </c>
      <c r="S280" s="7">
        <v>0.40899999999999997</v>
      </c>
      <c r="T280" s="1">
        <v>74</v>
      </c>
      <c r="U280" s="1">
        <v>129</v>
      </c>
      <c r="V280" s="1">
        <v>0.57399999999999995</v>
      </c>
      <c r="W280" s="1">
        <v>0.57899999999999996</v>
      </c>
      <c r="X280" s="16">
        <v>22</v>
      </c>
      <c r="Y280" s="16">
        <v>25</v>
      </c>
      <c r="Z280" s="16">
        <v>0.88</v>
      </c>
      <c r="AA280" s="20">
        <v>52</v>
      </c>
      <c r="AB280" s="20">
        <v>67</v>
      </c>
      <c r="AC280" s="20">
        <v>119</v>
      </c>
      <c r="AD280" s="32">
        <v>25</v>
      </c>
      <c r="AE280" s="34">
        <v>16</v>
      </c>
      <c r="AF280" s="30">
        <v>19</v>
      </c>
      <c r="AG280" s="1">
        <v>21</v>
      </c>
      <c r="AH280" s="1">
        <v>52</v>
      </c>
      <c r="AI280" s="1">
        <v>197</v>
      </c>
      <c r="AJ280" s="1"/>
      <c r="AK280" s="4">
        <f>(AVERAGE(AM280:BB280)/0.87)*0.85+10</f>
        <v>75.469159005392996</v>
      </c>
      <c r="AL280" s="4">
        <f>AVERAGE(AM280:BB280)</f>
        <v>67.009609805519887</v>
      </c>
      <c r="AM280" s="14">
        <f>((P280*100)*0.5+(N280/6.59)*0.5)*0.66+45</f>
        <v>67.306297420333848</v>
      </c>
      <c r="AN280" s="10">
        <f>(BS280-MIN(BS$2:BS$493))/(MAX(BS$2:BS$493)-MIN(BS$2:BS$493))*61 +45</f>
        <v>63.47304042534099</v>
      </c>
      <c r="AO280" s="18">
        <f>IF(Y280&gt;50,((Z280*107)*0.9+(X280/5)*0.1)*0.7+30,((Z280*90)*0.5+(X280/5)*0.5)*0.7+40)</f>
        <v>69.260000000000005</v>
      </c>
      <c r="AP280" s="39">
        <f>((AZ280/0.96)*0.4+(AS280/0.96)*0.3+(T280/6.3)*0.4)*0.6+40</f>
        <v>74.232651926806739</v>
      </c>
      <c r="AQ280" s="37">
        <f>(AE280/1.5)*0.57+47</f>
        <v>53.08</v>
      </c>
      <c r="AR280" s="24">
        <f>((AF280/1.8)*0.8+(F280/0.8)*0.2)*0.73+40</f>
        <v>61.311944444444443</v>
      </c>
      <c r="AS280" s="22">
        <f>((AA280/3)*0.6+(AC280/9)*0.2+(AZ280/0.96)*0.2)*0.75+40</f>
        <v>62.135349729282495</v>
      </c>
      <c r="AT280" s="26">
        <f>((AB280/7)*0.65+(AC280/9)*0.2+(AZ280/0.96)*0.25)*0.6+47</f>
        <v>64.671540205472979</v>
      </c>
      <c r="AU280" s="43">
        <f>((AD280/5.5)*0.95+(AY280/0.95)*0.17)*0.67+40</f>
        <v>51.517853666866031</v>
      </c>
      <c r="AV280" s="37">
        <f>(((AG280-321)/-3.21)*0.1+(AU280/0.95)*0.57+(AS280/0.95)*0.2+(AI280/20)*0.2)*0.6+40</f>
        <v>73.184579710863574</v>
      </c>
      <c r="AW280" s="42">
        <f>((AQ280/0.95)*0.4+(AS280/0.95)*0.2+(AR280/0.95)*0.2+(AY280/0.95)*0.2)*0.71+30</f>
        <v>75.072692453163199</v>
      </c>
      <c r="AX280" s="45">
        <f>(BI280*0.3+BK280*0.2+BM280*0.2+AY280*0.1+BN280*0.2)*0.8+30</f>
        <v>67.41042121127839</v>
      </c>
      <c r="AY280" s="47">
        <f>(BI280*0.2+BK280*0.2+BM280*0.2+(AQ280/0.96)*0.45)*0.79+30</f>
        <v>71.935366604477622</v>
      </c>
      <c r="AZ280" s="28">
        <f>(BI280*0.2+BJ280*0.3+(AC280/11)*0.3+(AR280/0.96)*0.1+BM280*0.1+(AY280/0.96)*0.1)*0.65+40</f>
        <v>79.052904934074661</v>
      </c>
      <c r="BA280" s="49">
        <f>IF(C280="C",(((AY280/0.95)*0.35+(AU280/0.95)*0.2+BK280*0.45)*0.55+30),IF(C280="PF",(((AY280/0.95)*0.4+(AU280/0.95)*0.25+BK280*0.35)*0.65+35),(((T280/6.3)*0.1+(AY280/0.95)*0.35+(AU280/0.95)*0.2+BK280*0.35)*0.65+40)))</f>
        <v>66.343588461084124</v>
      </c>
      <c r="BB280" s="45">
        <f>(BL280*0.3+BJ280*0.3+BI280*0.1+BN280*0.1+(AH280/2.8)*0.25)*0.62+40</f>
        <v>72.165525694829086</v>
      </c>
      <c r="BC280" s="5">
        <f>((D280-39)/-0.2)*0.5+50</f>
        <v>90</v>
      </c>
      <c r="BD280" s="5">
        <f>((F280-69)/0.19)*0.45+55</f>
        <v>88.15789473684211</v>
      </c>
      <c r="BE280" s="5">
        <f>((F280-85)/-0.16)*0.45+55</f>
        <v>60.625</v>
      </c>
      <c r="BF280" s="5">
        <f>((G280-161)/1.34)*0.45+55</f>
        <v>78.171641791044777</v>
      </c>
      <c r="BG280" s="5">
        <f>((G280-295)/-1.34)*0.45+55</f>
        <v>76.828358208955223</v>
      </c>
      <c r="BH280" s="5">
        <f>(M280/29.81)*0.45+55</f>
        <v>62.577993961757798</v>
      </c>
      <c r="BI280" s="5">
        <f>((D280-39)/-0.2)</f>
        <v>80</v>
      </c>
      <c r="BJ280" s="5">
        <f>((F280-69)/0.19)</f>
        <v>73.684210526315795</v>
      </c>
      <c r="BK280" s="5">
        <f>((F280-85)/-0.16)</f>
        <v>12.5</v>
      </c>
      <c r="BL280" s="5">
        <f>((G280-161)/1.34)</f>
        <v>51.492537313432834</v>
      </c>
      <c r="BM280" s="5">
        <f>((G280-295)/-1.34)</f>
        <v>48.507462686567159</v>
      </c>
      <c r="BN280" s="5">
        <f>(M280/29.81)</f>
        <v>16.839986581683998</v>
      </c>
      <c r="BP280" s="51" t="s">
        <v>796</v>
      </c>
      <c r="BQ280" s="51" t="s">
        <v>790</v>
      </c>
      <c r="BS280">
        <v>66.598799999999997</v>
      </c>
    </row>
    <row r="281" spans="1:71" x14ac:dyDescent="0.25">
      <c r="A281" s="1">
        <v>170</v>
      </c>
      <c r="B281" s="1" t="s">
        <v>231</v>
      </c>
      <c r="C281" s="1" t="s">
        <v>50</v>
      </c>
      <c r="D281" s="1">
        <v>24</v>
      </c>
      <c r="E281" s="4">
        <f>(F281-5)</f>
        <v>76</v>
      </c>
      <c r="F281">
        <v>81</v>
      </c>
      <c r="G281">
        <v>220</v>
      </c>
      <c r="H281" t="s">
        <v>703</v>
      </c>
      <c r="I281" s="1" t="s">
        <v>587</v>
      </c>
      <c r="J281" s="1" t="s">
        <v>47</v>
      </c>
      <c r="K281" s="1">
        <v>6</v>
      </c>
      <c r="L281" s="1">
        <v>0</v>
      </c>
      <c r="M281" s="1">
        <v>91</v>
      </c>
      <c r="N281" s="12">
        <v>18</v>
      </c>
      <c r="O281" s="12">
        <v>49</v>
      </c>
      <c r="P281" s="12">
        <v>0.36699999999999999</v>
      </c>
      <c r="Q281" s="7">
        <v>9</v>
      </c>
      <c r="R281" s="7">
        <v>22</v>
      </c>
      <c r="S281" s="7">
        <v>0.40899999999999997</v>
      </c>
      <c r="T281" s="1">
        <v>9</v>
      </c>
      <c r="U281" s="1">
        <v>27</v>
      </c>
      <c r="V281" s="1">
        <v>0.33300000000000002</v>
      </c>
      <c r="W281" s="1">
        <v>0.45900000000000002</v>
      </c>
      <c r="X281" s="16">
        <v>8</v>
      </c>
      <c r="Y281" s="16">
        <v>11</v>
      </c>
      <c r="Z281" s="16">
        <v>0.72699999999999998</v>
      </c>
      <c r="AA281" s="20">
        <v>4</v>
      </c>
      <c r="AB281" s="20">
        <v>18</v>
      </c>
      <c r="AC281" s="20">
        <v>22</v>
      </c>
      <c r="AD281" s="32">
        <v>6</v>
      </c>
      <c r="AE281" s="34">
        <v>5</v>
      </c>
      <c r="AF281" s="30">
        <v>1</v>
      </c>
      <c r="AG281" s="1">
        <v>12</v>
      </c>
      <c r="AH281" s="1">
        <v>11</v>
      </c>
      <c r="AI281" s="1">
        <v>53</v>
      </c>
      <c r="AJ281" s="1"/>
      <c r="AK281" s="4">
        <f>(AVERAGE(AM281:BB281)/0.87)*0.85+10</f>
        <v>71.804731362357103</v>
      </c>
      <c r="AL281" s="4">
        <f>AVERAGE(AM281:BB281)</f>
        <v>63.25896033558903</v>
      </c>
      <c r="AM281" s="14">
        <f>((P281*100)*0.5+(N281/6.59)*0.5)*0.66+45</f>
        <v>58.01236570561457</v>
      </c>
      <c r="AN281" s="10">
        <f>(BS281-MIN(BS$2:BS$493))/(MAX(BS$2:BS$493)-MIN(BS$2:BS$493))*61 +45</f>
        <v>63.47304042534099</v>
      </c>
      <c r="AO281" s="18">
        <f>IF(Y281&gt;50,((Z281*107)*0.9+(X281/5)*0.1)*0.7+30,((Z281*90)*0.5+(X281/5)*0.5)*0.7+40)</f>
        <v>63.460499999999996</v>
      </c>
      <c r="AP281" s="39">
        <f>((AZ281/0.96)*0.4+(AS281/0.96)*0.3+(T281/6.3)*0.4)*0.6+40</f>
        <v>68.901809898581519</v>
      </c>
      <c r="AQ281" s="37">
        <f>(AE281/1.5)*0.57+47</f>
        <v>48.9</v>
      </c>
      <c r="AR281" s="24">
        <f>((AF281/1.8)*0.8+(F281/0.8)*0.2)*0.73+40</f>
        <v>55.106944444444444</v>
      </c>
      <c r="AS281" s="22">
        <f>((AA281/3)*0.6+(AC281/9)*0.2+(AZ281/0.96)*0.2)*0.75+40</f>
        <v>52.646500376162827</v>
      </c>
      <c r="AT281" s="26">
        <f>((AB281/7)*0.65+(AC281/9)*0.2+(AZ281/0.96)*0.25)*0.6+47</f>
        <v>59.97602418568664</v>
      </c>
      <c r="AU281" s="43">
        <f>((AD281/5.5)*0.95+(AY281/0.95)*0.17)*0.67+40</f>
        <v>49.416893356758379</v>
      </c>
      <c r="AV281" s="37">
        <f>(((AG281-321)/-3.21)*0.1+(AU281/0.95)*0.57+(AS281/0.95)*0.2+(AI281/20)*0.2)*0.6+40</f>
        <v>70.533866801054074</v>
      </c>
      <c r="AW281" s="42">
        <f>((AQ281/0.95)*0.4+(AS281/0.95)*0.2+(AR281/0.95)*0.2+(AY281/0.95)*0.2)*0.71+30</f>
        <v>71.599275127034673</v>
      </c>
      <c r="AX281" s="45">
        <f>(BI281*0.3+BK281*0.2+BM281*0.2+AY281*0.1+BN281*0.2)*0.8+30</f>
        <v>67.263775769613034</v>
      </c>
      <c r="AY281" s="47">
        <f>(BI281*0.2+BK281*0.2+BM281*0.2+(AQ281/0.96)*0.45)*0.79+30</f>
        <v>72.751564832089556</v>
      </c>
      <c r="AZ281" s="28">
        <f>(BI281*0.2+BJ281*0.3+(AC281/11)*0.3+(AR281/0.96)*0.1+BM281*0.1+(AY281/0.96)*0.1)*0.65+40</f>
        <v>74.750935740775418</v>
      </c>
      <c r="BA281" s="49">
        <f>IF(C281="C",(((AY281/0.95)*0.35+(AU281/0.95)*0.2+BK281*0.45)*0.55+30),IF(C281="PF",(((AY281/0.95)*0.4+(AU281/0.95)*0.25+BK281*0.35)*0.65+35),(((T281/6.3)*0.1+(AY281/0.95)*0.35+(AU281/0.95)*0.2+BK281*0.35)*0.65+40)))</f>
        <v>69.964754127782371</v>
      </c>
      <c r="BB281" s="45">
        <f>(BL281*0.3+BJ281*0.3+BI281*0.1+BN281*0.1+(AH281/2.8)*0.25)*0.62+40</f>
        <v>65.385114578486096</v>
      </c>
      <c r="BC281" s="5">
        <f>((D281-39)/-0.2)*0.5+50</f>
        <v>87.5</v>
      </c>
      <c r="BD281" s="5">
        <f>((F281-69)/0.19)*0.45+55</f>
        <v>83.421052631578945</v>
      </c>
      <c r="BE281" s="5">
        <f>((F281-85)/-0.16)*0.45+55</f>
        <v>66.25</v>
      </c>
      <c r="BF281" s="5">
        <f>((G281-161)/1.34)*0.45+55</f>
        <v>74.81343283582089</v>
      </c>
      <c r="BG281" s="5">
        <f>((G281-295)/-1.34)*0.45+55</f>
        <v>80.18656716417911</v>
      </c>
      <c r="BH281" s="5">
        <f>(M281/29.81)*0.45+55</f>
        <v>56.373700100637372</v>
      </c>
      <c r="BI281" s="5">
        <f>((D281-39)/-0.2)</f>
        <v>75</v>
      </c>
      <c r="BJ281" s="5">
        <f>((F281-69)/0.19)</f>
        <v>63.157894736842103</v>
      </c>
      <c r="BK281" s="5">
        <f>((F281-85)/-0.16)</f>
        <v>25</v>
      </c>
      <c r="BL281" s="5">
        <f>((G281-161)/1.34)</f>
        <v>44.029850746268657</v>
      </c>
      <c r="BM281" s="5">
        <f>((G281-295)/-1.34)</f>
        <v>55.970149253731343</v>
      </c>
      <c r="BN281" s="5">
        <f>(M281/29.81)</f>
        <v>3.0526668903052667</v>
      </c>
      <c r="BP281" s="51" t="s">
        <v>797</v>
      </c>
      <c r="BQ281" s="51" t="s">
        <v>781</v>
      </c>
      <c r="BS281">
        <v>66.598799999999997</v>
      </c>
    </row>
    <row r="282" spans="1:71" x14ac:dyDescent="0.25">
      <c r="A282" s="1">
        <v>294</v>
      </c>
      <c r="B282" s="1" t="s">
        <v>356</v>
      </c>
      <c r="C282" s="1" t="s">
        <v>30</v>
      </c>
      <c r="D282" s="1">
        <v>22</v>
      </c>
      <c r="E282" s="4">
        <f>(F282-5)</f>
        <v>73</v>
      </c>
      <c r="F282">
        <v>78</v>
      </c>
      <c r="G282">
        <v>200</v>
      </c>
      <c r="H282" t="s">
        <v>620</v>
      </c>
      <c r="I282" s="1" t="s">
        <v>587</v>
      </c>
      <c r="J282" s="1" t="s">
        <v>182</v>
      </c>
      <c r="K282" s="1">
        <v>16</v>
      </c>
      <c r="L282" s="1">
        <v>7</v>
      </c>
      <c r="M282" s="1">
        <v>208</v>
      </c>
      <c r="N282" s="12">
        <v>14</v>
      </c>
      <c r="O282" s="12">
        <v>44</v>
      </c>
      <c r="P282" s="12">
        <v>0.318</v>
      </c>
      <c r="Q282" s="7">
        <v>4</v>
      </c>
      <c r="R282" s="7">
        <v>22</v>
      </c>
      <c r="S282" s="7">
        <v>0.182</v>
      </c>
      <c r="T282" s="1">
        <v>10</v>
      </c>
      <c r="U282" s="1">
        <v>22</v>
      </c>
      <c r="V282" s="1">
        <v>0.45500000000000002</v>
      </c>
      <c r="W282" s="1">
        <v>0.36399999999999999</v>
      </c>
      <c r="X282" s="16">
        <v>5</v>
      </c>
      <c r="Y282" s="16">
        <v>16</v>
      </c>
      <c r="Z282" s="16">
        <v>0.313</v>
      </c>
      <c r="AA282" s="20">
        <v>5</v>
      </c>
      <c r="AB282" s="20">
        <v>26</v>
      </c>
      <c r="AC282" s="20">
        <v>31</v>
      </c>
      <c r="AD282" s="32">
        <v>17</v>
      </c>
      <c r="AE282" s="34">
        <v>9</v>
      </c>
      <c r="AF282" s="30">
        <v>2</v>
      </c>
      <c r="AG282" s="1">
        <v>9</v>
      </c>
      <c r="AH282" s="1">
        <v>14</v>
      </c>
      <c r="AI282" s="1">
        <v>37</v>
      </c>
      <c r="AJ282" s="1"/>
      <c r="AK282" s="4">
        <f>(AVERAGE(AM282:BB282)/0.87)*0.85+10</f>
        <v>72.386404654974356</v>
      </c>
      <c r="AL282" s="4">
        <f>AVERAGE(AM282:BB282)</f>
        <v>63.854320058620814</v>
      </c>
      <c r="AM282" s="14">
        <f>((P282*100)*0.5+(N282/6.59)*0.5)*0.66+45</f>
        <v>56.195062215477996</v>
      </c>
      <c r="AN282" s="10">
        <f>(BS282-MIN(BS$2:BS$493))/(MAX(BS$2:BS$493)-MIN(BS$2:BS$493))*61 +45</f>
        <v>63.389222900215358</v>
      </c>
      <c r="AO282" s="18">
        <f>IF(Y282&gt;50,((Z282*107)*0.9+(X282/5)*0.1)*0.7+30,((Z282*90)*0.5+(X282/5)*0.5)*0.7+40)</f>
        <v>50.209499999999998</v>
      </c>
      <c r="AP282" s="39">
        <f>((AZ282/0.96)*0.4+(AS282/0.96)*0.3+(T282/6.3)*0.4)*0.6+40</f>
        <v>68.951744545633289</v>
      </c>
      <c r="AQ282" s="37">
        <f>(AE282/1.5)*0.57+47</f>
        <v>50.42</v>
      </c>
      <c r="AR282" s="24">
        <f>((AF282/1.8)*0.8+(F282/0.8)*0.2)*0.73+40</f>
        <v>54.88388888888889</v>
      </c>
      <c r="AS282" s="22">
        <f>((AA282/3)*0.6+(AC282/9)*0.2+(AZ282/0.96)*0.2)*0.75+40</f>
        <v>52.921655290264383</v>
      </c>
      <c r="AT282" s="26">
        <f>((AB282/7)*0.65+(AC282/9)*0.2+(AZ282/0.96)*0.25)*0.6+47</f>
        <v>60.516893385502478</v>
      </c>
      <c r="AU282" s="43">
        <f>((AD282/5.5)*0.95+(AY282/0.95)*0.17)*0.67+40</f>
        <v>51.584737790968902</v>
      </c>
      <c r="AV282" s="37">
        <f>(((AG282-321)/-3.21)*0.1+(AU282/0.95)*0.57+(AS282/0.95)*0.2+(AI282/20)*0.2)*0.6+40</f>
        <v>71.309121973927304</v>
      </c>
      <c r="AW282" s="42">
        <f>((AQ282/0.95)*0.4+(AS282/0.95)*0.2+(AR282/0.95)*0.2+(AY282/0.95)*0.2)*0.71+30</f>
        <v>73.177072001303458</v>
      </c>
      <c r="AX282" s="45">
        <f>(BI282*0.3+BK282*0.2+BM282*0.2+AY282*0.1+BN282*0.2)*0.8+30</f>
        <v>76.276899376386268</v>
      </c>
      <c r="AY282" s="47">
        <f>(BI282*0.2+BK282*0.2+BM282*0.2+(AQ282/0.96)*0.45)*0.79+30</f>
        <v>80.215148787313439</v>
      </c>
      <c r="AZ282" s="28">
        <f>(BI282*0.2+BJ282*0.3+(AC282/11)*0.3+(AR282/0.96)*0.1+BM282*0.1+(AY282/0.96)*0.1)*0.65+40</f>
        <v>74.591927191025363</v>
      </c>
      <c r="BA282" s="49">
        <f>IF(C282="C",(((AY282/0.95)*0.35+(AU282/0.95)*0.2+BK282*0.45)*0.55+30),IF(C282="PF",(((AY282/0.95)*0.4+(AU282/0.95)*0.25+BK282*0.35)*0.65+35),(((T282/6.3)*0.1+(AY282/0.95)*0.35+(AU282/0.95)*0.2+BK282*0.35)*0.65+40)))</f>
        <v>76.324680931532242</v>
      </c>
      <c r="BB282" s="45">
        <f>(BL282*0.3+BJ282*0.3+BI282*0.1+BN282*0.1+(AH282/2.8)*0.25)*0.62+40</f>
        <v>60.701565659493625</v>
      </c>
      <c r="BC282" s="5">
        <f>((D282-39)/-0.2)*0.5+50</f>
        <v>92.5</v>
      </c>
      <c r="BD282" s="5">
        <f>((F282-69)/0.19)*0.45+55</f>
        <v>76.315789473684205</v>
      </c>
      <c r="BE282" s="5">
        <f>((F282-85)/-0.16)*0.45+55</f>
        <v>74.6875</v>
      </c>
      <c r="BF282" s="5">
        <f>((G282-161)/1.34)*0.45+55</f>
        <v>68.097014925373131</v>
      </c>
      <c r="BG282" s="5">
        <f>((G282-295)/-1.34)*0.45+55</f>
        <v>86.902985074626869</v>
      </c>
      <c r="BH282" s="5">
        <f>(M282/29.81)*0.45+55</f>
        <v>58.139885944313988</v>
      </c>
      <c r="BI282" s="5">
        <f>((D282-39)/-0.2)</f>
        <v>85</v>
      </c>
      <c r="BJ282" s="5">
        <f>((F282-69)/0.19)</f>
        <v>47.368421052631575</v>
      </c>
      <c r="BK282" s="5">
        <f>((F282-85)/-0.16)</f>
        <v>43.75</v>
      </c>
      <c r="BL282" s="5">
        <f>((G282-161)/1.34)</f>
        <v>29.104477611940297</v>
      </c>
      <c r="BM282" s="5">
        <f>((G282-295)/-1.34)</f>
        <v>70.895522388059703</v>
      </c>
      <c r="BN282" s="5">
        <f>(M282/29.81)</f>
        <v>6.9775243206977526</v>
      </c>
      <c r="BP282" s="51" t="s">
        <v>795</v>
      </c>
      <c r="BQ282" s="51" t="s">
        <v>781</v>
      </c>
      <c r="BS282">
        <v>66.500799999999998</v>
      </c>
    </row>
    <row r="283" spans="1:71" x14ac:dyDescent="0.25">
      <c r="A283" s="1">
        <v>320</v>
      </c>
      <c r="B283" s="1" t="s">
        <v>382</v>
      </c>
      <c r="C283" s="1" t="s">
        <v>50</v>
      </c>
      <c r="D283" s="1">
        <v>34</v>
      </c>
      <c r="E283" s="4">
        <f>(F283-5)</f>
        <v>75</v>
      </c>
      <c r="F283">
        <v>80</v>
      </c>
      <c r="G283">
        <v>218</v>
      </c>
      <c r="H283" t="s">
        <v>602</v>
      </c>
      <c r="I283" s="1" t="s">
        <v>587</v>
      </c>
      <c r="J283" s="1" t="s">
        <v>53</v>
      </c>
      <c r="K283" s="1">
        <v>52</v>
      </c>
      <c r="L283" s="1">
        <v>15</v>
      </c>
      <c r="M283" s="1">
        <v>701</v>
      </c>
      <c r="N283" s="12">
        <v>37</v>
      </c>
      <c r="O283" s="12">
        <v>114</v>
      </c>
      <c r="P283" s="12">
        <v>0.32500000000000001</v>
      </c>
      <c r="Q283" s="7">
        <v>32</v>
      </c>
      <c r="R283" s="7">
        <v>98</v>
      </c>
      <c r="S283" s="7">
        <v>0.32700000000000001</v>
      </c>
      <c r="T283" s="1">
        <v>5</v>
      </c>
      <c r="U283" s="1">
        <v>16</v>
      </c>
      <c r="V283" s="1">
        <v>0.313</v>
      </c>
      <c r="W283" s="1">
        <v>0.46500000000000002</v>
      </c>
      <c r="X283" s="16">
        <v>3</v>
      </c>
      <c r="Y283" s="16">
        <v>4</v>
      </c>
      <c r="Z283" s="16">
        <v>0.75</v>
      </c>
      <c r="AA283" s="20">
        <v>4</v>
      </c>
      <c r="AB283" s="20">
        <v>87</v>
      </c>
      <c r="AC283" s="20">
        <v>91</v>
      </c>
      <c r="AD283" s="32">
        <v>46</v>
      </c>
      <c r="AE283" s="34">
        <v>14</v>
      </c>
      <c r="AF283" s="30">
        <v>4</v>
      </c>
      <c r="AG283" s="1">
        <v>23</v>
      </c>
      <c r="AH283" s="1">
        <v>74</v>
      </c>
      <c r="AI283" s="1">
        <v>109</v>
      </c>
      <c r="AJ283" s="1"/>
      <c r="AK283" s="4">
        <f>(AVERAGE(AM283:BB283)/0.87)*0.85+10</f>
        <v>71.385731993835776</v>
      </c>
      <c r="AL283" s="4">
        <f>AVERAGE(AM283:BB283)</f>
        <v>62.830102158396627</v>
      </c>
      <c r="AM283" s="14">
        <f>((P283*100)*0.5+(N283/6.59)*0.5)*0.66+45</f>
        <v>57.577807283763278</v>
      </c>
      <c r="AN283" s="10">
        <f>(BS283-MIN(BS$2:BS$493))/(MAX(BS$2:BS$493)-MIN(BS$2:BS$493))*61 +45</f>
        <v>63.248614725412779</v>
      </c>
      <c r="AO283" s="18">
        <f>IF(Y283&gt;50,((Z283*107)*0.9+(X283/5)*0.1)*0.7+30,((Z283*90)*0.5+(X283/5)*0.5)*0.7+40)</f>
        <v>63.834999999999994</v>
      </c>
      <c r="AP283" s="39">
        <f>((AZ283/0.96)*0.4+(AS283/0.96)*0.3+(T283/6.3)*0.4)*0.6+40</f>
        <v>67.144348518068938</v>
      </c>
      <c r="AQ283" s="37">
        <f>(AE283/1.5)*0.57+47</f>
        <v>52.32</v>
      </c>
      <c r="AR283" s="24">
        <f>((AF283/1.8)*0.8+(F283/0.8)*0.2)*0.73+40</f>
        <v>55.897777777777776</v>
      </c>
      <c r="AS283" s="22">
        <f>((AA283/3)*0.6+(AC283/9)*0.2+(AZ283/0.96)*0.2)*0.75+40</f>
        <v>52.777923912872403</v>
      </c>
      <c r="AT283" s="26">
        <f>((AB283/7)*0.65+(AC283/9)*0.2+(AZ283/0.96)*0.25)*0.6+47</f>
        <v>63.721733436681923</v>
      </c>
      <c r="AU283" s="43">
        <f>((AD283/5.5)*0.95+(AY283/0.95)*0.17)*0.67+40</f>
        <v>53.397328519138753</v>
      </c>
      <c r="AV283" s="37">
        <f>(((AG283-321)/-3.21)*0.1+(AU283/0.95)*0.57+(AS283/0.95)*0.2+(AI283/20)*0.2)*0.6+40</f>
        <v>72.113816850670389</v>
      </c>
      <c r="AW283" s="42">
        <f>((AQ283/0.95)*0.4+(AS283/0.95)*0.2+(AR283/0.95)*0.2+(AY283/0.95)*0.2)*0.71+30</f>
        <v>71.950844185150771</v>
      </c>
      <c r="AX283" s="45">
        <f>(BI283*0.3+BK283*0.2+BM283*0.2+AY283*0.1+BN283*0.2)*0.8+30</f>
        <v>59.343834015731474</v>
      </c>
      <c r="AY283" s="47">
        <f>(BI283*0.2+BK283*0.2+BM283*0.2+(AQ283/0.96)*0.45)*0.79+30</f>
        <v>67.341354477611944</v>
      </c>
      <c r="AZ283" s="28">
        <f>(BI283*0.2+BJ283*0.3+(AC283/11)*0.3+(AR283/0.96)*0.1+BM283*0.1+(AY283/0.96)*0.1)*0.65+40</f>
        <v>68.232046375716692</v>
      </c>
      <c r="BA283" s="49">
        <f>IF(C283="C",(((AY283/0.95)*0.35+(AU283/0.95)*0.2+BK283*0.45)*0.55+30),IF(C283="PF",(((AY283/0.95)*0.4+(AU283/0.95)*0.25+BK283*0.35)*0.65+35),(((T283/6.3)*0.1+(AY283/0.95)*0.35+(AU283/0.95)*0.2+BK283*0.35)*0.65+40)))</f>
        <v>70.594447408055458</v>
      </c>
      <c r="BB283" s="45">
        <f>(BL283*0.3+BJ283*0.3+BI283*0.1+BN283*0.1+(AH283/2.8)*0.25)*0.62+40</f>
        <v>65.784757047693404</v>
      </c>
      <c r="BC283" s="5">
        <f>((D283-39)/-0.2)*0.5+50</f>
        <v>62.5</v>
      </c>
      <c r="BD283" s="5">
        <f>((F283-69)/0.19)*0.45+55</f>
        <v>81.05263157894737</v>
      </c>
      <c r="BE283" s="5">
        <f>((F283-85)/-0.16)*0.45+55</f>
        <v>69.0625</v>
      </c>
      <c r="BF283" s="5">
        <f>((G283-161)/1.34)*0.45+55</f>
        <v>74.141791044776113</v>
      </c>
      <c r="BG283" s="5">
        <f>((G283-295)/-1.34)*0.45+55</f>
        <v>80.858208955223887</v>
      </c>
      <c r="BH283" s="5">
        <f>(M283/29.81)*0.45+55</f>
        <v>65.5820194565582</v>
      </c>
      <c r="BI283" s="5">
        <f>((D283-39)/-0.2)</f>
        <v>25</v>
      </c>
      <c r="BJ283" s="5">
        <f>((F283-69)/0.19)</f>
        <v>57.89473684210526</v>
      </c>
      <c r="BK283" s="5">
        <f>((F283-85)/-0.16)</f>
        <v>31.25</v>
      </c>
      <c r="BL283" s="5">
        <f>((G283-161)/1.34)</f>
        <v>42.537313432835816</v>
      </c>
      <c r="BM283" s="5">
        <f>((G283-295)/-1.34)</f>
        <v>57.462686567164177</v>
      </c>
      <c r="BN283" s="5">
        <f>(M283/29.81)</f>
        <v>23.515598792351561</v>
      </c>
      <c r="BP283" s="51" t="s">
        <v>795</v>
      </c>
      <c r="BQ283" s="51" t="s">
        <v>790</v>
      </c>
      <c r="BS283">
        <v>66.336399999999998</v>
      </c>
    </row>
    <row r="284" spans="1:71" x14ac:dyDescent="0.25">
      <c r="A284" s="1">
        <v>190</v>
      </c>
      <c r="B284" s="1" t="s">
        <v>251</v>
      </c>
      <c r="C284" s="1" t="s">
        <v>25</v>
      </c>
      <c r="D284" s="1">
        <v>25</v>
      </c>
      <c r="E284" s="4">
        <f>(F284-5)</f>
        <v>77</v>
      </c>
      <c r="F284">
        <v>82</v>
      </c>
      <c r="G284">
        <v>251</v>
      </c>
      <c r="H284" t="s">
        <v>689</v>
      </c>
      <c r="I284" s="1" t="s">
        <v>587</v>
      </c>
      <c r="J284" s="1" t="s">
        <v>84</v>
      </c>
      <c r="K284" s="1">
        <v>67</v>
      </c>
      <c r="L284" s="1">
        <v>67</v>
      </c>
      <c r="M284" s="1">
        <v>2356</v>
      </c>
      <c r="N284" s="12">
        <v>574</v>
      </c>
      <c r="O284" s="12">
        <v>1144</v>
      </c>
      <c r="P284" s="12">
        <v>0.502</v>
      </c>
      <c r="Q284" s="7">
        <v>10</v>
      </c>
      <c r="R284" s="7">
        <v>25</v>
      </c>
      <c r="S284" s="7">
        <v>0.4</v>
      </c>
      <c r="T284" s="1">
        <v>564</v>
      </c>
      <c r="U284" s="1">
        <v>1119</v>
      </c>
      <c r="V284" s="1">
        <v>0.504</v>
      </c>
      <c r="W284" s="1">
        <v>0.50600000000000001</v>
      </c>
      <c r="X284" s="16">
        <v>311</v>
      </c>
      <c r="Y284" s="16">
        <v>427</v>
      </c>
      <c r="Z284" s="16">
        <v>0.72799999999999998</v>
      </c>
      <c r="AA284" s="20">
        <v>126</v>
      </c>
      <c r="AB284" s="20">
        <v>382</v>
      </c>
      <c r="AC284" s="20">
        <v>508</v>
      </c>
      <c r="AD284" s="32">
        <v>354</v>
      </c>
      <c r="AE284" s="34">
        <v>63</v>
      </c>
      <c r="AF284" s="30">
        <v>35</v>
      </c>
      <c r="AG284" s="1">
        <v>152</v>
      </c>
      <c r="AH284" s="1">
        <v>196</v>
      </c>
      <c r="AI284" s="1">
        <v>1469</v>
      </c>
      <c r="AJ284" s="1"/>
      <c r="AK284" s="4">
        <f>(AVERAGE(AM284:BB284)/0.87)*0.85+10</f>
        <v>89.313550683231156</v>
      </c>
      <c r="AL284" s="4">
        <f>AVERAGE(AM284:BB284)</f>
        <v>81.179751875777768</v>
      </c>
      <c r="AM284" s="14">
        <f>((P284*100)*0.5+(N284/6.59)*0.5)*0.66+45</f>
        <v>90.309550834597871</v>
      </c>
      <c r="AN284" s="10">
        <f>(BS284-MIN(BS$2:BS$493))/(MAX(BS$2:BS$493)-MIN(BS$2:BS$493))*61 +45</f>
        <v>63.234588119167263</v>
      </c>
      <c r="AO284" s="18">
        <f>IF(Y284&gt;50,((Z284*107)*0.9+(X284/5)*0.1)*0.7+30,((Z284*90)*0.5+(X284/5)*0.5)*0.7+40)</f>
        <v>83.428480000000008</v>
      </c>
      <c r="AP284" s="39">
        <f>((AZ284/0.96)*0.4+(AS284/0.96)*0.27+(T284/6.3)*0.37)*0.6+40</f>
        <v>94.231463364708574</v>
      </c>
      <c r="AQ284" s="37">
        <f>(AE284/1.5)*0.57+47</f>
        <v>70.94</v>
      </c>
      <c r="AR284" s="24">
        <f>((AF284/1.8)*0.8+(F284/0.8)*0.2)*0.73+40</f>
        <v>66.320555555555558</v>
      </c>
      <c r="AS284" s="22">
        <f>((AA284/3)*0.6+(AC284/9)*0.2+(AZ284/0.96)*0.2)*0.75+40</f>
        <v>80.364010921322702</v>
      </c>
      <c r="AT284" s="26">
        <f>((AB284/7)*0.65+(AC284/9)*0.2+(AZ284/0.96)*0.25)*0.6+47</f>
        <v>88.053534730846508</v>
      </c>
      <c r="AU284" s="43">
        <f>((AD284/5.5)*0.95+(AY284/0.95)*0.17)*0.67+40</f>
        <v>90.017172640849282</v>
      </c>
      <c r="AV284" s="37">
        <f>(((AG284-321)/-3.21)*0.1+(AU284/0.95)*0.57+(AS284/0.95)*0.2+(AI284/20)*0.2)*0.6+40</f>
        <v>94.530304140177293</v>
      </c>
      <c r="AW284" s="42">
        <f>((AQ284/0.95)*0.4+(AS284/0.95)*0.2+(AR284/0.95)*0.2+(AY284/0.95)*0.2)*0.71+30</f>
        <v>84.415161557714384</v>
      </c>
      <c r="AX284" s="45">
        <f>(BI284*0.3+BK284*0.2+BM284*0.2+AY284*0.1+BN284*0.2)*0.8+30</f>
        <v>73.737594619067522</v>
      </c>
      <c r="AY284" s="47">
        <f>(BI284*0.2+BK284*0.2+BM284*0.2+(AQ284/0.96)*0.45)*0.79+30</f>
        <v>75.480528451492546</v>
      </c>
      <c r="AZ284" s="28">
        <f>(BI284*0.2+BJ284*0.3+(AC284/11)*0.3+(AR284/0.96)*0.1+BM284*0.1+(AY284/0.96)*0.1)*0.65+40</f>
        <v>83.183003229798615</v>
      </c>
      <c r="BA284" s="49">
        <f>IF(C284="C",(((AY284/0.95)*0.35+(AU284/0.95)*0.2+BK284*0.45)*0.55+30),IF(C284="PF",(((AY284/0.95)*0.4+(AU284/0.95)*0.25+BK284*0.35)*0.65+35),(((T284/6.3)*0.1+(AY284/0.95)*0.35+(AU284/0.95)*0.2+BK284*0.35)*0.65+40)))</f>
        <v>75.321128106869551</v>
      </c>
      <c r="BB284" s="45">
        <f>(BL284*0.3+BJ284*0.3+BI284*0.1+BN284*0.1+(AH284/2.8)*0.25)*0.62+40</f>
        <v>85.308953740276536</v>
      </c>
      <c r="BC284" s="5">
        <f>((D284-39)/-0.2)*0.5+50</f>
        <v>85</v>
      </c>
      <c r="BD284" s="5">
        <f>((F284-69)/0.19)*0.45+55</f>
        <v>85.78947368421052</v>
      </c>
      <c r="BE284" s="5">
        <f>((F284-85)/-0.16)*0.45+55</f>
        <v>63.4375</v>
      </c>
      <c r="BF284" s="5">
        <f>((G284-161)/1.34)*0.45+55</f>
        <v>85.223880597014926</v>
      </c>
      <c r="BG284" s="5">
        <f>((G284-295)/-1.34)*0.45+55</f>
        <v>69.776119402985074</v>
      </c>
      <c r="BH284" s="5">
        <f>(M284/29.81)*0.45+55</f>
        <v>90.565246561556535</v>
      </c>
      <c r="BI284" s="5">
        <f>((D284-39)/-0.2)</f>
        <v>70</v>
      </c>
      <c r="BJ284" s="5">
        <f>((F284-69)/0.19)</f>
        <v>68.421052631578945</v>
      </c>
      <c r="BK284" s="5">
        <f>((F284-85)/-0.16)</f>
        <v>18.75</v>
      </c>
      <c r="BL284" s="5">
        <f>((G284-161)/1.34)</f>
        <v>67.164179104477611</v>
      </c>
      <c r="BM284" s="5">
        <f>((G284-295)/-1.34)</f>
        <v>32.835820895522389</v>
      </c>
      <c r="BN284" s="5">
        <f>(M284/29.81)</f>
        <v>79.033881247903395</v>
      </c>
      <c r="BP284" s="51" t="s">
        <v>793</v>
      </c>
      <c r="BQ284" s="51" t="s">
        <v>789</v>
      </c>
      <c r="BS284">
        <v>66.319999999999993</v>
      </c>
    </row>
    <row r="285" spans="1:71" x14ac:dyDescent="0.25">
      <c r="A285" s="1">
        <v>330</v>
      </c>
      <c r="B285" s="1" t="s">
        <v>392</v>
      </c>
      <c r="C285" s="1" t="s">
        <v>73</v>
      </c>
      <c r="D285" s="1">
        <v>24</v>
      </c>
      <c r="E285" s="4">
        <f>(F285-5)</f>
        <v>71</v>
      </c>
      <c r="F285">
        <v>76</v>
      </c>
      <c r="G285">
        <v>195</v>
      </c>
      <c r="H285" t="s">
        <v>603</v>
      </c>
      <c r="I285" s="1" t="s">
        <v>587</v>
      </c>
      <c r="J285" s="1" t="s">
        <v>57</v>
      </c>
      <c r="K285" s="1">
        <v>38</v>
      </c>
      <c r="L285" s="1">
        <v>0</v>
      </c>
      <c r="M285" s="1">
        <v>299</v>
      </c>
      <c r="N285" s="12">
        <v>36</v>
      </c>
      <c r="O285" s="12">
        <v>106</v>
      </c>
      <c r="P285" s="12">
        <v>0.34</v>
      </c>
      <c r="Q285" s="7">
        <v>7</v>
      </c>
      <c r="R285" s="7">
        <v>33</v>
      </c>
      <c r="S285" s="7">
        <v>0.21199999999999999</v>
      </c>
      <c r="T285" s="1">
        <v>29</v>
      </c>
      <c r="U285" s="1">
        <v>73</v>
      </c>
      <c r="V285" s="1">
        <v>0.39700000000000002</v>
      </c>
      <c r="W285" s="1">
        <v>0.373</v>
      </c>
      <c r="X285" s="16">
        <v>4</v>
      </c>
      <c r="Y285" s="16">
        <v>9</v>
      </c>
      <c r="Z285" s="16">
        <v>0.44400000000000001</v>
      </c>
      <c r="AA285" s="20">
        <v>7</v>
      </c>
      <c r="AB285" s="20">
        <v>20</v>
      </c>
      <c r="AC285" s="20">
        <v>27</v>
      </c>
      <c r="AD285" s="32">
        <v>48</v>
      </c>
      <c r="AE285" s="34">
        <v>9</v>
      </c>
      <c r="AF285" s="30">
        <v>0</v>
      </c>
      <c r="AG285" s="1">
        <v>21</v>
      </c>
      <c r="AH285" s="1">
        <v>20</v>
      </c>
      <c r="AI285" s="1">
        <v>83</v>
      </c>
      <c r="AJ285" s="1"/>
      <c r="AK285" s="4">
        <f>(AVERAGE(AM285:BB285)/0.87)*0.85+10</f>
        <v>72.870383065732241</v>
      </c>
      <c r="AL285" s="4">
        <f>AVERAGE(AM285:BB285)</f>
        <v>64.349686196690655</v>
      </c>
      <c r="AM285" s="14">
        <f>((P285*100)*0.5+(N285/6.59)*0.5)*0.66+45</f>
        <v>58.022731411229131</v>
      </c>
      <c r="AN285" s="10">
        <f>(BS285-MIN(BS$2:BS$493))/(MAX(BS$2:BS$493)-MIN(BS$2:BS$493))*61 +45</f>
        <v>63.103216977745873</v>
      </c>
      <c r="AO285" s="18">
        <f>IF(Y285&gt;50,((Z285*107)*0.9+(X285/5)*0.1)*0.7+30,((Z285*90)*0.5+(X285/5)*0.5)*0.7+40)</f>
        <v>54.265999999999998</v>
      </c>
      <c r="AP285" s="39">
        <f>((AZ285/0.96)*0.4+(AS285/0.96)*0.3+(T285/6.3)*0.4)*0.6+40</f>
        <v>68.830304995280301</v>
      </c>
      <c r="AQ285" s="37">
        <f>(AE285/1.5)*0.57+47</f>
        <v>50.42</v>
      </c>
      <c r="AR285" s="24">
        <f>((AF285/1.8)*0.8+(F285/0.8)*0.2)*0.73+40</f>
        <v>53.87</v>
      </c>
      <c r="AS285" s="22">
        <f>((AA285/3)*0.6+(AC285/9)*0.2+(AZ285/0.96)*0.2)*0.75+40</f>
        <v>52.657646484206097</v>
      </c>
      <c r="AT285" s="26">
        <f>((AB285/7)*0.65+(AC285/9)*0.2+(AZ285/0.96)*0.25)*0.6+47</f>
        <v>59.63193219849181</v>
      </c>
      <c r="AU285" s="43">
        <f>((AD285/5.5)*0.95+(AY285/0.95)*0.17)*0.67+40</f>
        <v>55.290325877093302</v>
      </c>
      <c r="AV285" s="37">
        <f>(((AG285-321)/-3.21)*0.1+(AU285/0.95)*0.57+(AS285/0.95)*0.2+(AI285/20)*0.2)*0.6+40</f>
        <v>72.66148613874627</v>
      </c>
      <c r="AW285" s="42">
        <f>((AQ285/0.95)*0.4+(AS285/0.95)*0.2+(AR285/0.95)*0.2+(AY285/0.95)*0.2)*0.71+30</f>
        <v>73.133224575227615</v>
      </c>
      <c r="AX285" s="45">
        <f>(BI285*0.3+BK285*0.2+BM285*0.2+AY285*0.1+BN285*0.2)*0.8+30</f>
        <v>77.041105183312723</v>
      </c>
      <c r="AY285" s="47">
        <f>(BI285*0.2+BK285*0.2+BM285*0.2+(AQ285/0.96)*0.45)*0.79+30</f>
        <v>81.199701026119413</v>
      </c>
      <c r="AZ285" s="28">
        <f>(BI285*0.2+BJ285*0.3+(AC285/11)*0.3+(AR285/0.96)*0.1+BM285*0.1+(AY285/0.96)*0.1)*0.65+40</f>
        <v>71.40893749891903</v>
      </c>
      <c r="BA285" s="49">
        <f>IF(C285="C",(((AY285/0.95)*0.35+(AU285/0.95)*0.2+BK285*0.45)*0.55+30),IF(C285="PF",(((AY285/0.95)*0.4+(AU285/0.95)*0.25+BK285*0.35)*0.65+35),(((T285/6.3)*0.1+(AY285/0.95)*0.35+(AU285/0.95)*0.2+BK285*0.35)*0.65+40)))</f>
        <v>80.107317504431933</v>
      </c>
      <c r="BB285" s="45">
        <f>(BL285*0.3+BJ285*0.3+BI285*0.1+BN285*0.1+(AH285/2.8)*0.25)*0.62+40</f>
        <v>57.951049276247034</v>
      </c>
      <c r="BC285" s="5">
        <f>((D285-39)/-0.2)*0.5+50</f>
        <v>87.5</v>
      </c>
      <c r="BD285" s="5">
        <f>((F285-69)/0.19)*0.45+55</f>
        <v>71.578947368421055</v>
      </c>
      <c r="BE285" s="5">
        <f>((F285-85)/-0.16)*0.45+55</f>
        <v>80.3125</v>
      </c>
      <c r="BF285" s="5">
        <f>((G285-161)/1.34)*0.45+55</f>
        <v>66.417910447761187</v>
      </c>
      <c r="BG285" s="5">
        <f>((G285-295)/-1.34)*0.45+55</f>
        <v>88.582089552238813</v>
      </c>
      <c r="BH285" s="5">
        <f>(M285/29.81)*0.45+55</f>
        <v>59.51358604495136</v>
      </c>
      <c r="BI285" s="5">
        <f>((D285-39)/-0.2)</f>
        <v>75</v>
      </c>
      <c r="BJ285" s="5">
        <f>((F285-69)/0.19)</f>
        <v>36.842105263157897</v>
      </c>
      <c r="BK285" s="5">
        <f>((F285-85)/-0.16)</f>
        <v>56.25</v>
      </c>
      <c r="BL285" s="5">
        <f>((G285-161)/1.34)</f>
        <v>25.373134328358208</v>
      </c>
      <c r="BM285" s="5">
        <f>((G285-295)/-1.34)</f>
        <v>74.626865671641781</v>
      </c>
      <c r="BN285" s="5">
        <f>(M285/29.81)</f>
        <v>10.03019121100302</v>
      </c>
      <c r="BP285" s="51" t="s">
        <v>800</v>
      </c>
      <c r="BQ285" s="51" t="s">
        <v>789</v>
      </c>
      <c r="BS285">
        <v>66.166399999999996</v>
      </c>
    </row>
    <row r="286" spans="1:71" x14ac:dyDescent="0.25">
      <c r="A286" s="1">
        <v>143</v>
      </c>
      <c r="B286" s="1" t="s">
        <v>204</v>
      </c>
      <c r="C286" s="1" t="s">
        <v>50</v>
      </c>
      <c r="D286" s="1">
        <v>24</v>
      </c>
      <c r="E286" s="4">
        <f>(F286-5)</f>
        <v>74</v>
      </c>
      <c r="F286">
        <v>79</v>
      </c>
      <c r="G286">
        <v>208</v>
      </c>
      <c r="H286" t="s">
        <v>754</v>
      </c>
      <c r="I286" s="1" t="s">
        <v>587</v>
      </c>
      <c r="J286" s="1" t="s">
        <v>55</v>
      </c>
      <c r="K286" s="1">
        <v>62</v>
      </c>
      <c r="L286" s="1">
        <v>3</v>
      </c>
      <c r="M286" s="1">
        <v>1051</v>
      </c>
      <c r="N286" s="12">
        <v>101</v>
      </c>
      <c r="O286" s="12">
        <v>247</v>
      </c>
      <c r="P286" s="12">
        <v>0.40899999999999997</v>
      </c>
      <c r="Q286" s="7">
        <v>31</v>
      </c>
      <c r="R286" s="7">
        <v>95</v>
      </c>
      <c r="S286" s="7">
        <v>0.32600000000000001</v>
      </c>
      <c r="T286" s="1">
        <v>70</v>
      </c>
      <c r="U286" s="1">
        <v>152</v>
      </c>
      <c r="V286" s="1">
        <v>0.46100000000000002</v>
      </c>
      <c r="W286" s="1">
        <v>0.47199999999999998</v>
      </c>
      <c r="X286" s="16">
        <v>79</v>
      </c>
      <c r="Y286" s="16">
        <v>94</v>
      </c>
      <c r="Z286" s="16">
        <v>0.84</v>
      </c>
      <c r="AA286" s="20">
        <v>51</v>
      </c>
      <c r="AB286" s="20">
        <v>125</v>
      </c>
      <c r="AC286" s="20">
        <v>176</v>
      </c>
      <c r="AD286" s="32">
        <v>48</v>
      </c>
      <c r="AE286" s="34">
        <v>25</v>
      </c>
      <c r="AF286" s="30">
        <v>17</v>
      </c>
      <c r="AG286" s="1">
        <v>39</v>
      </c>
      <c r="AH286" s="1">
        <v>89</v>
      </c>
      <c r="AI286" s="1">
        <v>312</v>
      </c>
      <c r="AJ286" s="1"/>
      <c r="AK286" s="4">
        <f>(AVERAGE(AM286:BB286)/0.87)*0.85+10</f>
        <v>78.26626385921584</v>
      </c>
      <c r="AL286" s="4">
        <f>AVERAGE(AM286:BB286)</f>
        <v>69.872528891197391</v>
      </c>
      <c r="AM286" s="14">
        <f>((P286*100)*0.5+(N286/6.59)*0.5)*0.66+45</f>
        <v>63.554663125948409</v>
      </c>
      <c r="AN286" s="10">
        <f>(BS286-MIN(BS$2:BS$493))/(MAX(BS$2:BS$493)-MIN(BS$2:BS$493))*61 +45</f>
        <v>63.066268844221106</v>
      </c>
      <c r="AO286" s="18">
        <f>IF(Y286&gt;50,((Z286*107)*0.9+(X286/5)*0.1)*0.7+30,((Z286*90)*0.5+(X286/5)*0.5)*0.7+40)</f>
        <v>87.730399999999989</v>
      </c>
      <c r="AP286" s="39">
        <f>((AZ286/0.96)*0.4+(AS286/0.96)*0.3+(T286/6.3)*0.4)*0.6+40</f>
        <v>73.589100186794354</v>
      </c>
      <c r="AQ286" s="37">
        <f>(AE286/1.5)*0.57+47</f>
        <v>56.5</v>
      </c>
      <c r="AR286" s="24">
        <f>((AF286/1.8)*0.8+(F286/0.8)*0.2)*0.73+40</f>
        <v>59.933055555555555</v>
      </c>
      <c r="AS286" s="22">
        <f>((AA286/3)*0.6+(AC286/9)*0.2+(AZ286/0.96)*0.2)*0.75+40</f>
        <v>62.576652785153016</v>
      </c>
      <c r="AT286" s="26">
        <f>((AB286/7)*0.65+(AC286/9)*0.2+(AZ286/0.96)*0.25)*0.6+47</f>
        <v>68.304271832772059</v>
      </c>
      <c r="AU286" s="43">
        <f>((AD286/5.5)*0.95+(AY286/0.95)*0.17)*0.67+40</f>
        <v>55.021301771830146</v>
      </c>
      <c r="AV286" s="37">
        <f>(((AG286-321)/-3.21)*0.1+(AU286/0.95)*0.57+(AS286/0.95)*0.2+(AI286/20)*0.2)*0.6+40</f>
        <v>74.855115974419249</v>
      </c>
      <c r="AW286" s="42">
        <f>((AQ286/0.95)*0.4+(AS286/0.95)*0.2+(AR286/0.95)*0.2+(AY286/0.95)*0.2)*0.71+30</f>
        <v>77.004327835286745</v>
      </c>
      <c r="AX286" s="45">
        <f>(BI286*0.3+BK286*0.2+BM286*0.2+AY286*0.1+BN286*0.2)*0.8+30</f>
        <v>76.345588964874551</v>
      </c>
      <c r="AY286" s="47">
        <f>(BI286*0.2+BK286*0.2+BM286*0.2+(AQ286/0.96)*0.45)*0.79+30</f>
        <v>78.955865205223887</v>
      </c>
      <c r="AZ286" s="28">
        <f>(BI286*0.2+BJ286*0.3+(AC286/11)*0.3+(AR286/0.96)*0.1+BM286*0.1+(AY286/0.96)*0.1)*0.65+40</f>
        <v>76.757244491645963</v>
      </c>
      <c r="BA286" s="49">
        <f>IF(C286="C",(((AY286/0.95)*0.35+(AU286/0.95)*0.2+BK286*0.45)*0.55+30),IF(C286="PF",(((AY286/0.95)*0.4+(AU286/0.95)*0.25+BK286*0.35)*0.65+35),(((T286/6.3)*0.1+(AY286/0.95)*0.35+(AU286/0.95)*0.2+BK286*0.35)*0.65+40)))</f>
        <v>75.690554921723646</v>
      </c>
      <c r="BB286" s="45">
        <f>(BL286*0.3+BJ286*0.3+BI286*0.1+BN286*0.1+(AH286/2.8)*0.25)*0.62+40</f>
        <v>68.076050763709759</v>
      </c>
      <c r="BC286" s="5">
        <f>((D286-39)/-0.2)*0.5+50</f>
        <v>87.5</v>
      </c>
      <c r="BD286" s="5">
        <f>((F286-69)/0.19)*0.45+55</f>
        <v>78.68421052631578</v>
      </c>
      <c r="BE286" s="5">
        <f>((F286-85)/-0.16)*0.45+55</f>
        <v>71.875</v>
      </c>
      <c r="BF286" s="5">
        <f>((G286-161)/1.34)*0.45+55</f>
        <v>70.78358208955224</v>
      </c>
      <c r="BG286" s="5">
        <f>((G286-295)/-1.34)*0.45+55</f>
        <v>84.21641791044776</v>
      </c>
      <c r="BH286" s="5">
        <f>(M286/29.81)*0.45+55</f>
        <v>70.865481382086557</v>
      </c>
      <c r="BI286" s="5">
        <f>((D286-39)/-0.2)</f>
        <v>75</v>
      </c>
      <c r="BJ286" s="5">
        <f>((F286-69)/0.19)</f>
        <v>52.631578947368418</v>
      </c>
      <c r="BK286" s="5">
        <f>((F286-85)/-0.16)</f>
        <v>37.5</v>
      </c>
      <c r="BL286" s="5">
        <f>((G286-161)/1.34)</f>
        <v>35.07462686567164</v>
      </c>
      <c r="BM286" s="5">
        <f>((G286-295)/-1.34)</f>
        <v>64.925373134328353</v>
      </c>
      <c r="BN286" s="5">
        <f>(M286/29.81)</f>
        <v>35.256625293525666</v>
      </c>
      <c r="BP286" s="51" t="s">
        <v>794</v>
      </c>
      <c r="BQ286" s="51" t="s">
        <v>787</v>
      </c>
      <c r="BS286">
        <v>66.123199999999997</v>
      </c>
    </row>
    <row r="287" spans="1:71" x14ac:dyDescent="0.25">
      <c r="A287" s="1">
        <v>65</v>
      </c>
      <c r="B287" s="1" t="s">
        <v>123</v>
      </c>
      <c r="C287" s="1" t="s">
        <v>73</v>
      </c>
      <c r="D287" s="1">
        <v>24</v>
      </c>
      <c r="E287" s="4">
        <f>(F287-5)</f>
        <v>72</v>
      </c>
      <c r="F287">
        <v>77</v>
      </c>
      <c r="G287">
        <v>189</v>
      </c>
      <c r="H287" t="s">
        <v>681</v>
      </c>
      <c r="I287" s="1" t="s">
        <v>587</v>
      </c>
      <c r="J287" s="1" t="s">
        <v>36</v>
      </c>
      <c r="K287" s="1">
        <v>29</v>
      </c>
      <c r="L287" s="1">
        <v>7</v>
      </c>
      <c r="M287" s="1">
        <v>549</v>
      </c>
      <c r="N287" s="12">
        <v>52</v>
      </c>
      <c r="O287" s="12">
        <v>122</v>
      </c>
      <c r="P287" s="12">
        <v>0.42599999999999999</v>
      </c>
      <c r="Q287" s="7">
        <v>6</v>
      </c>
      <c r="R287" s="7">
        <v>28</v>
      </c>
      <c r="S287" s="7">
        <v>0.214</v>
      </c>
      <c r="T287" s="1">
        <v>46</v>
      </c>
      <c r="U287" s="1">
        <v>94</v>
      </c>
      <c r="V287" s="1">
        <v>0.48899999999999999</v>
      </c>
      <c r="W287" s="1">
        <v>0.45100000000000001</v>
      </c>
      <c r="X287" s="16">
        <v>12</v>
      </c>
      <c r="Y287" s="16">
        <v>19</v>
      </c>
      <c r="Z287" s="16">
        <v>0.63200000000000001</v>
      </c>
      <c r="AA287" s="20">
        <v>14</v>
      </c>
      <c r="AB287" s="20">
        <v>56</v>
      </c>
      <c r="AC287" s="20">
        <v>70</v>
      </c>
      <c r="AD287" s="32">
        <v>90</v>
      </c>
      <c r="AE287" s="34">
        <v>28</v>
      </c>
      <c r="AF287" s="30">
        <v>6</v>
      </c>
      <c r="AG287" s="1">
        <v>30</v>
      </c>
      <c r="AH287" s="1">
        <v>49</v>
      </c>
      <c r="AI287" s="1">
        <v>122</v>
      </c>
      <c r="AJ287" s="1"/>
      <c r="AK287" s="4">
        <f>(AVERAGE(AM287:BB287)/0.87)*0.85+10</f>
        <v>75.617025943519735</v>
      </c>
      <c r="AL287" s="4">
        <f>AVERAGE(AM287:BB287)</f>
        <v>67.160955965720206</v>
      </c>
      <c r="AM287" s="14">
        <f>((P287*100)*0.5+(N287/6.59)*0.5)*0.66+45</f>
        <v>61.661945371775417</v>
      </c>
      <c r="AN287" s="10">
        <f>(BS287-MIN(BS$2:BS$493))/(MAX(BS$2:BS$493)-MIN(BS$2:BS$493))*61 +45</f>
        <v>63.053952799712853</v>
      </c>
      <c r="AO287" s="18">
        <f>IF(Y287&gt;50,((Z287*107)*0.9+(X287/5)*0.1)*0.7+30,((Z287*90)*0.5+(X287/5)*0.5)*0.7+40)</f>
        <v>60.747999999999998</v>
      </c>
      <c r="AP287" s="39">
        <f>((AZ287/0.96)*0.4+(AS287/0.96)*0.3+(T287/6.3)*0.4)*0.6+40</f>
        <v>70.475538281641789</v>
      </c>
      <c r="AQ287" s="37">
        <f>(AE287/1.5)*0.57+47</f>
        <v>57.64</v>
      </c>
      <c r="AR287" s="24">
        <f>((AF287/1.8)*0.8+(F287/0.8)*0.2)*0.73+40</f>
        <v>55.999166666666667</v>
      </c>
      <c r="AS287" s="22">
        <f>((AA287/3)*0.6+(AC287/9)*0.2+(AZ287/0.96)*0.2)*0.75+40</f>
        <v>54.797104333386017</v>
      </c>
      <c r="AT287" s="26">
        <f>((AB287/7)*0.65+(AC287/9)*0.2+(AZ287/0.96)*0.25)*0.6+47</f>
        <v>62.583771000052678</v>
      </c>
      <c r="AU287" s="43">
        <f>((AD287/5.5)*0.95+(AY287/0.95)*0.17)*0.67+40</f>
        <v>60.437853644138755</v>
      </c>
      <c r="AV287" s="37">
        <f>(((AG287-321)/-3.21)*0.1+(AU287/0.95)*0.57+(AS287/0.95)*0.2+(AI287/20)*0.2)*0.6+40</f>
        <v>74.850619143082042</v>
      </c>
      <c r="AW287" s="42">
        <f>((AQ287/0.95)*0.4+(AS287/0.95)*0.2+(AR287/0.95)*0.2+(AY287/0.95)*0.2)*0.71+30</f>
        <v>76.28745464916733</v>
      </c>
      <c r="AX287" s="45">
        <f>(BI287*0.3+BK287*0.2+BM287*0.2+AY287*0.1+BN287*0.2)*0.8+30</f>
        <v>78.290844208820033</v>
      </c>
      <c r="AY287" s="47">
        <f>(BI287*0.2+BK287*0.2+BM287*0.2+(AQ287/0.96)*0.45)*0.79+30</f>
        <v>83.593319962686564</v>
      </c>
      <c r="AZ287" s="28">
        <f>(BI287*0.2+BJ287*0.3+(AC287/11)*0.3+(AR287/0.96)*0.1+BM287*0.1+(AY287/0.96)*0.1)*0.65+40</f>
        <v>73.794801067003817</v>
      </c>
      <c r="BA287" s="49">
        <f>IF(C287="C",(((AY287/0.95)*0.35+(AU287/0.95)*0.2+BK287*0.45)*0.55+30),IF(C287="PF",(((AY287/0.95)*0.4+(AU287/0.95)*0.25+BK287*0.35)*0.65+35),(((T287/6.3)*0.1+(AY287/0.95)*0.35+(AU287/0.95)*0.2+BK287*0.35)*0.65+40)))</f>
        <v>80.138446611707636</v>
      </c>
      <c r="BB287" s="45">
        <f>(BL287*0.3+BJ287*0.3+BI287*0.1+BN287*0.1+(AH287/2.8)*0.25)*0.62+40</f>
        <v>60.222477711681705</v>
      </c>
      <c r="BC287" s="5">
        <f>((D287-39)/-0.2)*0.5+50</f>
        <v>87.5</v>
      </c>
      <c r="BD287" s="5">
        <f>((F287-69)/0.19)*0.45+55</f>
        <v>73.94736842105263</v>
      </c>
      <c r="BE287" s="5">
        <f>((F287-85)/-0.16)*0.45+55</f>
        <v>77.5</v>
      </c>
      <c r="BF287" s="5">
        <f>((G287-161)/1.34)*0.45+55</f>
        <v>64.402985074626869</v>
      </c>
      <c r="BG287" s="5">
        <f>((G287-295)/-1.34)*0.45+55</f>
        <v>90.597014925373145</v>
      </c>
      <c r="BH287" s="5">
        <f>(M287/29.81)*0.45+55</f>
        <v>63.287487420328745</v>
      </c>
      <c r="BI287" s="5">
        <f>((D287-39)/-0.2)</f>
        <v>75</v>
      </c>
      <c r="BJ287" s="5">
        <f>((F287-69)/0.19)</f>
        <v>42.10526315789474</v>
      </c>
      <c r="BK287" s="5">
        <f>((F287-85)/-0.16)</f>
        <v>50</v>
      </c>
      <c r="BL287" s="5">
        <f>((G287-161)/1.34)</f>
        <v>20.8955223880597</v>
      </c>
      <c r="BM287" s="5">
        <f>((G287-295)/-1.34)</f>
        <v>79.104477611940297</v>
      </c>
      <c r="BN287" s="5">
        <f>(M287/29.81)</f>
        <v>18.416638711841664</v>
      </c>
      <c r="BP287" s="51" t="s">
        <v>794</v>
      </c>
      <c r="BQ287" s="51" t="s">
        <v>781</v>
      </c>
      <c r="BS287">
        <v>66.108800000000002</v>
      </c>
    </row>
    <row r="288" spans="1:71" x14ac:dyDescent="0.25">
      <c r="A288" s="1">
        <v>385</v>
      </c>
      <c r="B288" s="1" t="s">
        <v>449</v>
      </c>
      <c r="C288" s="1" t="s">
        <v>327</v>
      </c>
      <c r="D288" s="1">
        <v>22</v>
      </c>
      <c r="E288" s="4">
        <f>(F288-5)</f>
        <v>71</v>
      </c>
      <c r="F288">
        <v>76</v>
      </c>
      <c r="G288">
        <v>200</v>
      </c>
      <c r="H288" t="s">
        <v>594</v>
      </c>
      <c r="I288" s="1" t="s">
        <v>587</v>
      </c>
      <c r="J288" s="1" t="s">
        <v>84</v>
      </c>
      <c r="K288" s="1">
        <v>76</v>
      </c>
      <c r="L288" s="1">
        <v>5</v>
      </c>
      <c r="M288" s="1">
        <v>1563</v>
      </c>
      <c r="N288" s="12">
        <v>203</v>
      </c>
      <c r="O288" s="12">
        <v>496</v>
      </c>
      <c r="P288" s="12">
        <v>0.40899999999999997</v>
      </c>
      <c r="Q288" s="7">
        <v>39</v>
      </c>
      <c r="R288" s="7">
        <v>131</v>
      </c>
      <c r="S288" s="7">
        <v>0.29799999999999999</v>
      </c>
      <c r="T288" s="1">
        <v>164</v>
      </c>
      <c r="U288" s="1">
        <v>365</v>
      </c>
      <c r="V288" s="1">
        <v>0.44900000000000001</v>
      </c>
      <c r="W288" s="1">
        <v>0.44900000000000001</v>
      </c>
      <c r="X288" s="16">
        <v>85</v>
      </c>
      <c r="Y288" s="16">
        <v>126</v>
      </c>
      <c r="Z288" s="16">
        <v>0.67500000000000004</v>
      </c>
      <c r="AA288" s="20">
        <v>27</v>
      </c>
      <c r="AB288" s="20">
        <v>125</v>
      </c>
      <c r="AC288" s="20">
        <v>152</v>
      </c>
      <c r="AD288" s="32">
        <v>155</v>
      </c>
      <c r="AE288" s="34">
        <v>48</v>
      </c>
      <c r="AF288" s="30">
        <v>14</v>
      </c>
      <c r="AG288" s="1">
        <v>65</v>
      </c>
      <c r="AH288" s="1">
        <v>146</v>
      </c>
      <c r="AI288" s="1">
        <v>530</v>
      </c>
      <c r="AJ288" s="1"/>
      <c r="AK288" s="4">
        <f>(AVERAGE(AM288:BB288)/0.87)*0.85+10</f>
        <v>81.180193348840177</v>
      </c>
      <c r="AL288" s="4">
        <f>AVERAGE(AM288:BB288)</f>
        <v>72.855021427636416</v>
      </c>
      <c r="AM288" s="14">
        <f>((P288*100)*0.5+(N288/6.59)*0.5)*0.66+45</f>
        <v>68.662402124430955</v>
      </c>
      <c r="AN288" s="10">
        <f>(BS288-MIN(BS$2:BS$493))/(MAX(BS$2:BS$493)-MIN(BS$2:BS$493))*61 +45</f>
        <v>63.010162419239052</v>
      </c>
      <c r="AO288" s="18">
        <f>IF(Y288&gt;50,((Z288*107)*0.9+(X288/5)*0.1)*0.7+30,((Z288*90)*0.5+(X288/5)*0.5)*0.7+40)</f>
        <v>76.691750000000013</v>
      </c>
      <c r="AP288" s="39">
        <f>((AZ288/0.96)*0.4+(AS288/0.96)*0.3+(T288/6.3)*0.4)*0.6+40</f>
        <v>76.048939106676968</v>
      </c>
      <c r="AQ288" s="37">
        <f>(AE288/1.5)*0.57+47</f>
        <v>65.239999999999995</v>
      </c>
      <c r="AR288" s="24">
        <f>((AF288/1.8)*0.8+(F288/0.8)*0.2)*0.73+40</f>
        <v>58.412222222222226</v>
      </c>
      <c r="AS288" s="22">
        <f>((AA288/3)*0.6+(AC288/9)*0.2+(AZ288/0.96)*0.2)*0.75+40</f>
        <v>58.369036862876229</v>
      </c>
      <c r="AT288" s="26">
        <f>((AB288/7)*0.65+(AC288/9)*0.2+(AZ288/0.96)*0.25)*0.6+47</f>
        <v>67.776655910495279</v>
      </c>
      <c r="AU288" s="43">
        <f>((AD288/5.5)*0.95+(AY288/0.95)*0.17)*0.67+40</f>
        <v>68.449879595095695</v>
      </c>
      <c r="AV288" s="37">
        <f>(((AG288-321)/-3.21)*0.1+(AU288/0.95)*0.57+(AS288/0.95)*0.2+(AI288/20)*0.2)*0.6+40</f>
        <v>79.979934355359205</v>
      </c>
      <c r="AW288" s="42">
        <f>((AQ288/0.95)*0.4+(AS288/0.95)*0.2+(AR288/0.95)*0.2+(AY288/0.95)*0.2)*0.71+30</f>
        <v>80.064631953034194</v>
      </c>
      <c r="AX288" s="45">
        <f>(BI288*0.3+BK288*0.2+BM288*0.2+AY288*0.1+BN288*0.2)*0.8+30</f>
        <v>86.146669149113535</v>
      </c>
      <c r="AY288" s="47">
        <f>(BI288*0.2+BK288*0.2+BM288*0.2+(AQ288/0.96)*0.45)*0.79+30</f>
        <v>87.678180037313439</v>
      </c>
      <c r="AZ288" s="28">
        <f>(BI288*0.2+BJ288*0.3+(AC288/11)*0.3+(AR288/0.96)*0.1+BM288*0.1+(AY288/0.96)*0.1)*0.65+40</f>
        <v>75.428502589074526</v>
      </c>
      <c r="BA288" s="49">
        <f>IF(C288="C",(((AY288/0.95)*0.35+(AU288/0.95)*0.2+BK288*0.45)*0.55+30),IF(C288="PF",(((AY288/0.95)*0.4+(AU288/0.95)*0.25+BK288*0.35)*0.65+35),(((T288/6.3)*0.1+(AY288/0.95)*0.35+(AU288/0.95)*0.2+BK288*0.35)*0.65+40)))</f>
        <v>84.852380919275333</v>
      </c>
      <c r="BB288" s="45">
        <f>(BL288*0.3+BJ288*0.3+BI288*0.1+BN288*0.1+(AH288/2.8)*0.25)*0.62+40</f>
        <v>68.868995597976195</v>
      </c>
      <c r="BC288" s="5">
        <f>((D288-39)/-0.2)*0.5+50</f>
        <v>92.5</v>
      </c>
      <c r="BD288" s="5">
        <f>((F288-69)/0.19)*0.45+55</f>
        <v>71.578947368421055</v>
      </c>
      <c r="BE288" s="5">
        <f>((F288-85)/-0.16)*0.45+55</f>
        <v>80.3125</v>
      </c>
      <c r="BF288" s="5">
        <f>((G288-161)/1.34)*0.45+55</f>
        <v>68.097014925373131</v>
      </c>
      <c r="BG288" s="5">
        <f>((G288-295)/-1.34)*0.45+55</f>
        <v>86.902985074626869</v>
      </c>
      <c r="BH288" s="5">
        <f>(M288/29.81)*0.45+55</f>
        <v>78.594431398859442</v>
      </c>
      <c r="BI288" s="5">
        <f>((D288-39)/-0.2)</f>
        <v>85</v>
      </c>
      <c r="BJ288" s="5">
        <f>((F288-69)/0.19)</f>
        <v>36.842105263157897</v>
      </c>
      <c r="BK288" s="5">
        <f>((F288-85)/-0.16)</f>
        <v>56.25</v>
      </c>
      <c r="BL288" s="5">
        <f>((G288-161)/1.34)</f>
        <v>29.104477611940297</v>
      </c>
      <c r="BM288" s="5">
        <f>((G288-295)/-1.34)</f>
        <v>70.895522388059703</v>
      </c>
      <c r="BN288" s="5">
        <f>(M288/29.81)</f>
        <v>52.432069775243207</v>
      </c>
      <c r="BP288" s="51" t="s">
        <v>785</v>
      </c>
      <c r="BQ288" s="51" t="s">
        <v>789</v>
      </c>
      <c r="BS288">
        <v>66.057599999999994</v>
      </c>
    </row>
    <row r="289" spans="1:71" x14ac:dyDescent="0.25">
      <c r="A289" s="1">
        <v>18</v>
      </c>
      <c r="B289" s="1" t="s">
        <v>61</v>
      </c>
      <c r="C289" s="1" t="s">
        <v>30</v>
      </c>
      <c r="D289" s="1">
        <v>20</v>
      </c>
      <c r="E289" s="4">
        <f>(F289-5)</f>
        <v>78</v>
      </c>
      <c r="F289">
        <v>83</v>
      </c>
      <c r="G289">
        <v>217</v>
      </c>
      <c r="H289" t="s">
        <v>586</v>
      </c>
      <c r="I289" s="1" t="s">
        <v>732</v>
      </c>
      <c r="J289" s="1" t="s">
        <v>62</v>
      </c>
      <c r="K289" s="1">
        <v>81</v>
      </c>
      <c r="L289" s="1">
        <v>71</v>
      </c>
      <c r="M289" s="1">
        <v>2541</v>
      </c>
      <c r="N289" s="12">
        <v>383</v>
      </c>
      <c r="O289" s="12">
        <v>780</v>
      </c>
      <c r="P289" s="12">
        <v>0.49099999999999999</v>
      </c>
      <c r="Q289" s="7">
        <v>7</v>
      </c>
      <c r="R289" s="7">
        <v>44</v>
      </c>
      <c r="S289" s="7">
        <v>0.159</v>
      </c>
      <c r="T289" s="1">
        <v>376</v>
      </c>
      <c r="U289" s="1">
        <v>736</v>
      </c>
      <c r="V289" s="1">
        <v>0.51100000000000001</v>
      </c>
      <c r="W289" s="1">
        <v>0.496</v>
      </c>
      <c r="X289" s="16">
        <v>257</v>
      </c>
      <c r="Y289" s="16">
        <v>347</v>
      </c>
      <c r="Z289" s="16">
        <v>0.74099999999999999</v>
      </c>
      <c r="AA289" s="20">
        <v>100</v>
      </c>
      <c r="AB289" s="20">
        <v>442</v>
      </c>
      <c r="AC289" s="20">
        <v>542</v>
      </c>
      <c r="AD289" s="32">
        <v>207</v>
      </c>
      <c r="AE289" s="34">
        <v>73</v>
      </c>
      <c r="AF289" s="30">
        <v>85</v>
      </c>
      <c r="AG289" s="1">
        <v>173</v>
      </c>
      <c r="AH289" s="1">
        <v>254</v>
      </c>
      <c r="AI289" s="1">
        <v>1030</v>
      </c>
      <c r="AJ289" s="1"/>
      <c r="AK289" s="4">
        <f>(AVERAGE(AM289:BB289)/0.87)*0.85+10</f>
        <v>90.570162368370788</v>
      </c>
      <c r="AL289" s="4">
        <f>AVERAGE(AM289:BB289)</f>
        <v>82.465930894685386</v>
      </c>
      <c r="AM289" s="14">
        <f>((P289*100)*0.5+(N289/6.59)*0.5)*0.66+45</f>
        <v>80.382059180576633</v>
      </c>
      <c r="AN289" s="10">
        <f>(BS289-MIN(BS$2:BS$493))/(MAX(BS$2:BS$493)-MIN(BS$2:BS$493))*61 +45</f>
        <v>62.96226669059584</v>
      </c>
      <c r="AO289" s="18">
        <f>IF(Y289&gt;50,((Z289*107)*0.9+(X289/5)*0.1)*0.7+30,((Z289*90)*0.5+(X289/5)*0.5)*0.7+40)</f>
        <v>83.548810000000003</v>
      </c>
      <c r="AP289" s="39">
        <f>((AZ289/0.96)*0.4+(AS289/0.96)*0.3+(T289/6.3)*0.4)*0.6+40</f>
        <v>91.854816694176009</v>
      </c>
      <c r="AQ289" s="37">
        <f>(AE289/1.5)*0.57+47</f>
        <v>74.739999999999995</v>
      </c>
      <c r="AR289" s="24">
        <f>((AF289/1.8)*0.8+(F289/0.8)*0.2)*0.73+40</f>
        <v>82.725277777777777</v>
      </c>
      <c r="AS289" s="22">
        <f>((AA289/3)*0.6+(AC289/9)*0.2+(AZ289/0.96)*0.2)*0.75+40</f>
        <v>78.312917764307599</v>
      </c>
      <c r="AT289" s="26">
        <f>((AB289/7)*0.65+(AC289/9)*0.2+(AZ289/0.96)*0.25)*0.6+47</f>
        <v>93.131965383355208</v>
      </c>
      <c r="AU289" s="43">
        <f>((AD289/5.5)*0.95+(AY289/0.95)*0.17)*0.67+40</f>
        <v>74.009818714413882</v>
      </c>
      <c r="AV289" s="37">
        <f>(((AG289-321)/-3.21)*0.1+(AU289/0.95)*0.57+(AS289/0.95)*0.2+(AI289/20)*0.2)*0.6+40</f>
        <v>85.482047910762134</v>
      </c>
      <c r="AW289" s="42">
        <f>((AQ289/0.95)*0.4+(AS289/0.95)*0.2+(AR289/0.95)*0.2+(AY289/0.95)*0.2)*0.71+30</f>
        <v>88.949037972504328</v>
      </c>
      <c r="AX289" s="45">
        <f>(BI289*0.3+BK289*0.2+BM289*0.2+AY289*0.1+BN289*0.2)*0.8+30</f>
        <v>84.460542913614589</v>
      </c>
      <c r="AY289" s="47">
        <f>(BI289*0.2+BK289*0.2+BM289*0.2+(AQ289/0.96)*0.45)*0.79+30</f>
        <v>83.859171175373149</v>
      </c>
      <c r="AZ289" s="28">
        <f>(BI289*0.2+BJ289*0.3+(AC289/11)*0.3+(AR289/0.96)*0.1+BM289*0.1+(AY289/0.96)*0.1)*0.65+40</f>
        <v>91.389340358235231</v>
      </c>
      <c r="BA289" s="49">
        <f>IF(C289="C",(((AY289/0.95)*0.35+(AU289/0.95)*0.2+BK289*0.45)*0.55+30),IF(C289="PF",(((AY289/0.95)*0.4+(AU289/0.95)*0.25+BK289*0.35)*0.65+35),(((T289/6.3)*0.1+(AY289/0.95)*0.35+(AU289/0.95)*0.2+BK289*0.35)*0.65+40)))</f>
        <v>76.932839158597915</v>
      </c>
      <c r="BB289" s="45">
        <f>(BL289*0.3+BJ289*0.3+BI289*0.1+BN289*0.1+(AH289/2.8)*0.25)*0.62+40</f>
        <v>86.713982620675722</v>
      </c>
      <c r="BC289" s="5">
        <f>((D289-39)/-0.2)*0.5+50</f>
        <v>97.5</v>
      </c>
      <c r="BD289" s="5">
        <f>((F289-69)/0.19)*0.45+55</f>
        <v>88.15789473684211</v>
      </c>
      <c r="BE289" s="5">
        <f>((F289-85)/-0.16)*0.45+55</f>
        <v>60.625</v>
      </c>
      <c r="BF289" s="5">
        <f>((G289-161)/1.34)*0.45+55</f>
        <v>73.805970149253739</v>
      </c>
      <c r="BG289" s="5">
        <f>((G289-295)/-1.34)*0.45+55</f>
        <v>81.194029850746261</v>
      </c>
      <c r="BH289" s="5">
        <f>(M289/29.81)*0.45+55</f>
        <v>93.357933579335793</v>
      </c>
      <c r="BI289" s="5">
        <f>((D289-39)/-0.2)</f>
        <v>95</v>
      </c>
      <c r="BJ289" s="5">
        <f>((F289-69)/0.19)</f>
        <v>73.684210526315795</v>
      </c>
      <c r="BK289" s="5">
        <f>((F289-85)/-0.16)</f>
        <v>12.5</v>
      </c>
      <c r="BL289" s="5">
        <f>((G289-161)/1.34)</f>
        <v>41.791044776119399</v>
      </c>
      <c r="BM289" s="5">
        <f>((G289-295)/-1.34)</f>
        <v>58.208955223880594</v>
      </c>
      <c r="BN289" s="5">
        <f>(M289/29.81)</f>
        <v>85.239852398523993</v>
      </c>
      <c r="BP289" s="51" t="s">
        <v>793</v>
      </c>
      <c r="BQ289" s="51" t="s">
        <v>787</v>
      </c>
      <c r="BS289">
        <v>66.001599999999996</v>
      </c>
    </row>
    <row r="290" spans="1:71" x14ac:dyDescent="0.25">
      <c r="A290" s="1">
        <v>179</v>
      </c>
      <c r="B290" s="1" t="s">
        <v>240</v>
      </c>
      <c r="C290" s="1" t="s">
        <v>30</v>
      </c>
      <c r="D290" s="1">
        <v>26</v>
      </c>
      <c r="E290" s="4">
        <f>(F290-5)</f>
        <v>71</v>
      </c>
      <c r="F290">
        <v>76</v>
      </c>
      <c r="G290">
        <v>215</v>
      </c>
      <c r="H290" t="s">
        <v>677</v>
      </c>
      <c r="I290" s="1" t="s">
        <v>587</v>
      </c>
      <c r="J290" s="1" t="s">
        <v>41</v>
      </c>
      <c r="K290" s="1">
        <v>61</v>
      </c>
      <c r="L290" s="1">
        <v>60</v>
      </c>
      <c r="M290" s="1">
        <v>2018</v>
      </c>
      <c r="N290" s="12">
        <v>285</v>
      </c>
      <c r="O290" s="12">
        <v>694</v>
      </c>
      <c r="P290" s="12">
        <v>0.41099999999999998</v>
      </c>
      <c r="Q290" s="7">
        <v>141</v>
      </c>
      <c r="R290" s="7">
        <v>315</v>
      </c>
      <c r="S290" s="7">
        <v>0.44800000000000001</v>
      </c>
      <c r="T290" s="1">
        <v>144</v>
      </c>
      <c r="U290" s="1">
        <v>379</v>
      </c>
      <c r="V290" s="1">
        <v>0.38</v>
      </c>
      <c r="W290" s="1">
        <v>0.51200000000000001</v>
      </c>
      <c r="X290" s="16">
        <v>107</v>
      </c>
      <c r="Y290" s="16">
        <v>133</v>
      </c>
      <c r="Z290" s="16">
        <v>0.80500000000000005</v>
      </c>
      <c r="AA290" s="20">
        <v>28</v>
      </c>
      <c r="AB290" s="20">
        <v>131</v>
      </c>
      <c r="AC290" s="20">
        <v>159</v>
      </c>
      <c r="AD290" s="32">
        <v>229</v>
      </c>
      <c r="AE290" s="34">
        <v>50</v>
      </c>
      <c r="AF290" s="30">
        <v>14</v>
      </c>
      <c r="AG290" s="1">
        <v>122</v>
      </c>
      <c r="AH290" s="1">
        <v>145</v>
      </c>
      <c r="AI290" s="1">
        <v>818</v>
      </c>
      <c r="AJ290" s="1"/>
      <c r="AK290" s="4">
        <f>(AVERAGE(AM290:BB290)/0.87)*0.85+10</f>
        <v>81.893661446961602</v>
      </c>
      <c r="AL290" s="4">
        <f>AVERAGE(AM290:BB290)</f>
        <v>73.585277010419517</v>
      </c>
      <c r="AM290" s="14">
        <f>((P290*100)*0.5+(N290/6.59)*0.5)*0.66+45</f>
        <v>72.834623672230649</v>
      </c>
      <c r="AN290" s="10">
        <f>(BS290-MIN(BS$2:BS$493))/(MAX(BS$2:BS$493)-MIN(BS$2:BS$493))*61 +45</f>
        <v>62.960898241206031</v>
      </c>
      <c r="AO290" s="18">
        <f>IF(Y290&gt;50,((Z290*107)*0.9+(X290/5)*0.1)*0.7+30,((Z290*90)*0.5+(X290/5)*0.5)*0.7+40)</f>
        <v>85.763049999999993</v>
      </c>
      <c r="AP290" s="39">
        <f>((AZ290/0.96)*0.4+(AS290/0.96)*0.3+(T290/6.3)*0.4)*0.6+40</f>
        <v>74.354418642907007</v>
      </c>
      <c r="AQ290" s="37">
        <f>(AE290/1.5)*0.57+47</f>
        <v>66</v>
      </c>
      <c r="AR290" s="24">
        <f>((AF290/1.8)*0.8+(F290/0.8)*0.2)*0.73+40</f>
        <v>58.412222222222226</v>
      </c>
      <c r="AS290" s="22">
        <f>((AA290/3)*0.6+(AC290/9)*0.2+(AZ290/0.96)*0.2)*0.75+40</f>
        <v>58.085988451576355</v>
      </c>
      <c r="AT290" s="26">
        <f>((AB290/7)*0.65+(AC290/9)*0.2+(AZ290/0.96)*0.25)*0.6+47</f>
        <v>67.654559880147772</v>
      </c>
      <c r="AU290" s="43">
        <f>((AD290/5.5)*0.95+(AY290/0.95)*0.17)*0.67+40</f>
        <v>76.456520651913877</v>
      </c>
      <c r="AV290" s="37">
        <f>(((AG290-321)/-3.21)*0.1+(AU290/0.95)*0.57+(AS290/0.95)*0.2+(AI290/20)*0.2)*0.6+40</f>
        <v>83.489151091533472</v>
      </c>
      <c r="AW290" s="42">
        <f>((AQ290/0.95)*0.4+(AS290/0.95)*0.2+(AR290/0.95)*0.2+(AY290/0.95)*0.2)*0.71+30</f>
        <v>79.554886686575344</v>
      </c>
      <c r="AX290" s="45">
        <f>(BI290*0.3+BK290*0.2+BM290*0.2+AY290*0.1+BN290*0.2)*0.8+30</f>
        <v>81.625980347924923</v>
      </c>
      <c r="AY290" s="47">
        <f>(BI290*0.2+BK290*0.2+BM290*0.2+(AQ290/0.96)*0.45)*0.79+30</f>
        <v>83.03096082089553</v>
      </c>
      <c r="AZ290" s="28">
        <f>(BI290*0.2+BJ290*0.3+(AC290/11)*0.3+(AR290/0.96)*0.1+BM290*0.1+(AY290/0.96)*0.1)*0.65+40</f>
        <v>71.910326090088631</v>
      </c>
      <c r="BA290" s="49">
        <f>IF(C290="C",(((AY290/0.95)*0.35+(AU290/0.95)*0.2+BK290*0.45)*0.55+30),IF(C290="PF",(((AY290/0.95)*0.4+(AU290/0.95)*0.25+BK290*0.35)*0.65+35),(((T290/6.3)*0.1+(AY290/0.95)*0.35+(AU290/0.95)*0.2+BK290*0.35)*0.65+40)))</f>
        <v>84.62879062413802</v>
      </c>
      <c r="BB290" s="45">
        <f>(BL290*0.3+BJ290*0.3+BI290*0.1+BN290*0.1+(AH290/2.8)*0.25)*0.62+40</f>
        <v>70.602054743352497</v>
      </c>
      <c r="BC290" s="5">
        <f>((D290-39)/-0.2)*0.5+50</f>
        <v>82.5</v>
      </c>
      <c r="BD290" s="5">
        <f>((F290-69)/0.19)*0.45+55</f>
        <v>71.578947368421055</v>
      </c>
      <c r="BE290" s="5">
        <f>((F290-85)/-0.16)*0.45+55</f>
        <v>80.3125</v>
      </c>
      <c r="BF290" s="5">
        <f>((G290-161)/1.34)*0.45+55</f>
        <v>73.134328358208961</v>
      </c>
      <c r="BG290" s="5">
        <f>((G290-295)/-1.34)*0.45+55</f>
        <v>81.865671641791039</v>
      </c>
      <c r="BH290" s="5">
        <f>(M290/29.81)*0.45+55</f>
        <v>85.462931902046293</v>
      </c>
      <c r="BI290" s="5">
        <f>((D290-39)/-0.2)</f>
        <v>65</v>
      </c>
      <c r="BJ290" s="5">
        <f>((F290-69)/0.19)</f>
        <v>36.842105263157897</v>
      </c>
      <c r="BK290" s="5">
        <f>((F290-85)/-0.16)</f>
        <v>56.25</v>
      </c>
      <c r="BL290" s="5">
        <f>((G290-161)/1.34)</f>
        <v>40.298507462686565</v>
      </c>
      <c r="BM290" s="5">
        <f>((G290-295)/-1.34)</f>
        <v>59.701492537313428</v>
      </c>
      <c r="BN290" s="5">
        <f>(M290/29.81)</f>
        <v>67.69540422676954</v>
      </c>
      <c r="BP290" s="51" t="s">
        <v>785</v>
      </c>
      <c r="BQ290" s="51" t="s">
        <v>787</v>
      </c>
      <c r="BS290">
        <v>66</v>
      </c>
    </row>
    <row r="291" spans="1:71" x14ac:dyDescent="0.25">
      <c r="A291" s="1">
        <v>318</v>
      </c>
      <c r="B291" s="1" t="s">
        <v>380</v>
      </c>
      <c r="C291" s="1" t="s">
        <v>73</v>
      </c>
      <c r="D291" s="1">
        <v>38</v>
      </c>
      <c r="E291" s="4">
        <f>(F291-5)</f>
        <v>69</v>
      </c>
      <c r="F291">
        <v>74</v>
      </c>
      <c r="G291">
        <v>200</v>
      </c>
      <c r="H291" t="s">
        <v>595</v>
      </c>
      <c r="I291" s="1" t="s">
        <v>587</v>
      </c>
      <c r="J291" s="1" t="s">
        <v>103</v>
      </c>
      <c r="K291" s="1">
        <v>81</v>
      </c>
      <c r="L291" s="1">
        <v>0</v>
      </c>
      <c r="M291" s="1">
        <v>1253</v>
      </c>
      <c r="N291" s="12">
        <v>145</v>
      </c>
      <c r="O291" s="12">
        <v>290</v>
      </c>
      <c r="P291" s="12">
        <v>0.5</v>
      </c>
      <c r="Q291" s="7">
        <v>7</v>
      </c>
      <c r="R291" s="7">
        <v>34</v>
      </c>
      <c r="S291" s="7">
        <v>0.20599999999999999</v>
      </c>
      <c r="T291" s="1">
        <v>138</v>
      </c>
      <c r="U291" s="1">
        <v>256</v>
      </c>
      <c r="V291" s="1">
        <v>0.53900000000000003</v>
      </c>
      <c r="W291" s="1">
        <v>0.51200000000000001</v>
      </c>
      <c r="X291" s="16">
        <v>58</v>
      </c>
      <c r="Y291" s="16">
        <v>77</v>
      </c>
      <c r="Z291" s="16">
        <v>0.753</v>
      </c>
      <c r="AA291" s="20">
        <v>37</v>
      </c>
      <c r="AB291" s="20">
        <v>116</v>
      </c>
      <c r="AC291" s="20">
        <v>153</v>
      </c>
      <c r="AD291" s="32">
        <v>284</v>
      </c>
      <c r="AE291" s="34">
        <v>32</v>
      </c>
      <c r="AF291" s="30">
        <v>6</v>
      </c>
      <c r="AG291" s="1">
        <v>104</v>
      </c>
      <c r="AH291" s="1">
        <v>103</v>
      </c>
      <c r="AI291" s="1">
        <v>355</v>
      </c>
      <c r="AJ291" s="1"/>
      <c r="AK291" s="4">
        <f>(AVERAGE(AM291:BB291)/0.87)*0.85+10</f>
        <v>77.836789350100602</v>
      </c>
      <c r="AL291" s="4">
        <f>AVERAGE(AM291:BB291)</f>
        <v>69.43294909951473</v>
      </c>
      <c r="AM291" s="14">
        <f>((P291*100)*0.5+(N291/6.59)*0.5)*0.66+45</f>
        <v>68.76100151745068</v>
      </c>
      <c r="AN291" s="10">
        <f>(BS291-MIN(BS$2:BS$493))/(MAX(BS$2:BS$493)-MIN(BS$2:BS$493))*61 +45</f>
        <v>62.881528176597278</v>
      </c>
      <c r="AO291" s="18">
        <f>IF(Y291&gt;50,((Z291*107)*0.9+(X291/5)*0.1)*0.7+30,((Z291*90)*0.5+(X291/5)*0.5)*0.7+40)</f>
        <v>81.571730000000002</v>
      </c>
      <c r="AP291" s="39">
        <f>((AZ291/0.96)*0.4+(AS291/0.96)*0.3+(T291/6.3)*0.4)*0.6+40</f>
        <v>71.56956135665736</v>
      </c>
      <c r="AQ291" s="37">
        <f>(AE291/1.5)*0.57+47</f>
        <v>59.16</v>
      </c>
      <c r="AR291" s="24">
        <f>((AF291/1.8)*0.8+(F291/0.8)*0.2)*0.73+40</f>
        <v>55.451666666666668</v>
      </c>
      <c r="AS291" s="22">
        <f>((AA291/3)*0.6+(AC291/9)*0.2+(AZ291/0.96)*0.2)*0.75+40</f>
        <v>57.774779580147971</v>
      </c>
      <c r="AT291" s="26">
        <f>((AB291/7)*0.65+(AC291/9)*0.2+(AZ291/0.96)*0.25)*0.6+47</f>
        <v>65.177636723005122</v>
      </c>
      <c r="AU291" s="43">
        <f>((AD291/5.5)*0.95+(AY291/0.95)*0.17)*0.67+40</f>
        <v>81.830077408492826</v>
      </c>
      <c r="AV291" s="37">
        <f>(((AG291-321)/-3.21)*0.1+(AU291/0.95)*0.57+(AS291/0.95)*0.2+(AI291/20)*0.2)*0.6+40</f>
        <v>82.942769527747032</v>
      </c>
      <c r="AW291" s="42">
        <f>((AQ291/0.95)*0.4+(AS291/0.95)*0.2+(AR291/0.95)*0.2+(AY291/0.95)*0.2)*0.71+30</f>
        <v>75.785004139311781</v>
      </c>
      <c r="AX291" s="45">
        <f>(BI291*0.3+BK291*0.2+BM291*0.2+AY291*0.1+BN291*0.2)*0.8+30</f>
        <v>66.249477964947161</v>
      </c>
      <c r="AY291" s="47">
        <f>(BI291*0.2+BK291*0.2+BM291*0.2+(AQ291/0.96)*0.45)*0.79+30</f>
        <v>74.76168003731344</v>
      </c>
      <c r="AZ291" s="28">
        <f>(BI291*0.2+BJ291*0.3+(AC291/11)*0.3+(AR291/0.96)*0.1+BM291*0.1+(AY291/0.96)*0.1)*0.65+40</f>
        <v>61.91858931294702</v>
      </c>
      <c r="BA291" s="49">
        <f>IF(C291="C",(((AY291/0.95)*0.35+(AU291/0.95)*0.2+BK291*0.45)*0.55+30),IF(C291="PF",(((AY291/0.95)*0.4+(AU291/0.95)*0.25+BK291*0.35)*0.65+35),(((T291/6.3)*0.1+(AY291/0.95)*0.35+(AU291/0.95)*0.2+BK291*0.35)*0.65+40)))</f>
        <v>86.165689546538857</v>
      </c>
      <c r="BB291" s="45">
        <f>(BL291*0.3+BJ291*0.3+BI291*0.1+BN291*0.1+(AH291/2.8)*0.25)*0.62+40</f>
        <v>58.925993634412478</v>
      </c>
      <c r="BC291" s="5">
        <f>((D291-39)/-0.2)*0.5+50</f>
        <v>52.5</v>
      </c>
      <c r="BD291" s="5">
        <f>((F291-69)/0.19)*0.45+55</f>
        <v>66.84210526315789</v>
      </c>
      <c r="BE291" s="5">
        <f>((F291-85)/-0.16)*0.45+55</f>
        <v>85.9375</v>
      </c>
      <c r="BF291" s="5">
        <f>((G291-161)/1.34)*0.45+55</f>
        <v>68.097014925373131</v>
      </c>
      <c r="BG291" s="5">
        <f>((G291-295)/-1.34)*0.45+55</f>
        <v>86.902985074626869</v>
      </c>
      <c r="BH291" s="5">
        <f>(M291/29.81)*0.45+55</f>
        <v>73.914793693391488</v>
      </c>
      <c r="BI291" s="5">
        <f>((D291-39)/-0.2)</f>
        <v>5</v>
      </c>
      <c r="BJ291" s="5">
        <f>((F291-69)/0.19)</f>
        <v>26.315789473684209</v>
      </c>
      <c r="BK291" s="5">
        <f>((F291-85)/-0.16)</f>
        <v>68.75</v>
      </c>
      <c r="BL291" s="5">
        <f>((G291-161)/1.34)</f>
        <v>29.104477611940297</v>
      </c>
      <c r="BM291" s="5">
        <f>((G291-295)/-1.34)</f>
        <v>70.895522388059703</v>
      </c>
      <c r="BN291" s="5">
        <f>(M291/29.81)</f>
        <v>42.032874874203287</v>
      </c>
      <c r="BP291" s="51" t="s">
        <v>795</v>
      </c>
      <c r="BQ291" s="51" t="s">
        <v>781</v>
      </c>
      <c r="BS291">
        <v>65.907200000000003</v>
      </c>
    </row>
    <row r="292" spans="1:71" x14ac:dyDescent="0.25">
      <c r="A292" s="1">
        <v>91</v>
      </c>
      <c r="B292" s="1" t="s">
        <v>150</v>
      </c>
      <c r="C292" s="1" t="s">
        <v>73</v>
      </c>
      <c r="D292" s="1">
        <v>23</v>
      </c>
      <c r="E292" s="4">
        <f>(F292-5)</f>
        <v>67</v>
      </c>
      <c r="F292">
        <v>72</v>
      </c>
      <c r="G292">
        <v>185</v>
      </c>
      <c r="H292" t="s">
        <v>760</v>
      </c>
      <c r="I292" s="1" t="s">
        <v>587</v>
      </c>
      <c r="J292" s="1" t="s">
        <v>53</v>
      </c>
      <c r="K292" s="1">
        <v>8</v>
      </c>
      <c r="L292" s="1">
        <v>0</v>
      </c>
      <c r="M292" s="1">
        <v>69</v>
      </c>
      <c r="N292" s="12">
        <v>5</v>
      </c>
      <c r="O292" s="12">
        <v>19</v>
      </c>
      <c r="P292" s="12">
        <v>0.26300000000000001</v>
      </c>
      <c r="Q292" s="7">
        <v>2</v>
      </c>
      <c r="R292" s="7">
        <v>9</v>
      </c>
      <c r="S292" s="7">
        <v>0.222</v>
      </c>
      <c r="T292" s="1">
        <v>3</v>
      </c>
      <c r="U292" s="1">
        <v>10</v>
      </c>
      <c r="V292" s="1">
        <v>0.3</v>
      </c>
      <c r="W292" s="1">
        <v>0.316</v>
      </c>
      <c r="X292" s="16">
        <v>3</v>
      </c>
      <c r="Y292" s="16">
        <v>6</v>
      </c>
      <c r="Z292" s="16">
        <v>0.5</v>
      </c>
      <c r="AA292" s="20">
        <v>1</v>
      </c>
      <c r="AB292" s="20">
        <v>4</v>
      </c>
      <c r="AC292" s="20">
        <v>5</v>
      </c>
      <c r="AD292" s="32">
        <v>8</v>
      </c>
      <c r="AE292" s="34">
        <v>6</v>
      </c>
      <c r="AF292" s="30">
        <v>1</v>
      </c>
      <c r="AG292" s="1">
        <v>4</v>
      </c>
      <c r="AH292" s="1">
        <v>10</v>
      </c>
      <c r="AI292" s="1">
        <v>15</v>
      </c>
      <c r="AJ292" s="1"/>
      <c r="AK292" s="4">
        <f>(AVERAGE(AM292:BB292)/0.87)*0.85+10</f>
        <v>72.445605845786247</v>
      </c>
      <c r="AL292" s="4">
        <f>AVERAGE(AM292:BB292)</f>
        <v>63.914914218628283</v>
      </c>
      <c r="AM292" s="14">
        <f>((P292*100)*0.5+(N292/6.59)*0.5)*0.66+45</f>
        <v>53.929379362670716</v>
      </c>
      <c r="AN292" s="10">
        <f>(BS292-MIN(BS$2:BS$493))/(MAX(BS$2:BS$493)-MIN(BS$2:BS$493))*61 +45</f>
        <v>62.856896087580765</v>
      </c>
      <c r="AO292" s="18">
        <f>IF(Y292&gt;50,((Z292*107)*0.9+(X292/5)*0.1)*0.7+30,((Z292*90)*0.5+(X292/5)*0.5)*0.7+40)</f>
        <v>55.96</v>
      </c>
      <c r="AP292" s="39">
        <f>((AZ292/0.96)*0.4+(AS292/0.96)*0.3+(T292/6.3)*0.4)*0.6+40</f>
        <v>66.760120580005719</v>
      </c>
      <c r="AQ292" s="37">
        <f>(AE292/1.5)*0.57+47</f>
        <v>49.28</v>
      </c>
      <c r="AR292" s="24">
        <f>((AF292/1.8)*0.8+(F292/0.8)*0.2)*0.73+40</f>
        <v>53.464444444444439</v>
      </c>
      <c r="AS292" s="22">
        <f>((AA292/3)*0.6+(AC292/9)*0.2+(AZ292/0.96)*0.2)*0.75+40</f>
        <v>50.919814377092784</v>
      </c>
      <c r="AT292" s="26">
        <f>((AB292/7)*0.65+(AC292/9)*0.2+(AZ292/0.96)*0.25)*0.6+47</f>
        <v>57.976004853283257</v>
      </c>
      <c r="AU292" s="43">
        <f>((AD292/5.5)*0.95+(AY292/0.95)*0.17)*0.67+40</f>
        <v>51.320290129186603</v>
      </c>
      <c r="AV292" s="37">
        <f>(((AG292-321)/-3.21)*0.1+(AU292/0.95)*0.57+(AS292/0.95)*0.2+(AI292/20)*0.2)*0.6+40</f>
        <v>70.922514644262918</v>
      </c>
      <c r="AW292" s="42">
        <f>((AQ292/0.95)*0.4+(AS292/0.95)*0.2+(AR292/0.95)*0.2+(AY292/0.95)*0.2)*0.71+30</f>
        <v>73.293693628092782</v>
      </c>
      <c r="AX292" s="45">
        <f>(BI292*0.3+BK292*0.2+BM292*0.2+AY292*0.1+BN292*0.2)*0.8+30</f>
        <v>82.640405820144508</v>
      </c>
      <c r="AY292" s="47">
        <f>(BI292*0.2+BK292*0.2+BM292*0.2+(AQ292/0.96)*0.45)*0.79+30</f>
        <v>86.696649253731351</v>
      </c>
      <c r="AZ292" s="28">
        <f>(BI292*0.2+BJ292*0.3+(AC292/11)*0.3+(AR292/0.96)*0.1+BM292*0.1+(AY292/0.96)*0.1)*0.65+40</f>
        <v>68.393478680060454</v>
      </c>
      <c r="BA292" s="49">
        <f>IF(C292="C",(((AY292/0.95)*0.35+(AU292/0.95)*0.2+BK292*0.45)*0.55+30),IF(C292="PF",(((AY292/0.95)*0.4+(AU292/0.95)*0.25+BK292*0.35)*0.65+35),(((T292/6.3)*0.1+(AY292/0.95)*0.35+(AU292/0.95)*0.2+BK292*0.35)*0.65+40)))</f>
        <v>86.299669930445162</v>
      </c>
      <c r="BB292" s="45">
        <f>(BL292*0.3+BJ292*0.3+BI292*0.1+BN292*0.1+(AH292/2.8)*0.25)*0.62+40</f>
        <v>51.925265707051025</v>
      </c>
      <c r="BC292" s="5">
        <f>((D292-39)/-0.2)*0.5+50</f>
        <v>90</v>
      </c>
      <c r="BD292" s="5">
        <f>((F292-69)/0.19)*0.45+55</f>
        <v>62.10526315789474</v>
      </c>
      <c r="BE292" s="5">
        <f>((F292-85)/-0.16)*0.45+55</f>
        <v>91.5625</v>
      </c>
      <c r="BF292" s="5">
        <f>((G292-161)/1.34)*0.45+55</f>
        <v>63.059701492537314</v>
      </c>
      <c r="BG292" s="5">
        <f>((G292-295)/-1.34)*0.45+55</f>
        <v>91.940298507462686</v>
      </c>
      <c r="BH292" s="5">
        <f>(M292/29.81)*0.45+55</f>
        <v>56.041596779604163</v>
      </c>
      <c r="BI292" s="5">
        <f>((D292-39)/-0.2)</f>
        <v>80</v>
      </c>
      <c r="BJ292" s="5">
        <f>((F292-69)/0.19)</f>
        <v>15.789473684210526</v>
      </c>
      <c r="BK292" s="5">
        <f>((F292-85)/-0.16)</f>
        <v>81.25</v>
      </c>
      <c r="BL292" s="5">
        <f>((G292-161)/1.34)</f>
        <v>17.910447761194028</v>
      </c>
      <c r="BM292" s="5">
        <f>((G292-295)/-1.34)</f>
        <v>82.089552238805965</v>
      </c>
      <c r="BN292" s="5">
        <f>(M292/29.81)</f>
        <v>2.3146595102314662</v>
      </c>
      <c r="BP292" s="51" t="s">
        <v>793</v>
      </c>
      <c r="BQ292" s="51" t="s">
        <v>781</v>
      </c>
      <c r="BS292">
        <v>65.878399999999999</v>
      </c>
    </row>
    <row r="293" spans="1:71" x14ac:dyDescent="0.25">
      <c r="A293" s="1">
        <v>128</v>
      </c>
      <c r="B293" s="1" t="s">
        <v>188</v>
      </c>
      <c r="C293" s="1" t="s">
        <v>73</v>
      </c>
      <c r="D293" s="1">
        <v>21</v>
      </c>
      <c r="E293" s="4">
        <f>(F293-5)</f>
        <v>73</v>
      </c>
      <c r="F293">
        <v>78</v>
      </c>
      <c r="G293">
        <v>200</v>
      </c>
      <c r="H293" t="s">
        <v>718</v>
      </c>
      <c r="I293" s="1" t="s">
        <v>587</v>
      </c>
      <c r="J293" s="1" t="s">
        <v>65</v>
      </c>
      <c r="K293" s="1">
        <v>34</v>
      </c>
      <c r="L293" s="1">
        <v>1</v>
      </c>
      <c r="M293" s="1">
        <v>455</v>
      </c>
      <c r="N293" s="12">
        <v>51</v>
      </c>
      <c r="O293" s="12">
        <v>169</v>
      </c>
      <c r="P293" s="12">
        <v>0.30199999999999999</v>
      </c>
      <c r="Q293" s="7">
        <v>12</v>
      </c>
      <c r="R293" s="7">
        <v>65</v>
      </c>
      <c r="S293" s="7">
        <v>0.185</v>
      </c>
      <c r="T293" s="1">
        <v>39</v>
      </c>
      <c r="U293" s="1">
        <v>104</v>
      </c>
      <c r="V293" s="1">
        <v>0.375</v>
      </c>
      <c r="W293" s="1">
        <v>0.33700000000000002</v>
      </c>
      <c r="X293" s="16">
        <v>31</v>
      </c>
      <c r="Y293" s="16">
        <v>34</v>
      </c>
      <c r="Z293" s="16">
        <v>0.91200000000000003</v>
      </c>
      <c r="AA293" s="20">
        <v>4</v>
      </c>
      <c r="AB293" s="20">
        <v>44</v>
      </c>
      <c r="AC293" s="20">
        <v>48</v>
      </c>
      <c r="AD293" s="32">
        <v>104</v>
      </c>
      <c r="AE293" s="34">
        <v>19</v>
      </c>
      <c r="AF293" s="30">
        <v>6</v>
      </c>
      <c r="AG293" s="1">
        <v>33</v>
      </c>
      <c r="AH293" s="1">
        <v>53</v>
      </c>
      <c r="AI293" s="1">
        <v>145</v>
      </c>
      <c r="AJ293" s="1"/>
      <c r="AK293" s="4">
        <f>(AVERAGE(AM293:BB293)/0.87)*0.85+10</f>
        <v>75.863611554070133</v>
      </c>
      <c r="AL293" s="4">
        <f>AVERAGE(AM293:BB293)</f>
        <v>67.413343590636487</v>
      </c>
      <c r="AM293" s="14">
        <f>((P293*100)*0.5+(N293/6.59)*0.5)*0.66+45</f>
        <v>57.519869499241274</v>
      </c>
      <c r="AN293" s="10">
        <f>(BS293-MIN(BS$2:BS$493))/(MAX(BS$2:BS$493)-MIN(BS$2:BS$493))*61 +45</f>
        <v>62.72141959798995</v>
      </c>
      <c r="AO293" s="18">
        <f>IF(Y293&gt;50,((Z293*107)*0.9+(X293/5)*0.1)*0.7+30,((Z293*90)*0.5+(X293/5)*0.5)*0.7+40)</f>
        <v>70.897999999999996</v>
      </c>
      <c r="AP293" s="39">
        <f>((AZ293/0.96)*0.4+(AS293/0.96)*0.3+(T293/6.3)*0.4)*0.6+40</f>
        <v>70.413311671458317</v>
      </c>
      <c r="AQ293" s="37">
        <f>(AE293/1.5)*0.57+47</f>
        <v>54.22</v>
      </c>
      <c r="AR293" s="24">
        <f>((AF293/1.8)*0.8+(F293/0.8)*0.2)*0.73+40</f>
        <v>56.181666666666672</v>
      </c>
      <c r="AS293" s="22">
        <f>((AA293/3)*0.6+(AC293/9)*0.2+(AZ293/0.96)*0.2)*0.75+40</f>
        <v>53.240613922094568</v>
      </c>
      <c r="AT293" s="26">
        <f>((AB293/7)*0.65+(AC293/9)*0.2+(AZ293/0.96)*0.25)*0.6+47</f>
        <v>61.932042493523134</v>
      </c>
      <c r="AU293" s="43">
        <f>((AD293/5.5)*0.95+(AY293/0.95)*0.17)*0.67+40</f>
        <v>61.916441735346893</v>
      </c>
      <c r="AV293" s="37">
        <f>(((AG293-321)/-3.21)*0.1+(AU293/0.95)*0.57+(AS293/0.95)*0.2+(AI293/20)*0.2)*0.6+40</f>
        <v>75.268226774451335</v>
      </c>
      <c r="AW293" s="42">
        <f>((AQ293/0.95)*0.4+(AS293/0.95)*0.2+(AR293/0.95)*0.2+(AY293/0.95)*0.2)*0.71+30</f>
        <v>74.88315325937117</v>
      </c>
      <c r="AX293" s="45">
        <f>(BI293*0.3+BK293*0.2+BM293*0.2+AY293*0.1+BN293*0.2)*0.8+30</f>
        <v>78.97840399731885</v>
      </c>
      <c r="AY293" s="47">
        <f>(BI293*0.2+BK293*0.2+BM293*0.2+(AQ293/0.96)*0.45)*0.79+30</f>
        <v>82.412336287313423</v>
      </c>
      <c r="AZ293" s="28">
        <f>(BI293*0.2+BJ293*0.3+(AC293/11)*0.3+(AR293/0.96)*0.1+BM293*0.1+(AY293/0.96)*0.1)*0.65+40</f>
        <v>75.779929101405202</v>
      </c>
      <c r="BA293" s="49">
        <f>IF(C293="C",(((AY293/0.95)*0.35+(AU293/0.95)*0.2+BK293*0.45)*0.55+30),IF(C293="PF",(((AY293/0.95)*0.4+(AU293/0.95)*0.25+BK293*0.35)*0.65+35),(((T293/6.3)*0.1+(AY293/0.95)*0.35+(AU293/0.95)*0.2+BK293*0.35)*0.65+40)))</f>
        <v>78.563867984969278</v>
      </c>
      <c r="BB293" s="45">
        <f>(BL293*0.3+BJ293*0.3+BI293*0.1+BN293*0.1+(AH293/2.8)*0.25)*0.62+40</f>
        <v>63.684214459033569</v>
      </c>
      <c r="BC293" s="5">
        <f>((D293-39)/-0.2)*0.5+50</f>
        <v>95</v>
      </c>
      <c r="BD293" s="5">
        <f>((F293-69)/0.19)*0.45+55</f>
        <v>76.315789473684205</v>
      </c>
      <c r="BE293" s="5">
        <f>((F293-85)/-0.16)*0.45+55</f>
        <v>74.6875</v>
      </c>
      <c r="BF293" s="5">
        <f>((G293-161)/1.34)*0.45+55</f>
        <v>68.097014925373131</v>
      </c>
      <c r="BG293" s="5">
        <f>((G293-295)/-1.34)*0.45+55</f>
        <v>86.902985074626869</v>
      </c>
      <c r="BH293" s="5">
        <f>(M293/29.81)*0.45+55</f>
        <v>61.868500503186851</v>
      </c>
      <c r="BI293" s="5">
        <f>((D293-39)/-0.2)</f>
        <v>90</v>
      </c>
      <c r="BJ293" s="5">
        <f>((F293-69)/0.19)</f>
        <v>47.368421052631575</v>
      </c>
      <c r="BK293" s="5">
        <f>((F293-85)/-0.16)</f>
        <v>43.75</v>
      </c>
      <c r="BL293" s="5">
        <f>((G293-161)/1.34)</f>
        <v>29.104477611940297</v>
      </c>
      <c r="BM293" s="5">
        <f>((G293-295)/-1.34)</f>
        <v>70.895522388059703</v>
      </c>
      <c r="BN293" s="5">
        <f>(M293/29.81)</f>
        <v>15.263334451526335</v>
      </c>
      <c r="BP293" s="51" t="s">
        <v>794</v>
      </c>
      <c r="BQ293" s="51" t="s">
        <v>781</v>
      </c>
      <c r="BS293">
        <v>65.72</v>
      </c>
    </row>
    <row r="294" spans="1:71" x14ac:dyDescent="0.25">
      <c r="A294" s="1">
        <v>121</v>
      </c>
      <c r="B294" s="1" t="s">
        <v>180</v>
      </c>
      <c r="C294" s="1" t="s">
        <v>50</v>
      </c>
      <c r="D294" s="1">
        <v>26</v>
      </c>
      <c r="E294" s="4">
        <f>(F294-5)</f>
        <v>78</v>
      </c>
      <c r="F294">
        <v>83</v>
      </c>
      <c r="G294">
        <v>220</v>
      </c>
      <c r="H294" t="s">
        <v>648</v>
      </c>
      <c r="I294" s="1" t="s">
        <v>587</v>
      </c>
      <c r="J294" s="1" t="s">
        <v>67</v>
      </c>
      <c r="K294" s="1">
        <v>34</v>
      </c>
      <c r="L294" s="1">
        <v>4</v>
      </c>
      <c r="M294" s="1">
        <v>344</v>
      </c>
      <c r="N294" s="12">
        <v>50</v>
      </c>
      <c r="O294" s="12">
        <v>141</v>
      </c>
      <c r="P294" s="12">
        <v>0.35499999999999998</v>
      </c>
      <c r="Q294" s="7">
        <v>24</v>
      </c>
      <c r="R294" s="7">
        <v>71</v>
      </c>
      <c r="S294" s="7">
        <v>0.33800000000000002</v>
      </c>
      <c r="T294" s="1">
        <v>26</v>
      </c>
      <c r="U294" s="1">
        <v>70</v>
      </c>
      <c r="V294" s="1">
        <v>0.371</v>
      </c>
      <c r="W294" s="1">
        <v>0.44</v>
      </c>
      <c r="X294" s="16">
        <v>5</v>
      </c>
      <c r="Y294" s="16">
        <v>6</v>
      </c>
      <c r="Z294" s="16">
        <v>0.83299999999999996</v>
      </c>
      <c r="AA294" s="20">
        <v>10</v>
      </c>
      <c r="AB294" s="20">
        <v>65</v>
      </c>
      <c r="AC294" s="20">
        <v>75</v>
      </c>
      <c r="AD294" s="32">
        <v>17</v>
      </c>
      <c r="AE294" s="34">
        <v>12</v>
      </c>
      <c r="AF294" s="30">
        <v>5</v>
      </c>
      <c r="AG294" s="1">
        <v>23</v>
      </c>
      <c r="AH294" s="1">
        <v>39</v>
      </c>
      <c r="AI294" s="1">
        <v>129</v>
      </c>
      <c r="AJ294" s="1"/>
      <c r="AK294" s="4">
        <f>(AVERAGE(AM294:BB294)/0.87)*0.85+10</f>
        <v>72.640683349141113</v>
      </c>
      <c r="AL294" s="4">
        <f>AVERAGE(AM294:BB294)</f>
        <v>64.114581780885615</v>
      </c>
      <c r="AM294" s="14">
        <f>((P294*100)*0.5+(N294/6.59)*0.5)*0.66+45</f>
        <v>59.218793626707132</v>
      </c>
      <c r="AN294" s="10">
        <f>(BS294-MIN(BS$2:BS$493))/(MAX(BS$2:BS$493)-MIN(BS$2:BS$493))*61 +45</f>
        <v>62.58936423187366</v>
      </c>
      <c r="AO294" s="18">
        <f>IF(Y294&gt;50,((Z294*107)*0.9+(X294/5)*0.1)*0.7+30,((Z294*90)*0.5+(X294/5)*0.5)*0.7+40)</f>
        <v>66.589500000000001</v>
      </c>
      <c r="AP294" s="39">
        <f>((AZ294/0.96)*0.4+(AS294/0.96)*0.3+(T294/6.3)*0.4)*0.6+40</f>
        <v>70.339268063776842</v>
      </c>
      <c r="AQ294" s="37">
        <f>(AE294/1.5)*0.57+47</f>
        <v>51.56</v>
      </c>
      <c r="AR294" s="24">
        <f>((AF294/1.8)*0.8+(F294/0.8)*0.2)*0.73+40</f>
        <v>56.769722222222221</v>
      </c>
      <c r="AS294" s="22">
        <f>((AA294/3)*0.6+(AC294/9)*0.2+(AZ294/0.96)*0.2)*0.75+40</f>
        <v>54.684638810238127</v>
      </c>
      <c r="AT294" s="26">
        <f>((AB294/7)*0.65+(AC294/9)*0.2+(AZ294/0.96)*0.25)*0.6+47</f>
        <v>63.556067381666701</v>
      </c>
      <c r="AU294" s="43">
        <f>((AD294/5.5)*0.95+(AY294/0.95)*0.17)*0.67+40</f>
        <v>50.38176762978469</v>
      </c>
      <c r="AV294" s="37">
        <f>(((AG294-321)/-3.21)*0.1+(AU294/0.95)*0.57+(AS294/0.95)*0.2+(AI294/20)*0.2)*0.6+40</f>
        <v>71.389063128064919</v>
      </c>
      <c r="AW294" s="42">
        <f>((AQ294/0.95)*0.4+(AS294/0.95)*0.2+(AR294/0.95)*0.2+(AY294/0.95)*0.2)*0.71+30</f>
        <v>72.563522010806423</v>
      </c>
      <c r="AX294" s="45">
        <f>(BI294*0.3+BK294*0.2+BM294*0.2+AY294*0.1+BN294*0.2)*0.8+30</f>
        <v>64.01611184894881</v>
      </c>
      <c r="AY294" s="47">
        <f>(BI294*0.2+BK294*0.2+BM294*0.2+(AQ294/0.96)*0.45)*0.79+30</f>
        <v>70.181596082089555</v>
      </c>
      <c r="AZ294" s="28">
        <f>(BI294*0.2+BJ294*0.3+(AC294/11)*0.3+(AR294/0.96)*0.1+BM294*0.1+(AY294/0.96)*0.1)*0.65+40</f>
        <v>76.381688385524029</v>
      </c>
      <c r="BA294" s="49">
        <f>IF(C294="C",(((AY294/0.95)*0.35+(AU294/0.95)*0.2+BK294*0.45)*0.55+30),IF(C294="PF",(((AY294/0.95)*0.4+(AU294/0.95)*0.25+BK294*0.35)*0.65+35),(((T294/6.3)*0.1+(AY294/0.95)*0.35+(AU294/0.95)*0.2+BK294*0.35)*0.65+40)))</f>
        <v>66.812996495145953</v>
      </c>
      <c r="BB294" s="45">
        <f>(BL294*0.3+BJ294*0.3+BI294*0.1+BN294*0.1+(AH294/2.8)*0.25)*0.62+40</f>
        <v>68.799208577320826</v>
      </c>
      <c r="BC294" s="5">
        <f>((D294-39)/-0.2)*0.5+50</f>
        <v>82.5</v>
      </c>
      <c r="BD294" s="5">
        <f>((F294-69)/0.19)*0.45+55</f>
        <v>88.15789473684211</v>
      </c>
      <c r="BE294" s="5">
        <f>((F294-85)/-0.16)*0.45+55</f>
        <v>60.625</v>
      </c>
      <c r="BF294" s="5">
        <f>((G294-161)/1.34)*0.45+55</f>
        <v>74.81343283582089</v>
      </c>
      <c r="BG294" s="5">
        <f>((G294-295)/-1.34)*0.45+55</f>
        <v>80.18656716417911</v>
      </c>
      <c r="BH294" s="5">
        <f>(M294/29.81)*0.45+55</f>
        <v>60.192888292519292</v>
      </c>
      <c r="BI294" s="5">
        <f>((D294-39)/-0.2)</f>
        <v>65</v>
      </c>
      <c r="BJ294" s="5">
        <f>((F294-69)/0.19)</f>
        <v>73.684210526315795</v>
      </c>
      <c r="BK294" s="5">
        <f>((F294-85)/-0.16)</f>
        <v>12.5</v>
      </c>
      <c r="BL294" s="5">
        <f>((G294-161)/1.34)</f>
        <v>44.029850746268657</v>
      </c>
      <c r="BM294" s="5">
        <f>((G294-295)/-1.34)</f>
        <v>55.970149253731343</v>
      </c>
      <c r="BN294" s="5">
        <f>(M294/29.81)</f>
        <v>11.539751761153976</v>
      </c>
      <c r="BP294" s="51" t="s">
        <v>785</v>
      </c>
      <c r="BQ294" s="51" t="s">
        <v>789</v>
      </c>
      <c r="BS294">
        <v>65.565600000000003</v>
      </c>
    </row>
    <row r="295" spans="1:71" x14ac:dyDescent="0.25">
      <c r="A295" s="1">
        <v>120</v>
      </c>
      <c r="B295" s="1" t="s">
        <v>179</v>
      </c>
      <c r="C295" s="1" t="s">
        <v>30</v>
      </c>
      <c r="D295" s="1">
        <v>23</v>
      </c>
      <c r="E295" s="4">
        <f>(F295-5)</f>
        <v>72</v>
      </c>
      <c r="F295">
        <v>77</v>
      </c>
      <c r="G295">
        <v>219</v>
      </c>
      <c r="H295" t="s">
        <v>594</v>
      </c>
      <c r="I295" s="1" t="s">
        <v>587</v>
      </c>
      <c r="J295" s="1" t="s">
        <v>55</v>
      </c>
      <c r="K295" s="1">
        <v>4</v>
      </c>
      <c r="L295" s="1">
        <v>0</v>
      </c>
      <c r="M295" s="1">
        <v>22</v>
      </c>
      <c r="N295" s="12">
        <v>1</v>
      </c>
      <c r="O295" s="12">
        <v>6</v>
      </c>
      <c r="P295" s="12">
        <v>0.16700000000000001</v>
      </c>
      <c r="Q295" s="7">
        <v>1</v>
      </c>
      <c r="R295" s="7">
        <v>6</v>
      </c>
      <c r="S295" s="7">
        <v>0.16700000000000001</v>
      </c>
      <c r="T295" s="1">
        <v>0</v>
      </c>
      <c r="U295" s="1">
        <v>0</v>
      </c>
      <c r="V295" s="1"/>
      <c r="W295" s="1">
        <v>0.25</v>
      </c>
      <c r="X295" s="16">
        <v>0</v>
      </c>
      <c r="Y295" s="16">
        <v>0</v>
      </c>
      <c r="Z295" s="16"/>
      <c r="AA295" s="20">
        <v>0</v>
      </c>
      <c r="AB295" s="20">
        <v>2</v>
      </c>
      <c r="AC295" s="20">
        <v>2</v>
      </c>
      <c r="AD295" s="32">
        <v>1</v>
      </c>
      <c r="AE295" s="34">
        <v>0</v>
      </c>
      <c r="AF295" s="30">
        <v>0</v>
      </c>
      <c r="AG295" s="1">
        <v>1</v>
      </c>
      <c r="AH295" s="1">
        <v>3</v>
      </c>
      <c r="AI295" s="1">
        <v>3</v>
      </c>
      <c r="AJ295" s="1"/>
      <c r="AK295" s="4">
        <f>(AVERAGE(AM295:BB295)/0.87)*0.85+10</f>
        <v>69.846473632974451</v>
      </c>
      <c r="AL295" s="4">
        <f>AVERAGE(AM295:BB295)</f>
        <v>61.25462595375032</v>
      </c>
      <c r="AM295" s="14">
        <f>((P295*100)*0.5+(N295/6.59)*0.5)*0.66+45</f>
        <v>50.56107587253414</v>
      </c>
      <c r="AN295" s="10">
        <f>(BS295-MIN(BS$2:BS$493))/(MAX(BS$2:BS$493)-MIN(BS$2:BS$493))*61 +45</f>
        <v>62.568153266331663</v>
      </c>
      <c r="AO295" s="18">
        <f>IF(Y295&gt;50,((Z295*107)*0.9+(X295/5)*0.1)*0.7+30,((Z295*90)*0.5+(X295/5)*0.5)*0.7+40)</f>
        <v>40</v>
      </c>
      <c r="AP295" s="39">
        <f>((AZ295/0.96)*0.4+(AS295/0.96)*0.3+(T295/6.3)*0.4)*0.6+40</f>
        <v>67.392053933207293</v>
      </c>
      <c r="AQ295" s="37">
        <f>(AE295/1.5)*0.57+47</f>
        <v>47</v>
      </c>
      <c r="AR295" s="24">
        <f>((AF295/1.8)*0.8+(F295/0.8)*0.2)*0.73+40</f>
        <v>54.052500000000002</v>
      </c>
      <c r="AS295" s="22">
        <f>((AA295/3)*0.6+(AC295/9)*0.2+(AZ295/0.96)*0.2)*0.75+40</f>
        <v>51.158258610652098</v>
      </c>
      <c r="AT295" s="26">
        <f>((AB295/7)*0.65+(AC295/9)*0.2+(AZ295/0.96)*0.25)*0.6+47</f>
        <v>58.263020515414006</v>
      </c>
      <c r="AU295" s="43">
        <f>((AD295/5.5)*0.95+(AY295/0.95)*0.17)*0.67+40</f>
        <v>49.336337700358854</v>
      </c>
      <c r="AV295" s="37">
        <f>(((AG295-321)/-3.21)*0.1+(AU295/0.95)*0.57+(AS295/0.95)*0.2+(AI295/20)*0.2)*0.6+40</f>
        <v>70.222485807847562</v>
      </c>
      <c r="AW295" s="42">
        <f>((AQ295/0.95)*0.4+(AS295/0.95)*0.2+(AR295/0.95)*0.2+(AY295/0.95)*0.2)*0.71+30</f>
        <v>71.272171473633051</v>
      </c>
      <c r="AX295" s="45">
        <f>(BI295*0.3+BK295*0.2+BM295*0.2+AY295*0.1+BN295*0.2)*0.8+30</f>
        <v>72.545178568871506</v>
      </c>
      <c r="AY295" s="47">
        <f>(BI295*0.2+BK295*0.2+BM295*0.2+(AQ295/0.96)*0.45)*0.79+30</f>
        <v>76.905881529850745</v>
      </c>
      <c r="AZ295" s="28">
        <f>(BI295*0.2+BJ295*0.3+(AC295/11)*0.3+(AR295/0.96)*0.1+BM295*0.1+(AY295/0.96)*0.1)*0.65+40</f>
        <v>71.199521774840107</v>
      </c>
      <c r="BA295" s="49">
        <f>IF(C295="C",(((AY295/0.95)*0.35+(AU295/0.95)*0.2+BK295*0.45)*0.55+30),IF(C295="PF",(((AY295/0.95)*0.4+(AU295/0.95)*0.25+BK295*0.35)*0.65+35),(((T295/6.3)*0.1+(AY295/0.95)*0.35+(AU295/0.95)*0.2+BK295*0.35)*0.65+40)))</f>
        <v>76.543223104302854</v>
      </c>
      <c r="BB295" s="45">
        <f>(BL295*0.3+BJ295*0.3+BI295*0.1+BN295*0.1+(AH295/2.8)*0.25)*0.62+40</f>
        <v>61.054153102161138</v>
      </c>
      <c r="BC295" s="5">
        <f>((D295-39)/-0.2)*0.5+50</f>
        <v>90</v>
      </c>
      <c r="BD295" s="5">
        <f>((F295-69)/0.19)*0.45+55</f>
        <v>73.94736842105263</v>
      </c>
      <c r="BE295" s="5">
        <f>((F295-85)/-0.16)*0.45+55</f>
        <v>77.5</v>
      </c>
      <c r="BF295" s="5">
        <f>((G295-161)/1.34)*0.45+55</f>
        <v>74.477611940298502</v>
      </c>
      <c r="BG295" s="5">
        <f>((G295-295)/-1.34)*0.45+55</f>
        <v>80.522388059701484</v>
      </c>
      <c r="BH295" s="5">
        <f>(M295/29.81)*0.45+55</f>
        <v>55.332103321033209</v>
      </c>
      <c r="BI295" s="5">
        <f>((D295-39)/-0.2)</f>
        <v>80</v>
      </c>
      <c r="BJ295" s="5">
        <f>((F295-69)/0.19)</f>
        <v>42.10526315789474</v>
      </c>
      <c r="BK295" s="5">
        <f>((F295-85)/-0.16)</f>
        <v>50</v>
      </c>
      <c r="BL295" s="5">
        <f>((G295-161)/1.34)</f>
        <v>43.283582089552233</v>
      </c>
      <c r="BM295" s="5">
        <f>((G295-295)/-1.34)</f>
        <v>56.71641791044776</v>
      </c>
      <c r="BN295" s="5">
        <f>(M295/29.81)</f>
        <v>0.73800738007380073</v>
      </c>
      <c r="BP295" s="51" t="s">
        <v>799</v>
      </c>
      <c r="BQ295" s="51" t="s">
        <v>781</v>
      </c>
      <c r="BS295">
        <v>65.540800000000004</v>
      </c>
    </row>
    <row r="296" spans="1:71" x14ac:dyDescent="0.25">
      <c r="A296" s="1">
        <v>31</v>
      </c>
      <c r="B296" s="1" t="s">
        <v>81</v>
      </c>
      <c r="C296" s="1" t="s">
        <v>33</v>
      </c>
      <c r="D296" s="1">
        <v>29</v>
      </c>
      <c r="E296" s="4">
        <f>(F296-5)</f>
        <v>79</v>
      </c>
      <c r="F296">
        <v>84</v>
      </c>
      <c r="G296">
        <v>245</v>
      </c>
      <c r="H296" t="s">
        <v>586</v>
      </c>
      <c r="I296" s="1" t="s">
        <v>653</v>
      </c>
      <c r="J296" s="1" t="s">
        <v>28</v>
      </c>
      <c r="K296" s="1">
        <v>29</v>
      </c>
      <c r="L296" s="1">
        <v>22</v>
      </c>
      <c r="M296" s="1">
        <v>785</v>
      </c>
      <c r="N296" s="12">
        <v>164</v>
      </c>
      <c r="O296" s="12">
        <v>361</v>
      </c>
      <c r="P296" s="12">
        <v>0.45400000000000001</v>
      </c>
      <c r="Q296" s="7">
        <v>15</v>
      </c>
      <c r="R296" s="7">
        <v>41</v>
      </c>
      <c r="S296" s="7">
        <v>0.36599999999999999</v>
      </c>
      <c r="T296" s="1">
        <v>149</v>
      </c>
      <c r="U296" s="1">
        <v>320</v>
      </c>
      <c r="V296" s="1">
        <v>0.46600000000000003</v>
      </c>
      <c r="W296" s="1">
        <v>0.47499999999999998</v>
      </c>
      <c r="X296" s="16">
        <v>87</v>
      </c>
      <c r="Y296" s="16">
        <v>107</v>
      </c>
      <c r="Z296" s="16">
        <v>0.81299999999999994</v>
      </c>
      <c r="AA296" s="20">
        <v>32</v>
      </c>
      <c r="AB296" s="20">
        <v>95</v>
      </c>
      <c r="AC296" s="20">
        <v>127</v>
      </c>
      <c r="AD296" s="32">
        <v>46</v>
      </c>
      <c r="AE296" s="34">
        <v>2</v>
      </c>
      <c r="AF296" s="30">
        <v>27</v>
      </c>
      <c r="AG296" s="1">
        <v>42</v>
      </c>
      <c r="AH296" s="1">
        <v>53</v>
      </c>
      <c r="AI296" s="1">
        <v>430</v>
      </c>
      <c r="AJ296" s="1"/>
      <c r="AK296" s="4">
        <f>(AVERAGE(AM296:BB296)/0.87)*0.85+10</f>
        <v>73.965577337793491</v>
      </c>
      <c r="AL296" s="4">
        <f>AVERAGE(AM296:BB296)</f>
        <v>65.470649745741568</v>
      </c>
      <c r="AM296" s="14">
        <f>((P296*100)*0.5+(N296/6.59)*0.5)*0.66+45</f>
        <v>68.194443095599397</v>
      </c>
      <c r="AN296" s="10">
        <f>(BS296-MIN(BS$2:BS$493))/(MAX(BS$2:BS$493)-MIN(BS$2:BS$493))*61 +45</f>
        <v>62.505204594400567</v>
      </c>
      <c r="AO296" s="18">
        <f>IF(Y296&gt;50,((Z296*107)*0.9+(X296/5)*0.1)*0.7+30,((Z296*90)*0.5+(X296/5)*0.5)*0.7+40)</f>
        <v>86.022329999999982</v>
      </c>
      <c r="AP296" s="39">
        <f>((AZ296/0.96)*0.4+(AS296/0.96)*0.3+(T296/6.3)*0.4)*0.6+40</f>
        <v>75.459595368233167</v>
      </c>
      <c r="AQ296" s="37">
        <f>(AE296/1.5)*0.57+47</f>
        <v>47.76</v>
      </c>
      <c r="AR296" s="24">
        <f>((AF296/1.8)*0.8+(F296/0.8)*0.2)*0.73+40</f>
        <v>64.09</v>
      </c>
      <c r="AS296" s="22">
        <f>((AA296/3)*0.6+(AC296/9)*0.2+(AZ296/0.96)*0.2)*0.75+40</f>
        <v>58.657382690187049</v>
      </c>
      <c r="AT296" s="26">
        <f>((AB296/7)*0.65+(AC296/9)*0.2+(AZ296/0.96)*0.25)*0.6+47</f>
        <v>65.726906499710864</v>
      </c>
      <c r="AU296" s="43">
        <f>((AD296/5.5)*0.95+(AY296/0.95)*0.17)*0.67+40</f>
        <v>52.813176532296652</v>
      </c>
      <c r="AV296" s="37">
        <f>(((AG296-321)/-3.21)*0.1+(AU296/0.95)*0.57+(AS296/0.95)*0.2+(AI296/20)*0.2)*0.6+40</f>
        <v>74.217050425625814</v>
      </c>
      <c r="AW296" s="42">
        <f>((AQ296/0.95)*0.4+(AS296/0.95)*0.2+(AR296/0.95)*0.2+(AY296/0.95)*0.2)*0.71+30</f>
        <v>71.962723443274768</v>
      </c>
      <c r="AX296" s="45">
        <f>(BI296*0.3+BK296*0.2+BM296*0.2+AY296*0.1+BN296*0.2)*0.8+30</f>
        <v>58.181032269197459</v>
      </c>
      <c r="AY296" s="47">
        <f>(BI296*0.2+BK296*0.2+BM296*0.2+(AQ296/0.96)*0.45)*0.79+30</f>
        <v>62.469147388059696</v>
      </c>
      <c r="AZ296" s="28">
        <f>(BI296*0.2+BJ296*0.3+(AC296/11)*0.3+(AR296/0.96)*0.1+BM296*0.1+(AY296/0.96)*0.1)*0.65+40</f>
        <v>75.140582550530468</v>
      </c>
      <c r="BA296" s="49">
        <f>IF(C296="C",(((AY296/0.95)*0.35+(AU296/0.95)*0.2+BK296*0.45)*0.55+30),IF(C296="PF",(((AY296/0.95)*0.4+(AU296/0.95)*0.25+BK296*0.35)*0.65+35),(((T296/6.3)*0.1+(AY296/0.95)*0.35+(AU296/0.95)*0.2+BK296*0.35)*0.65+40)))</f>
        <v>50.320306885004342</v>
      </c>
      <c r="BB296" s="45">
        <f>(BL296*0.3+BJ296*0.3+BI296*0.1+BN296*0.1+(AH296/2.8)*0.25)*0.62+40</f>
        <v>74.010514189744939</v>
      </c>
      <c r="BC296" s="5">
        <f>((D296-39)/-0.2)*0.5+50</f>
        <v>75</v>
      </c>
      <c r="BD296" s="5">
        <f>((F296-69)/0.19)*0.45+55</f>
        <v>90.526315789473685</v>
      </c>
      <c r="BE296" s="5">
        <f>((F296-85)/-0.16)*0.45+55</f>
        <v>57.8125</v>
      </c>
      <c r="BF296" s="5">
        <f>((G296-161)/1.34)*0.45+55</f>
        <v>83.208955223880594</v>
      </c>
      <c r="BG296" s="5">
        <f>((G296-295)/-1.34)*0.45+55</f>
        <v>71.791044776119406</v>
      </c>
      <c r="BH296" s="5">
        <f>(M296/29.81)*0.45+55</f>
        <v>66.850050318685007</v>
      </c>
      <c r="BI296" s="5">
        <f>((D296-39)/-0.2)</f>
        <v>50</v>
      </c>
      <c r="BJ296" s="5">
        <f>((F296-69)/0.19)</f>
        <v>78.94736842105263</v>
      </c>
      <c r="BK296" s="5">
        <f>((F296-85)/-0.16)</f>
        <v>6.25</v>
      </c>
      <c r="BL296" s="5">
        <f>((G296-161)/1.34)</f>
        <v>62.686567164179102</v>
      </c>
      <c r="BM296" s="5">
        <f>((G296-295)/-1.34)</f>
        <v>37.31343283582089</v>
      </c>
      <c r="BN296" s="5">
        <f>(M296/29.81)</f>
        <v>26.333445152633345</v>
      </c>
      <c r="BP296" s="51" t="s">
        <v>795</v>
      </c>
      <c r="BQ296" s="51" t="s">
        <v>790</v>
      </c>
      <c r="BS296">
        <v>65.467199999999991</v>
      </c>
    </row>
    <row r="297" spans="1:71" x14ac:dyDescent="0.25">
      <c r="A297" s="1">
        <v>159</v>
      </c>
      <c r="B297" s="1" t="s">
        <v>220</v>
      </c>
      <c r="C297" s="1" t="s">
        <v>73</v>
      </c>
      <c r="D297" s="1">
        <v>25</v>
      </c>
      <c r="E297" s="4">
        <f>(F297-5)</f>
        <v>69</v>
      </c>
      <c r="F297">
        <v>74</v>
      </c>
      <c r="G297">
        <v>195</v>
      </c>
      <c r="H297" t="s">
        <v>716</v>
      </c>
      <c r="I297" s="1" t="s">
        <v>587</v>
      </c>
      <c r="J297" s="1" t="s">
        <v>41</v>
      </c>
      <c r="K297" s="1">
        <v>50</v>
      </c>
      <c r="L297" s="1">
        <v>0</v>
      </c>
      <c r="M297" s="1">
        <v>509</v>
      </c>
      <c r="N297" s="12">
        <v>63</v>
      </c>
      <c r="O297" s="12">
        <v>166</v>
      </c>
      <c r="P297" s="12">
        <v>0.38</v>
      </c>
      <c r="Q297" s="7">
        <v>9</v>
      </c>
      <c r="R297" s="7">
        <v>48</v>
      </c>
      <c r="S297" s="7">
        <v>0.188</v>
      </c>
      <c r="T297" s="1">
        <v>54</v>
      </c>
      <c r="U297" s="1">
        <v>118</v>
      </c>
      <c r="V297" s="1">
        <v>0.45800000000000002</v>
      </c>
      <c r="W297" s="1">
        <v>0.40699999999999997</v>
      </c>
      <c r="X297" s="16">
        <v>43</v>
      </c>
      <c r="Y297" s="16">
        <v>45</v>
      </c>
      <c r="Z297" s="16">
        <v>0.95599999999999996</v>
      </c>
      <c r="AA297" s="20">
        <v>8</v>
      </c>
      <c r="AB297" s="20">
        <v>32</v>
      </c>
      <c r="AC297" s="20">
        <v>40</v>
      </c>
      <c r="AD297" s="32">
        <v>58</v>
      </c>
      <c r="AE297" s="34">
        <v>15</v>
      </c>
      <c r="AF297" s="30">
        <v>2</v>
      </c>
      <c r="AG297" s="1">
        <v>33</v>
      </c>
      <c r="AH297" s="1">
        <v>43</v>
      </c>
      <c r="AI297" s="1">
        <v>178</v>
      </c>
      <c r="AJ297" s="1"/>
      <c r="AK297" s="4">
        <f>(AVERAGE(AM297:BB297)/0.87)*0.85+10</f>
        <v>74.862063466935439</v>
      </c>
      <c r="AL297" s="4">
        <f>AVERAGE(AM297:BB297)</f>
        <v>66.388229666157457</v>
      </c>
      <c r="AM297" s="14">
        <f>((P297*100)*0.5+(N297/6.59)*0.5)*0.66+45</f>
        <v>60.694779969650988</v>
      </c>
      <c r="AN297" s="10">
        <f>(BS297-MIN(BS$2:BS$493))/(MAX(BS$2:BS$493)-MIN(BS$2:BS$493))*61 +45</f>
        <v>62.462782663316581</v>
      </c>
      <c r="AO297" s="18">
        <f>IF(Y297&gt;50,((Z297*107)*0.9+(X297/5)*0.1)*0.7+30,((Z297*90)*0.5+(X297/5)*0.5)*0.7+40)</f>
        <v>73.123999999999995</v>
      </c>
      <c r="AP297" s="39">
        <f>((AZ297/0.96)*0.4+(AS297/0.96)*0.3+(T297/6.3)*0.4)*0.6+40</f>
        <v>69.204708945203237</v>
      </c>
      <c r="AQ297" s="37">
        <f>(AE297/1.5)*0.57+47</f>
        <v>52.7</v>
      </c>
      <c r="AR297" s="24">
        <f>((AF297/1.8)*0.8+(F297/0.8)*0.2)*0.73+40</f>
        <v>54.153888888888886</v>
      </c>
      <c r="AS297" s="22">
        <f>((AA297/3)*0.6+(AC297/9)*0.2+(AZ297/0.96)*0.2)*0.75+40</f>
        <v>52.662507834812331</v>
      </c>
      <c r="AT297" s="26">
        <f>((AB297/7)*0.65+(AC297/9)*0.2+(AZ297/0.96)*0.25)*0.6+47</f>
        <v>60.112031644336142</v>
      </c>
      <c r="AU297" s="43">
        <f>((AD297/5.5)*0.95+(AY297/0.95)*0.17)*0.67+40</f>
        <v>56.690902492523925</v>
      </c>
      <c r="AV297" s="37">
        <f>(((AG297-321)/-3.21)*0.1+(AU297/0.95)*0.57+(AS297/0.95)*0.2+(AI297/20)*0.2)*0.6+40</f>
        <v>73.512008720220479</v>
      </c>
      <c r="AW297" s="42">
        <f>((AQ297/0.95)*0.4+(AS297/0.95)*0.2+(AR297/0.95)*0.2+(AY297/0.95)*0.2)*0.71+30</f>
        <v>74.161313953131085</v>
      </c>
      <c r="AX297" s="45">
        <f>(BI297*0.3+BK297*0.2+BM297*0.2+AY297*0.1+BN297*0.2)*0.8+30</f>
        <v>79.130588727425447</v>
      </c>
      <c r="AY297" s="47">
        <f>(BI297*0.2+BK297*0.2+BM297*0.2+(AQ297/0.96)*0.45)*0.79+30</f>
        <v>83.229013526119402</v>
      </c>
      <c r="AZ297" s="28">
        <f>(BI297*0.2+BJ297*0.3+(AC297/11)*0.3+(AR297/0.96)*0.1+BM297*0.1+(AY297/0.96)*0.1)*0.65+40</f>
        <v>69.093383476132232</v>
      </c>
      <c r="BA297" s="49">
        <f>IF(C297="C",(((AY297/0.95)*0.35+(AU297/0.95)*0.2+BK297*0.45)*0.55+30),IF(C297="PF",(((AY297/0.95)*0.4+(AU297/0.95)*0.25+BK297*0.35)*0.65+35),(((T297/6.3)*0.1+(AY297/0.95)*0.35+(AU297/0.95)*0.2+BK297*0.35)*0.65+40)))</f>
        <v>83.88662880579578</v>
      </c>
      <c r="BB297" s="45">
        <f>(BL297*0.3+BJ297*0.3+BI297*0.1+BN297*0.1+(AH297/2.8)*0.25)*0.62+40</f>
        <v>57.393135010962894</v>
      </c>
      <c r="BC297" s="5">
        <f>((D297-39)/-0.2)*0.5+50</f>
        <v>85</v>
      </c>
      <c r="BD297" s="5">
        <f>((F297-69)/0.19)*0.45+55</f>
        <v>66.84210526315789</v>
      </c>
      <c r="BE297" s="5">
        <f>((F297-85)/-0.16)*0.45+55</f>
        <v>85.9375</v>
      </c>
      <c r="BF297" s="5">
        <f>((G297-161)/1.34)*0.45+55</f>
        <v>66.417910447761187</v>
      </c>
      <c r="BG297" s="5">
        <f>((G297-295)/-1.34)*0.45+55</f>
        <v>88.582089552238813</v>
      </c>
      <c r="BH297" s="5">
        <f>(M297/29.81)*0.45+55</f>
        <v>62.68366320026837</v>
      </c>
      <c r="BI297" s="5">
        <f>((D297-39)/-0.2)</f>
        <v>70</v>
      </c>
      <c r="BJ297" s="5">
        <f>((F297-69)/0.19)</f>
        <v>26.315789473684209</v>
      </c>
      <c r="BK297" s="5">
        <f>((F297-85)/-0.16)</f>
        <v>68.75</v>
      </c>
      <c r="BL297" s="5">
        <f>((G297-161)/1.34)</f>
        <v>25.373134328358208</v>
      </c>
      <c r="BM297" s="5">
        <f>((G297-295)/-1.34)</f>
        <v>74.626865671641781</v>
      </c>
      <c r="BN297" s="5">
        <f>(M297/29.81)</f>
        <v>17.074807111707482</v>
      </c>
      <c r="BP297" s="51" t="s">
        <v>793</v>
      </c>
      <c r="BQ297" s="51" t="s">
        <v>790</v>
      </c>
      <c r="BS297">
        <v>65.417599999999993</v>
      </c>
    </row>
    <row r="298" spans="1:71" x14ac:dyDescent="0.25">
      <c r="A298" s="1">
        <v>169</v>
      </c>
      <c r="B298" s="1" t="s">
        <v>230</v>
      </c>
      <c r="C298" s="1" t="s">
        <v>50</v>
      </c>
      <c r="D298" s="1">
        <v>27</v>
      </c>
      <c r="E298" s="4">
        <f>(F298-5)</f>
        <v>73</v>
      </c>
      <c r="F298">
        <v>78</v>
      </c>
      <c r="G298">
        <v>225</v>
      </c>
      <c r="H298" t="s">
        <v>608</v>
      </c>
      <c r="I298" s="1" t="s">
        <v>587</v>
      </c>
      <c r="J298" s="1" t="s">
        <v>39</v>
      </c>
      <c r="K298" s="1">
        <v>54</v>
      </c>
      <c r="L298" s="1">
        <v>2</v>
      </c>
      <c r="M298" s="1">
        <v>662</v>
      </c>
      <c r="N298" s="12">
        <v>87</v>
      </c>
      <c r="O298" s="12">
        <v>186</v>
      </c>
      <c r="P298" s="12">
        <v>0.46800000000000003</v>
      </c>
      <c r="Q298" s="7">
        <v>13</v>
      </c>
      <c r="R298" s="7">
        <v>35</v>
      </c>
      <c r="S298" s="7">
        <v>0.371</v>
      </c>
      <c r="T298" s="1">
        <v>74</v>
      </c>
      <c r="U298" s="1">
        <v>151</v>
      </c>
      <c r="V298" s="1">
        <v>0.49</v>
      </c>
      <c r="W298" s="1">
        <v>0.503</v>
      </c>
      <c r="X298" s="16">
        <v>54</v>
      </c>
      <c r="Y298" s="16">
        <v>77</v>
      </c>
      <c r="Z298" s="16">
        <v>0.70099999999999996</v>
      </c>
      <c r="AA298" s="20">
        <v>37</v>
      </c>
      <c r="AB298" s="20">
        <v>57</v>
      </c>
      <c r="AC298" s="20">
        <v>94</v>
      </c>
      <c r="AD298" s="32">
        <v>25</v>
      </c>
      <c r="AE298" s="34">
        <v>35</v>
      </c>
      <c r="AF298" s="30">
        <v>7</v>
      </c>
      <c r="AG298" s="1">
        <v>33</v>
      </c>
      <c r="AH298" s="1">
        <v>58</v>
      </c>
      <c r="AI298" s="1">
        <v>241</v>
      </c>
      <c r="AJ298" s="1"/>
      <c r="AK298" s="4">
        <f>(AVERAGE(AM298:BB298)/0.87)*0.85+10</f>
        <v>75.702197233020414</v>
      </c>
      <c r="AL298" s="4">
        <f>AVERAGE(AM298:BB298)</f>
        <v>67.248131285562067</v>
      </c>
      <c r="AM298" s="14">
        <f>((P298*100)*0.5+(N298/6.59)*0.5)*0.66+45</f>
        <v>64.800600910470408</v>
      </c>
      <c r="AN298" s="10">
        <f>(BS298-MIN(BS$2:BS$493))/(MAX(BS$2:BS$493)-MIN(BS$2:BS$493))*61 +45</f>
        <v>62.435071563173011</v>
      </c>
      <c r="AO298" s="18">
        <f>IF(Y298&gt;50,((Z298*107)*0.9+(X298/5)*0.1)*0.7+30,((Z298*90)*0.5+(X298/5)*0.5)*0.7+40)</f>
        <v>78.010409999999993</v>
      </c>
      <c r="AP298" s="39">
        <f>((AZ298/0.96)*0.4+(AS298/0.96)*0.3+(T298/6.3)*0.4)*0.6+40</f>
        <v>71.521648364517205</v>
      </c>
      <c r="AQ298" s="37">
        <f>(AE298/1.5)*0.57+47</f>
        <v>60.3</v>
      </c>
      <c r="AR298" s="24">
        <f>((AF298/1.8)*0.8+(F298/0.8)*0.2)*0.73+40</f>
        <v>56.50611111111111</v>
      </c>
      <c r="AS298" s="22">
        <f>((AA298/3)*0.6+(AC298/9)*0.2+(AZ298/0.96)*0.2)*0.75+40</f>
        <v>58.231757992803502</v>
      </c>
      <c r="AT298" s="26">
        <f>((AB298/7)*0.65+(AC298/9)*0.2+(AZ298/0.96)*0.25)*0.6+47</f>
        <v>62.54413894518445</v>
      </c>
      <c r="AU298" s="43">
        <f>((AD298/5.5)*0.95+(AY298/0.95)*0.17)*0.67+40</f>
        <v>52.122208084629193</v>
      </c>
      <c r="AV298" s="37">
        <f>(((AG298-321)/-3.21)*0.1+(AU298/0.95)*0.57+(AS298/0.95)*0.2+(AI298/20)*0.2)*0.6+40</f>
        <v>72.948762963861469</v>
      </c>
      <c r="AW298" s="42">
        <f>((AQ298/0.95)*0.4+(AS298/0.95)*0.2+(AR298/0.95)*0.2+(AY298/0.95)*0.2)*0.71+30</f>
        <v>76.682715869475942</v>
      </c>
      <c r="AX298" s="45">
        <f>(BI298*0.3+BK298*0.2+BM298*0.2+AY298*0.1+BN298*0.2)*0.8+30</f>
        <v>69.469465039841879</v>
      </c>
      <c r="AY298" s="47">
        <f>(BI298*0.2+BK298*0.2+BM298*0.2+(AQ298/0.96)*0.45)*0.79+30</f>
        <v>76.976075093283583</v>
      </c>
      <c r="AZ298" s="28">
        <f>(BI298*0.2+BJ298*0.3+(AC298/11)*0.3+(AR298/0.96)*0.1+BM298*0.1+(AY298/0.96)*0.1)*0.65+40</f>
        <v>71.136584487275726</v>
      </c>
      <c r="BA298" s="49">
        <f>IF(C298="C",(((AY298/0.95)*0.35+(AU298/0.95)*0.2+BK298*0.45)*0.55+30),IF(C298="PF",(((AY298/0.95)*0.4+(AU298/0.95)*0.25+BK298*0.35)*0.65+35),(((T298/6.3)*0.1+(AY298/0.95)*0.35+(AU298/0.95)*0.2+BK298*0.35)*0.65+40)))</f>
        <v>76.282874047411866</v>
      </c>
      <c r="BB298" s="45">
        <f>(BL298*0.3+BJ298*0.3+BI298*0.1+BN298*0.1+(AH298/2.8)*0.25)*0.62+40</f>
        <v>66.001676095953684</v>
      </c>
      <c r="BC298" s="5">
        <f>((D298-39)/-0.2)*0.5+50</f>
        <v>80</v>
      </c>
      <c r="BD298" s="5">
        <f>((F298-69)/0.19)*0.45+55</f>
        <v>76.315789473684205</v>
      </c>
      <c r="BE298" s="5">
        <f>((F298-85)/-0.16)*0.45+55</f>
        <v>74.6875</v>
      </c>
      <c r="BF298" s="5">
        <f>((G298-161)/1.34)*0.45+55</f>
        <v>76.492537313432834</v>
      </c>
      <c r="BG298" s="5">
        <f>((G298-295)/-1.34)*0.45+55</f>
        <v>78.507462686567166</v>
      </c>
      <c r="BH298" s="5">
        <f>(M298/29.81)*0.45+55</f>
        <v>64.993290841999325</v>
      </c>
      <c r="BI298" s="5">
        <f>((D298-39)/-0.2)</f>
        <v>60</v>
      </c>
      <c r="BJ298" s="5">
        <f>((F298-69)/0.19)</f>
        <v>47.368421052631575</v>
      </c>
      <c r="BK298" s="5">
        <f>((F298-85)/-0.16)</f>
        <v>43.75</v>
      </c>
      <c r="BL298" s="5">
        <f>((G298-161)/1.34)</f>
        <v>47.761194029850742</v>
      </c>
      <c r="BM298" s="5">
        <f>((G298-295)/-1.34)</f>
        <v>52.238805970149251</v>
      </c>
      <c r="BN298" s="5">
        <f>(M298/29.81)</f>
        <v>22.207312982220731</v>
      </c>
      <c r="BP298" s="51" t="s">
        <v>788</v>
      </c>
      <c r="BQ298" s="51" t="s">
        <v>787</v>
      </c>
      <c r="BS298">
        <v>65.385199999999998</v>
      </c>
    </row>
    <row r="299" spans="1:71" x14ac:dyDescent="0.25">
      <c r="A299" s="1">
        <v>258</v>
      </c>
      <c r="B299" s="1" t="s">
        <v>319</v>
      </c>
      <c r="C299" s="1" t="s">
        <v>33</v>
      </c>
      <c r="D299" s="1">
        <v>22</v>
      </c>
      <c r="E299" s="4">
        <f>(F299-5)</f>
        <v>78</v>
      </c>
      <c r="F299">
        <v>83</v>
      </c>
      <c r="G299">
        <v>245</v>
      </c>
      <c r="H299" t="s">
        <v>593</v>
      </c>
      <c r="I299" s="1" t="s">
        <v>604</v>
      </c>
      <c r="J299" s="1" t="s">
        <v>34</v>
      </c>
      <c r="K299" s="1">
        <v>75</v>
      </c>
      <c r="L299" s="1">
        <v>74</v>
      </c>
      <c r="M299" s="1">
        <v>2135</v>
      </c>
      <c r="N299" s="12">
        <v>482</v>
      </c>
      <c r="O299" s="12">
        <v>928</v>
      </c>
      <c r="P299" s="12">
        <v>0.51900000000000002</v>
      </c>
      <c r="Q299" s="7">
        <v>16</v>
      </c>
      <c r="R299" s="7">
        <v>45</v>
      </c>
      <c r="S299" s="7">
        <v>0.35599999999999998</v>
      </c>
      <c r="T299" s="1">
        <v>466</v>
      </c>
      <c r="U299" s="1">
        <v>883</v>
      </c>
      <c r="V299" s="1">
        <v>0.52800000000000002</v>
      </c>
      <c r="W299" s="1">
        <v>0.52800000000000002</v>
      </c>
      <c r="X299" s="16">
        <v>183</v>
      </c>
      <c r="Y299" s="16">
        <v>234</v>
      </c>
      <c r="Z299" s="16">
        <v>0.78200000000000003</v>
      </c>
      <c r="AA299" s="20">
        <v>277</v>
      </c>
      <c r="AB299" s="20">
        <v>394</v>
      </c>
      <c r="AC299" s="20">
        <v>671</v>
      </c>
      <c r="AD299" s="32">
        <v>55</v>
      </c>
      <c r="AE299" s="34">
        <v>36</v>
      </c>
      <c r="AF299" s="30">
        <v>29</v>
      </c>
      <c r="AG299" s="1">
        <v>145</v>
      </c>
      <c r="AH299" s="1">
        <v>189</v>
      </c>
      <c r="AI299" s="1">
        <v>1163</v>
      </c>
      <c r="AJ299" s="1"/>
      <c r="AK299" s="4">
        <f>(AVERAGE(AM299:BB299)/0.87)*0.85+10</f>
        <v>85.776030516557086</v>
      </c>
      <c r="AL299" s="4">
        <f>AVERAGE(AM299:BB299)</f>
        <v>77.55899594047608</v>
      </c>
      <c r="AM299" s="14">
        <f>((P299*100)*0.5+(N299/6.59)*0.5)*0.66+45</f>
        <v>86.26357056145676</v>
      </c>
      <c r="AN299" s="10">
        <f>(BS299-MIN(BS$2:BS$493))/(MAX(BS$2:BS$493)-MIN(BS$2:BS$493))*61 +45</f>
        <v>62.224672469490315</v>
      </c>
      <c r="AO299" s="18">
        <f>IF(Y299&gt;50,((Z299*107)*0.9+(X299/5)*0.1)*0.7+30,((Z299*90)*0.5+(X299/5)*0.5)*0.7+40)</f>
        <v>85.276619999999994</v>
      </c>
      <c r="AP299" s="39">
        <f>((AZ299/0.96)*0.4+(AS299/0.96)*0.27+(T299/6.3)*0.37)*0.6+40</f>
        <v>94.897131603604265</v>
      </c>
      <c r="AQ299" s="37">
        <f>(AE299/1.5)*0.57+47</f>
        <v>60.68</v>
      </c>
      <c r="AR299" s="24">
        <f>((AF299/1.8)*0.8+(F299/0.8)*0.2)*0.73+40</f>
        <v>64.55638888888889</v>
      </c>
      <c r="AS299" s="22">
        <v>96</v>
      </c>
      <c r="AT299" s="26">
        <f>((AB299/7)*0.65+(AC299/9)*0.2+(AZ299/0.96)*0.25)*0.6+47</f>
        <v>91.820707252252674</v>
      </c>
      <c r="AU299" s="43">
        <f>((AD299/5.5)*0.95+(AY299/0.95)*0.17)*0.67+40</f>
        <v>55.209764809210533</v>
      </c>
      <c r="AV299" s="37">
        <f>(((AG299-321)/-3.21)*0.1+(AU299/0.95)*0.57+(AS299/0.95)*0.2+(AI299/20)*0.2)*0.6+40</f>
        <v>82.269550746957691</v>
      </c>
      <c r="AW299" s="42">
        <f>((AQ299/0.95)*0.4+(AS299/0.95)*0.2+(AR299/0.95)*0.2+(AY299/0.95)*0.2)*0.71+30</f>
        <v>83.165917132975466</v>
      </c>
      <c r="AX299" s="45">
        <f>(BI299*0.3+BK299*0.2+BM299*0.2+AY299*0.1+BN299*0.2)*0.8+30</f>
        <v>75.73107790992205</v>
      </c>
      <c r="AY299" s="47">
        <f>(BI299*0.2+BK299*0.2+BM299*0.2+(AQ299/0.96)*0.45)*0.79+30</f>
        <v>73.771084888059704</v>
      </c>
      <c r="AZ299" s="28">
        <f>(BI299*0.2+BJ299*0.3+(AC299/11)*0.3+(AR299/0.96)*0.1+BM299*0.1+(AY299/0.96)*0.1)*0.65+40</f>
        <v>89.104716890607506</v>
      </c>
      <c r="BA299" s="49">
        <f>IF(C299="C",(((AY299/0.95)*0.35+(AU299/0.95)*0.2+BK299*0.45)*0.55+30),IF(C299="PF",(((AY299/0.95)*0.4+(AU299/0.95)*0.25+BK299*0.35)*0.65+35),(((T299/6.3)*0.1+(AY299/0.95)*0.35+(AU299/0.95)*0.2+BK299*0.35)*0.65+40)))</f>
        <v>54.434811021015427</v>
      </c>
      <c r="BB299" s="45">
        <f>(BL299*0.3+BJ299*0.3+BI299*0.1+BN299*0.1+(AH299/2.8)*0.25)*0.62+40</f>
        <v>85.537920873176091</v>
      </c>
      <c r="BC299" s="5">
        <f>((D299-39)/-0.2)*0.5+50</f>
        <v>92.5</v>
      </c>
      <c r="BD299" s="5">
        <f>((F299-69)/0.19)*0.45+55</f>
        <v>88.15789473684211</v>
      </c>
      <c r="BE299" s="5">
        <f>((F299-85)/-0.16)*0.45+55</f>
        <v>60.625</v>
      </c>
      <c r="BF299" s="5">
        <f>((G299-161)/1.34)*0.45+55</f>
        <v>83.208955223880594</v>
      </c>
      <c r="BG299" s="5">
        <f>((G299-295)/-1.34)*0.45+55</f>
        <v>71.791044776119406</v>
      </c>
      <c r="BH299" s="5">
        <f>(M299/29.81)*0.45+55</f>
        <v>87.229117745722917</v>
      </c>
      <c r="BI299" s="5">
        <f>((D299-39)/-0.2)</f>
        <v>85</v>
      </c>
      <c r="BJ299" s="5">
        <f>((F299-69)/0.19)</f>
        <v>73.684210526315795</v>
      </c>
      <c r="BK299" s="5">
        <f>((F299-85)/-0.16)</f>
        <v>12.5</v>
      </c>
      <c r="BL299" s="5">
        <f>((G299-161)/1.34)</f>
        <v>62.686567164179102</v>
      </c>
      <c r="BM299" s="5">
        <f>((G299-295)/-1.34)</f>
        <v>37.31343283582089</v>
      </c>
      <c r="BN299" s="5">
        <f>(M299/29.81)</f>
        <v>71.620261657162033</v>
      </c>
      <c r="BP299" s="51" t="s">
        <v>801</v>
      </c>
      <c r="BQ299" s="51" t="s">
        <v>790</v>
      </c>
      <c r="BS299">
        <v>65.139200000000002</v>
      </c>
    </row>
    <row r="300" spans="1:71" x14ac:dyDescent="0.25">
      <c r="A300" s="1">
        <v>416</v>
      </c>
      <c r="B300" s="1" t="s">
        <v>481</v>
      </c>
      <c r="C300" s="1" t="s">
        <v>33</v>
      </c>
      <c r="D300" s="1">
        <v>28</v>
      </c>
      <c r="E300" s="4">
        <f>(F300-5)</f>
        <v>79</v>
      </c>
      <c r="F300">
        <v>84</v>
      </c>
      <c r="G300">
        <v>245</v>
      </c>
      <c r="H300" t="s">
        <v>668</v>
      </c>
      <c r="I300" s="1" t="s">
        <v>587</v>
      </c>
      <c r="J300" s="1" t="s">
        <v>69</v>
      </c>
      <c r="K300" s="1">
        <v>82</v>
      </c>
      <c r="L300" s="1">
        <v>31</v>
      </c>
      <c r="M300" s="1">
        <v>1785</v>
      </c>
      <c r="N300" s="12">
        <v>257</v>
      </c>
      <c r="O300" s="12">
        <v>592</v>
      </c>
      <c r="P300" s="12">
        <v>0.434</v>
      </c>
      <c r="Q300" s="7">
        <v>15</v>
      </c>
      <c r="R300" s="7">
        <v>42</v>
      </c>
      <c r="S300" s="7">
        <v>0.35699999999999998</v>
      </c>
      <c r="T300" s="1">
        <v>242</v>
      </c>
      <c r="U300" s="1">
        <v>550</v>
      </c>
      <c r="V300" s="1">
        <v>0.44</v>
      </c>
      <c r="W300" s="1">
        <v>0.44700000000000001</v>
      </c>
      <c r="X300" s="16">
        <v>127</v>
      </c>
      <c r="Y300" s="16">
        <v>153</v>
      </c>
      <c r="Z300" s="16">
        <v>0.83</v>
      </c>
      <c r="AA300" s="20">
        <v>98</v>
      </c>
      <c r="AB300" s="20">
        <v>226</v>
      </c>
      <c r="AC300" s="20">
        <v>324</v>
      </c>
      <c r="AD300" s="32">
        <v>140</v>
      </c>
      <c r="AE300" s="34">
        <v>32</v>
      </c>
      <c r="AF300" s="30">
        <v>44</v>
      </c>
      <c r="AG300" s="1">
        <v>104</v>
      </c>
      <c r="AH300" s="1">
        <v>205</v>
      </c>
      <c r="AI300" s="1">
        <v>656</v>
      </c>
      <c r="AJ300" s="1"/>
      <c r="AK300" s="4">
        <f>(AVERAGE(AM300:BB300)/0.87)*0.85+10</f>
        <v>80.612641980979049</v>
      </c>
      <c r="AL300" s="4">
        <f>AVERAGE(AM300:BB300)</f>
        <v>72.274115909943262</v>
      </c>
      <c r="AM300" s="14">
        <f>((P300*100)*0.5+(N300/6.59)*0.5)*0.66+45</f>
        <v>72.19149924127467</v>
      </c>
      <c r="AN300" s="10">
        <f>(BS300-MIN(BS$2:BS$493))/(MAX(BS$2:BS$493)-MIN(BS$2:BS$493))*61 +45</f>
        <v>62.126486225771714</v>
      </c>
      <c r="AO300" s="18">
        <f>IF(Y300&gt;50,((Z300*107)*0.9+(X300/5)*0.1)*0.7+30,((Z300*90)*0.5+(X300/5)*0.5)*0.7+40)</f>
        <v>87.728300000000004</v>
      </c>
      <c r="AP300" s="39">
        <f>((AZ300/0.96)*0.4+(AS300/0.96)*0.3+(T300/6.3)*0.4)*0.6+40</f>
        <v>82.830326783401489</v>
      </c>
      <c r="AQ300" s="37">
        <f>(AE300/1.5)*0.57+47</f>
        <v>59.16</v>
      </c>
      <c r="AR300" s="24">
        <f>((AF300/1.8)*0.8+(F300/0.8)*0.2)*0.73+40</f>
        <v>69.605555555555554</v>
      </c>
      <c r="AS300" s="22">
        <f>((AA300/3)*0.6+(AC300/9)*0.2+(AZ300/0.96)*0.2)*0.75+40</f>
        <v>72.599317015023132</v>
      </c>
      <c r="AT300" s="26">
        <f>((AB300/7)*0.65+(AC300/9)*0.2+(AZ300/0.96)*0.25)*0.6+47</f>
        <v>76.410745586451711</v>
      </c>
      <c r="AU300" s="43">
        <f>((AD300/5.5)*0.95+(AY300/0.95)*0.17)*0.67+40</f>
        <v>64.292400135765547</v>
      </c>
      <c r="AV300" s="37">
        <f>(((AG300-321)/-3.21)*0.1+(AU300/0.95)*0.57+(AS300/0.95)*0.2+(AI300/20)*0.2)*0.6+40</f>
        <v>80.30777885923365</v>
      </c>
      <c r="AW300" s="42">
        <f>((AQ300/0.95)*0.4+(AS300/0.95)*0.2+(AR300/0.95)*0.2+(AY300/0.95)*0.2)*0.71+30</f>
        <v>79.028202851712265</v>
      </c>
      <c r="AX300" s="45">
        <f>(BI300*0.3+BK300*0.2+BM300*0.2+AY300*0.1+BN300*0.2)*0.8+30</f>
        <v>65.149283669734189</v>
      </c>
      <c r="AY300" s="47">
        <f>(BI300*0.2+BK300*0.2+BM300*0.2+(AQ300/0.96)*0.45)*0.79+30</f>
        <v>67.480709888059693</v>
      </c>
      <c r="AZ300" s="28">
        <f>(BI300*0.2+BJ300*0.3+(AC300/11)*0.3+(AR300/0.96)*0.1+BM300*0.1+(AY300/0.96)*0.1)*0.65+40</f>
        <v>79.995628896148105</v>
      </c>
      <c r="BA300" s="49">
        <f>IF(C300="C",(((AY300/0.95)*0.35+(AU300/0.95)*0.2+BK300*0.45)*0.55+30),IF(C300="PF",(((AY300/0.95)*0.4+(AU300/0.95)*0.25+BK300*0.35)*0.65+35),(((T300/6.3)*0.1+(AY300/0.95)*0.35+(AU300/0.95)*0.2+BK300*0.35)*0.65+40)))</f>
        <v>52.664980966721785</v>
      </c>
      <c r="BB300" s="45">
        <f>(BL300*0.3+BJ300*0.3+BI300*0.1+BN300*0.1+(AH300/2.8)*0.25)*0.62+40</f>
        <v>84.814638884238633</v>
      </c>
      <c r="BC300" s="5">
        <f>((D300-39)/-0.2)*0.5+50</f>
        <v>77.5</v>
      </c>
      <c r="BD300" s="5">
        <f>((F300-69)/0.19)*0.45+55</f>
        <v>90.526315789473685</v>
      </c>
      <c r="BE300" s="5">
        <f>((F300-85)/-0.16)*0.45+55</f>
        <v>57.8125</v>
      </c>
      <c r="BF300" s="5">
        <f>((G300-161)/1.34)*0.45+55</f>
        <v>83.208955223880594</v>
      </c>
      <c r="BG300" s="5">
        <f>((G300-295)/-1.34)*0.45+55</f>
        <v>71.791044776119406</v>
      </c>
      <c r="BH300" s="5">
        <f>(M300/29.81)*0.45+55</f>
        <v>81.94565582019456</v>
      </c>
      <c r="BI300" s="5">
        <f>((D300-39)/-0.2)</f>
        <v>55</v>
      </c>
      <c r="BJ300" s="5">
        <f>((F300-69)/0.19)</f>
        <v>78.94736842105263</v>
      </c>
      <c r="BK300" s="5">
        <f>((F300-85)/-0.16)</f>
        <v>6.25</v>
      </c>
      <c r="BL300" s="5">
        <f>((G300-161)/1.34)</f>
        <v>62.686567164179102</v>
      </c>
      <c r="BM300" s="5">
        <f>((G300-295)/-1.34)</f>
        <v>37.31343283582089</v>
      </c>
      <c r="BN300" s="5">
        <f>(M300/29.81)</f>
        <v>59.879235155987928</v>
      </c>
      <c r="BP300" s="51" t="s">
        <v>793</v>
      </c>
      <c r="BQ300" s="51" t="s">
        <v>790</v>
      </c>
      <c r="BS300">
        <v>65.0244</v>
      </c>
    </row>
    <row r="301" spans="1:71" x14ac:dyDescent="0.25">
      <c r="A301" s="1">
        <v>236</v>
      </c>
      <c r="B301" s="1" t="s">
        <v>297</v>
      </c>
      <c r="C301" s="1" t="s">
        <v>33</v>
      </c>
      <c r="D301" s="1">
        <v>30</v>
      </c>
      <c r="E301" s="4">
        <f>(F301-5)</f>
        <v>77</v>
      </c>
      <c r="F301">
        <v>82</v>
      </c>
      <c r="G301">
        <v>289</v>
      </c>
      <c r="H301" t="s">
        <v>586</v>
      </c>
      <c r="I301" s="1" t="s">
        <v>587</v>
      </c>
      <c r="J301" s="1" t="s">
        <v>105</v>
      </c>
      <c r="K301" s="1">
        <v>65</v>
      </c>
      <c r="L301" s="1">
        <v>61</v>
      </c>
      <c r="M301" s="1">
        <v>1992</v>
      </c>
      <c r="N301" s="12">
        <v>486</v>
      </c>
      <c r="O301" s="12">
        <v>1010</v>
      </c>
      <c r="P301" s="12">
        <v>0.48099999999999998</v>
      </c>
      <c r="Q301" s="7">
        <v>2</v>
      </c>
      <c r="R301" s="7">
        <v>5</v>
      </c>
      <c r="S301" s="7">
        <v>0.4</v>
      </c>
      <c r="T301" s="1">
        <v>484</v>
      </c>
      <c r="U301" s="1">
        <v>1005</v>
      </c>
      <c r="V301" s="1">
        <v>0.48199999999999998</v>
      </c>
      <c r="W301" s="1">
        <v>0.48199999999999998</v>
      </c>
      <c r="X301" s="16">
        <v>108</v>
      </c>
      <c r="Y301" s="16">
        <v>165</v>
      </c>
      <c r="Z301" s="16">
        <v>0.65500000000000003</v>
      </c>
      <c r="AA301" s="20">
        <v>99</v>
      </c>
      <c r="AB301" s="20">
        <v>449</v>
      </c>
      <c r="AC301" s="20">
        <v>548</v>
      </c>
      <c r="AD301" s="32">
        <v>113</v>
      </c>
      <c r="AE301" s="34">
        <v>47</v>
      </c>
      <c r="AF301" s="30">
        <v>84</v>
      </c>
      <c r="AG301" s="1">
        <v>68</v>
      </c>
      <c r="AH301" s="1">
        <v>139</v>
      </c>
      <c r="AI301" s="1">
        <v>1082</v>
      </c>
      <c r="AJ301" s="1"/>
      <c r="AK301" s="4">
        <f>(AVERAGE(AM301:BB301)/0.87)*0.85+10</f>
        <v>83.35658165234922</v>
      </c>
      <c r="AL301" s="4">
        <f>AVERAGE(AM301:BB301)</f>
        <v>75.082618867698613</v>
      </c>
      <c r="AM301" s="14">
        <f>((P301*100)*0.5+(N301/6.59)*0.5)*0.66+45</f>
        <v>85.209874051593317</v>
      </c>
      <c r="AN301" s="10">
        <f>(BS301-MIN(BS$2:BS$493))/(MAX(BS$2:BS$493)-MIN(BS$2:BS$493))*61 +45</f>
        <v>62.112459619526199</v>
      </c>
      <c r="AO301" s="18">
        <f>IF(Y301&gt;50,((Z301*107)*0.9+(X301/5)*0.1)*0.7+30,((Z301*90)*0.5+(X301/5)*0.5)*0.7+40)</f>
        <v>75.665549999999996</v>
      </c>
      <c r="AP301" s="39">
        <f>((AZ301/0.96)*0.4+(AS301/0.96)*0.3+(T301/6.3)*0.4)*0.6+40</f>
        <v>92.541864089674448</v>
      </c>
      <c r="AQ301" s="37">
        <f>(AE301/1.5)*0.57+47</f>
        <v>64.86</v>
      </c>
      <c r="AR301" s="24">
        <f>((AF301/1.8)*0.8+(F301/0.8)*0.2)*0.73+40</f>
        <v>82.218333333333334</v>
      </c>
      <c r="AS301" s="22">
        <f>((AA301/3)*0.6+(AC301/9)*0.2+(AZ301/0.96)*0.2)*0.75+40</f>
        <v>76.350826397153867</v>
      </c>
      <c r="AT301" s="26">
        <f>((AB301/7)*0.65+(AC301/9)*0.2+(AZ301/0.96)*0.25)*0.6+47</f>
        <v>91.689874016201486</v>
      </c>
      <c r="AU301" s="43">
        <f>((AD301/5.5)*0.95+(AY301/0.95)*0.17)*0.67+40</f>
        <v>60.846172703050243</v>
      </c>
      <c r="AV301" s="37">
        <f>(((AG301-321)/-3.21)*0.1+(AU301/0.95)*0.57+(AS301/0.95)*0.2+(AI301/20)*0.2)*0.6+40</f>
        <v>82.769909049039612</v>
      </c>
      <c r="AW301" s="42">
        <f>((AQ301/0.95)*0.4+(AS301/0.95)*0.2+(AR301/0.95)*0.2+(AY301/0.95)*0.2)*0.71+30</f>
        <v>82.77730310075971</v>
      </c>
      <c r="AX301" s="45">
        <f>(BI301*0.3+BK301*0.2+BM301*0.2+AY301*0.1+BN301*0.2)*0.8+30</f>
        <v>60.392006615242309</v>
      </c>
      <c r="AY301" s="47">
        <f>(BI301*0.2+BK301*0.2+BM301*0.2+(AQ301/0.96)*0.45)*0.79+30</f>
        <v>64.798431436567171</v>
      </c>
      <c r="AZ301" s="28">
        <f>(BI301*0.2+BJ301*0.3+(AC301/11)*0.3+(AR301/0.96)*0.1+BM301*0.1+(AY301/0.96)*0.1)*0.65+40</f>
        <v>79.151955608451431</v>
      </c>
      <c r="BA301" s="49">
        <f>IF(C301="C",(((AY301/0.95)*0.35+(AU301/0.95)*0.2+BK301*0.45)*0.55+30),IF(C301="PF",(((AY301/0.95)*0.4+(AU301/0.95)*0.25+BK301*0.35)*0.65+35),(((T301/6.3)*0.1+(AY301/0.95)*0.35+(AU301/0.95)*0.2+BK301*0.35)*0.65+40)))</f>
        <v>54.816179788289169</v>
      </c>
      <c r="BB301" s="45">
        <f>(BL301*0.3+BJ301*0.3+BI301*0.1+BN301*0.1+(AH301/2.8)*0.25)*0.62+40</f>
        <v>85.121162074295313</v>
      </c>
      <c r="BC301" s="5">
        <f>((D301-39)/-0.2)*0.5+50</f>
        <v>72.5</v>
      </c>
      <c r="BD301" s="5">
        <f>((F301-69)/0.19)*0.45+55</f>
        <v>85.78947368421052</v>
      </c>
      <c r="BE301" s="5">
        <f>((F301-85)/-0.16)*0.45+55</f>
        <v>63.4375</v>
      </c>
      <c r="BF301" s="5">
        <f>((G301-161)/1.34)*0.45+55</f>
        <v>97.985074626865668</v>
      </c>
      <c r="BG301" s="5">
        <f>((G301-295)/-1.34)*0.45+55</f>
        <v>57.014925373134325</v>
      </c>
      <c r="BH301" s="5">
        <f>(M301/29.81)*0.45+55</f>
        <v>85.070446159007048</v>
      </c>
      <c r="BI301" s="5">
        <f>((D301-39)/-0.2)</f>
        <v>45</v>
      </c>
      <c r="BJ301" s="5">
        <f>((F301-69)/0.19)</f>
        <v>68.421052631578945</v>
      </c>
      <c r="BK301" s="5">
        <f>((F301-85)/-0.16)</f>
        <v>18.75</v>
      </c>
      <c r="BL301" s="5">
        <f>((G301-161)/1.34)</f>
        <v>95.522388059701484</v>
      </c>
      <c r="BM301" s="5">
        <f>((G301-295)/-1.34)</f>
        <v>4.4776119402985071</v>
      </c>
      <c r="BN301" s="5">
        <f>(M301/29.81)</f>
        <v>66.823213686682323</v>
      </c>
      <c r="BP301" s="51" t="s">
        <v>791</v>
      </c>
      <c r="BQ301" s="51" t="s">
        <v>787</v>
      </c>
      <c r="BS301">
        <v>65.007999999999996</v>
      </c>
    </row>
    <row r="302" spans="1:71" x14ac:dyDescent="0.25">
      <c r="A302" s="1">
        <v>145</v>
      </c>
      <c r="B302" s="1" t="s">
        <v>206</v>
      </c>
      <c r="C302" s="1" t="s">
        <v>50</v>
      </c>
      <c r="D302" s="1">
        <v>27</v>
      </c>
      <c r="E302" s="4">
        <f>(F302-5)</f>
        <v>76</v>
      </c>
      <c r="F302">
        <v>81</v>
      </c>
      <c r="G302">
        <v>200</v>
      </c>
      <c r="H302" t="s">
        <v>683</v>
      </c>
      <c r="I302" s="1" t="s">
        <v>587</v>
      </c>
      <c r="J302" s="1" t="s">
        <v>99</v>
      </c>
      <c r="K302" s="1">
        <v>38</v>
      </c>
      <c r="L302" s="1">
        <v>0</v>
      </c>
      <c r="M302" s="1">
        <v>266</v>
      </c>
      <c r="N302" s="12">
        <v>32</v>
      </c>
      <c r="O302" s="12">
        <v>58</v>
      </c>
      <c r="P302" s="12">
        <v>0.55200000000000005</v>
      </c>
      <c r="Q302" s="7">
        <v>2</v>
      </c>
      <c r="R302" s="7">
        <v>5</v>
      </c>
      <c r="S302" s="7">
        <v>0.4</v>
      </c>
      <c r="T302" s="1">
        <v>30</v>
      </c>
      <c r="U302" s="1">
        <v>53</v>
      </c>
      <c r="V302" s="1">
        <v>0.56599999999999995</v>
      </c>
      <c r="W302" s="1">
        <v>0.56899999999999995</v>
      </c>
      <c r="X302" s="16">
        <v>24</v>
      </c>
      <c r="Y302" s="16">
        <v>29</v>
      </c>
      <c r="Z302" s="16">
        <v>0.82799999999999996</v>
      </c>
      <c r="AA302" s="20">
        <v>26</v>
      </c>
      <c r="AB302" s="20">
        <v>45</v>
      </c>
      <c r="AC302" s="20">
        <v>71</v>
      </c>
      <c r="AD302" s="32">
        <v>13</v>
      </c>
      <c r="AE302" s="34">
        <v>11</v>
      </c>
      <c r="AF302" s="30">
        <v>12</v>
      </c>
      <c r="AG302" s="1">
        <v>5</v>
      </c>
      <c r="AH302" s="1">
        <v>29</v>
      </c>
      <c r="AI302" s="1">
        <v>90</v>
      </c>
      <c r="AJ302" s="1"/>
      <c r="AK302" s="4">
        <f>(AVERAGE(AM302:BB302)/0.87)*0.85+10</f>
        <v>73.431080519066199</v>
      </c>
      <c r="AL302" s="4">
        <f>AVERAGE(AM302:BB302)</f>
        <v>64.923576531279537</v>
      </c>
      <c r="AM302" s="14">
        <f>((P302*100)*0.5+(N302/6.59)*0.5)*0.66+45</f>
        <v>64.818427921092564</v>
      </c>
      <c r="AN302" s="10">
        <f>(BS302-MIN(BS$2:BS$493))/(MAX(BS$2:BS$493)-MIN(BS$2:BS$493))*61 +45</f>
        <v>62.112459619526199</v>
      </c>
      <c r="AO302" s="18">
        <f>IF(Y302&gt;50,((Z302*107)*0.9+(X302/5)*0.1)*0.7+30,((Z302*90)*0.5+(X302/5)*0.5)*0.7+40)</f>
        <v>67.762</v>
      </c>
      <c r="AP302" s="39">
        <f>((AZ302/0.96)*0.4+(AS302/0.96)*0.3+(T302/6.3)*0.4)*0.6+40</f>
        <v>70.525856933698634</v>
      </c>
      <c r="AQ302" s="37">
        <f>(AE302/1.5)*0.57+47</f>
        <v>51.18</v>
      </c>
      <c r="AR302" s="24">
        <f>((AF302/1.8)*0.8+(F302/0.8)*0.2)*0.73+40</f>
        <v>58.67583333333333</v>
      </c>
      <c r="AS302" s="22">
        <f>((AA302/3)*0.6+(AC302/9)*0.2+(AZ302/0.96)*0.2)*0.75+40</f>
        <v>56.792354195342568</v>
      </c>
      <c r="AT302" s="26">
        <f>((AB302/7)*0.65+(AC302/9)*0.2+(AZ302/0.96)*0.25)*0.6+47</f>
        <v>62.162830385818751</v>
      </c>
      <c r="AU302" s="43">
        <f>((AD302/5.5)*0.95+(AY302/0.95)*0.17)*0.67+40</f>
        <v>50.326799206638761</v>
      </c>
      <c r="AV302" s="37">
        <f>(((AG302-321)/-3.21)*0.1+(AU302/0.95)*0.57+(AS302/0.95)*0.2+(AI302/20)*0.2)*0.6+40</f>
        <v>71.737960826718506</v>
      </c>
      <c r="AW302" s="42">
        <f>((AQ302/0.95)*0.4+(AS302/0.95)*0.2+(AR302/0.95)*0.2+(AY302/0.95)*0.2)*0.71+30</f>
        <v>73.558466191442619</v>
      </c>
      <c r="AX302" s="45">
        <f>(BI302*0.3+BK302*0.2+BM302*0.2+AY302*0.1+BN302*0.2)*0.8+30</f>
        <v>67.057719307617404</v>
      </c>
      <c r="AY302" s="47">
        <f>(BI302*0.2+BK302*0.2+BM302*0.2+(AQ302/0.96)*0.45)*0.79+30</f>
        <v>73.58408628731344</v>
      </c>
      <c r="AZ302" s="28">
        <f>(BI302*0.2+BJ302*0.3+(AC302/11)*0.3+(AR302/0.96)*0.1+BM302*0.1+(AY302/0.96)*0.1)*0.65+40</f>
        <v>74.937733516859083</v>
      </c>
      <c r="BA302" s="49">
        <f>IF(C302="C",(((AY302/0.95)*0.35+(AU302/0.95)*0.2+BK302*0.45)*0.55+30),IF(C302="PF",(((AY302/0.95)*0.4+(AU302/0.95)*0.25+BK302*0.35)*0.65+35),(((T302/6.3)*0.1+(AY302/0.95)*0.35+(AU302/0.95)*0.2+BK302*0.35)*0.65+40)))</f>
        <v>70.505301206604699</v>
      </c>
      <c r="BB302" s="45">
        <f>(BL302*0.3+BJ302*0.3+BI302*0.1+BN302*0.1+(AH302/2.8)*0.25)*0.62+40</f>
        <v>63.039395568465991</v>
      </c>
      <c r="BC302" s="5">
        <f>((D302-39)/-0.2)*0.5+50</f>
        <v>80</v>
      </c>
      <c r="BD302" s="5">
        <f>((F302-69)/0.19)*0.45+55</f>
        <v>83.421052631578945</v>
      </c>
      <c r="BE302" s="5">
        <f>((F302-85)/-0.16)*0.45+55</f>
        <v>66.25</v>
      </c>
      <c r="BF302" s="5">
        <f>((G302-161)/1.34)*0.45+55</f>
        <v>68.097014925373131</v>
      </c>
      <c r="BG302" s="5">
        <f>((G302-295)/-1.34)*0.45+55</f>
        <v>86.902985074626869</v>
      </c>
      <c r="BH302" s="5">
        <f>(M302/29.81)*0.45+55</f>
        <v>59.015431063401543</v>
      </c>
      <c r="BI302" s="5">
        <f>((D302-39)/-0.2)</f>
        <v>60</v>
      </c>
      <c r="BJ302" s="5">
        <f>((F302-69)/0.19)</f>
        <v>63.157894736842103</v>
      </c>
      <c r="BK302" s="5">
        <f>((F302-85)/-0.16)</f>
        <v>25</v>
      </c>
      <c r="BL302" s="5">
        <f>((G302-161)/1.34)</f>
        <v>29.104477611940297</v>
      </c>
      <c r="BM302" s="5">
        <f>((G302-295)/-1.34)</f>
        <v>70.895522388059703</v>
      </c>
      <c r="BN302" s="5">
        <f>(M302/29.81)</f>
        <v>8.9231801408923186</v>
      </c>
      <c r="BP302" s="51" t="s">
        <v>797</v>
      </c>
      <c r="BQ302" s="51" t="s">
        <v>787</v>
      </c>
      <c r="BS302">
        <v>65.007999999999996</v>
      </c>
    </row>
    <row r="303" spans="1:71" x14ac:dyDescent="0.25">
      <c r="A303" s="1">
        <v>404</v>
      </c>
      <c r="B303" s="1" t="s">
        <v>469</v>
      </c>
      <c r="C303" s="1" t="s">
        <v>50</v>
      </c>
      <c r="D303" s="1">
        <v>30</v>
      </c>
      <c r="E303" s="4">
        <f>(F303-5)</f>
        <v>74</v>
      </c>
      <c r="F303">
        <v>79</v>
      </c>
      <c r="G303">
        <v>222</v>
      </c>
      <c r="H303" t="s">
        <v>586</v>
      </c>
      <c r="I303" s="1" t="s">
        <v>657</v>
      </c>
      <c r="J303" s="1" t="s">
        <v>67</v>
      </c>
      <c r="K303" s="1">
        <v>52</v>
      </c>
      <c r="L303" s="1">
        <v>7</v>
      </c>
      <c r="M303" s="1">
        <v>976</v>
      </c>
      <c r="N303" s="12">
        <v>104</v>
      </c>
      <c r="O303" s="12">
        <v>249</v>
      </c>
      <c r="P303" s="12">
        <v>0.41799999999999998</v>
      </c>
      <c r="Q303" s="7">
        <v>25</v>
      </c>
      <c r="R303" s="7">
        <v>78</v>
      </c>
      <c r="S303" s="7">
        <v>0.32100000000000001</v>
      </c>
      <c r="T303" s="1">
        <v>79</v>
      </c>
      <c r="U303" s="1">
        <v>171</v>
      </c>
      <c r="V303" s="1">
        <v>0.46200000000000002</v>
      </c>
      <c r="W303" s="1">
        <v>0.46800000000000003</v>
      </c>
      <c r="X303" s="16">
        <v>45</v>
      </c>
      <c r="Y303" s="16">
        <v>58</v>
      </c>
      <c r="Z303" s="16">
        <v>0.77600000000000002</v>
      </c>
      <c r="AA303" s="20">
        <v>53</v>
      </c>
      <c r="AB303" s="20">
        <v>170</v>
      </c>
      <c r="AC303" s="20">
        <v>223</v>
      </c>
      <c r="AD303" s="32">
        <v>75</v>
      </c>
      <c r="AE303" s="34">
        <v>53</v>
      </c>
      <c r="AF303" s="30">
        <v>21</v>
      </c>
      <c r="AG303" s="1">
        <v>38</v>
      </c>
      <c r="AH303" s="1">
        <v>67</v>
      </c>
      <c r="AI303" s="1">
        <v>278</v>
      </c>
      <c r="AJ303" s="1"/>
      <c r="AK303" s="4">
        <f>(AVERAGE(AM303:BB303)/0.87)*0.85+10</f>
        <v>78.187365334688877</v>
      </c>
      <c r="AL303" s="4">
        <f>AVERAGE(AM303:BB303)</f>
        <v>69.791773930799209</v>
      </c>
      <c r="AM303" s="14">
        <f>((P303*100)*0.5+(N303/6.59)*0.5)*0.66+45</f>
        <v>64.001890743550831</v>
      </c>
      <c r="AN303" s="10">
        <f>(BS303-MIN(BS$2:BS$493))/(MAX(BS$2:BS$493)-MIN(BS$2:BS$493))*61 +45</f>
        <v>62.014273375807619</v>
      </c>
      <c r="AO303" s="18">
        <f>IF(Y303&gt;50,((Z303*107)*0.9+(X303/5)*0.1)*0.7+30,((Z303*90)*0.5+(X303/5)*0.5)*0.7+40)</f>
        <v>82.940159999999992</v>
      </c>
      <c r="AP303" s="39">
        <f>((AZ303/0.96)*0.4+(AS303/0.96)*0.3+(T303/6.3)*0.4)*0.6+40</f>
        <v>73.067056729606151</v>
      </c>
      <c r="AQ303" s="37">
        <f>(AE303/1.5)*0.57+47</f>
        <v>67.14</v>
      </c>
      <c r="AR303" s="24">
        <f>((AF303/1.8)*0.8+(F303/0.8)*0.2)*0.73+40</f>
        <v>61.230833333333337</v>
      </c>
      <c r="AS303" s="22">
        <f>((AA303/3)*0.6+(AC303/9)*0.2+(AZ303/0.96)*0.2)*0.75+40</f>
        <v>63.062489279300145</v>
      </c>
      <c r="AT303" s="26">
        <f>((AB303/7)*0.65+(AC303/9)*0.2+(AZ303/0.96)*0.25)*0.6+47</f>
        <v>70.840584517395385</v>
      </c>
      <c r="AU303" s="43">
        <f>((AD303/5.5)*0.95+(AY303/0.95)*0.17)*0.67+40</f>
        <v>57.85212154336125</v>
      </c>
      <c r="AV303" s="37">
        <f>(((AG303-321)/-3.21)*0.1+(AU303/0.95)*0.57+(AS303/0.95)*0.2+(AI303/20)*0.2)*0.6+40</f>
        <v>75.750271501268813</v>
      </c>
      <c r="AW303" s="42">
        <f>((AQ303/0.95)*0.4+(AS303/0.95)*0.2+(AR303/0.95)*0.2+(AY303/0.95)*0.2)*0.71+30</f>
        <v>80.085427842091036</v>
      </c>
      <c r="AX303" s="45">
        <f>(BI303*0.3+BK303*0.2+BM303*0.2+AY303*0.1+BN303*0.2)*0.8+30</f>
        <v>66.87534799229698</v>
      </c>
      <c r="AY303" s="47">
        <f>(BI303*0.2+BK303*0.2+BM303*0.2+(AQ303/0.96)*0.45)*0.79+30</f>
        <v>76.505243936567169</v>
      </c>
      <c r="AZ303" s="28">
        <f>(BI303*0.2+BJ303*0.3+(AC303/11)*0.3+(AR303/0.96)*0.1+BM303*0.1+(AY303/0.96)*0.1)*0.65+40</f>
        <v>72.933264720854254</v>
      </c>
      <c r="BA303" s="49">
        <f>IF(C303="C",(((AY303/0.95)*0.35+(AU303/0.95)*0.2+BK303*0.45)*0.55+30),IF(C303="PF",(((AY303/0.95)*0.4+(AU303/0.95)*0.25+BK303*0.35)*0.65+35),(((T303/6.3)*0.1+(AY303/0.95)*0.35+(AU303/0.95)*0.2+BK303*0.35)*0.65+40)))</f>
        <v>75.583928097927782</v>
      </c>
      <c r="BB303" s="45">
        <f>(BL303*0.3+BJ303*0.3+BI303*0.1+BN303*0.1+(AH303/2.8)*0.25)*0.62+40</f>
        <v>66.785489279426571</v>
      </c>
      <c r="BC303" s="5">
        <f>((D303-39)/-0.2)*0.5+50</f>
        <v>72.5</v>
      </c>
      <c r="BD303" s="5">
        <f>((F303-69)/0.19)*0.45+55</f>
        <v>78.68421052631578</v>
      </c>
      <c r="BE303" s="5">
        <f>((F303-85)/-0.16)*0.45+55</f>
        <v>71.875</v>
      </c>
      <c r="BF303" s="5">
        <f>((G303-161)/1.34)*0.45+55</f>
        <v>75.485074626865668</v>
      </c>
      <c r="BG303" s="5">
        <f>((G303-295)/-1.34)*0.45+55</f>
        <v>79.514925373134332</v>
      </c>
      <c r="BH303" s="5">
        <f>(M303/29.81)*0.45+55</f>
        <v>69.733310969473337</v>
      </c>
      <c r="BI303" s="5">
        <f>((D303-39)/-0.2)</f>
        <v>45</v>
      </c>
      <c r="BJ303" s="5">
        <f>((F303-69)/0.19)</f>
        <v>52.631578947368418</v>
      </c>
      <c r="BK303" s="5">
        <f>((F303-85)/-0.16)</f>
        <v>37.5</v>
      </c>
      <c r="BL303" s="5">
        <f>((G303-161)/1.34)</f>
        <v>45.522388059701491</v>
      </c>
      <c r="BM303" s="5">
        <f>((G303-295)/-1.34)</f>
        <v>54.477611940298502</v>
      </c>
      <c r="BN303" s="5">
        <f>(M303/29.81)</f>
        <v>32.740691043274069</v>
      </c>
      <c r="BP303" s="51" t="s">
        <v>794</v>
      </c>
      <c r="BQ303" s="51" t="s">
        <v>789</v>
      </c>
      <c r="BS303">
        <v>64.893200000000007</v>
      </c>
    </row>
    <row r="304" spans="1:71" x14ac:dyDescent="0.25">
      <c r="A304" s="1">
        <v>467</v>
      </c>
      <c r="B304" s="1" t="s">
        <v>533</v>
      </c>
      <c r="C304" s="1" t="s">
        <v>50</v>
      </c>
      <c r="D304" s="1">
        <v>24</v>
      </c>
      <c r="E304" s="4">
        <f>(F304-5)</f>
        <v>77</v>
      </c>
      <c r="F304">
        <v>82</v>
      </c>
      <c r="G304">
        <v>225</v>
      </c>
      <c r="H304" t="s">
        <v>782</v>
      </c>
      <c r="I304" s="1" t="s">
        <v>587</v>
      </c>
      <c r="J304" s="1" t="s">
        <v>28</v>
      </c>
      <c r="K304" s="1">
        <v>51</v>
      </c>
      <c r="L304" s="1">
        <v>1</v>
      </c>
      <c r="M304" s="1">
        <v>672</v>
      </c>
      <c r="N304" s="12">
        <v>84</v>
      </c>
      <c r="O304" s="12">
        <v>209</v>
      </c>
      <c r="P304" s="12">
        <v>0.40200000000000002</v>
      </c>
      <c r="Q304" s="7">
        <v>11</v>
      </c>
      <c r="R304" s="7">
        <v>30</v>
      </c>
      <c r="S304" s="7">
        <v>0.36699999999999999</v>
      </c>
      <c r="T304" s="1">
        <v>73</v>
      </c>
      <c r="U304" s="1">
        <v>179</v>
      </c>
      <c r="V304" s="1">
        <v>0.40799999999999997</v>
      </c>
      <c r="W304" s="1">
        <v>0.42799999999999999</v>
      </c>
      <c r="X304" s="16">
        <v>20</v>
      </c>
      <c r="Y304" s="16">
        <v>26</v>
      </c>
      <c r="Z304" s="16">
        <v>0.76900000000000002</v>
      </c>
      <c r="AA304" s="20">
        <v>31</v>
      </c>
      <c r="AB304" s="20">
        <v>75</v>
      </c>
      <c r="AC304" s="20">
        <v>106</v>
      </c>
      <c r="AD304" s="32">
        <v>40</v>
      </c>
      <c r="AE304" s="34">
        <v>15</v>
      </c>
      <c r="AF304" s="30">
        <v>11</v>
      </c>
      <c r="AG304" s="1">
        <v>35</v>
      </c>
      <c r="AH304" s="1">
        <v>55</v>
      </c>
      <c r="AI304" s="1">
        <v>199</v>
      </c>
      <c r="AJ304" s="1"/>
      <c r="AK304" s="4">
        <f>(AVERAGE(AM304:BB304)/0.87)*0.85+10</f>
        <v>74.548253807136859</v>
      </c>
      <c r="AL304" s="4">
        <f>AVERAGE(AM304:BB304)</f>
        <v>66.067036249657718</v>
      </c>
      <c r="AM304" s="14">
        <f>((P304*100)*0.5+(N304/6.59)*0.5)*0.66+45</f>
        <v>62.472373292867985</v>
      </c>
      <c r="AN304" s="10">
        <f>(BS304-MIN(BS$2:BS$493))/(MAX(BS$2:BS$493)-MIN(BS$2:BS$493))*61 +45</f>
        <v>61.986220163316588</v>
      </c>
      <c r="AO304" s="18">
        <f>IF(Y304&gt;50,((Z304*107)*0.9+(X304/5)*0.1)*0.7+30,((Z304*90)*0.5+(X304/5)*0.5)*0.7+40)</f>
        <v>65.623500000000007</v>
      </c>
      <c r="AP304" s="39">
        <f>((AZ304/0.96)*0.4+(AS304/0.96)*0.3+(T304/6.3)*0.4)*0.6+40</f>
        <v>73.05817919481234</v>
      </c>
      <c r="AQ304" s="37">
        <f>(AE304/1.5)*0.57+47</f>
        <v>52.7</v>
      </c>
      <c r="AR304" s="24">
        <f>((AF304/1.8)*0.8+(F304/0.8)*0.2)*0.73+40</f>
        <v>58.533888888888889</v>
      </c>
      <c r="AS304" s="22">
        <f>((AA304/3)*0.6+(AC304/9)*0.2+(AZ304/0.96)*0.2)*0.75+40</f>
        <v>58.486094254840069</v>
      </c>
      <c r="AT304" s="26">
        <f>((AB304/7)*0.65+(AC304/9)*0.2+(AZ304/0.96)*0.25)*0.6+47</f>
        <v>64.661332350078169</v>
      </c>
      <c r="AU304" s="43">
        <f>((AD304/5.5)*0.95+(AY304/0.95)*0.17)*0.67+40</f>
        <v>53.331254741327754</v>
      </c>
      <c r="AV304" s="37">
        <f>(((AG304-321)/-3.21)*0.1+(AU304/0.95)*0.57+(AS304/0.95)*0.2+(AI304/20)*0.2)*0.6+40</f>
        <v>73.126763268433791</v>
      </c>
      <c r="AW304" s="42">
        <f>((AQ304/0.95)*0.4+(AS304/0.95)*0.2+(AR304/0.95)*0.2+(AY304/0.95)*0.2)*0.71+30</f>
        <v>74.094988441742927</v>
      </c>
      <c r="AX304" s="45">
        <f>(BI304*0.3+BK304*0.2+BM304*0.2+AY304*0.1+BN304*0.2)*0.8+30</f>
        <v>68.771588303847267</v>
      </c>
      <c r="AY304" s="47">
        <f>(BI304*0.2+BK304*0.2+BM304*0.2+(AQ304/0.96)*0.45)*0.79+30</f>
        <v>72.581700093283587</v>
      </c>
      <c r="AZ304" s="28">
        <f>(BI304*0.2+BJ304*0.3+(AC304/11)*0.3+(AR304/0.96)*0.1+BM304*0.1+(AY304/0.96)*0.1)*0.65+40</f>
        <v>77.244336564309776</v>
      </c>
      <c r="BA304" s="49">
        <f>IF(C304="C",(((AY304/0.95)*0.35+(AU304/0.95)*0.2+BK304*0.45)*0.55+30),IF(C304="PF",(((AY304/0.95)*0.4+(AU304/0.95)*0.25+BK304*0.35)*0.65+35),(((T304/6.3)*0.1+(AY304/0.95)*0.35+(AU304/0.95)*0.2+BK304*0.35)*0.65+40)))</f>
        <v>69.698167905905791</v>
      </c>
      <c r="BB304" s="45">
        <f>(BL304*0.3+BJ304*0.3+BI304*0.1+BN304*0.1+(AH304/2.8)*0.25)*0.62+40</f>
        <v>70.702192530868544</v>
      </c>
      <c r="BC304" s="5">
        <f>((D304-39)/-0.2)*0.5+50</f>
        <v>87.5</v>
      </c>
      <c r="BD304" s="5">
        <f>((F304-69)/0.19)*0.45+55</f>
        <v>85.78947368421052</v>
      </c>
      <c r="BE304" s="5">
        <f>((F304-85)/-0.16)*0.45+55</f>
        <v>63.4375</v>
      </c>
      <c r="BF304" s="5">
        <f>((G304-161)/1.34)*0.45+55</f>
        <v>76.492537313432834</v>
      </c>
      <c r="BG304" s="5">
        <f>((G304-295)/-1.34)*0.45+55</f>
        <v>78.507462686567166</v>
      </c>
      <c r="BH304" s="5">
        <f>(M304/29.81)*0.45+55</f>
        <v>65.144246897014426</v>
      </c>
      <c r="BI304" s="5">
        <f>((D304-39)/-0.2)</f>
        <v>75</v>
      </c>
      <c r="BJ304" s="5">
        <f>((F304-69)/0.19)</f>
        <v>68.421052631578945</v>
      </c>
      <c r="BK304" s="5">
        <f>((F304-85)/-0.16)</f>
        <v>18.75</v>
      </c>
      <c r="BL304" s="5">
        <f>((G304-161)/1.34)</f>
        <v>47.761194029850742</v>
      </c>
      <c r="BM304" s="5">
        <f>((G304-295)/-1.34)</f>
        <v>52.238805970149251</v>
      </c>
      <c r="BN304" s="5">
        <f>(M304/29.81)</f>
        <v>22.542770882254278</v>
      </c>
      <c r="BP304" s="51" t="s">
        <v>801</v>
      </c>
      <c r="BQ304" s="51" t="s">
        <v>790</v>
      </c>
      <c r="BS304">
        <v>64.860399999999998</v>
      </c>
    </row>
    <row r="305" spans="1:71" x14ac:dyDescent="0.25">
      <c r="A305" s="1">
        <v>456</v>
      </c>
      <c r="B305" s="1" t="s">
        <v>522</v>
      </c>
      <c r="C305" s="1" t="s">
        <v>25</v>
      </c>
      <c r="D305" s="1">
        <v>19</v>
      </c>
      <c r="E305" s="4">
        <f>(F305-5)</f>
        <v>77</v>
      </c>
      <c r="F305">
        <v>82</v>
      </c>
      <c r="G305">
        <v>240</v>
      </c>
      <c r="H305" t="s">
        <v>677</v>
      </c>
      <c r="I305" s="1" t="s">
        <v>587</v>
      </c>
      <c r="J305" s="1" t="s">
        <v>105</v>
      </c>
      <c r="K305" s="1">
        <v>25</v>
      </c>
      <c r="L305" s="1">
        <v>0</v>
      </c>
      <c r="M305" s="1">
        <v>259</v>
      </c>
      <c r="N305" s="12">
        <v>30</v>
      </c>
      <c r="O305" s="12">
        <v>76</v>
      </c>
      <c r="P305" s="12">
        <v>0.39500000000000002</v>
      </c>
      <c r="Q305" s="7">
        <v>5</v>
      </c>
      <c r="R305" s="7">
        <v>13</v>
      </c>
      <c r="S305" s="7">
        <v>0.38500000000000001</v>
      </c>
      <c r="T305" s="1">
        <v>25</v>
      </c>
      <c r="U305" s="1">
        <v>63</v>
      </c>
      <c r="V305" s="1">
        <v>0.39700000000000002</v>
      </c>
      <c r="W305" s="1">
        <v>0.42799999999999999</v>
      </c>
      <c r="X305" s="16">
        <v>18</v>
      </c>
      <c r="Y305" s="16">
        <v>26</v>
      </c>
      <c r="Z305" s="16">
        <v>0.69199999999999995</v>
      </c>
      <c r="AA305" s="20">
        <v>28</v>
      </c>
      <c r="AB305" s="20">
        <v>58</v>
      </c>
      <c r="AC305" s="20">
        <v>86</v>
      </c>
      <c r="AD305" s="32">
        <v>4</v>
      </c>
      <c r="AE305" s="34">
        <v>4</v>
      </c>
      <c r="AF305" s="30">
        <v>9</v>
      </c>
      <c r="AG305" s="1">
        <v>11</v>
      </c>
      <c r="AH305" s="1">
        <v>20</v>
      </c>
      <c r="AI305" s="1">
        <v>83</v>
      </c>
      <c r="AJ305" s="1"/>
      <c r="AK305" s="4">
        <f>(AVERAGE(AM305:BB305)/0.87)*0.85+10</f>
        <v>73.535717953144371</v>
      </c>
      <c r="AL305" s="4">
        <f>AVERAGE(AM305:BB305)</f>
        <v>65.030676022630118</v>
      </c>
      <c r="AM305" s="14">
        <f>((P305*100)*0.5+(N305/6.59)*0.5)*0.66+45</f>
        <v>59.537276176024278</v>
      </c>
      <c r="AN305" s="10">
        <f>(BS305-MIN(BS$2:BS$493))/(MAX(BS$2:BS$493)-MIN(BS$2:BS$493))*61 +45</f>
        <v>61.90206052584351</v>
      </c>
      <c r="AO305" s="18">
        <f>IF(Y305&gt;50,((Z305*107)*0.9+(X305/5)*0.1)*0.7+30,((Z305*90)*0.5+(X305/5)*0.5)*0.7+40)</f>
        <v>63.057999999999993</v>
      </c>
      <c r="AP305" s="39">
        <f>((AZ305/0.96)*0.4+(AS305/0.96)*0.3+(T305/6.3)*0.4)*0.6+40</f>
        <v>71.687912225552324</v>
      </c>
      <c r="AQ305" s="37">
        <f>(AE305/1.5)*0.57+47</f>
        <v>48.52</v>
      </c>
      <c r="AR305" s="24">
        <f>((AF305/1.8)*0.8+(F305/0.8)*0.2)*0.73+40</f>
        <v>57.884999999999998</v>
      </c>
      <c r="AS305" s="22">
        <f>((AA305/3)*0.6+(AC305/9)*0.2+(AZ305/0.96)*0.2)*0.75+40</f>
        <v>58.041322856785854</v>
      </c>
      <c r="AT305" s="26">
        <f>((AB305/7)*0.65+(AC305/9)*0.2+(AZ305/0.96)*0.25)*0.6+47</f>
        <v>63.786084761547755</v>
      </c>
      <c r="AU305" s="43">
        <f>((AD305/5.5)*0.95+(AY305/0.95)*0.17)*0.67+40</f>
        <v>49.241018689593304</v>
      </c>
      <c r="AV305" s="37">
        <f>(((AG305-321)/-3.21)*0.1+(AU305/0.95)*0.57+(AS305/0.95)*0.2+(AI305/20)*0.2)*0.6+40</f>
        <v>71.350694770369969</v>
      </c>
      <c r="AW305" s="42">
        <f>((AQ305/0.95)*0.4+(AS305/0.95)*0.2+(AR305/0.95)*0.2+(AY305/0.95)*0.2)*0.71+30</f>
        <v>72.776597176503699</v>
      </c>
      <c r="AX305" s="45">
        <f>(BI305*0.3+BK305*0.2+BM305*0.2+AY305*0.1+BN305*0.2)*0.8+30</f>
        <v>70.814512686992742</v>
      </c>
      <c r="AY305" s="47">
        <f>(BI305*0.2+BK305*0.2+BM305*0.2+(AQ305/0.96)*0.45)*0.79+30</f>
        <v>73.21513712686567</v>
      </c>
      <c r="AZ305" s="28">
        <f>(BI305*0.2+BJ305*0.3+(AC305/11)*0.3+(AR305/0.96)*0.1+BM305*0.1+(AY305/0.96)*0.1)*0.65+40</f>
        <v>79.411132950096075</v>
      </c>
      <c r="BA305" s="49">
        <f>IF(C305="C",(((AY305/0.95)*0.35+(AU305/0.95)*0.2+BK305*0.45)*0.55+30),IF(C305="PF",(((AY305/0.95)*0.4+(AU305/0.95)*0.25+BK305*0.35)*0.65+35),(((T305/6.3)*0.1+(AY305/0.95)*0.35+(AU305/0.95)*0.2+BK305*0.35)*0.65+40)))</f>
        <v>67.726257831625247</v>
      </c>
      <c r="BB305" s="45">
        <f>(BL305*0.3+BJ305*0.3+BI305*0.1+BN305*0.1+(AH305/2.8)*0.25)*0.62+40</f>
        <v>71.53780858428145</v>
      </c>
      <c r="BC305" s="5">
        <f>((D305-39)/-0.2)*0.5+50</f>
        <v>100</v>
      </c>
      <c r="BD305" s="5">
        <f>((F305-69)/0.19)*0.45+55</f>
        <v>85.78947368421052</v>
      </c>
      <c r="BE305" s="5">
        <f>((F305-85)/-0.16)*0.45+55</f>
        <v>63.4375</v>
      </c>
      <c r="BF305" s="5">
        <f>((G305-161)/1.34)*0.45+55</f>
        <v>81.52985074626865</v>
      </c>
      <c r="BG305" s="5">
        <f>((G305-295)/-1.34)*0.45+55</f>
        <v>73.470149253731336</v>
      </c>
      <c r="BH305" s="5">
        <f>(M305/29.81)*0.45+55</f>
        <v>58.909761824890978</v>
      </c>
      <c r="BI305" s="5">
        <f>((D305-39)/-0.2)</f>
        <v>100</v>
      </c>
      <c r="BJ305" s="5">
        <f>((F305-69)/0.19)</f>
        <v>68.421052631578945</v>
      </c>
      <c r="BK305" s="5">
        <f>((F305-85)/-0.16)</f>
        <v>18.75</v>
      </c>
      <c r="BL305" s="5">
        <f>((G305-161)/1.34)</f>
        <v>58.955223880597011</v>
      </c>
      <c r="BM305" s="5">
        <f>((G305-295)/-1.34)</f>
        <v>41.044776119402982</v>
      </c>
      <c r="BN305" s="5">
        <f>(M305/29.81)</f>
        <v>8.6883596108688366</v>
      </c>
      <c r="BP305" s="51" t="s">
        <v>793</v>
      </c>
      <c r="BQ305" s="51" t="s">
        <v>787</v>
      </c>
      <c r="BS305">
        <v>64.762</v>
      </c>
    </row>
    <row r="306" spans="1:71" x14ac:dyDescent="0.25">
      <c r="A306" s="1">
        <v>131</v>
      </c>
      <c r="B306" s="1" t="s">
        <v>191</v>
      </c>
      <c r="C306" s="1" t="s">
        <v>30</v>
      </c>
      <c r="D306" s="1">
        <v>28</v>
      </c>
      <c r="E306" s="4">
        <f>(F306-5)</f>
        <v>74</v>
      </c>
      <c r="F306">
        <v>79</v>
      </c>
      <c r="G306">
        <v>210</v>
      </c>
      <c r="H306" t="s">
        <v>639</v>
      </c>
      <c r="I306" s="1" t="s">
        <v>587</v>
      </c>
      <c r="J306" s="1" t="s">
        <v>84</v>
      </c>
      <c r="K306" s="1">
        <v>12</v>
      </c>
      <c r="L306" s="1">
        <v>0</v>
      </c>
      <c r="M306" s="1">
        <v>103</v>
      </c>
      <c r="N306" s="12">
        <v>5</v>
      </c>
      <c r="O306" s="12">
        <v>21</v>
      </c>
      <c r="P306" s="12">
        <v>0.23799999999999999</v>
      </c>
      <c r="Q306" s="7">
        <v>1</v>
      </c>
      <c r="R306" s="7">
        <v>7</v>
      </c>
      <c r="S306" s="7">
        <v>0.14299999999999999</v>
      </c>
      <c r="T306" s="1">
        <v>4</v>
      </c>
      <c r="U306" s="1">
        <v>14</v>
      </c>
      <c r="V306" s="1">
        <v>0.28599999999999998</v>
      </c>
      <c r="W306" s="1">
        <v>0.26200000000000001</v>
      </c>
      <c r="X306" s="16">
        <v>8</v>
      </c>
      <c r="Y306" s="16">
        <v>8</v>
      </c>
      <c r="Z306" s="16">
        <v>1</v>
      </c>
      <c r="AA306" s="20">
        <v>1</v>
      </c>
      <c r="AB306" s="20">
        <v>11</v>
      </c>
      <c r="AC306" s="20">
        <v>12</v>
      </c>
      <c r="AD306" s="32">
        <v>4</v>
      </c>
      <c r="AE306" s="34">
        <v>1</v>
      </c>
      <c r="AF306" s="30">
        <v>0</v>
      </c>
      <c r="AG306" s="1">
        <v>0</v>
      </c>
      <c r="AH306" s="1">
        <v>14</v>
      </c>
      <c r="AI306" s="1">
        <v>19</v>
      </c>
      <c r="AJ306" s="1"/>
      <c r="AK306" s="4">
        <f>(AVERAGE(AM306:BB306)/0.87)*0.85+10</f>
        <v>70.947690356725516</v>
      </c>
      <c r="AL306" s="4">
        <f>AVERAGE(AM306:BB306)</f>
        <v>62.381753659236715</v>
      </c>
      <c r="AM306" s="14">
        <f>((P306*100)*0.5+(N306/6.59)*0.5)*0.66+45</f>
        <v>53.104379362670713</v>
      </c>
      <c r="AN306" s="10">
        <f>(BS306-MIN(BS$2:BS$493))/(MAX(BS$2:BS$493)-MIN(BS$2:BS$493))*61 +45</f>
        <v>61.779926417803296</v>
      </c>
      <c r="AO306" s="18">
        <f>IF(Y306&gt;50,((Z306*107)*0.9+(X306/5)*0.1)*0.7+30,((Z306*90)*0.5+(X306/5)*0.5)*0.7+40)</f>
        <v>72.06</v>
      </c>
      <c r="AP306" s="39">
        <f>((AZ306/0.96)*0.4+(AS306/0.96)*0.3+(T306/6.3)*0.4)*0.6+40</f>
        <v>67.358417597878926</v>
      </c>
      <c r="AQ306" s="37">
        <f>(AE306/1.5)*0.57+47</f>
        <v>47.38</v>
      </c>
      <c r="AR306" s="24">
        <f>((AF306/1.8)*0.8+(F306/0.8)*0.2)*0.73+40</f>
        <v>54.417500000000004</v>
      </c>
      <c r="AS306" s="22">
        <f>((AA306/3)*0.6+(AC306/9)*0.2+(AZ306/0.96)*0.2)*0.75+40</f>
        <v>51.337642878600263</v>
      </c>
      <c r="AT306" s="26">
        <f>((AB306/7)*0.65+(AC306/9)*0.2+(AZ306/0.96)*0.25)*0.6+47</f>
        <v>58.76050002145741</v>
      </c>
      <c r="AU306" s="43">
        <f>((AD306/5.5)*0.95+(AY306/0.95)*0.17)*0.67+40</f>
        <v>49.117246219198563</v>
      </c>
      <c r="AV306" s="37">
        <f>(((AG306-321)/-3.21)*0.1+(AU306/0.95)*0.57+(AS306/0.95)*0.2+(AI306/20)*0.2)*0.6+40</f>
        <v>70.280963528839933</v>
      </c>
      <c r="AW306" s="42">
        <f>((AQ306/0.95)*0.4+(AS306/0.95)*0.2+(AR306/0.95)*0.2+(AY306/0.95)*0.2)*0.71+30</f>
        <v>70.761165348146164</v>
      </c>
      <c r="AX306" s="45">
        <f>(BI306*0.3+BK306*0.2+BM306*0.2+AY306*0.1+BN306*0.2)*0.8+30</f>
        <v>65.676711895374694</v>
      </c>
      <c r="AY306" s="47">
        <f>(BI306*0.2+BK306*0.2+BM306*0.2+(AQ306/0.96)*0.45)*0.79+30</f>
        <v>72.182794309701492</v>
      </c>
      <c r="AZ306" s="28">
        <f>(BI306*0.2+BJ306*0.3+(AC306/11)*0.3+(AR306/0.96)*0.1+BM306*0.1+(AY306/0.96)*0.1)*0.65+40</f>
        <v>70.3209144230417</v>
      </c>
      <c r="BA306" s="49">
        <f>IF(C306="C",(((AY306/0.95)*0.35+(AU306/0.95)*0.2+BK306*0.45)*0.55+30),IF(C306="PF",(((AY306/0.95)*0.4+(AU306/0.95)*0.25+BK306*0.35)*0.65+35),(((T306/6.3)*0.1+(AY306/0.95)*0.35+(AU306/0.95)*0.2+BK306*0.35)*0.65+40)))</f>
        <v>72.57970690858869</v>
      </c>
      <c r="BB306" s="45">
        <f>(BL306*0.3+BJ306*0.3+BI306*0.1+BN306*0.1+(AH306/2.8)*0.25)*0.62+40</f>
        <v>60.990189636485376</v>
      </c>
      <c r="BC306" s="5">
        <f>((D306-39)/-0.2)*0.5+50</f>
        <v>77.5</v>
      </c>
      <c r="BD306" s="5">
        <f>((F306-69)/0.19)*0.45+55</f>
        <v>78.68421052631578</v>
      </c>
      <c r="BE306" s="5">
        <f>((F306-85)/-0.16)*0.45+55</f>
        <v>71.875</v>
      </c>
      <c r="BF306" s="5">
        <f>((G306-161)/1.34)*0.45+55</f>
        <v>71.455223880597018</v>
      </c>
      <c r="BG306" s="5">
        <f>((G306-295)/-1.34)*0.45+55</f>
        <v>83.544776119402982</v>
      </c>
      <c r="BH306" s="5">
        <f>(M306/29.81)*0.45+55</f>
        <v>56.554847366655487</v>
      </c>
      <c r="BI306" s="5">
        <f>((D306-39)/-0.2)</f>
        <v>55</v>
      </c>
      <c r="BJ306" s="5">
        <f>((F306-69)/0.19)</f>
        <v>52.631578947368418</v>
      </c>
      <c r="BK306" s="5">
        <f>((F306-85)/-0.16)</f>
        <v>37.5</v>
      </c>
      <c r="BL306" s="5">
        <f>((G306-161)/1.34)</f>
        <v>36.567164179104473</v>
      </c>
      <c r="BM306" s="5">
        <f>((G306-295)/-1.34)</f>
        <v>63.432835820895519</v>
      </c>
      <c r="BN306" s="5">
        <f>(M306/29.81)</f>
        <v>3.4552163703455219</v>
      </c>
      <c r="BP306" s="51" t="s">
        <v>806</v>
      </c>
      <c r="BQ306" s="51" t="s">
        <v>781</v>
      </c>
      <c r="BS306">
        <v>64.619199999999992</v>
      </c>
    </row>
    <row r="307" spans="1:71" x14ac:dyDescent="0.25">
      <c r="A307" s="1">
        <v>382</v>
      </c>
      <c r="B307" s="1" t="s">
        <v>446</v>
      </c>
      <c r="C307" s="1" t="s">
        <v>30</v>
      </c>
      <c r="D307" s="1">
        <v>24</v>
      </c>
      <c r="E307" s="4">
        <f>(F307-5)</f>
        <v>73</v>
      </c>
      <c r="F307">
        <v>78</v>
      </c>
      <c r="G307">
        <v>206</v>
      </c>
      <c r="H307" t="s">
        <v>622</v>
      </c>
      <c r="I307" s="1" t="s">
        <v>587</v>
      </c>
      <c r="J307" s="1" t="s">
        <v>95</v>
      </c>
      <c r="K307" s="1">
        <v>5</v>
      </c>
      <c r="L307" s="1">
        <v>0</v>
      </c>
      <c r="M307" s="1">
        <v>43</v>
      </c>
      <c r="N307" s="12">
        <v>3</v>
      </c>
      <c r="O307" s="12">
        <v>15</v>
      </c>
      <c r="P307" s="12">
        <v>0.2</v>
      </c>
      <c r="Q307" s="7">
        <v>1</v>
      </c>
      <c r="R307" s="7">
        <v>7</v>
      </c>
      <c r="S307" s="7">
        <v>0.14299999999999999</v>
      </c>
      <c r="T307" s="1">
        <v>2</v>
      </c>
      <c r="U307" s="1">
        <v>8</v>
      </c>
      <c r="V307" s="1">
        <v>0.25</v>
      </c>
      <c r="W307" s="1">
        <v>0.23300000000000001</v>
      </c>
      <c r="X307" s="16">
        <v>4</v>
      </c>
      <c r="Y307" s="16">
        <v>6</v>
      </c>
      <c r="Z307" s="16">
        <v>0.66700000000000004</v>
      </c>
      <c r="AA307" s="20">
        <v>2</v>
      </c>
      <c r="AB307" s="20">
        <v>2</v>
      </c>
      <c r="AC307" s="20">
        <v>4</v>
      </c>
      <c r="AD307" s="32">
        <v>2</v>
      </c>
      <c r="AE307" s="34">
        <v>0</v>
      </c>
      <c r="AF307" s="30">
        <v>0</v>
      </c>
      <c r="AG307" s="1">
        <v>2</v>
      </c>
      <c r="AH307" s="1">
        <v>11</v>
      </c>
      <c r="AI307" s="1">
        <v>11</v>
      </c>
      <c r="AJ307" s="1"/>
      <c r="AK307" s="4">
        <f>(AVERAGE(AM307:BB307)/0.87)*0.85+10</f>
        <v>71.153412176082469</v>
      </c>
      <c r="AL307" s="4">
        <f>AVERAGE(AM307:BB307)</f>
        <v>62.592315991990297</v>
      </c>
      <c r="AM307" s="14">
        <f>((P307*100)*0.5+(N307/6.59)*0.5)*0.66+45</f>
        <v>51.750227617602427</v>
      </c>
      <c r="AN307" s="10">
        <f>(BS307-MIN(BS$2:BS$493))/(MAX(BS$2:BS$493)-MIN(BS$2:BS$493))*61 +45</f>
        <v>61.779926417803296</v>
      </c>
      <c r="AO307" s="18">
        <f>IF(Y307&gt;50,((Z307*107)*0.9+(X307/5)*0.1)*0.7+30,((Z307*90)*0.5+(X307/5)*0.5)*0.7+40)</f>
        <v>61.290499999999994</v>
      </c>
      <c r="AP307" s="39">
        <f>((AZ307/0.96)*0.4+(AS307/0.96)*0.3+(T307/6.3)*0.4)*0.6+40</f>
        <v>67.82069878306136</v>
      </c>
      <c r="AQ307" s="37">
        <f>(AE307/1.5)*0.57+47</f>
        <v>47</v>
      </c>
      <c r="AR307" s="24">
        <f>((AF307/1.8)*0.8+(F307/0.8)*0.2)*0.73+40</f>
        <v>54.234999999999999</v>
      </c>
      <c r="AS307" s="22">
        <f>((AA307/3)*0.6+(AC307/9)*0.2+(AZ307/0.96)*0.2)*0.75+40</f>
        <v>51.653804181000027</v>
      </c>
      <c r="AT307" s="26">
        <f>((AB307/7)*0.65+(AC307/9)*0.2+(AZ307/0.96)*0.25)*0.6+47</f>
        <v>58.45189941909527</v>
      </c>
      <c r="AU307" s="43">
        <f>((AD307/5.5)*0.95+(AY307/0.95)*0.17)*0.67+40</f>
        <v>49.422731025717702</v>
      </c>
      <c r="AV307" s="37">
        <f>(((AG307-321)/-3.21)*0.1+(AU307/0.95)*0.57+(AS307/0.95)*0.2+(AI307/20)*0.2)*0.6+40</f>
        <v>70.345491046130391</v>
      </c>
      <c r="AW307" s="42">
        <f>((AQ307/0.95)*0.4+(AS307/0.95)*0.2+(AR307/0.95)*0.2+(AY307/0.95)*0.2)*0.71+30</f>
        <v>71.336950586850492</v>
      </c>
      <c r="AX307" s="45">
        <f>(BI307*0.3+BK307*0.2+BM307*0.2+AY307*0.1+BN307*0.2)*0.8+30</f>
        <v>71.99055809492458</v>
      </c>
      <c r="AY307" s="47">
        <f>(BI307*0.2+BK307*0.2+BM307*0.2+(AQ307/0.96)*0.45)*0.79+30</f>
        <v>76.66121735074627</v>
      </c>
      <c r="AZ307" s="28">
        <f>(BI307*0.2+BJ307*0.3+(AC307/11)*0.3+(AR307/0.96)*0.1+BM307*0.1+(AY307/0.96)*0.1)*0.65+40</f>
        <v>72.237680091733509</v>
      </c>
      <c r="BA307" s="49">
        <f>IF(C307="C",(((AY307/0.95)*0.35+(AU307/0.95)*0.2+BK307*0.45)*0.55+30),IF(C307="PF",(((AY307/0.95)*0.4+(AU307/0.95)*0.25+BK307*0.35)*0.65+35),(((T307/6.3)*0.1+(AY307/0.95)*0.35+(AU307/0.95)*0.2+BK307*0.35)*0.65+40)))</f>
        <v>75.095214637096063</v>
      </c>
      <c r="BB307" s="45">
        <f>(BL307*0.3+BJ307*0.3+BI307*0.1+BN307*0.1+(AH307/2.8)*0.25)*0.62+40</f>
        <v>60.405156620083403</v>
      </c>
      <c r="BC307" s="5">
        <f>((D307-39)/-0.2)*0.5+50</f>
        <v>87.5</v>
      </c>
      <c r="BD307" s="5">
        <f>((F307-69)/0.19)*0.45+55</f>
        <v>76.315789473684205</v>
      </c>
      <c r="BE307" s="5">
        <f>((F307-85)/-0.16)*0.45+55</f>
        <v>74.6875</v>
      </c>
      <c r="BF307" s="5">
        <f>((G307-161)/1.34)*0.45+55</f>
        <v>70.111940298507463</v>
      </c>
      <c r="BG307" s="5">
        <f>((G307-295)/-1.34)*0.45+55</f>
        <v>84.888059701492537</v>
      </c>
      <c r="BH307" s="5">
        <f>(M307/29.81)*0.45+55</f>
        <v>55.649111036564911</v>
      </c>
      <c r="BI307" s="5">
        <f>((D307-39)/-0.2)</f>
        <v>75</v>
      </c>
      <c r="BJ307" s="5">
        <f>((F307-69)/0.19)</f>
        <v>47.368421052631575</v>
      </c>
      <c r="BK307" s="5">
        <f>((F307-85)/-0.16)</f>
        <v>43.75</v>
      </c>
      <c r="BL307" s="5">
        <f>((G307-161)/1.34)</f>
        <v>33.582089552238806</v>
      </c>
      <c r="BM307" s="5">
        <f>((G307-295)/-1.34)</f>
        <v>66.417910447761187</v>
      </c>
      <c r="BN307" s="5">
        <f>(M307/29.81)</f>
        <v>1.442468970144247</v>
      </c>
      <c r="BP307" s="51" t="s">
        <v>781</v>
      </c>
      <c r="BQ307" s="51" t="s">
        <v>787</v>
      </c>
      <c r="BS307">
        <v>64.619199999999992</v>
      </c>
    </row>
    <row r="308" spans="1:71" x14ac:dyDescent="0.25">
      <c r="A308" s="1">
        <v>355</v>
      </c>
      <c r="B308" s="1" t="s">
        <v>418</v>
      </c>
      <c r="C308" s="1" t="s">
        <v>50</v>
      </c>
      <c r="D308" s="1">
        <v>24</v>
      </c>
      <c r="E308" s="4">
        <f>(F308-5)</f>
        <v>75</v>
      </c>
      <c r="F308">
        <v>80</v>
      </c>
      <c r="G308">
        <v>235</v>
      </c>
      <c r="H308" t="s">
        <v>586</v>
      </c>
      <c r="I308" s="1" t="s">
        <v>587</v>
      </c>
      <c r="J308" s="1" t="s">
        <v>69</v>
      </c>
      <c r="K308" s="1">
        <v>43</v>
      </c>
      <c r="L308" s="1">
        <v>1</v>
      </c>
      <c r="M308" s="1">
        <v>795</v>
      </c>
      <c r="N308" s="12">
        <v>69</v>
      </c>
      <c r="O308" s="12">
        <v>197</v>
      </c>
      <c r="P308" s="12">
        <v>0.35</v>
      </c>
      <c r="Q308" s="7">
        <v>31</v>
      </c>
      <c r="R308" s="7">
        <v>106</v>
      </c>
      <c r="S308" s="7">
        <v>0.29199999999999998</v>
      </c>
      <c r="T308" s="1">
        <v>38</v>
      </c>
      <c r="U308" s="1">
        <v>91</v>
      </c>
      <c r="V308" s="1">
        <v>0.41799999999999998</v>
      </c>
      <c r="W308" s="1">
        <v>0.42899999999999999</v>
      </c>
      <c r="X308" s="16">
        <v>13</v>
      </c>
      <c r="Y308" s="16">
        <v>18</v>
      </c>
      <c r="Z308" s="16">
        <v>0.72199999999999998</v>
      </c>
      <c r="AA308" s="20">
        <v>39</v>
      </c>
      <c r="AB308" s="20">
        <v>79</v>
      </c>
      <c r="AC308" s="20">
        <v>118</v>
      </c>
      <c r="AD308" s="32">
        <v>85</v>
      </c>
      <c r="AE308" s="34">
        <v>29</v>
      </c>
      <c r="AF308" s="30">
        <v>13</v>
      </c>
      <c r="AG308" s="1">
        <v>55</v>
      </c>
      <c r="AH308" s="1">
        <v>71</v>
      </c>
      <c r="AI308" s="1">
        <v>182</v>
      </c>
      <c r="AJ308" s="1"/>
      <c r="AK308" s="4">
        <f>(AVERAGE(AM308:BB308)/0.87)*0.85+10</f>
        <v>75.554716665909368</v>
      </c>
      <c r="AL308" s="4">
        <f>AVERAGE(AM308:BB308)</f>
        <v>67.097180587460173</v>
      </c>
      <c r="AM308" s="14">
        <f>((P308*100)*0.5+(N308/6.59)*0.5)*0.66+45</f>
        <v>60.005235204855843</v>
      </c>
      <c r="AN308" s="10">
        <f>(BS308-MIN(BS$2:BS$493))/(MAX(BS$2:BS$493)-MIN(BS$2:BS$493))*61 +45</f>
        <v>61.635555007178752</v>
      </c>
      <c r="AO308" s="18">
        <f>IF(Y308&gt;50,((Z308*107)*0.9+(X308/5)*0.1)*0.7+30,((Z308*90)*0.5+(X308/5)*0.5)*0.7+40)</f>
        <v>63.652999999999999</v>
      </c>
      <c r="AP308" s="39">
        <f>((AZ308/0.96)*0.4+(AS308/0.96)*0.3+(T308/6.3)*0.4)*0.6+40</f>
        <v>71.395661330038379</v>
      </c>
      <c r="AQ308" s="37">
        <f>(AE308/1.5)*0.57+47</f>
        <v>58.019999999999996</v>
      </c>
      <c r="AR308" s="24">
        <f>((AF308/1.8)*0.8+(F308/0.8)*0.2)*0.73+40</f>
        <v>58.817777777777778</v>
      </c>
      <c r="AS308" s="22">
        <f>((AA308/3)*0.6+(AC308/9)*0.2+(AZ308/0.96)*0.2)*0.75+40</f>
        <v>59.555081929558604</v>
      </c>
      <c r="AT308" s="26">
        <f>((AB308/7)*0.65+(AC308/9)*0.2+(AZ308/0.96)*0.25)*0.6+47</f>
        <v>64.713177167653839</v>
      </c>
      <c r="AU308" s="43">
        <f>((AD308/5.5)*0.95+(AY308/0.95)*0.17)*0.67+40</f>
        <v>58.870605823265549</v>
      </c>
      <c r="AV308" s="37">
        <f>(((AG308-321)/-3.21)*0.1+(AU308/0.95)*0.57+(AS308/0.95)*0.2+(AI308/20)*0.2)*0.6+40</f>
        <v>74.780127904300173</v>
      </c>
      <c r="AW308" s="42">
        <f>((AQ308/0.95)*0.4+(AS308/0.95)*0.2+(AR308/0.95)*0.2+(AY308/0.95)*0.2)*0.71+30</f>
        <v>76.301045821965403</v>
      </c>
      <c r="AX308" s="45">
        <f>(BI308*0.3+BK308*0.2+BM308*0.2+AY308*0.1+BN308*0.2)*0.8+30</f>
        <v>70.459016242158057</v>
      </c>
      <c r="AY308" s="47">
        <f>(BI308*0.2+BK308*0.2+BM308*0.2+(AQ308/0.96)*0.45)*0.79+30</f>
        <v>75.347658115671649</v>
      </c>
      <c r="AZ308" s="28">
        <f>(BI308*0.2+BJ308*0.3+(AC308/11)*0.3+(AR308/0.96)*0.1+BM308*0.1+(AY308/0.96)*0.1)*0.65+40</f>
        <v>75.125857682508382</v>
      </c>
      <c r="BA308" s="49">
        <f>IF(C308="C",(((AY308/0.95)*0.35+(AU308/0.95)*0.2+BK308*0.45)*0.55+30),IF(C308="PF",(((AY308/0.95)*0.4+(AU308/0.95)*0.25+BK308*0.35)*0.65+35),(((T308/6.3)*0.1+(AY308/0.95)*0.35+(AU308/0.95)*0.2+BK308*0.35)*0.65+40)))</f>
        <v>73.60119741663172</v>
      </c>
      <c r="BB308" s="45">
        <f>(BL308*0.3+BJ308*0.3+BI308*0.1+BN308*0.1+(AH308/2.8)*0.25)*0.62+40</f>
        <v>71.273891975798847</v>
      </c>
      <c r="BC308" s="5">
        <f>((D308-39)/-0.2)*0.5+50</f>
        <v>87.5</v>
      </c>
      <c r="BD308" s="5">
        <f>((F308-69)/0.19)*0.45+55</f>
        <v>81.05263157894737</v>
      </c>
      <c r="BE308" s="5">
        <f>((F308-85)/-0.16)*0.45+55</f>
        <v>69.0625</v>
      </c>
      <c r="BF308" s="5">
        <f>((G308-161)/1.34)*0.45+55</f>
        <v>79.850746268656707</v>
      </c>
      <c r="BG308" s="5">
        <f>((G308-295)/-1.34)*0.45+55</f>
        <v>75.149253731343279</v>
      </c>
      <c r="BH308" s="5">
        <f>(M308/29.81)*0.45+55</f>
        <v>67.001006373700108</v>
      </c>
      <c r="BI308" s="5">
        <f>((D308-39)/-0.2)</f>
        <v>75</v>
      </c>
      <c r="BJ308" s="5">
        <f>((F308-69)/0.19)</f>
        <v>57.89473684210526</v>
      </c>
      <c r="BK308" s="5">
        <f>((F308-85)/-0.16)</f>
        <v>31.25</v>
      </c>
      <c r="BL308" s="5">
        <f>((G308-161)/1.34)</f>
        <v>55.223880597014919</v>
      </c>
      <c r="BM308" s="5">
        <f>((G308-295)/-1.34)</f>
        <v>44.776119402985074</v>
      </c>
      <c r="BN308" s="5">
        <f>(M308/29.81)</f>
        <v>26.668903052666892</v>
      </c>
      <c r="BP308" s="51" t="s">
        <v>797</v>
      </c>
      <c r="BQ308" s="51" t="s">
        <v>790</v>
      </c>
      <c r="BS308">
        <v>64.450400000000002</v>
      </c>
    </row>
    <row r="309" spans="1:71" x14ac:dyDescent="0.25">
      <c r="A309" s="1">
        <v>253</v>
      </c>
      <c r="B309" s="1" t="s">
        <v>314</v>
      </c>
      <c r="C309" s="1" t="s">
        <v>25</v>
      </c>
      <c r="D309" s="1">
        <v>23</v>
      </c>
      <c r="E309" s="4">
        <f>(F309-5)</f>
        <v>76</v>
      </c>
      <c r="F309">
        <v>81</v>
      </c>
      <c r="G309">
        <v>255</v>
      </c>
      <c r="H309" t="s">
        <v>593</v>
      </c>
      <c r="I309" s="1" t="s">
        <v>587</v>
      </c>
      <c r="J309" s="1" t="s">
        <v>69</v>
      </c>
      <c r="K309" s="1">
        <v>33</v>
      </c>
      <c r="L309" s="1">
        <v>24</v>
      </c>
      <c r="M309" s="1">
        <v>889</v>
      </c>
      <c r="N309" s="12">
        <v>158</v>
      </c>
      <c r="O309" s="12">
        <v>299</v>
      </c>
      <c r="P309" s="12">
        <v>0.52800000000000002</v>
      </c>
      <c r="Q309" s="7">
        <v>13</v>
      </c>
      <c r="R309" s="7">
        <v>37</v>
      </c>
      <c r="S309" s="7">
        <v>0.35099999999999998</v>
      </c>
      <c r="T309" s="1">
        <v>145</v>
      </c>
      <c r="U309" s="1">
        <v>262</v>
      </c>
      <c r="V309" s="1">
        <v>0.55300000000000005</v>
      </c>
      <c r="W309" s="1">
        <v>0.55000000000000004</v>
      </c>
      <c r="X309" s="16">
        <v>57</v>
      </c>
      <c r="Y309" s="16">
        <v>94</v>
      </c>
      <c r="Z309" s="16">
        <v>0.60599999999999998</v>
      </c>
      <c r="AA309" s="20">
        <v>78</v>
      </c>
      <c r="AB309" s="20">
        <v>142</v>
      </c>
      <c r="AC309" s="20">
        <v>220</v>
      </c>
      <c r="AD309" s="32">
        <v>36</v>
      </c>
      <c r="AE309" s="34">
        <v>18</v>
      </c>
      <c r="AF309" s="30">
        <v>59</v>
      </c>
      <c r="AG309" s="1">
        <v>37</v>
      </c>
      <c r="AH309" s="1">
        <v>78</v>
      </c>
      <c r="AI309" s="1">
        <v>386</v>
      </c>
      <c r="AJ309" s="1"/>
      <c r="AK309" s="4">
        <f>(AVERAGE(AM309:BB309)/0.87)*0.85+10</f>
        <v>78.134107471662531</v>
      </c>
      <c r="AL309" s="4">
        <f>AVERAGE(AM309:BB309)</f>
        <v>69.737262941584007</v>
      </c>
      <c r="AM309" s="14">
        <f>((P309*100)*0.5+(N309/6.59)*0.5)*0.66+45</f>
        <v>70.335987860394539</v>
      </c>
      <c r="AN309" s="10">
        <f>(BS309-MIN(BS$2:BS$493))/(MAX(BS$2:BS$493)-MIN(BS$2:BS$493))*61 +45</f>
        <v>61.593475188442198</v>
      </c>
      <c r="AO309" s="18">
        <f>IF(Y309&gt;50,((Z309*107)*0.9+(X309/5)*0.1)*0.7+30,((Z309*90)*0.5+(X309/5)*0.5)*0.7+40)</f>
        <v>71.64846</v>
      </c>
      <c r="AP309" s="39">
        <f>((AZ309/0.96)*0.4+(AS309/0.96)*0.3+(T309/6.3)*0.4)*0.6+40</f>
        <v>77.797807387497699</v>
      </c>
      <c r="AQ309" s="37">
        <f>(AE309/1.5)*0.57+47</f>
        <v>53.84</v>
      </c>
      <c r="AR309" s="24">
        <f>((AF309/1.8)*0.8+(F309/0.8)*0.2)*0.73+40</f>
        <v>73.924722222222229</v>
      </c>
      <c r="AS309" s="22">
        <f>((AA309/3)*0.6+(AC309/9)*0.2+(AZ309/0.96)*0.2)*0.75+40</f>
        <v>67.614357779219489</v>
      </c>
      <c r="AT309" s="26">
        <f>((AB309/7)*0.65+(AC309/9)*0.2+(AZ309/0.96)*0.25)*0.6+47</f>
        <v>70.092453017314739</v>
      </c>
      <c r="AU309" s="43">
        <f>((AD309/5.5)*0.95+(AY309/0.95)*0.17)*0.67+40</f>
        <v>52.70796759449761</v>
      </c>
      <c r="AV309" s="37">
        <f>(((AG309-321)/-3.21)*0.1+(AU309/0.95)*0.57+(AS309/0.95)*0.2+(AI309/20)*0.2)*0.6+40</f>
        <v>75.140040531610651</v>
      </c>
      <c r="AW309" s="42">
        <f>((AQ309/0.95)*0.4+(AS309/0.95)*0.2+(AR309/0.95)*0.2+(AY309/0.95)*0.2)*0.71+30</f>
        <v>77.900803635250853</v>
      </c>
      <c r="AX309" s="45">
        <f>(BI309*0.3+BK309*0.2+BM309*0.2+AY309*0.1+BN309*0.2)*0.8+30</f>
        <v>68.447196005898064</v>
      </c>
      <c r="AY309" s="47">
        <f>(BI309*0.2+BK309*0.2+BM309*0.2+(AQ309/0.96)*0.45)*0.79+30</f>
        <v>71.244042910447774</v>
      </c>
      <c r="AZ309" s="28">
        <f>(BI309*0.2+BJ309*0.3+(AC309/11)*0.3+(AR309/0.96)*0.1+BM309*0.1+(AY309/0.96)*0.1)*0.65+40</f>
        <v>78.385223120338097</v>
      </c>
      <c r="BA309" s="49">
        <f>IF(C309="C",(((AY309/0.95)*0.35+(AU309/0.95)*0.2+BK309*0.45)*0.55+30),IF(C309="PF",(((AY309/0.95)*0.4+(AU309/0.95)*0.25+BK309*0.35)*0.65+35),(((T309/6.3)*0.1+(AY309/0.95)*0.35+(AU309/0.95)*0.2+BK309*0.35)*0.65+40)))</f>
        <v>69.201706200865573</v>
      </c>
      <c r="BB309" s="45">
        <f>(BL309*0.3+BJ309*0.3+BI309*0.1+BN309*0.1+(AH309/2.8)*0.25)*0.62+40</f>
        <v>75.921963611344523</v>
      </c>
      <c r="BC309" s="5">
        <f>((D309-39)/-0.2)*0.5+50</f>
        <v>90</v>
      </c>
      <c r="BD309" s="5">
        <f>((F309-69)/0.19)*0.45+55</f>
        <v>83.421052631578945</v>
      </c>
      <c r="BE309" s="5">
        <f>((F309-85)/-0.16)*0.45+55</f>
        <v>66.25</v>
      </c>
      <c r="BF309" s="5">
        <f>((G309-161)/1.34)*0.45+55</f>
        <v>86.567164179104481</v>
      </c>
      <c r="BG309" s="5">
        <f>((G309-295)/-1.34)*0.45+55</f>
        <v>68.432835820895519</v>
      </c>
      <c r="BH309" s="5">
        <f>(M309/29.81)*0.45+55</f>
        <v>68.419993290842001</v>
      </c>
      <c r="BI309" s="5">
        <f>((D309-39)/-0.2)</f>
        <v>80</v>
      </c>
      <c r="BJ309" s="5">
        <f>((F309-69)/0.19)</f>
        <v>63.157894736842103</v>
      </c>
      <c r="BK309" s="5">
        <f>((F309-85)/-0.16)</f>
        <v>25</v>
      </c>
      <c r="BL309" s="5">
        <f>((G309-161)/1.34)</f>
        <v>70.149253731343279</v>
      </c>
      <c r="BM309" s="5">
        <f>((G309-295)/-1.34)</f>
        <v>29.850746268656714</v>
      </c>
      <c r="BN309" s="5">
        <f>(M309/29.81)</f>
        <v>29.822207312982222</v>
      </c>
      <c r="BP309" s="51" t="s">
        <v>794</v>
      </c>
      <c r="BQ309" s="51" t="s">
        <v>787</v>
      </c>
      <c r="BS309">
        <v>64.401199999999989</v>
      </c>
    </row>
    <row r="310" spans="1:71" x14ac:dyDescent="0.25">
      <c r="A310" s="1">
        <v>418</v>
      </c>
      <c r="B310" s="1" t="s">
        <v>483</v>
      </c>
      <c r="C310" s="1" t="s">
        <v>73</v>
      </c>
      <c r="D310" s="1">
        <v>23</v>
      </c>
      <c r="E310" s="4">
        <f>(F310-5)</f>
        <v>67</v>
      </c>
      <c r="F310">
        <v>72</v>
      </c>
      <c r="G310">
        <v>165</v>
      </c>
      <c r="H310" t="s">
        <v>644</v>
      </c>
      <c r="I310" s="1" t="s">
        <v>587</v>
      </c>
      <c r="J310" s="1" t="s">
        <v>31</v>
      </c>
      <c r="K310" s="1">
        <v>12</v>
      </c>
      <c r="L310" s="1">
        <v>0</v>
      </c>
      <c r="M310" s="1">
        <v>65</v>
      </c>
      <c r="N310" s="12">
        <v>8</v>
      </c>
      <c r="O310" s="12">
        <v>25</v>
      </c>
      <c r="P310" s="12">
        <v>0.32</v>
      </c>
      <c r="Q310" s="7">
        <v>2</v>
      </c>
      <c r="R310" s="7">
        <v>11</v>
      </c>
      <c r="S310" s="7">
        <v>0.182</v>
      </c>
      <c r="T310" s="1">
        <v>6</v>
      </c>
      <c r="U310" s="1">
        <v>14</v>
      </c>
      <c r="V310" s="1">
        <v>0.42899999999999999</v>
      </c>
      <c r="W310" s="1">
        <v>0.36</v>
      </c>
      <c r="X310" s="16">
        <v>12</v>
      </c>
      <c r="Y310" s="16">
        <v>13</v>
      </c>
      <c r="Z310" s="16">
        <v>0.92300000000000004</v>
      </c>
      <c r="AA310" s="20">
        <v>1</v>
      </c>
      <c r="AB310" s="20">
        <v>5</v>
      </c>
      <c r="AC310" s="20">
        <v>6</v>
      </c>
      <c r="AD310" s="32">
        <v>8</v>
      </c>
      <c r="AE310" s="34">
        <v>3</v>
      </c>
      <c r="AF310" s="30">
        <v>0</v>
      </c>
      <c r="AG310" s="1">
        <v>12</v>
      </c>
      <c r="AH310" s="1">
        <v>13</v>
      </c>
      <c r="AI310" s="1">
        <v>30</v>
      </c>
      <c r="AJ310" s="1"/>
      <c r="AK310" s="4">
        <f>(AVERAGE(AM310:BB310)/0.87)*0.85+10</f>
        <v>73.518260833575937</v>
      </c>
      <c r="AL310" s="4">
        <f>AVERAGE(AM310:BB310)</f>
        <v>65.01280814730714</v>
      </c>
      <c r="AM310" s="14">
        <f>((P310*100)*0.5+(N310/6.59)*0.5)*0.66+45</f>
        <v>55.960606980273141</v>
      </c>
      <c r="AN310" s="10">
        <f>(BS310-MIN(BS$2:BS$493))/(MAX(BS$2:BS$493)-MIN(BS$2:BS$493))*61 +45</f>
        <v>61.378970746590099</v>
      </c>
      <c r="AO310" s="18">
        <f>IF(Y310&gt;50,((Z310*107)*0.9+(X310/5)*0.1)*0.7+30,((Z310*90)*0.5+(X310/5)*0.5)*0.7+40)</f>
        <v>69.914500000000004</v>
      </c>
      <c r="AP310" s="39">
        <f>((AZ310/0.96)*0.4+(AS310/0.96)*0.3+(T310/6.3)*0.4)*0.6+40</f>
        <v>67.183918803113428</v>
      </c>
      <c r="AQ310" s="37">
        <f>(AE310/1.5)*0.57+47</f>
        <v>48.14</v>
      </c>
      <c r="AR310" s="24">
        <f>((AF310/1.8)*0.8+(F310/0.8)*0.2)*0.73+40</f>
        <v>53.14</v>
      </c>
      <c r="AS310" s="22">
        <f>((AA310/3)*0.6+(AC310/9)*0.2+(AZ310/0.96)*0.2)*0.75+40</f>
        <v>51.107886643100422</v>
      </c>
      <c r="AT310" s="26">
        <f>((AB310/7)*0.65+(AC310/9)*0.2+(AZ310/0.96)*0.25)*0.6+47</f>
        <v>58.216458071671852</v>
      </c>
      <c r="AU310" s="43">
        <f>((AD310/5.5)*0.95+(AY310/0.95)*0.17)*0.67+40</f>
        <v>51.552412658791866</v>
      </c>
      <c r="AV310" s="37">
        <f>(((AG310-321)/-3.21)*0.1+(AU310/0.95)*0.57+(AS310/0.95)*0.2+(AI310/20)*0.2)*0.6+40</f>
        <v>70.970302541399292</v>
      </c>
      <c r="AW310" s="42">
        <f>((AQ310/0.95)*0.4+(AS310/0.95)*0.2+(AR310/0.95)*0.2+(AY310/0.95)*0.2)*0.71+30</f>
        <v>73.221898506833583</v>
      </c>
      <c r="AX310" s="45">
        <f>(BI310*0.3+BK310*0.2+BM310*0.2+AY310*0.1+BN310*0.2)*0.8+30</f>
        <v>85.161880432452804</v>
      </c>
      <c r="AY310" s="47">
        <f>(BI310*0.2+BK310*0.2+BM310*0.2+(AQ310/0.96)*0.45)*0.79+30</f>
        <v>88.632701958955224</v>
      </c>
      <c r="AZ310" s="28">
        <f>(BI310*0.2+BJ310*0.3+(AC310/11)*0.3+(AR310/0.96)*0.1+BM310*0.1+(AY310/0.96)*0.1)*0.65+40</f>
        <v>69.490474515842678</v>
      </c>
      <c r="BA310" s="49">
        <f>IF(C310="C",(((AY310/0.95)*0.35+(AU310/0.95)*0.2+BK310*0.45)*0.55+30),IF(C310="PF",(((AY310/0.95)*0.4+(AU310/0.95)*0.25+BK310*0.35)*0.65+35),(((T310/6.3)*0.1+(AY310/0.95)*0.35+(AU310/0.95)*0.2+BK310*0.35)*0.65+40)))</f>
        <v>86.826020121173457</v>
      </c>
      <c r="BB310" s="45">
        <f>(BL310*0.3+BJ310*0.3+BI310*0.1+BN310*0.1+(AH310/2.8)*0.25)*0.62+40</f>
        <v>49.306898376716546</v>
      </c>
      <c r="BC310" s="5">
        <f>((D310-39)/-0.2)*0.5+50</f>
        <v>90</v>
      </c>
      <c r="BD310" s="5">
        <f>((F310-69)/0.19)*0.45+55</f>
        <v>62.10526315789474</v>
      </c>
      <c r="BE310" s="5">
        <f>((F310-85)/-0.16)*0.45+55</f>
        <v>91.5625</v>
      </c>
      <c r="BF310" s="5">
        <f>((G310-161)/1.34)*0.45+55</f>
        <v>56.343283582089555</v>
      </c>
      <c r="BG310" s="5">
        <f>((G310-295)/-1.34)*0.45+55</f>
        <v>98.656716417910445</v>
      </c>
      <c r="BH310" s="5">
        <f>(M310/29.81)*0.45+55</f>
        <v>55.98121435759812</v>
      </c>
      <c r="BI310" s="5">
        <f>((D310-39)/-0.2)</f>
        <v>80</v>
      </c>
      <c r="BJ310" s="5">
        <f>((F310-69)/0.19)</f>
        <v>15.789473684210526</v>
      </c>
      <c r="BK310" s="5">
        <f>((F310-85)/-0.16)</f>
        <v>81.25</v>
      </c>
      <c r="BL310" s="5">
        <f>((G310-161)/1.34)</f>
        <v>2.9850746268656714</v>
      </c>
      <c r="BM310" s="5">
        <f>((G310-295)/-1.34)</f>
        <v>97.014925373134318</v>
      </c>
      <c r="BN310" s="5">
        <f>(M310/29.81)</f>
        <v>2.1804763502180475</v>
      </c>
      <c r="BP310" s="51" t="s">
        <v>801</v>
      </c>
      <c r="BQ310" s="51" t="s">
        <v>787</v>
      </c>
      <c r="BS310">
        <v>64.150400000000005</v>
      </c>
    </row>
    <row r="311" spans="1:71" x14ac:dyDescent="0.25">
      <c r="A311" s="1">
        <v>244</v>
      </c>
      <c r="B311" s="1" t="s">
        <v>305</v>
      </c>
      <c r="C311" s="1" t="s">
        <v>50</v>
      </c>
      <c r="D311" s="1">
        <v>24</v>
      </c>
      <c r="E311" s="4">
        <f>(F311-5)</f>
        <v>73</v>
      </c>
      <c r="F311">
        <v>78</v>
      </c>
      <c r="G311">
        <v>201</v>
      </c>
      <c r="H311" t="s">
        <v>736</v>
      </c>
      <c r="I311" s="1" t="s">
        <v>587</v>
      </c>
      <c r="J311" s="1" t="s">
        <v>62</v>
      </c>
      <c r="K311" s="1">
        <v>29</v>
      </c>
      <c r="L311" s="1">
        <v>2</v>
      </c>
      <c r="M311" s="1">
        <v>526</v>
      </c>
      <c r="N311" s="12">
        <v>62</v>
      </c>
      <c r="O311" s="12">
        <v>154</v>
      </c>
      <c r="P311" s="12">
        <v>0.40300000000000002</v>
      </c>
      <c r="Q311" s="7">
        <v>28</v>
      </c>
      <c r="R311" s="7">
        <v>95</v>
      </c>
      <c r="S311" s="7">
        <v>0.29499999999999998</v>
      </c>
      <c r="T311" s="1">
        <v>34</v>
      </c>
      <c r="U311" s="1">
        <v>59</v>
      </c>
      <c r="V311" s="1">
        <v>0.57599999999999996</v>
      </c>
      <c r="W311" s="1">
        <v>0.49399999999999999</v>
      </c>
      <c r="X311" s="16">
        <v>14</v>
      </c>
      <c r="Y311" s="16">
        <v>16</v>
      </c>
      <c r="Z311" s="16">
        <v>0.875</v>
      </c>
      <c r="AA311" s="20">
        <v>8</v>
      </c>
      <c r="AB311" s="20">
        <v>47</v>
      </c>
      <c r="AC311" s="20">
        <v>55</v>
      </c>
      <c r="AD311" s="32">
        <v>15</v>
      </c>
      <c r="AE311" s="34">
        <v>26</v>
      </c>
      <c r="AF311" s="30">
        <v>7</v>
      </c>
      <c r="AG311" s="1">
        <v>15</v>
      </c>
      <c r="AH311" s="1">
        <v>44</v>
      </c>
      <c r="AI311" s="1">
        <v>166</v>
      </c>
      <c r="AJ311" s="1"/>
      <c r="AK311" s="4">
        <f>(AVERAGE(AM311:BB311)/0.87)*0.85+10</f>
        <v>74.638451523363983</v>
      </c>
      <c r="AL311" s="4">
        <f>AVERAGE(AM311:BB311)</f>
        <v>66.159356265090196</v>
      </c>
      <c r="AM311" s="14">
        <f>((P311*100)*0.5+(N311/6.59)*0.5)*0.66+45</f>
        <v>61.403704097116844</v>
      </c>
      <c r="AN311" s="10">
        <f>(BS311-MIN(BS$2:BS$493))/(MAX(BS$2:BS$493)-MIN(BS$2:BS$493))*61 +45</f>
        <v>61.34099627602297</v>
      </c>
      <c r="AO311" s="18">
        <f>IF(Y311&gt;50,((Z311*107)*0.9+(X311/5)*0.1)*0.7+30,((Z311*90)*0.5+(X311/5)*0.5)*0.7+40)</f>
        <v>68.54249999999999</v>
      </c>
      <c r="AP311" s="39">
        <f>((AZ311/0.96)*0.4+(AS311/0.96)*0.3+(T311/6.3)*0.4)*0.6+40</f>
        <v>69.811406738490078</v>
      </c>
      <c r="AQ311" s="37">
        <f>(AE311/1.5)*0.57+47</f>
        <v>56.879999999999995</v>
      </c>
      <c r="AR311" s="24">
        <f>((AF311/1.8)*0.8+(F311/0.8)*0.2)*0.73+40</f>
        <v>56.50611111111111</v>
      </c>
      <c r="AS311" s="22">
        <f>((AA311/3)*0.6+(AC311/9)*0.2+(AZ311/0.96)*0.2)*0.75+40</f>
        <v>53.651935837716728</v>
      </c>
      <c r="AT311" s="26">
        <f>((AB311/7)*0.65+(AC311/9)*0.2+(AZ311/0.96)*0.25)*0.6+47</f>
        <v>61.887173932954823</v>
      </c>
      <c r="AU311" s="43">
        <f>((AD311/5.5)*0.95+(AY311/0.95)*0.17)*0.67+40</f>
        <v>51.436527156698567</v>
      </c>
      <c r="AV311" s="37">
        <f>(((AG311-321)/-3.21)*0.1+(AU311/0.95)*0.57+(AS311/0.95)*0.2+(AI311/20)*0.2)*0.6+40</f>
        <v>72.009862576768427</v>
      </c>
      <c r="AW311" s="42">
        <f>((AQ311/0.95)*0.4+(AS311/0.95)*0.2+(AR311/0.95)*0.2+(AY311/0.95)*0.2)*0.71+30</f>
        <v>75.563690077315755</v>
      </c>
      <c r="AX311" s="45">
        <f>(BI311*0.3+BK311*0.2+BM311*0.2+AY311*0.1+BN311*0.2)*0.8+30</f>
        <v>75.519850850861431</v>
      </c>
      <c r="AY311" s="47">
        <f>(BI311*0.2+BK311*0.2+BM311*0.2+(AQ311/0.96)*0.45)*0.79+30</f>
        <v>80.909457089552234</v>
      </c>
      <c r="AZ311" s="28">
        <f>(BI311*0.2+BJ311*0.3+(AC311/11)*0.3+(AR311/0.96)*0.1+BM311*0.1+(AY311/0.96)*0.1)*0.65+40</f>
        <v>73.825722694720383</v>
      </c>
      <c r="BA311" s="49">
        <f>IF(C311="C",(((AY311/0.95)*0.35+(AU311/0.95)*0.2+BK311*0.45)*0.55+30),IF(C311="PF",(((AY311/0.95)*0.4+(AU311/0.95)*0.25+BK311*0.35)*0.65+35),(((T311/6.3)*0.1+(AY311/0.95)*0.35+(AU311/0.95)*0.2+BK311*0.35)*0.65+40)))</f>
        <v>76.718287091050442</v>
      </c>
      <c r="BB311" s="45">
        <f>(BL311*0.3+BJ311*0.3+BI311*0.1+BN311*0.1+(AH311/2.8)*0.25)*0.62+40</f>
        <v>62.542474711063306</v>
      </c>
      <c r="BC311" s="5">
        <f>((D311-39)/-0.2)*0.5+50</f>
        <v>87.5</v>
      </c>
      <c r="BD311" s="5">
        <f>((F311-69)/0.19)*0.45+55</f>
        <v>76.315789473684205</v>
      </c>
      <c r="BE311" s="5">
        <f>((F311-85)/-0.16)*0.45+55</f>
        <v>74.6875</v>
      </c>
      <c r="BF311" s="5">
        <f>((G311-161)/1.34)*0.45+55</f>
        <v>68.432835820895519</v>
      </c>
      <c r="BG311" s="5">
        <f>((G311-295)/-1.34)*0.45+55</f>
        <v>86.567164179104481</v>
      </c>
      <c r="BH311" s="5">
        <f>(M311/29.81)*0.45+55</f>
        <v>62.940288493794029</v>
      </c>
      <c r="BI311" s="5">
        <f>((D311-39)/-0.2)</f>
        <v>75</v>
      </c>
      <c r="BJ311" s="5">
        <f>((F311-69)/0.19)</f>
        <v>47.368421052631575</v>
      </c>
      <c r="BK311" s="5">
        <f>((F311-85)/-0.16)</f>
        <v>43.75</v>
      </c>
      <c r="BL311" s="5">
        <f>((G311-161)/1.34)</f>
        <v>29.850746268656714</v>
      </c>
      <c r="BM311" s="5">
        <f>((G311-295)/-1.34)</f>
        <v>70.149253731343279</v>
      </c>
      <c r="BN311" s="5">
        <f>(M311/29.81)</f>
        <v>17.645085541764509</v>
      </c>
      <c r="BP311" s="51" t="s">
        <v>799</v>
      </c>
      <c r="BQ311" s="51" t="s">
        <v>787</v>
      </c>
      <c r="BS311">
        <v>64.105999999999995</v>
      </c>
    </row>
    <row r="312" spans="1:71" x14ac:dyDescent="0.25">
      <c r="A312" s="1">
        <v>12</v>
      </c>
      <c r="B312" s="1" t="s">
        <v>49</v>
      </c>
      <c r="C312" s="1" t="s">
        <v>50</v>
      </c>
      <c r="D312" s="1">
        <v>24</v>
      </c>
      <c r="E312" s="4">
        <f>(F312-5)</f>
        <v>76</v>
      </c>
      <c r="F312">
        <v>81</v>
      </c>
      <c r="G312">
        <v>215</v>
      </c>
      <c r="H312" t="s">
        <v>588</v>
      </c>
      <c r="I312" s="1" t="s">
        <v>587</v>
      </c>
      <c r="J312" s="1" t="s">
        <v>51</v>
      </c>
      <c r="K312" s="1">
        <v>74</v>
      </c>
      <c r="L312" s="1">
        <v>3</v>
      </c>
      <c r="M312" s="1">
        <v>1366</v>
      </c>
      <c r="N312" s="12">
        <v>147</v>
      </c>
      <c r="O312" s="12">
        <v>357</v>
      </c>
      <c r="P312" s="12">
        <v>0.41199999999999998</v>
      </c>
      <c r="Q312" s="7">
        <v>34</v>
      </c>
      <c r="R312" s="7">
        <v>124</v>
      </c>
      <c r="S312" s="7">
        <v>0.27400000000000002</v>
      </c>
      <c r="T312" s="1">
        <v>113</v>
      </c>
      <c r="U312" s="1">
        <v>233</v>
      </c>
      <c r="V312" s="1">
        <v>0.48499999999999999</v>
      </c>
      <c r="W312" s="1">
        <v>0.45900000000000002</v>
      </c>
      <c r="X312" s="16">
        <v>84</v>
      </c>
      <c r="Y312" s="16">
        <v>118</v>
      </c>
      <c r="Z312" s="16">
        <v>0.71199999999999997</v>
      </c>
      <c r="AA312" s="20">
        <v>114</v>
      </c>
      <c r="AB312" s="20">
        <v>228</v>
      </c>
      <c r="AC312" s="20">
        <v>342</v>
      </c>
      <c r="AD312" s="32">
        <v>59</v>
      </c>
      <c r="AE312" s="34">
        <v>70</v>
      </c>
      <c r="AF312" s="30">
        <v>62</v>
      </c>
      <c r="AG312" s="1">
        <v>55</v>
      </c>
      <c r="AH312" s="1">
        <v>137</v>
      </c>
      <c r="AI312" s="1">
        <v>412</v>
      </c>
      <c r="AJ312" s="1"/>
      <c r="AK312" s="4">
        <f>(AVERAGE(AM312:BB312)/0.87)*0.85+10</f>
        <v>83.111110051873638</v>
      </c>
      <c r="AL312" s="4">
        <f>AVERAGE(AM312:BB312)</f>
        <v>74.831371464858904</v>
      </c>
      <c r="AM312" s="14">
        <f>((P312*100)*0.5+(N312/6.59)*0.5)*0.66+45</f>
        <v>65.957153262518972</v>
      </c>
      <c r="AN312" s="10">
        <f>(BS312-MIN(BS$2:BS$493))/(MAX(BS$2:BS$493)-MIN(BS$2:BS$493))*61 +45</f>
        <v>61.298916457286431</v>
      </c>
      <c r="AO312" s="18">
        <f>IF(Y312&gt;50,((Z312*107)*0.9+(X312/5)*0.1)*0.7+30,((Z312*90)*0.5+(X312/5)*0.5)*0.7+40)</f>
        <v>79.17192</v>
      </c>
      <c r="AP312" s="39">
        <f>((AZ312/0.96)*0.4+(AS312/0.96)*0.3+(T312/6.3)*0.4)*0.6+40</f>
        <v>79.167963803973407</v>
      </c>
      <c r="AQ312" s="37">
        <f>(AE312/1.5)*0.57+47</f>
        <v>73.599999999999994</v>
      </c>
      <c r="AR312" s="24">
        <f>((AF312/1.8)*0.8+(F312/0.8)*0.2)*0.73+40</f>
        <v>74.898055555555558</v>
      </c>
      <c r="AS312" s="22">
        <f>((AA312/3)*0.6+(AC312/9)*0.2+(AZ312/0.96)*0.2)*0.75+40</f>
        <v>75.716476586971467</v>
      </c>
      <c r="AT312" s="26">
        <f>((AB312/7)*0.65+(AC312/9)*0.2+(AZ312/0.96)*0.25)*0.6+47</f>
        <v>77.179333729828613</v>
      </c>
      <c r="AU312" s="43">
        <f>((AD312/5.5)*0.95+(AY312/0.95)*0.17)*0.67+40</f>
        <v>56.71776645933015</v>
      </c>
      <c r="AV312" s="37">
        <f>(((AG312-321)/-3.21)*0.1+(AU312/0.95)*0.57+(AS312/0.95)*0.2+(AI312/20)*0.2)*0.6+40</f>
        <v>77.426545058430321</v>
      </c>
      <c r="AW312" s="42">
        <f>((AQ312/0.95)*0.4+(AS312/0.95)*0.2+(AR312/0.95)*0.2+(AY312/0.95)*0.2)*0.71+30</f>
        <v>86.845196053480009</v>
      </c>
      <c r="AX312" s="45">
        <f>(BI312*0.3+BK312*0.2+BM312*0.2+AY312*0.1+BN312*0.2)*0.8+30</f>
        <v>75.483033534774961</v>
      </c>
      <c r="AY312" s="47">
        <f>(BI312*0.2+BK312*0.2+BM312*0.2+(AQ312/0.96)*0.45)*0.79+30</f>
        <v>82.487835820895526</v>
      </c>
      <c r="AZ312" s="28">
        <f>(BI312*0.2+BJ312*0.3+(AC312/11)*0.3+(AR312/0.96)*0.1+BM312*0.1+(AY312/0.96)*0.1)*0.65+40</f>
        <v>82.665450156617396</v>
      </c>
      <c r="BA312" s="49">
        <f>IF(C312="C",(((AY312/0.95)*0.35+(AU312/0.95)*0.2+BK312*0.45)*0.55+30),IF(C312="PF",(((AY312/0.95)*0.4+(AU312/0.95)*0.25+BK312*0.35)*0.65+35),(((T312/6.3)*0.1+(AY312/0.95)*0.35+(AU312/0.95)*0.2+BK312*0.35)*0.65+40)))</f>
        <v>74.36841753057476</v>
      </c>
      <c r="BB312" s="45">
        <f>(BL312*0.3+BJ312*0.3+BI312*0.1+BN312*0.1+(AH312/2.8)*0.25)*0.62+40</f>
        <v>74.317879427505005</v>
      </c>
      <c r="BC312" s="5">
        <f>((D312-39)/-0.2)*0.5+50</f>
        <v>87.5</v>
      </c>
      <c r="BD312" s="5">
        <f>((F312-69)/0.19)*0.45+55</f>
        <v>83.421052631578945</v>
      </c>
      <c r="BE312" s="5">
        <f>((F312-85)/-0.16)*0.45+55</f>
        <v>66.25</v>
      </c>
      <c r="BF312" s="5">
        <f>((G312-161)/1.34)*0.45+55</f>
        <v>73.134328358208961</v>
      </c>
      <c r="BG312" s="5">
        <f>((G312-295)/-1.34)*0.45+55</f>
        <v>81.865671641791039</v>
      </c>
      <c r="BH312" s="5">
        <f>(M312/29.81)*0.45+55</f>
        <v>75.620597115062054</v>
      </c>
      <c r="BI312" s="5">
        <f>((D312-39)/-0.2)</f>
        <v>75</v>
      </c>
      <c r="BJ312" s="5">
        <f>((F312-69)/0.19)</f>
        <v>63.157894736842103</v>
      </c>
      <c r="BK312" s="5">
        <f>((F312-85)/-0.16)</f>
        <v>25</v>
      </c>
      <c r="BL312" s="5">
        <f>((G312-161)/1.34)</f>
        <v>40.298507462686565</v>
      </c>
      <c r="BM312" s="5">
        <f>((G312-295)/-1.34)</f>
        <v>59.701492537313428</v>
      </c>
      <c r="BN312" s="5">
        <f>(M312/29.81)</f>
        <v>45.823549144582358</v>
      </c>
      <c r="BP312" s="51" t="s">
        <v>795</v>
      </c>
      <c r="BQ312" s="51" t="s">
        <v>787</v>
      </c>
      <c r="BS312">
        <v>64.056799999999996</v>
      </c>
    </row>
    <row r="313" spans="1:71" x14ac:dyDescent="0.25">
      <c r="A313" s="1">
        <v>396</v>
      </c>
      <c r="B313" s="1" t="s">
        <v>461</v>
      </c>
      <c r="C313" s="1" t="s">
        <v>30</v>
      </c>
      <c r="D313" s="1">
        <v>29</v>
      </c>
      <c r="E313" s="4">
        <f>(F313-5)</f>
        <v>73</v>
      </c>
      <c r="F313">
        <v>78</v>
      </c>
      <c r="G313">
        <v>220</v>
      </c>
      <c r="H313" t="s">
        <v>592</v>
      </c>
      <c r="I313" s="1" t="s">
        <v>587</v>
      </c>
      <c r="J313" s="1" t="s">
        <v>79</v>
      </c>
      <c r="K313" s="1">
        <v>33</v>
      </c>
      <c r="L313" s="1">
        <v>0</v>
      </c>
      <c r="M313" s="1">
        <v>271</v>
      </c>
      <c r="N313" s="12">
        <v>11</v>
      </c>
      <c r="O313" s="12">
        <v>54</v>
      </c>
      <c r="P313" s="12">
        <v>0.20399999999999999</v>
      </c>
      <c r="Q313" s="7">
        <v>3</v>
      </c>
      <c r="R313" s="7">
        <v>27</v>
      </c>
      <c r="S313" s="7">
        <v>0.111</v>
      </c>
      <c r="T313" s="1">
        <v>8</v>
      </c>
      <c r="U313" s="1">
        <v>27</v>
      </c>
      <c r="V313" s="1">
        <v>0.29599999999999999</v>
      </c>
      <c r="W313" s="1">
        <v>0.23100000000000001</v>
      </c>
      <c r="X313" s="16">
        <v>5</v>
      </c>
      <c r="Y313" s="16">
        <v>11</v>
      </c>
      <c r="Z313" s="16">
        <v>0.45500000000000002</v>
      </c>
      <c r="AA313" s="20">
        <v>4</v>
      </c>
      <c r="AB313" s="20">
        <v>37</v>
      </c>
      <c r="AC313" s="20">
        <v>41</v>
      </c>
      <c r="AD313" s="32">
        <v>12</v>
      </c>
      <c r="AE313" s="34">
        <v>5</v>
      </c>
      <c r="AF313" s="30">
        <v>12</v>
      </c>
      <c r="AG313" s="1">
        <v>11</v>
      </c>
      <c r="AH313" s="1">
        <v>27</v>
      </c>
      <c r="AI313" s="1">
        <v>30</v>
      </c>
      <c r="AJ313" s="1"/>
      <c r="AK313" s="4">
        <f>(AVERAGE(AM313:BB313)/0.87)*0.85+10</f>
        <v>70.393750528303457</v>
      </c>
      <c r="AL313" s="4">
        <f>AVERAGE(AM313:BB313)</f>
        <v>61.814779952498839</v>
      </c>
      <c r="AM313" s="14">
        <f>((P313*100)*0.5+(N313/6.59)*0.5)*0.66+45</f>
        <v>52.282834597875571</v>
      </c>
      <c r="AN313" s="10">
        <f>(BS313-MIN(BS$2:BS$493))/(MAX(BS$2:BS$493)-MIN(BS$2:BS$493))*61 +45</f>
        <v>60.947909188801148</v>
      </c>
      <c r="AO313" s="18">
        <f>IF(Y313&gt;50,((Z313*107)*0.9+(X313/5)*0.1)*0.7+30,((Z313*90)*0.5+(X313/5)*0.5)*0.7+40)</f>
        <v>54.682499999999997</v>
      </c>
      <c r="AP313" s="39">
        <f>((AZ313/0.96)*0.4+(AS313/0.96)*0.3+(T313/6.3)*0.4)*0.6+40</f>
        <v>67.287969019383951</v>
      </c>
      <c r="AQ313" s="37">
        <f>(AE313/1.5)*0.57+47</f>
        <v>48.9</v>
      </c>
      <c r="AR313" s="24">
        <f>((AF313/1.8)*0.8+(F313/0.8)*0.2)*0.73+40</f>
        <v>58.12833333333333</v>
      </c>
      <c r="AS313" s="22">
        <f>((AA313/3)*0.6+(AC313/9)*0.2+(AZ313/0.96)*0.2)*0.75+40</f>
        <v>52.048414236618399</v>
      </c>
      <c r="AT313" s="26">
        <f>((AB313/7)*0.65+(AC313/9)*0.2+(AZ313/0.96)*0.25)*0.6+47</f>
        <v>60.373176141380299</v>
      </c>
      <c r="AU313" s="43">
        <f>((AD313/5.5)*0.95+(AY313/0.95)*0.17)*0.67+40</f>
        <v>49.992860940490431</v>
      </c>
      <c r="AV313" s="37">
        <f>(((AG313-321)/-3.21)*0.1+(AU313/0.95)*0.57+(AS313/0.95)*0.2+(AI313/20)*0.2)*0.6+40</f>
        <v>70.546358997092838</v>
      </c>
      <c r="AW313" s="42">
        <f>((AQ313/0.95)*0.4+(AS313/0.95)*0.2+(AR313/0.95)*0.2+(AY313/0.95)*0.2)*0.71+30</f>
        <v>71.813889853778804</v>
      </c>
      <c r="AX313" s="45">
        <f>(BI313*0.3+BK313*0.2+BM313*0.2+AY313*0.1+BN313*0.2)*0.8+30</f>
        <v>65.150894521709631</v>
      </c>
      <c r="AY313" s="47">
        <f>(BI313*0.2+BK313*0.2+BM313*0.2+(AQ313/0.96)*0.45)*0.79+30</f>
        <v>71.764064832089559</v>
      </c>
      <c r="AZ313" s="28">
        <f>(BI313*0.2+BJ313*0.3+(AC313/11)*0.3+(AR313/0.96)*0.1+BM313*0.1+(AY313/0.96)*0.1)*0.65+40</f>
        <v>68.896517781024386</v>
      </c>
      <c r="BA313" s="49">
        <f>IF(C313="C",(((AY313/0.95)*0.35+(AU313/0.95)*0.2+BK313*0.45)*0.55+30),IF(C313="PF",(((AY313/0.95)*0.4+(AU313/0.95)*0.25+BK313*0.35)*0.65+35),(((T313/6.3)*0.1+(AY313/0.95)*0.35+(AU313/0.95)*0.2+BK313*0.35)*0.65+40)))</f>
        <v>74.062398021028244</v>
      </c>
      <c r="BB313" s="45">
        <f>(BL313*0.3+BJ313*0.3+BI313*0.1+BN313*0.1+(AH313/2.8)*0.25)*0.62+40</f>
        <v>62.158357775374668</v>
      </c>
      <c r="BC313" s="5">
        <f>((D313-39)/-0.2)*0.5+50</f>
        <v>75</v>
      </c>
      <c r="BD313" s="5">
        <f>((F313-69)/0.19)*0.45+55</f>
        <v>76.315789473684205</v>
      </c>
      <c r="BE313" s="5">
        <f>((F313-85)/-0.16)*0.45+55</f>
        <v>74.6875</v>
      </c>
      <c r="BF313" s="5">
        <f>((G313-161)/1.34)*0.45+55</f>
        <v>74.81343283582089</v>
      </c>
      <c r="BG313" s="5">
        <f>((G313-295)/-1.34)*0.45+55</f>
        <v>80.18656716417911</v>
      </c>
      <c r="BH313" s="5">
        <f>(M313/29.81)*0.45+55</f>
        <v>59.090909090909093</v>
      </c>
      <c r="BI313" s="5">
        <f>((D313-39)/-0.2)</f>
        <v>50</v>
      </c>
      <c r="BJ313" s="5">
        <f>((F313-69)/0.19)</f>
        <v>47.368421052631575</v>
      </c>
      <c r="BK313" s="5">
        <f>((F313-85)/-0.16)</f>
        <v>43.75</v>
      </c>
      <c r="BL313" s="5">
        <f>((G313-161)/1.34)</f>
        <v>44.029850746268657</v>
      </c>
      <c r="BM313" s="5">
        <f>((G313-295)/-1.34)</f>
        <v>55.970149253731343</v>
      </c>
      <c r="BN313" s="5">
        <f>(M313/29.81)</f>
        <v>9.0909090909090917</v>
      </c>
      <c r="BP313" s="51" t="s">
        <v>795</v>
      </c>
      <c r="BQ313" s="51" t="s">
        <v>789</v>
      </c>
      <c r="BS313">
        <v>63.6464</v>
      </c>
    </row>
    <row r="314" spans="1:71" x14ac:dyDescent="0.25">
      <c r="A314" s="1">
        <v>70</v>
      </c>
      <c r="B314" s="1" t="s">
        <v>128</v>
      </c>
      <c r="C314" s="1" t="s">
        <v>50</v>
      </c>
      <c r="D314" s="1">
        <v>23</v>
      </c>
      <c r="E314" s="4">
        <f>(F314-5)</f>
        <v>74</v>
      </c>
      <c r="F314">
        <v>79</v>
      </c>
      <c r="G314">
        <v>205</v>
      </c>
      <c r="H314" t="s">
        <v>590</v>
      </c>
      <c r="I314" s="1" t="s">
        <v>587</v>
      </c>
      <c r="J314" s="1" t="s">
        <v>86</v>
      </c>
      <c r="K314" s="1">
        <v>36</v>
      </c>
      <c r="L314" s="1">
        <v>2</v>
      </c>
      <c r="M314" s="1">
        <v>338</v>
      </c>
      <c r="N314" s="12">
        <v>24</v>
      </c>
      <c r="O314" s="12">
        <v>70</v>
      </c>
      <c r="P314" s="12">
        <v>0.34300000000000003</v>
      </c>
      <c r="Q314" s="7">
        <v>15</v>
      </c>
      <c r="R314" s="7">
        <v>46</v>
      </c>
      <c r="S314" s="7">
        <v>0.32600000000000001</v>
      </c>
      <c r="T314" s="1">
        <v>9</v>
      </c>
      <c r="U314" s="1">
        <v>24</v>
      </c>
      <c r="V314" s="1">
        <v>0.375</v>
      </c>
      <c r="W314" s="1">
        <v>0.45</v>
      </c>
      <c r="X314" s="16">
        <v>6</v>
      </c>
      <c r="Y314" s="16">
        <v>9</v>
      </c>
      <c r="Z314" s="16">
        <v>0.66700000000000004</v>
      </c>
      <c r="AA314" s="20">
        <v>1</v>
      </c>
      <c r="AB314" s="20">
        <v>49</v>
      </c>
      <c r="AC314" s="20">
        <v>50</v>
      </c>
      <c r="AD314" s="32">
        <v>8</v>
      </c>
      <c r="AE314" s="34">
        <v>10</v>
      </c>
      <c r="AF314" s="30">
        <v>4</v>
      </c>
      <c r="AG314" s="1">
        <v>8</v>
      </c>
      <c r="AH314" s="1">
        <v>19</v>
      </c>
      <c r="AI314" s="1">
        <v>69</v>
      </c>
      <c r="AJ314" s="1"/>
      <c r="AK314" s="4">
        <f>(AVERAGE(AM314:BB314)/0.87)*0.85+10</f>
        <v>72.782477274111272</v>
      </c>
      <c r="AL314" s="4">
        <f>AVERAGE(AM314:BB314)</f>
        <v>64.259712033502126</v>
      </c>
      <c r="AM314" s="14">
        <f>((P314*100)*0.5+(N314/6.59)*0.5)*0.66+45</f>
        <v>57.520820940819426</v>
      </c>
      <c r="AN314" s="10">
        <f>(BS314-MIN(BS$2:BS$493))/(MAX(BS$2:BS$493)-MIN(BS$2:BS$493))*61 +45</f>
        <v>60.822011844938984</v>
      </c>
      <c r="AO314" s="18">
        <f>IF(Y314&gt;50,((Z314*107)*0.9+(X314/5)*0.1)*0.7+30,((Z314*90)*0.5+(X314/5)*0.5)*0.7+40)</f>
        <v>61.430499999999995</v>
      </c>
      <c r="AP314" s="39">
        <f>((AZ314/0.96)*0.4+(AS314/0.96)*0.3+(T314/6.3)*0.4)*0.6+40</f>
        <v>68.965581068472815</v>
      </c>
      <c r="AQ314" s="37">
        <f>(AE314/1.5)*0.57+47</f>
        <v>50.8</v>
      </c>
      <c r="AR314" s="24">
        <f>((AF314/1.8)*0.8+(F314/0.8)*0.2)*0.73+40</f>
        <v>55.715277777777779</v>
      </c>
      <c r="AS314" s="22">
        <f>((AA314/3)*0.6+(AC314/9)*0.2+(AZ314/0.96)*0.2)*0.75+40</f>
        <v>52.697094970041405</v>
      </c>
      <c r="AT314" s="26">
        <f>((AB314/7)*0.65+(AC314/9)*0.2+(AZ314/0.96)*0.25)*0.6+47</f>
        <v>62.110428303374739</v>
      </c>
      <c r="AU314" s="43">
        <f>((AD314/5.5)*0.95+(AY314/0.95)*0.17)*0.67+40</f>
        <v>50.276266668660284</v>
      </c>
      <c r="AV314" s="37">
        <f>(((AG314-321)/-3.21)*0.1+(AU314/0.95)*0.57+(AS314/0.95)*0.2+(AI314/20)*0.2)*0.6+40</f>
        <v>71.020398444547823</v>
      </c>
      <c r="AW314" s="42">
        <f>((AQ314/0.95)*0.4+(AS314/0.95)*0.2+(AR314/0.95)*0.2+(AY314/0.95)*0.2)*0.71+30</f>
        <v>73.048598634293029</v>
      </c>
      <c r="AX314" s="45">
        <f>(BI314*0.3+BK314*0.2+BM314*0.2+AY314*0.1+BN314*0.2)*0.8+30</f>
        <v>73.999530203978424</v>
      </c>
      <c r="AY314" s="47">
        <f>(BI314*0.2+BK314*0.2+BM314*0.2+(AQ314/0.96)*0.45)*0.79+30</f>
        <v>77.988815298507461</v>
      </c>
      <c r="AZ314" s="28">
        <f>(BI314*0.2+BJ314*0.3+(AC314/11)*0.3+(AR314/0.96)*0.1+BM314*0.1+(AY314/0.96)*0.1)*0.65+40</f>
        <v>74.968074474931669</v>
      </c>
      <c r="BA314" s="49">
        <f>IF(C314="C",(((AY314/0.95)*0.35+(AU314/0.95)*0.2+BK314*0.45)*0.55+30),IF(C314="PF",(((AY314/0.95)*0.4+(AU314/0.95)*0.25+BK314*0.35)*0.65+35),(((T314/6.3)*0.1+(AY314/0.95)*0.35+(AU314/0.95)*0.2+BK314*0.35)*0.65+40)))</f>
        <v>74.180286245316381</v>
      </c>
      <c r="BB314" s="45">
        <f>(BL314*0.3+BJ314*0.3+BI314*0.1+BN314*0.1+(AH314/2.8)*0.25)*0.62+40</f>
        <v>62.611707660373696</v>
      </c>
      <c r="BC314" s="5">
        <f>((D314-39)/-0.2)*0.5+50</f>
        <v>90</v>
      </c>
      <c r="BD314" s="5">
        <f>((F314-69)/0.19)*0.45+55</f>
        <v>78.68421052631578</v>
      </c>
      <c r="BE314" s="5">
        <f>((F314-85)/-0.16)*0.45+55</f>
        <v>71.875</v>
      </c>
      <c r="BF314" s="5">
        <f>((G314-161)/1.34)*0.45+55</f>
        <v>69.776119402985074</v>
      </c>
      <c r="BG314" s="5">
        <f>((G314-295)/-1.34)*0.45+55</f>
        <v>85.223880597014926</v>
      </c>
      <c r="BH314" s="5">
        <f>(M314/29.81)*0.45+55</f>
        <v>60.102314659510235</v>
      </c>
      <c r="BI314" s="5">
        <f>((D314-39)/-0.2)</f>
        <v>80</v>
      </c>
      <c r="BJ314" s="5">
        <f>((F314-69)/0.19)</f>
        <v>52.631578947368418</v>
      </c>
      <c r="BK314" s="5">
        <f>((F314-85)/-0.16)</f>
        <v>37.5</v>
      </c>
      <c r="BL314" s="5">
        <f>((G314-161)/1.34)</f>
        <v>32.835820895522389</v>
      </c>
      <c r="BM314" s="5">
        <f>((G314-295)/-1.34)</f>
        <v>67.164179104477611</v>
      </c>
      <c r="BN314" s="5">
        <f>(M314/29.81)</f>
        <v>11.338477021133848</v>
      </c>
      <c r="BP314" s="51" t="s">
        <v>791</v>
      </c>
      <c r="BQ314" s="51" t="s">
        <v>787</v>
      </c>
      <c r="BS314">
        <v>63.499200000000002</v>
      </c>
    </row>
    <row r="315" spans="1:71" x14ac:dyDescent="0.25">
      <c r="A315" s="1">
        <v>380</v>
      </c>
      <c r="B315" s="1" t="s">
        <v>444</v>
      </c>
      <c r="C315" s="1" t="s">
        <v>25</v>
      </c>
      <c r="D315" s="1">
        <v>33</v>
      </c>
      <c r="E315" s="4">
        <f>(F315-5)</f>
        <v>76</v>
      </c>
      <c r="F315">
        <v>81</v>
      </c>
      <c r="G315">
        <v>260</v>
      </c>
      <c r="H315" t="s">
        <v>606</v>
      </c>
      <c r="I315" s="1" t="s">
        <v>587</v>
      </c>
      <c r="J315" s="1" t="s">
        <v>31</v>
      </c>
      <c r="K315" s="1">
        <v>71</v>
      </c>
      <c r="L315" s="1">
        <v>71</v>
      </c>
      <c r="M315" s="1">
        <v>2304</v>
      </c>
      <c r="N315" s="12">
        <v>454</v>
      </c>
      <c r="O315" s="12">
        <v>932</v>
      </c>
      <c r="P315" s="12">
        <v>0.48699999999999999</v>
      </c>
      <c r="Q315" s="7">
        <v>7</v>
      </c>
      <c r="R315" s="7">
        <v>20</v>
      </c>
      <c r="S315" s="7">
        <v>0.35</v>
      </c>
      <c r="T315" s="1">
        <v>447</v>
      </c>
      <c r="U315" s="1">
        <v>912</v>
      </c>
      <c r="V315" s="1">
        <v>0.49</v>
      </c>
      <c r="W315" s="1">
        <v>0.49099999999999999</v>
      </c>
      <c r="X315" s="16">
        <v>228</v>
      </c>
      <c r="Y315" s="16">
        <v>298</v>
      </c>
      <c r="Z315" s="16">
        <v>0.76500000000000001</v>
      </c>
      <c r="AA315" s="20">
        <v>225</v>
      </c>
      <c r="AB315" s="20">
        <v>522</v>
      </c>
      <c r="AC315" s="20">
        <v>747</v>
      </c>
      <c r="AD315" s="32">
        <v>153</v>
      </c>
      <c r="AE315" s="34">
        <v>69</v>
      </c>
      <c r="AF315" s="30">
        <v>14</v>
      </c>
      <c r="AG315" s="1">
        <v>156</v>
      </c>
      <c r="AH315" s="1">
        <v>175</v>
      </c>
      <c r="AI315" s="1">
        <v>1143</v>
      </c>
      <c r="AJ315" s="1"/>
      <c r="AK315" s="4">
        <f>(AVERAGE(AM315:BB315)/0.87)*0.85+10</f>
        <v>86.201073585353072</v>
      </c>
      <c r="AL315" s="4">
        <f>AVERAGE(AM315:BB315)</f>
        <v>77.994040022655497</v>
      </c>
      <c r="AM315" s="14">
        <f>((P315*100)*0.5+(N315/6.59)*0.5)*0.66+45</f>
        <v>83.805446130500755</v>
      </c>
      <c r="AN315" s="10">
        <f>(BS315-MIN(BS$2:BS$493))/(MAX(BS$2:BS$493)-MIN(BS$2:BS$493))*61 +45</f>
        <v>60.709798994974875</v>
      </c>
      <c r="AO315" s="18">
        <f>IF(Y315&gt;50,((Z315*107)*0.9+(X315/5)*0.1)*0.7+30,((Z315*90)*0.5+(X315/5)*0.5)*0.7+40)</f>
        <v>84.760649999999998</v>
      </c>
      <c r="AP315" s="39">
        <v>93</v>
      </c>
      <c r="AQ315" s="37">
        <f>(AE315/1.5)*0.57+47</f>
        <v>73.22</v>
      </c>
      <c r="AR315" s="24">
        <f>((AF315/1.8)*0.8+(F315/0.8)*0.2)*0.73+40</f>
        <v>59.324722222222221</v>
      </c>
      <c r="AS315" s="22">
        <f>((AA315/3)*0.6+(AC315/9)*0.2+(AZ315/0.96)*0.2)*0.7+40</f>
        <v>94.773180418289257</v>
      </c>
      <c r="AT315" s="26">
        <v>95</v>
      </c>
      <c r="AU315" s="43">
        <f>((AD315/5.5)*0.95+(AY315/0.95)*0.17)*0.67+40</f>
        <v>66.090649184509573</v>
      </c>
      <c r="AV315" s="37">
        <f>(((AG315-321)/-3.21)*0.1+(AU315/0.95)*0.57+(AS315/0.95)*0.2+(AI315/20)*0.2)*0.6+40</f>
        <v>85.70609496142427</v>
      </c>
      <c r="AW315" s="42">
        <f>((AQ315/0.95)*0.4+(AS315/0.95)*0.2+(AR315/0.95)*0.2+(AY315/0.95)*0.2)*0.71+30</f>
        <v>85.375373724027128</v>
      </c>
      <c r="AX315" s="45">
        <f>(BI315*0.3+BK315*0.2+BM315*0.2+AY315*0.1+BN315*0.2)*0.8+30</f>
        <v>63.339916258179919</v>
      </c>
      <c r="AY315" s="47">
        <f>(BI315*0.2+BK315*0.2+BM315*0.2+(AQ315/0.96)*0.45)*0.79+30</f>
        <v>69.931146921641783</v>
      </c>
      <c r="AZ315" s="28">
        <f>(BI315*0.2+BJ315*0.3+(AC315/11)*0.3+(AR315/0.96)*0.1+BM315*0.1+(AY315/0.96)*0.1)*0.65+40</f>
        <v>79.90752286826924</v>
      </c>
      <c r="BA315" s="49">
        <f>IF(C315="C",(((AY315/0.95)*0.35+(AU315/0.95)*0.2+BK315*0.45)*0.55+30),IF(C315="PF",(((AY315/0.95)*0.4+(AU315/0.95)*0.25+BK315*0.35)*0.65+35),(((T315/6.3)*0.1+(AY315/0.95)*0.35+(AU315/0.95)*0.2+BK315*0.35)*0.65+40)))</f>
        <v>71.131530202220702</v>
      </c>
      <c r="BB315" s="45">
        <f>(BL315*0.3+BJ315*0.3+BI315*0.1+BN315*0.1+(AH315/2.8)*0.25)*0.62+40</f>
        <v>81.828608476227942</v>
      </c>
      <c r="BC315" s="5">
        <f>((D315-39)/-0.2)*0.5+50</f>
        <v>65</v>
      </c>
      <c r="BD315" s="5">
        <f>((F315-69)/0.19)*0.45+55</f>
        <v>83.421052631578945</v>
      </c>
      <c r="BE315" s="5">
        <f>((F315-85)/-0.16)*0.45+55</f>
        <v>66.25</v>
      </c>
      <c r="BF315" s="5">
        <f>((G315-161)/1.34)*0.45+55</f>
        <v>88.24626865671641</v>
      </c>
      <c r="BG315" s="5">
        <f>((G315-295)/-1.34)*0.45+55</f>
        <v>66.753731343283576</v>
      </c>
      <c r="BH315" s="5">
        <f>(M315/29.81)*0.45+55</f>
        <v>89.780275075478031</v>
      </c>
      <c r="BI315" s="5">
        <f>((D315-39)/-0.2)</f>
        <v>30</v>
      </c>
      <c r="BJ315" s="5">
        <f>((F315-69)/0.19)</f>
        <v>63.157894736842103</v>
      </c>
      <c r="BK315" s="5">
        <f>((F315-85)/-0.16)</f>
        <v>25</v>
      </c>
      <c r="BL315" s="5">
        <f>((G315-161)/1.34)</f>
        <v>73.880597014925371</v>
      </c>
      <c r="BM315" s="5">
        <f>((G315-295)/-1.34)</f>
        <v>26.119402985074625</v>
      </c>
      <c r="BN315" s="5">
        <f>(M315/29.81)</f>
        <v>77.28950016772896</v>
      </c>
      <c r="BP315" s="51" t="s">
        <v>798</v>
      </c>
      <c r="BQ315" s="51" t="s">
        <v>787</v>
      </c>
      <c r="BS315">
        <v>63.367999999999995</v>
      </c>
    </row>
    <row r="316" spans="1:71" x14ac:dyDescent="0.25">
      <c r="A316" s="1">
        <v>134</v>
      </c>
      <c r="B316" s="1" t="s">
        <v>195</v>
      </c>
      <c r="C316" s="1" t="s">
        <v>73</v>
      </c>
      <c r="D316" s="1">
        <v>24</v>
      </c>
      <c r="E316" s="4">
        <f>(F316-5)</f>
        <v>69</v>
      </c>
      <c r="F316">
        <v>74</v>
      </c>
      <c r="G316">
        <v>180</v>
      </c>
      <c r="H316" t="s">
        <v>782</v>
      </c>
      <c r="I316" s="1" t="s">
        <v>587</v>
      </c>
      <c r="J316" s="1" t="s">
        <v>43</v>
      </c>
      <c r="K316" s="1">
        <v>12</v>
      </c>
      <c r="L316" s="1">
        <v>1</v>
      </c>
      <c r="M316" s="1">
        <v>219</v>
      </c>
      <c r="N316" s="12">
        <v>20</v>
      </c>
      <c r="O316" s="12">
        <v>58</v>
      </c>
      <c r="P316" s="12">
        <v>0.34499999999999997</v>
      </c>
      <c r="Q316" s="7">
        <v>4</v>
      </c>
      <c r="R316" s="7">
        <v>26</v>
      </c>
      <c r="S316" s="7">
        <v>0.154</v>
      </c>
      <c r="T316" s="1">
        <v>16</v>
      </c>
      <c r="U316" s="1">
        <v>32</v>
      </c>
      <c r="V316" s="1">
        <v>0.5</v>
      </c>
      <c r="W316" s="1">
        <v>0.379</v>
      </c>
      <c r="X316" s="16">
        <v>2</v>
      </c>
      <c r="Y316" s="16">
        <v>3</v>
      </c>
      <c r="Z316" s="16">
        <v>0.66700000000000004</v>
      </c>
      <c r="AA316" s="20">
        <v>1</v>
      </c>
      <c r="AB316" s="20">
        <v>14</v>
      </c>
      <c r="AC316" s="20">
        <v>15</v>
      </c>
      <c r="AD316" s="32">
        <v>45</v>
      </c>
      <c r="AE316" s="34">
        <v>6</v>
      </c>
      <c r="AF316" s="30">
        <v>0</v>
      </c>
      <c r="AG316" s="1">
        <v>25</v>
      </c>
      <c r="AH316" s="1">
        <v>13</v>
      </c>
      <c r="AI316" s="1">
        <v>46</v>
      </c>
      <c r="AJ316" s="1"/>
      <c r="AK316" s="4">
        <f>(AVERAGE(AM316:BB316)/0.87)*0.85+10</f>
        <v>73.064912402442957</v>
      </c>
      <c r="AL316" s="4">
        <f>AVERAGE(AM316:BB316)</f>
        <v>64.548792694265146</v>
      </c>
      <c r="AM316" s="14">
        <f>((P316*100)*0.5+(N316/6.59)*0.5)*0.66+45</f>
        <v>57.386517450682852</v>
      </c>
      <c r="AN316" s="10">
        <f>(BS316-MIN(BS$2:BS$493))/(MAX(BS$2:BS$493)-MIN(BS$2:BS$493))*61 +45</f>
        <v>60.590743898061739</v>
      </c>
      <c r="AO316" s="18">
        <f>IF(Y316&gt;50,((Z316*107)*0.9+(X316/5)*0.1)*0.7+30,((Z316*90)*0.5+(X316/5)*0.5)*0.7+40)</f>
        <v>61.150499999999994</v>
      </c>
      <c r="AP316" s="39">
        <f>((AZ316/0.96)*0.4+(AS316/0.96)*0.3+(T316/6.3)*0.4)*0.6+40</f>
        <v>67.755238563131485</v>
      </c>
      <c r="AQ316" s="37">
        <f>(AE316/1.5)*0.57+47</f>
        <v>49.28</v>
      </c>
      <c r="AR316" s="24">
        <f>((AF316/1.8)*0.8+(F316/0.8)*0.2)*0.73+40</f>
        <v>53.504999999999995</v>
      </c>
      <c r="AS316" s="22">
        <f>((AA316/3)*0.6+(AC316/9)*0.2+(AZ316/0.96)*0.2)*0.75+40</f>
        <v>51.348651610409888</v>
      </c>
      <c r="AT316" s="26">
        <f>((AB316/7)*0.65+(AC316/9)*0.2+(AZ316/0.96)*0.25)*0.6+47</f>
        <v>58.928651610409887</v>
      </c>
      <c r="AU316" s="43">
        <f>((AD316/5.5)*0.95+(AY316/0.95)*0.17)*0.67+40</f>
        <v>55.341374483253595</v>
      </c>
      <c r="AV316" s="37">
        <f>(((AG316-321)/-3.21)*0.1+(AU316/0.95)*0.57+(AS316/0.95)*0.2+(AI316/20)*0.2)*0.6+40</f>
        <v>72.217750560923207</v>
      </c>
      <c r="AW316" s="42">
        <f>((AQ316/0.95)*0.4+(AS316/0.95)*0.2+(AR316/0.95)*0.2+(AY316/0.95)*0.2)*0.71+30</f>
        <v>73.038683305914219</v>
      </c>
      <c r="AX316" s="45">
        <f>(BI316*0.3+BK316*0.2+BM316*0.2+AY316*0.1+BN316*0.2)*0.8+30</f>
        <v>80.668483884702624</v>
      </c>
      <c r="AY316" s="47">
        <f>(BI316*0.2+BK316*0.2+BM316*0.2+(AQ316/0.96)*0.45)*0.79+30</f>
        <v>84.52120149253733</v>
      </c>
      <c r="AZ316" s="28">
        <f>(BI316*0.2+BJ316*0.3+(AC316/11)*0.3+(AR316/0.96)*0.1+BM316*0.1+(AY316/0.96)*0.1)*0.65+40</f>
        <v>70.07137030662328</v>
      </c>
      <c r="BA316" s="49">
        <f>IF(C316="C",(((AY316/0.95)*0.35+(AU316/0.95)*0.2+BK316*0.45)*0.55+30),IF(C316="PF",(((AY316/0.95)*0.4+(AU316/0.95)*0.25+BK316*0.35)*0.65+35),(((T316/6.3)*0.1+(AY316/0.95)*0.35+(AU316/0.95)*0.2+BK316*0.35)*0.65+40)))</f>
        <v>83.619338072842737</v>
      </c>
      <c r="BB316" s="45">
        <f>(BL316*0.3+BJ316*0.3+BI316*0.1+BN316*0.1+(AH316/2.8)*0.25)*0.62+40</f>
        <v>53.357177868749488</v>
      </c>
      <c r="BC316" s="5">
        <f>((D316-39)/-0.2)*0.5+50</f>
        <v>87.5</v>
      </c>
      <c r="BD316" s="5">
        <f>((F316-69)/0.19)*0.45+55</f>
        <v>66.84210526315789</v>
      </c>
      <c r="BE316" s="5">
        <f>((F316-85)/-0.16)*0.45+55</f>
        <v>85.9375</v>
      </c>
      <c r="BF316" s="5">
        <f>((G316-161)/1.34)*0.45+55</f>
        <v>61.380597014925371</v>
      </c>
      <c r="BG316" s="5">
        <f>((G316-295)/-1.34)*0.45+55</f>
        <v>93.619402985074629</v>
      </c>
      <c r="BH316" s="5">
        <f>(M316/29.81)*0.45+55</f>
        <v>58.305937604830596</v>
      </c>
      <c r="BI316" s="5">
        <f>((D316-39)/-0.2)</f>
        <v>75</v>
      </c>
      <c r="BJ316" s="5">
        <f>((F316-69)/0.19)</f>
        <v>26.315789473684209</v>
      </c>
      <c r="BK316" s="5">
        <f>((F316-85)/-0.16)</f>
        <v>68.75</v>
      </c>
      <c r="BL316" s="5">
        <f>((G316-161)/1.34)</f>
        <v>14.17910447761194</v>
      </c>
      <c r="BM316" s="5">
        <f>((G316-295)/-1.34)</f>
        <v>85.820895522388057</v>
      </c>
      <c r="BN316" s="5">
        <f>(M316/29.81)</f>
        <v>7.3465280107346533</v>
      </c>
      <c r="BP316" s="51" t="s">
        <v>793</v>
      </c>
      <c r="BQ316" s="51" t="s">
        <v>787</v>
      </c>
      <c r="BS316">
        <v>63.2288</v>
      </c>
    </row>
    <row r="317" spans="1:71" x14ac:dyDescent="0.25">
      <c r="A317" s="1">
        <v>225</v>
      </c>
      <c r="B317" s="1" t="s">
        <v>286</v>
      </c>
      <c r="C317" s="1" t="s">
        <v>50</v>
      </c>
      <c r="D317" s="1">
        <v>25</v>
      </c>
      <c r="E317" s="4">
        <f>(F317-5)</f>
        <v>76</v>
      </c>
      <c r="F317">
        <v>81</v>
      </c>
      <c r="G317">
        <v>219</v>
      </c>
      <c r="H317" t="s">
        <v>671</v>
      </c>
      <c r="I317" s="1" t="s">
        <v>587</v>
      </c>
      <c r="J317" s="1" t="s">
        <v>36</v>
      </c>
      <c r="K317" s="1">
        <v>45</v>
      </c>
      <c r="L317" s="1">
        <v>4</v>
      </c>
      <c r="M317" s="1">
        <v>742</v>
      </c>
      <c r="N317" s="12">
        <v>79</v>
      </c>
      <c r="O317" s="12">
        <v>172</v>
      </c>
      <c r="P317" s="12">
        <v>0.45900000000000002</v>
      </c>
      <c r="Q317" s="7">
        <v>16</v>
      </c>
      <c r="R317" s="7">
        <v>51</v>
      </c>
      <c r="S317" s="7">
        <v>0.314</v>
      </c>
      <c r="T317" s="1">
        <v>63</v>
      </c>
      <c r="U317" s="1">
        <v>121</v>
      </c>
      <c r="V317" s="1">
        <v>0.52100000000000002</v>
      </c>
      <c r="W317" s="1">
        <v>0.50600000000000001</v>
      </c>
      <c r="X317" s="16">
        <v>24</v>
      </c>
      <c r="Y317" s="16">
        <v>29</v>
      </c>
      <c r="Z317" s="16">
        <v>0.82799999999999996</v>
      </c>
      <c r="AA317" s="20">
        <v>31</v>
      </c>
      <c r="AB317" s="20">
        <v>103</v>
      </c>
      <c r="AC317" s="20">
        <v>134</v>
      </c>
      <c r="AD317" s="32">
        <v>27</v>
      </c>
      <c r="AE317" s="34">
        <v>16</v>
      </c>
      <c r="AF317" s="30">
        <v>9</v>
      </c>
      <c r="AG317" s="1">
        <v>18</v>
      </c>
      <c r="AH317" s="1">
        <v>86</v>
      </c>
      <c r="AI317" s="1">
        <v>198</v>
      </c>
      <c r="AJ317" s="1"/>
      <c r="AK317" s="4">
        <f>(AVERAGE(AM317:BB317)/0.87)*0.85+10</f>
        <v>74.811931715303956</v>
      </c>
      <c r="AL317" s="4">
        <f>AVERAGE(AM317:BB317)</f>
        <v>66.336918343899356</v>
      </c>
      <c r="AM317" s="14">
        <f>((P317*100)*0.5+(N317/6.59)*0.5)*0.66+45</f>
        <v>64.102993930197272</v>
      </c>
      <c r="AN317" s="10">
        <f>(BS317-MIN(BS$2:BS$493))/(MAX(BS$2:BS$493)-MIN(BS$2:BS$493))*61 +45</f>
        <v>60.45732008255564</v>
      </c>
      <c r="AO317" s="18">
        <f>IF(Y317&gt;50,((Z317*107)*0.9+(X317/5)*0.1)*0.7+30,((Z317*90)*0.5+(X317/5)*0.5)*0.7+40)</f>
        <v>67.762</v>
      </c>
      <c r="AP317" s="39">
        <f>((AZ317/0.96)*0.4+(AS317/0.96)*0.3+(T317/6.3)*0.4)*0.6+40</f>
        <v>72.520510188936029</v>
      </c>
      <c r="AQ317" s="37">
        <f>(AE317/1.5)*0.57+47</f>
        <v>53.08</v>
      </c>
      <c r="AR317" s="24">
        <f>((AF317/1.8)*0.8+(F317/0.8)*0.2)*0.73+40</f>
        <v>57.702500000000001</v>
      </c>
      <c r="AS317" s="22">
        <f>((AA317/3)*0.6+(AC317/9)*0.2+(AZ317/0.96)*0.2)*0.75+40</f>
        <v>58.816136236234613</v>
      </c>
      <c r="AT317" s="26">
        <f>((AB317/7)*0.65+(AC317/9)*0.2+(AZ317/0.96)*0.25)*0.6+47</f>
        <v>66.458040998139367</v>
      </c>
      <c r="AU317" s="43">
        <f>((AD317/5.5)*0.95+(AY317/0.95)*0.17)*0.67+40</f>
        <v>51.952171896531098</v>
      </c>
      <c r="AV317" s="37">
        <f>(((AG317-321)/-3.21)*0.1+(AU317/0.95)*0.57+(AS317/0.95)*0.2+(AI317/20)*0.2)*0.6+40</f>
        <v>72.983739967092092</v>
      </c>
      <c r="AW317" s="42">
        <f>((AQ317/0.95)*0.4+(AS317/0.95)*0.2+(AR317/0.95)*0.2+(AY317/0.95)*0.2)*0.71+30</f>
        <v>74.289952129246444</v>
      </c>
      <c r="AX317" s="45">
        <f>(BI317*0.3+BK317*0.2+BM317*0.2+AY317*0.1+BN317*0.2)*0.8+30</f>
        <v>69.74737357725796</v>
      </c>
      <c r="AY317" s="47">
        <f>(BI317*0.2+BK317*0.2+BM317*0.2+(AQ317/0.96)*0.45)*0.79+30</f>
        <v>73.627381529850737</v>
      </c>
      <c r="AZ317" s="28">
        <f>(BI317*0.2+BJ317*0.3+(AC317/11)*0.3+(AR317/0.96)*0.1+BM317*0.1+(AY317/0.96)*0.1)*0.65+40</f>
        <v>76.369938578568167</v>
      </c>
      <c r="BA317" s="49">
        <f>IF(C317="C",(((AY317/0.95)*0.35+(AU317/0.95)*0.2+BK317*0.45)*0.55+30),IF(C317="PF",(((AY317/0.95)*0.4+(AU317/0.95)*0.25+BK317*0.35)*0.65+35),(((T317/6.3)*0.1+(AY317/0.95)*0.35+(AU317/0.95)*0.2+BK317*0.35)*0.65+40)))</f>
        <v>71.078564889042198</v>
      </c>
      <c r="BB317" s="45">
        <f>(BL317*0.3+BJ317*0.3+BI317*0.1+BN317*0.1+(AH317/2.8)*0.25)*0.62+40</f>
        <v>70.442069498737965</v>
      </c>
      <c r="BC317" s="5">
        <f>((D317-39)/-0.2)*0.5+50</f>
        <v>85</v>
      </c>
      <c r="BD317" s="5">
        <f>((F317-69)/0.19)*0.45+55</f>
        <v>83.421052631578945</v>
      </c>
      <c r="BE317" s="5">
        <f>((F317-85)/-0.16)*0.45+55</f>
        <v>66.25</v>
      </c>
      <c r="BF317" s="5">
        <f>((G317-161)/1.34)*0.45+55</f>
        <v>74.477611940298502</v>
      </c>
      <c r="BG317" s="5">
        <f>((G317-295)/-1.34)*0.45+55</f>
        <v>80.522388059701484</v>
      </c>
      <c r="BH317" s="5">
        <f>(M317/29.81)*0.45+55</f>
        <v>66.200939282120089</v>
      </c>
      <c r="BI317" s="5">
        <f>((D317-39)/-0.2)</f>
        <v>70</v>
      </c>
      <c r="BJ317" s="5">
        <f>((F317-69)/0.19)</f>
        <v>63.157894736842103</v>
      </c>
      <c r="BK317" s="5">
        <f>((F317-85)/-0.16)</f>
        <v>25</v>
      </c>
      <c r="BL317" s="5">
        <f>((G317-161)/1.34)</f>
        <v>43.283582089552233</v>
      </c>
      <c r="BM317" s="5">
        <f>((G317-295)/-1.34)</f>
        <v>56.71641791044776</v>
      </c>
      <c r="BN317" s="5">
        <f>(M317/29.81)</f>
        <v>24.890976182489098</v>
      </c>
      <c r="BP317" s="51" t="s">
        <v>807</v>
      </c>
      <c r="BQ317" s="51" t="s">
        <v>790</v>
      </c>
      <c r="BS317">
        <v>63.072800000000001</v>
      </c>
    </row>
    <row r="318" spans="1:71" x14ac:dyDescent="0.25">
      <c r="A318" s="1">
        <v>342</v>
      </c>
      <c r="B318" s="1" t="s">
        <v>404</v>
      </c>
      <c r="C318" s="1" t="s">
        <v>25</v>
      </c>
      <c r="D318" s="1">
        <v>25</v>
      </c>
      <c r="E318" s="4">
        <f>(F318-5)</f>
        <v>76</v>
      </c>
      <c r="F318">
        <v>81</v>
      </c>
      <c r="G318">
        <v>250</v>
      </c>
      <c r="H318" t="s">
        <v>726</v>
      </c>
      <c r="I318" s="1" t="s">
        <v>673</v>
      </c>
      <c r="J318" s="1" t="s">
        <v>182</v>
      </c>
      <c r="K318" s="1">
        <v>40</v>
      </c>
      <c r="L318" s="1">
        <v>3</v>
      </c>
      <c r="M318" s="1">
        <v>492</v>
      </c>
      <c r="N318" s="12">
        <v>83</v>
      </c>
      <c r="O318" s="12">
        <v>190</v>
      </c>
      <c r="P318" s="12">
        <v>0.437</v>
      </c>
      <c r="Q318" s="7">
        <v>13</v>
      </c>
      <c r="R318" s="7">
        <v>41</v>
      </c>
      <c r="S318" s="7">
        <v>0.317</v>
      </c>
      <c r="T318" s="1">
        <v>70</v>
      </c>
      <c r="U318" s="1">
        <v>149</v>
      </c>
      <c r="V318" s="1">
        <v>0.47</v>
      </c>
      <c r="W318" s="1">
        <v>0.47099999999999997</v>
      </c>
      <c r="X318" s="16">
        <v>15</v>
      </c>
      <c r="Y318" s="16">
        <v>25</v>
      </c>
      <c r="Z318" s="16">
        <v>0.6</v>
      </c>
      <c r="AA318" s="20">
        <v>17</v>
      </c>
      <c r="AB318" s="20">
        <v>65</v>
      </c>
      <c r="AC318" s="20">
        <v>82</v>
      </c>
      <c r="AD318" s="32">
        <v>22</v>
      </c>
      <c r="AE318" s="34">
        <v>6</v>
      </c>
      <c r="AF318" s="30">
        <v>12</v>
      </c>
      <c r="AG318" s="1">
        <v>24</v>
      </c>
      <c r="AH318" s="1">
        <v>51</v>
      </c>
      <c r="AI318" s="1">
        <v>194</v>
      </c>
      <c r="AJ318" s="1"/>
      <c r="AK318" s="4">
        <f>(AVERAGE(AM318:BB318)/0.87)*0.85+10</f>
        <v>72.499767004109032</v>
      </c>
      <c r="AL318" s="4">
        <f>AVERAGE(AM318:BB318)</f>
        <v>63.970349757146892</v>
      </c>
      <c r="AM318" s="14">
        <f>((P318*100)*0.5+(N318/6.59)*0.5)*0.66+45</f>
        <v>63.577297420333835</v>
      </c>
      <c r="AN318" s="10">
        <f>(BS318-MIN(BS$2:BS$493))/(MAX(BS$2:BS$493)-MIN(BS$2:BS$493))*61 +45</f>
        <v>60.162761351399858</v>
      </c>
      <c r="AO318" s="18">
        <f>IF(Y318&gt;50,((Z318*107)*0.9+(X318/5)*0.1)*0.7+30,((Z318*90)*0.5+(X318/5)*0.5)*0.7+40)</f>
        <v>59.95</v>
      </c>
      <c r="AP318" s="39">
        <f>((AZ318/0.96)*0.4+(AS318/0.96)*0.3+(T318/6.3)*0.4)*0.6+40</f>
        <v>71.476151018901675</v>
      </c>
      <c r="AQ318" s="37">
        <f>(AE318/1.5)*0.57+47</f>
        <v>49.28</v>
      </c>
      <c r="AR318" s="24">
        <f>((AF318/1.8)*0.8+(F318/0.8)*0.2)*0.73+40</f>
        <v>58.67583333333333</v>
      </c>
      <c r="AS318" s="22">
        <f>((AA318/3)*0.6+(AC318/9)*0.2+(AZ318/0.96)*0.2)*0.75+40</f>
        <v>55.427217353231704</v>
      </c>
      <c r="AT318" s="26">
        <f>((AB318/7)*0.65+(AC318/9)*0.2+(AZ318/0.96)*0.25)*0.6+47</f>
        <v>63.22531259132694</v>
      </c>
      <c r="AU318" s="43">
        <f>((AD318/5.5)*0.95+(AY318/0.95)*0.17)*0.67+40</f>
        <v>50.766579052631577</v>
      </c>
      <c r="AV318" s="37">
        <f>(((AG318-321)/-3.21)*0.1+(AU318/0.95)*0.57+(AS318/0.95)*0.2+(AI318/20)*0.2)*0.6+40</f>
        <v>71.99270304640919</v>
      </c>
      <c r="AW318" s="42">
        <f>((AQ318/0.95)*0.4+(AS318/0.95)*0.2+(AR318/0.95)*0.2+(AY318/0.95)*0.2)*0.71+30</f>
        <v>72.036188377564486</v>
      </c>
      <c r="AX318" s="45">
        <f>(BI318*0.3+BK318*0.2+BM318*0.2+AY318*0.1+BN318*0.2)*0.8+30</f>
        <v>64.299056529362588</v>
      </c>
      <c r="AY318" s="47">
        <f>(BI318*0.2+BK318*0.2+BM318*0.2+(AQ318/0.96)*0.45)*0.79+30</f>
        <v>68.564970149253725</v>
      </c>
      <c r="AZ318" s="28">
        <f>(BI318*0.2+BJ318*0.3+(AC318/11)*0.3+(AR318/0.96)*0.1+BM318*0.1+(AY318/0.96)*0.1)*0.65+40</f>
        <v>73.667524394016255</v>
      </c>
      <c r="BA318" s="49">
        <f>IF(C318="C",(((AY318/0.95)*0.35+(AU318/0.95)*0.2+BK318*0.45)*0.55+30),IF(C318="PF",(((AY318/0.95)*0.4+(AU318/0.95)*0.25+BK318*0.35)*0.65+35),(((T318/6.3)*0.1+(AY318/0.95)*0.35+(AU318/0.95)*0.2+BK318*0.35)*0.65+40)))</f>
        <v>68.136406668272215</v>
      </c>
      <c r="BB318" s="45">
        <f>(BL318*0.3+BJ318*0.3+BI318*0.1+BN318*0.1+(AH318/2.8)*0.25)*0.62+40</f>
        <v>72.28759482831282</v>
      </c>
      <c r="BC318" s="5">
        <f>((D318-39)/-0.2)*0.5+50</f>
        <v>85</v>
      </c>
      <c r="BD318" s="5">
        <f>((F318-69)/0.19)*0.45+55</f>
        <v>83.421052631578945</v>
      </c>
      <c r="BE318" s="5">
        <f>((F318-85)/-0.16)*0.45+55</f>
        <v>66.25</v>
      </c>
      <c r="BF318" s="5">
        <f>((G318-161)/1.34)*0.45+55</f>
        <v>84.888059701492537</v>
      </c>
      <c r="BG318" s="5">
        <f>((G318-295)/-1.34)*0.45+55</f>
        <v>70.111940298507463</v>
      </c>
      <c r="BH318" s="5">
        <f>(M318/29.81)*0.45+55</f>
        <v>62.427037906742704</v>
      </c>
      <c r="BI318" s="5">
        <f>((D318-39)/-0.2)</f>
        <v>70</v>
      </c>
      <c r="BJ318" s="5">
        <f>((F318-69)/0.19)</f>
        <v>63.157894736842103</v>
      </c>
      <c r="BK318" s="5">
        <f>((F318-85)/-0.16)</f>
        <v>25</v>
      </c>
      <c r="BL318" s="5">
        <f>((G318-161)/1.34)</f>
        <v>66.417910447761187</v>
      </c>
      <c r="BM318" s="5">
        <f>((G318-295)/-1.34)</f>
        <v>33.582089552238806</v>
      </c>
      <c r="BN318" s="5">
        <f>(M318/29.81)</f>
        <v>16.504528681650452</v>
      </c>
      <c r="BP318" s="51" t="s">
        <v>794</v>
      </c>
      <c r="BQ318" s="51" t="s">
        <v>787</v>
      </c>
      <c r="BS318">
        <v>62.728400000000001</v>
      </c>
    </row>
    <row r="319" spans="1:71" x14ac:dyDescent="0.25">
      <c r="A319" s="1">
        <v>308</v>
      </c>
      <c r="B319" s="1" t="s">
        <v>370</v>
      </c>
      <c r="C319" s="1" t="s">
        <v>50</v>
      </c>
      <c r="D319" s="1">
        <v>23</v>
      </c>
      <c r="E319" s="4">
        <f>(F319-5)</f>
        <v>75</v>
      </c>
      <c r="F319">
        <v>80</v>
      </c>
      <c r="G319">
        <v>225</v>
      </c>
      <c r="H319" t="s">
        <v>630</v>
      </c>
      <c r="I319" s="1" t="s">
        <v>587</v>
      </c>
      <c r="J319" s="1" t="s">
        <v>77</v>
      </c>
      <c r="K319" s="1">
        <v>36</v>
      </c>
      <c r="L319" s="1">
        <v>0</v>
      </c>
      <c r="M319" s="1">
        <v>321</v>
      </c>
      <c r="N319" s="12">
        <v>43</v>
      </c>
      <c r="O319" s="12">
        <v>107</v>
      </c>
      <c r="P319" s="12">
        <v>0.40200000000000002</v>
      </c>
      <c r="Q319" s="7">
        <v>13</v>
      </c>
      <c r="R319" s="7">
        <v>41</v>
      </c>
      <c r="S319" s="7">
        <v>0.317</v>
      </c>
      <c r="T319" s="1">
        <v>30</v>
      </c>
      <c r="U319" s="1">
        <v>66</v>
      </c>
      <c r="V319" s="1">
        <v>0.45500000000000002</v>
      </c>
      <c r="W319" s="1">
        <v>0.46300000000000002</v>
      </c>
      <c r="X319" s="16">
        <v>10</v>
      </c>
      <c r="Y319" s="16">
        <v>15</v>
      </c>
      <c r="Z319" s="16">
        <v>0.66700000000000004</v>
      </c>
      <c r="AA319" s="20">
        <v>6</v>
      </c>
      <c r="AB319" s="20">
        <v>37</v>
      </c>
      <c r="AC319" s="20">
        <v>43</v>
      </c>
      <c r="AD319" s="32">
        <v>6</v>
      </c>
      <c r="AE319" s="34">
        <v>4</v>
      </c>
      <c r="AF319" s="30">
        <v>1</v>
      </c>
      <c r="AG319" s="1">
        <v>17</v>
      </c>
      <c r="AH319" s="1">
        <v>29</v>
      </c>
      <c r="AI319" s="1">
        <v>109</v>
      </c>
      <c r="AJ319" s="1"/>
      <c r="AK319" s="4">
        <f>(AVERAGE(AM319:BB319)/0.87)*0.85+10</f>
        <v>72.254781332888186</v>
      </c>
      <c r="AL319" s="4">
        <f>AVERAGE(AM319:BB319)</f>
        <v>63.719599717191443</v>
      </c>
      <c r="AM319" s="14">
        <f>((P319*100)*0.5+(N319/6.59)*0.5)*0.66+45</f>
        <v>60.419262518968132</v>
      </c>
      <c r="AN319" s="10">
        <f>(BS319-MIN(BS$2:BS$493))/(MAX(BS$2:BS$493)-MIN(BS$2:BS$493))*61 +45</f>
        <v>60.162761351399858</v>
      </c>
      <c r="AO319" s="18">
        <f>IF(Y319&gt;50,((Z319*107)*0.9+(X319/5)*0.1)*0.7+30,((Z319*90)*0.5+(X319/5)*0.5)*0.7+40)</f>
        <v>61.710499999999996</v>
      </c>
      <c r="AP319" s="39">
        <f>((AZ319/0.96)*0.4+(AS319/0.96)*0.3+(T319/6.3)*0.4)*0.6+40</f>
        <v>69.771168423549057</v>
      </c>
      <c r="AQ319" s="37">
        <f>(AE319/1.5)*0.57+47</f>
        <v>48.52</v>
      </c>
      <c r="AR319" s="24">
        <f>((AF319/1.8)*0.8+(F319/0.8)*0.2)*0.73+40</f>
        <v>54.924444444444447</v>
      </c>
      <c r="AS319" s="22">
        <f>((AA319/3)*0.6+(AC319/9)*0.2+(AZ319/0.96)*0.2)*0.75+40</f>
        <v>53.267120529990819</v>
      </c>
      <c r="AT319" s="26">
        <f>((AB319/7)*0.65+(AC319/9)*0.2+(AZ319/0.96)*0.25)*0.6+47</f>
        <v>61.285215768086054</v>
      </c>
      <c r="AU319" s="43">
        <f>((AD319/5.5)*0.95+(AY319/0.95)*0.17)*0.67+40</f>
        <v>49.5424506034689</v>
      </c>
      <c r="AV319" s="37">
        <f>(((AG319-321)/-3.21)*0.1+(AU319/0.95)*0.57+(AS319/0.95)*0.2+(AI319/20)*0.2)*0.6+40</f>
        <v>70.900003590638704</v>
      </c>
      <c r="AW319" s="42">
        <f>((AQ319/0.95)*0.4+(AS319/0.95)*0.2+(AR319/0.95)*0.2+(AY319/0.95)*0.2)*0.71+30</f>
        <v>71.70769573906955</v>
      </c>
      <c r="AX319" s="45">
        <f>(BI319*0.3+BK319*0.2+BM319*0.2+AY319*0.1+BN319*0.2)*0.8+30</f>
        <v>70.185024237258858</v>
      </c>
      <c r="AY319" s="47">
        <f>(BI319*0.2+BK319*0.2+BM319*0.2+(AQ319/0.96)*0.45)*0.79+30</f>
        <v>73.79879384328359</v>
      </c>
      <c r="AZ319" s="28">
        <f>(BI319*0.2+BJ319*0.3+(AC319/11)*0.3+(AR319/0.96)*0.1+BM319*0.1+(AY319/0.96)*0.1)*0.65+40</f>
        <v>74.562904725274535</v>
      </c>
      <c r="BA319" s="49">
        <f>IF(C319="C",(((AY319/0.95)*0.35+(AU319/0.95)*0.2+BK319*0.45)*0.55+30),IF(C319="PF",(((AY319/0.95)*0.4+(AU319/0.95)*0.25+BK319*0.35)*0.65+35),(((T319/6.3)*0.1+(AY319/0.95)*0.35+(AU319/0.95)*0.2+BK319*0.35)*0.65+40)))</f>
        <v>71.871261101942736</v>
      </c>
      <c r="BB319" s="45">
        <f>(BL319*0.3+BJ319*0.3+BI319*0.1+BN319*0.1+(AH319/2.8)*0.25)*0.62+40</f>
        <v>66.884988597687723</v>
      </c>
      <c r="BC319" s="5">
        <f>((D319-39)/-0.2)*0.5+50</f>
        <v>90</v>
      </c>
      <c r="BD319" s="5">
        <f>((F319-69)/0.19)*0.45+55</f>
        <v>81.05263157894737</v>
      </c>
      <c r="BE319" s="5">
        <f>((F319-85)/-0.16)*0.45+55</f>
        <v>69.0625</v>
      </c>
      <c r="BF319" s="5">
        <f>((G319-161)/1.34)*0.45+55</f>
        <v>76.492537313432834</v>
      </c>
      <c r="BG319" s="5">
        <f>((G319-295)/-1.34)*0.45+55</f>
        <v>78.507462686567166</v>
      </c>
      <c r="BH319" s="5">
        <f>(M319/29.81)*0.45+55</f>
        <v>59.845689365984569</v>
      </c>
      <c r="BI319" s="5">
        <f>((D319-39)/-0.2)</f>
        <v>80</v>
      </c>
      <c r="BJ319" s="5">
        <f>((F319-69)/0.19)</f>
        <v>57.89473684210526</v>
      </c>
      <c r="BK319" s="5">
        <f>((F319-85)/-0.16)</f>
        <v>31.25</v>
      </c>
      <c r="BL319" s="5">
        <f>((G319-161)/1.34)</f>
        <v>47.761194029850742</v>
      </c>
      <c r="BM319" s="5">
        <f>((G319-295)/-1.34)</f>
        <v>52.238805970149251</v>
      </c>
      <c r="BN319" s="5">
        <f>(M319/29.81)</f>
        <v>10.768198591076821</v>
      </c>
      <c r="BP319" s="51" t="s">
        <v>793</v>
      </c>
      <c r="BQ319" s="51" t="s">
        <v>790</v>
      </c>
      <c r="BS319">
        <v>62.728400000000001</v>
      </c>
    </row>
    <row r="320" spans="1:71" x14ac:dyDescent="0.25">
      <c r="A320" s="1">
        <v>1</v>
      </c>
      <c r="B320" s="1" t="s">
        <v>27</v>
      </c>
      <c r="C320" s="1" t="s">
        <v>25</v>
      </c>
      <c r="D320" s="1">
        <v>24</v>
      </c>
      <c r="E320" s="4">
        <f>(F320-5)</f>
        <v>74</v>
      </c>
      <c r="F320">
        <v>79</v>
      </c>
      <c r="G320">
        <v>240</v>
      </c>
      <c r="H320" t="s">
        <v>701</v>
      </c>
      <c r="I320" s="1" t="s">
        <v>587</v>
      </c>
      <c r="J320" s="1" t="s">
        <v>28</v>
      </c>
      <c r="K320" s="1">
        <v>68</v>
      </c>
      <c r="L320" s="1">
        <v>22</v>
      </c>
      <c r="M320" s="1">
        <v>1287</v>
      </c>
      <c r="N320" s="12">
        <v>152</v>
      </c>
      <c r="O320" s="12">
        <v>331</v>
      </c>
      <c r="P320" s="12">
        <v>0.45900000000000002</v>
      </c>
      <c r="Q320" s="7">
        <v>18</v>
      </c>
      <c r="R320" s="7">
        <v>60</v>
      </c>
      <c r="S320" s="7">
        <v>0.3</v>
      </c>
      <c r="T320" s="1">
        <v>134</v>
      </c>
      <c r="U320" s="1">
        <v>271</v>
      </c>
      <c r="V320" s="1">
        <v>0.49399999999999999</v>
      </c>
      <c r="W320" s="1">
        <v>0.48599999999999999</v>
      </c>
      <c r="X320" s="16">
        <v>76</v>
      </c>
      <c r="Y320" s="16">
        <v>97</v>
      </c>
      <c r="Z320" s="16">
        <v>0.78400000000000003</v>
      </c>
      <c r="AA320" s="20">
        <v>79</v>
      </c>
      <c r="AB320" s="20">
        <v>222</v>
      </c>
      <c r="AC320" s="20">
        <v>301</v>
      </c>
      <c r="AD320" s="32">
        <v>68</v>
      </c>
      <c r="AE320" s="34">
        <v>27</v>
      </c>
      <c r="AF320" s="30">
        <v>22</v>
      </c>
      <c r="AG320" s="1">
        <v>60</v>
      </c>
      <c r="AH320" s="1">
        <v>147</v>
      </c>
      <c r="AI320" s="1">
        <v>398</v>
      </c>
      <c r="AJ320" s="1"/>
      <c r="AK320" s="4">
        <f>(AVERAGE(AM320:BB320)/0.87)*0.85+10</f>
        <v>79.617637760625044</v>
      </c>
      <c r="AL320" s="4">
        <f>AVERAGE(AM320:BB320)</f>
        <v>71.255699825580919</v>
      </c>
      <c r="AM320" s="14">
        <f>((P320*100)*0.5+(N320/6.59)*0.5)*0.66+45</f>
        <v>67.758532625189687</v>
      </c>
      <c r="AN320" s="10">
        <f>(BS320-MIN(BS$2:BS$493))/(MAX(BS$2:BS$493)-MIN(BS$2:BS$493))*61 +45</f>
        <v>60.14873474515435</v>
      </c>
      <c r="AO320" s="18">
        <f>IF(Y320&gt;50,((Z320*107)*0.9+(X320/5)*0.1)*0.7+30,((Z320*90)*0.5+(X320/5)*0.5)*0.7+40)</f>
        <v>83.913439999999994</v>
      </c>
      <c r="AP320" s="39">
        <f>((AZ320/0.96)*0.4+(AS320/0.96)*0.3+(T320/6.3)*0.4)*0.6+40</f>
        <v>77.355328339628329</v>
      </c>
      <c r="AQ320" s="37">
        <f>(AE320/1.5)*0.57+47</f>
        <v>57.26</v>
      </c>
      <c r="AR320" s="24">
        <f>((AF320/1.8)*0.8+(F320/0.8)*0.2)*0.73+40</f>
        <v>61.555277777777775</v>
      </c>
      <c r="AS320" s="22">
        <f>((AA320/3)*0.6+(AC320/9)*0.2+(AZ320/0.96)*0.2)*0.75+40</f>
        <v>68.943906630228298</v>
      </c>
      <c r="AT320" s="26">
        <f>((AB320/7)*0.65+(AC320/9)*0.2+(AZ320/0.96)*0.25)*0.6+47</f>
        <v>75.459144725466388</v>
      </c>
      <c r="AU320" s="43">
        <f>((AD320/5.5)*0.95+(AY320/0.95)*0.17)*0.67+40</f>
        <v>56.917211154007177</v>
      </c>
      <c r="AV320" s="37">
        <f>(((AG320-321)/-3.21)*0.1+(AU320/0.95)*0.57+(AS320/0.95)*0.2+(AI320/20)*0.2)*0.6+40</f>
        <v>76.465404683737034</v>
      </c>
      <c r="AW320" s="42">
        <f>((AQ320/0.95)*0.4+(AS320/0.95)*0.2+(AR320/0.95)*0.2+(AY320/0.95)*0.2)*0.71+30</f>
        <v>77.903827468896623</v>
      </c>
      <c r="AX320" s="45">
        <f>(BI320*0.3+BK320*0.2+BM320*0.2+AY320*0.1+BN320*0.2)*0.8+30</f>
        <v>73.512046726744501</v>
      </c>
      <c r="AY320" s="47">
        <f>(BI320*0.2+BK320*0.2+BM320*0.2+(AQ320/0.96)*0.45)*0.79+30</f>
        <v>75.464168376865672</v>
      </c>
      <c r="AZ320" s="28">
        <f>(BI320*0.2+BJ320*0.3+(AC320/11)*0.3+(AR320/0.96)*0.1+BM320*0.1+(AY320/0.96)*0.1)*0.65+40</f>
        <v>77.294335766794447</v>
      </c>
      <c r="BA320" s="49">
        <f>IF(C320="C",(((AY320/0.95)*0.35+(AU320/0.95)*0.2+BK320*0.45)*0.55+30),IF(C320="PF",(((AY320/0.95)*0.4+(AU320/0.95)*0.25+BK320*0.35)*0.65+35),(((T320/6.3)*0.1+(AY320/0.95)*0.35+(AU320/0.95)*0.2+BK320*0.35)*0.65+40)))</f>
        <v>73.920440095274984</v>
      </c>
      <c r="BB320" s="45">
        <f>(BL320*0.3+BJ320*0.3+BI320*0.1+BN320*0.1+(AH320/2.8)*0.25)*0.62+40</f>
        <v>76.21939809352925</v>
      </c>
      <c r="BC320" s="5">
        <f>((D320-39)/-0.2)*0.5+50</f>
        <v>87.5</v>
      </c>
      <c r="BD320" s="5">
        <f>((F320-69)/0.19)*0.45+55</f>
        <v>78.68421052631578</v>
      </c>
      <c r="BE320" s="5">
        <f>((F320-85)/-0.16)*0.45+55</f>
        <v>71.875</v>
      </c>
      <c r="BF320" s="5">
        <f>((G320-161)/1.34)*0.45+55</f>
        <v>81.52985074626865</v>
      </c>
      <c r="BG320" s="5">
        <f>((G320-295)/-1.34)*0.45+55</f>
        <v>73.470149253731336</v>
      </c>
      <c r="BH320" s="5">
        <f>(M320/29.81)*0.45+55</f>
        <v>74.428044280442805</v>
      </c>
      <c r="BI320" s="5">
        <f>((D320-39)/-0.2)</f>
        <v>75</v>
      </c>
      <c r="BJ320" s="5">
        <f>((F320-69)/0.19)</f>
        <v>52.631578947368418</v>
      </c>
      <c r="BK320" s="5">
        <f>((F320-85)/-0.16)</f>
        <v>37.5</v>
      </c>
      <c r="BL320" s="5">
        <f>((G320-161)/1.34)</f>
        <v>58.955223880597011</v>
      </c>
      <c r="BM320" s="5">
        <f>((G320-295)/-1.34)</f>
        <v>41.044776119402982</v>
      </c>
      <c r="BN320" s="5">
        <f>(M320/29.81)</f>
        <v>43.173431734317347</v>
      </c>
      <c r="BP320" s="51" t="s">
        <v>790</v>
      </c>
      <c r="BQ320" s="51" t="s">
        <v>787</v>
      </c>
      <c r="BS320">
        <v>62.712000000000003</v>
      </c>
    </row>
    <row r="321" spans="1:71" x14ac:dyDescent="0.25">
      <c r="A321" s="1">
        <v>194</v>
      </c>
      <c r="B321" s="1" t="s">
        <v>255</v>
      </c>
      <c r="C321" s="1" t="s">
        <v>33</v>
      </c>
      <c r="D321" s="1">
        <v>24</v>
      </c>
      <c r="E321" s="4">
        <f>(F321-5)</f>
        <v>79</v>
      </c>
      <c r="F321">
        <v>84</v>
      </c>
      <c r="G321">
        <v>255</v>
      </c>
      <c r="H321" t="s">
        <v>646</v>
      </c>
      <c r="I321" s="1" t="s">
        <v>587</v>
      </c>
      <c r="J321" s="1" t="s">
        <v>36</v>
      </c>
      <c r="K321" s="1">
        <v>41</v>
      </c>
      <c r="L321" s="1">
        <v>14</v>
      </c>
      <c r="M321" s="1">
        <v>712</v>
      </c>
      <c r="N321" s="12">
        <v>85</v>
      </c>
      <c r="O321" s="12">
        <v>178</v>
      </c>
      <c r="P321" s="12">
        <v>0.47799999999999998</v>
      </c>
      <c r="Q321" s="7">
        <v>10</v>
      </c>
      <c r="R321" s="7">
        <v>31</v>
      </c>
      <c r="S321" s="7">
        <v>0.32300000000000001</v>
      </c>
      <c r="T321" s="1">
        <v>75</v>
      </c>
      <c r="U321" s="1">
        <v>147</v>
      </c>
      <c r="V321" s="1">
        <v>0.51</v>
      </c>
      <c r="W321" s="1">
        <v>0.50600000000000001</v>
      </c>
      <c r="X321" s="16">
        <v>39</v>
      </c>
      <c r="Y321" s="16">
        <v>47</v>
      </c>
      <c r="Z321" s="16">
        <v>0.83</v>
      </c>
      <c r="AA321" s="20">
        <v>57</v>
      </c>
      <c r="AB321" s="20">
        <v>77</v>
      </c>
      <c r="AC321" s="20">
        <v>134</v>
      </c>
      <c r="AD321" s="32">
        <v>36</v>
      </c>
      <c r="AE321" s="34">
        <v>27</v>
      </c>
      <c r="AF321" s="30">
        <v>30</v>
      </c>
      <c r="AG321" s="1">
        <v>26</v>
      </c>
      <c r="AH321" s="1">
        <v>70</v>
      </c>
      <c r="AI321" s="1">
        <v>219</v>
      </c>
      <c r="AJ321" s="1"/>
      <c r="AK321" s="4">
        <f>(AVERAGE(AM321:BB321)/0.87)*0.85+10</f>
        <v>74.800862703503995</v>
      </c>
      <c r="AL321" s="4">
        <f>AVERAGE(AM321:BB321)</f>
        <v>66.325588884762908</v>
      </c>
      <c r="AM321" s="14">
        <f>((P321*100)*0.5+(N321/6.59)*0.5)*0.66+45</f>
        <v>65.030449165402132</v>
      </c>
      <c r="AN321" s="10">
        <f>(BS321-MIN(BS$2:BS$493))/(MAX(BS$2:BS$493)-MIN(BS$2:BS$493))*61 +45</f>
        <v>59.994442076453694</v>
      </c>
      <c r="AO321" s="18">
        <f>IF(Y321&gt;50,((Z321*107)*0.9+(X321/5)*0.1)*0.7+30,((Z321*90)*0.5+(X321/5)*0.5)*0.7+40)</f>
        <v>68.875</v>
      </c>
      <c r="AP321" s="39">
        <f>((AZ321/0.96)*0.4+(AS321/0.96)*0.3+(T321/6.3)*0.4)*0.6+40</f>
        <v>74.309774397071806</v>
      </c>
      <c r="AQ321" s="37">
        <f>(AE321/1.5)*0.57+47</f>
        <v>57.26</v>
      </c>
      <c r="AR321" s="24">
        <f>((AF321/1.8)*0.8+(F321/0.8)*0.2)*0.73+40</f>
        <v>65.063333333333333</v>
      </c>
      <c r="AS321" s="22">
        <f>((AA321/3)*0.6+(AC321/9)*0.2+(AZ321/0.96)*0.2)*0.75+40</f>
        <v>63.0522880409859</v>
      </c>
      <c r="AT321" s="26">
        <f>((AB321/7)*0.65+(AC321/9)*0.2+(AZ321/0.96)*0.25)*0.6+47</f>
        <v>65.345621374319236</v>
      </c>
      <c r="AU321" s="43">
        <f>((AD321/5.5)*0.95+(AY321/0.95)*0.17)*0.67+40</f>
        <v>52.409905531997609</v>
      </c>
      <c r="AV321" s="37">
        <f>(((AG321-321)/-3.21)*0.1+(AU321/0.95)*0.57+(AS321/0.95)*0.2+(AI321/20)*0.2)*0.6+40</f>
        <v>73.660084225127193</v>
      </c>
      <c r="AW321" s="42">
        <f>((AQ321/0.95)*0.4+(AS321/0.95)*0.2+(AR321/0.95)*0.2+(AY321/0.95)*0.2)*0.71+30</f>
        <v>76.54515356940729</v>
      </c>
      <c r="AX321" s="45">
        <f>(BI321*0.3+BK321*0.2+BM321*0.2+AY321*0.1+BN321*0.2)*0.8+30</f>
        <v>63.098296733003046</v>
      </c>
      <c r="AY321" s="47">
        <f>(BI321*0.2+BK321*0.2+BM321*0.2+(AQ321/0.96)*0.45)*0.79+30</f>
        <v>68.758011660447764</v>
      </c>
      <c r="AZ321" s="28">
        <f>(BI321*0.2+BJ321*0.3+(AC321/11)*0.3+(AR321/0.96)*0.1+BM321*0.1+(AY321/0.96)*0.1)*0.65+40</f>
        <v>78.521310128976424</v>
      </c>
      <c r="BA321" s="49">
        <f>IF(C321="C",(((AY321/0.95)*0.35+(AU321/0.95)*0.2+BK321*0.45)*0.55+30),IF(C321="PF",(((AY321/0.95)*0.4+(AU321/0.95)*0.25+BK321*0.35)*0.65+35),(((T321/6.3)*0.1+(AY321/0.95)*0.35+(AU321/0.95)*0.2+BK321*0.35)*0.65+40)))</f>
        <v>51.547934845427299</v>
      </c>
      <c r="BB321" s="45">
        <f>(BL321*0.3+BJ321*0.3+BI321*0.1+BN321*0.1+(AH321/2.8)*0.25)*0.62+40</f>
        <v>77.737817074253712</v>
      </c>
      <c r="BC321" s="5">
        <f>((D321-39)/-0.2)*0.5+50</f>
        <v>87.5</v>
      </c>
      <c r="BD321" s="5">
        <f>((F321-69)/0.19)*0.45+55</f>
        <v>90.526315789473685</v>
      </c>
      <c r="BE321" s="5">
        <f>((F321-85)/-0.16)*0.45+55</f>
        <v>57.8125</v>
      </c>
      <c r="BF321" s="5">
        <f>((G321-161)/1.34)*0.45+55</f>
        <v>86.567164179104481</v>
      </c>
      <c r="BG321" s="5">
        <f>((G321-295)/-1.34)*0.45+55</f>
        <v>68.432835820895519</v>
      </c>
      <c r="BH321" s="5">
        <f>(M321/29.81)*0.45+55</f>
        <v>65.748071117074801</v>
      </c>
      <c r="BI321" s="5">
        <f>((D321-39)/-0.2)</f>
        <v>75</v>
      </c>
      <c r="BJ321" s="5">
        <f>((F321-69)/0.19)</f>
        <v>78.94736842105263</v>
      </c>
      <c r="BK321" s="5">
        <f>((F321-85)/-0.16)</f>
        <v>6.25</v>
      </c>
      <c r="BL321" s="5">
        <f>((G321-161)/1.34)</f>
        <v>70.149253731343279</v>
      </c>
      <c r="BM321" s="5">
        <f>((G321-295)/-1.34)</f>
        <v>29.850746268656714</v>
      </c>
      <c r="BN321" s="5">
        <f>(M321/29.81)</f>
        <v>23.884602482388463</v>
      </c>
      <c r="BP321" s="51" t="s">
        <v>807</v>
      </c>
      <c r="BQ321" s="51" t="s">
        <v>790</v>
      </c>
      <c r="BS321">
        <v>62.531599999999997</v>
      </c>
    </row>
    <row r="322" spans="1:71" x14ac:dyDescent="0.25">
      <c r="A322" s="1">
        <v>399</v>
      </c>
      <c r="B322" s="1" t="s">
        <v>464</v>
      </c>
      <c r="C322" s="1" t="s">
        <v>50</v>
      </c>
      <c r="D322" s="1">
        <v>21</v>
      </c>
      <c r="E322" s="4">
        <f>(F322-5)</f>
        <v>76</v>
      </c>
      <c r="F322">
        <v>81</v>
      </c>
      <c r="G322">
        <v>214</v>
      </c>
      <c r="H322" t="s">
        <v>725</v>
      </c>
      <c r="I322" s="1" t="s">
        <v>587</v>
      </c>
      <c r="J322" s="1" t="s">
        <v>43</v>
      </c>
      <c r="K322" s="1">
        <v>74</v>
      </c>
      <c r="L322" s="1">
        <v>32</v>
      </c>
      <c r="M322" s="1">
        <v>1131</v>
      </c>
      <c r="N322" s="12">
        <v>146</v>
      </c>
      <c r="O322" s="12">
        <v>346</v>
      </c>
      <c r="P322" s="12">
        <v>0.42199999999999999</v>
      </c>
      <c r="Q322" s="7">
        <v>31</v>
      </c>
      <c r="R322" s="7">
        <v>127</v>
      </c>
      <c r="S322" s="7">
        <v>0.24399999999999999</v>
      </c>
      <c r="T322" s="1">
        <v>115</v>
      </c>
      <c r="U322" s="1">
        <v>219</v>
      </c>
      <c r="V322" s="1">
        <v>0.52500000000000002</v>
      </c>
      <c r="W322" s="1">
        <v>0.46700000000000003</v>
      </c>
      <c r="X322" s="16">
        <v>63</v>
      </c>
      <c r="Y322" s="16">
        <v>94</v>
      </c>
      <c r="Z322" s="16">
        <v>0.67</v>
      </c>
      <c r="AA322" s="20">
        <v>35</v>
      </c>
      <c r="AB322" s="20">
        <v>128</v>
      </c>
      <c r="AC322" s="20">
        <v>163</v>
      </c>
      <c r="AD322" s="32">
        <v>77</v>
      </c>
      <c r="AE322" s="34">
        <v>38</v>
      </c>
      <c r="AF322" s="30">
        <v>26</v>
      </c>
      <c r="AG322" s="1">
        <v>76</v>
      </c>
      <c r="AH322" s="1">
        <v>135</v>
      </c>
      <c r="AI322" s="1">
        <v>386</v>
      </c>
      <c r="AJ322" s="1"/>
      <c r="AK322" s="4">
        <f>(AVERAGE(AM322:BB322)/0.87)*0.85+10</f>
        <v>79.150850024342162</v>
      </c>
      <c r="AL322" s="4">
        <f>AVERAGE(AM322:BB322)</f>
        <v>70.777928848444333</v>
      </c>
      <c r="AM322" s="14">
        <f>((P322*100)*0.5+(N322/6.59)*0.5)*0.66+45</f>
        <v>66.237077389984833</v>
      </c>
      <c r="AN322" s="10">
        <f>(BS322-MIN(BS$2:BS$493))/(MAX(BS$2:BS$493)-MIN(BS$2:BS$493))*61 +45</f>
        <v>59.615723707824841</v>
      </c>
      <c r="AO322" s="18">
        <f>IF(Y322&gt;50,((Z322*107)*0.9+(X322/5)*0.1)*0.7+30,((Z322*90)*0.5+(X322/5)*0.5)*0.7+40)</f>
        <v>76.046700000000001</v>
      </c>
      <c r="AP322" s="39">
        <f>((AZ322/0.96)*0.4+(AS322/0.96)*0.3+(T322/6.3)*0.4)*0.6+40</f>
        <v>75.875837318676162</v>
      </c>
      <c r="AQ322" s="37">
        <f>(AE322/1.5)*0.57+47</f>
        <v>61.44</v>
      </c>
      <c r="AR322" s="24">
        <f>((AF322/1.8)*0.8+(F322/0.8)*0.2)*0.73+40</f>
        <v>63.218055555555551</v>
      </c>
      <c r="AS322" s="22">
        <f>((AA322/3)*0.6+(AC322/9)*0.2+(AZ322/0.96)*0.2)*0.75+40</f>
        <v>60.554714184274374</v>
      </c>
      <c r="AT322" s="26">
        <f>((AB322/7)*0.65+(AC322/9)*0.2+(AZ322/0.96)*0.25)*0.6+47</f>
        <v>68.892809422369609</v>
      </c>
      <c r="AU322" s="43">
        <f>((AD322/5.5)*0.95+(AY322/0.95)*0.17)*0.67+40</f>
        <v>58.559258736842111</v>
      </c>
      <c r="AV322" s="37">
        <f>(((AG322-321)/-3.21)*0.1+(AU322/0.95)*0.57+(AS322/0.95)*0.2+(AI322/20)*0.2)*0.6+40</f>
        <v>75.625788926139521</v>
      </c>
      <c r="AW322" s="42">
        <f>((AQ322/0.95)*0.4+(AS322/0.95)*0.2+(AR322/0.95)*0.2+(AY322/0.95)*0.2)*0.71+30</f>
        <v>78.896656077058012</v>
      </c>
      <c r="AX322" s="45">
        <f>(BI322*0.3+BK322*0.2+BM322*0.2+AY322*0.1+BN322*0.2)*0.8+30</f>
        <v>77.779907651544363</v>
      </c>
      <c r="AY322" s="47">
        <f>(BI322*0.2+BK322*0.2+BM322*0.2+(AQ322/0.96)*0.45)*0.79+30</f>
        <v>80.472746268656721</v>
      </c>
      <c r="AZ322" s="28">
        <f>(BI322*0.2+BJ322*0.3+(AC322/11)*0.3+(AR322/0.96)*0.1+BM322*0.1+(AY322/0.96)*0.1)*0.65+40</f>
        <v>80.563504112689316</v>
      </c>
      <c r="BA322" s="49">
        <f>IF(C322="C",(((AY322/0.95)*0.35+(AU322/0.95)*0.2+BK322*0.45)*0.55+30),IF(C322="PF",(((AY322/0.95)*0.4+(AU322/0.95)*0.25+BK322*0.35)*0.65+35),(((T322/6.3)*0.1+(AY322/0.95)*0.35+(AU322/0.95)*0.2+BK322*0.35)*0.65+40)))</f>
        <v>74.158485212201498</v>
      </c>
      <c r="BB322" s="45">
        <f>(BL322*0.3+BJ322*0.3+BI322*0.1+BN322*0.1+(AH322/2.8)*0.25)*0.62+40</f>
        <v>74.509597011292598</v>
      </c>
      <c r="BC322" s="5">
        <f>((D322-39)/-0.2)*0.5+50</f>
        <v>95</v>
      </c>
      <c r="BD322" s="5">
        <f>((F322-69)/0.19)*0.45+55</f>
        <v>83.421052631578945</v>
      </c>
      <c r="BE322" s="5">
        <f>((F322-85)/-0.16)*0.45+55</f>
        <v>66.25</v>
      </c>
      <c r="BF322" s="5">
        <f>((G322-161)/1.34)*0.45+55</f>
        <v>72.798507462686572</v>
      </c>
      <c r="BG322" s="5">
        <f>((G322-295)/-1.34)*0.45+55</f>
        <v>82.201492537313428</v>
      </c>
      <c r="BH322" s="5">
        <f>(M322/29.81)*0.45+55</f>
        <v>72.073129822207306</v>
      </c>
      <c r="BI322" s="5">
        <f>((D322-39)/-0.2)</f>
        <v>90</v>
      </c>
      <c r="BJ322" s="5">
        <f>((F322-69)/0.19)</f>
        <v>63.157894736842103</v>
      </c>
      <c r="BK322" s="5">
        <f>((F322-85)/-0.16)</f>
        <v>25</v>
      </c>
      <c r="BL322" s="5">
        <f>((G322-161)/1.34)</f>
        <v>39.552238805970148</v>
      </c>
      <c r="BM322" s="5">
        <f>((G322-295)/-1.34)</f>
        <v>60.447761194029844</v>
      </c>
      <c r="BN322" s="5">
        <f>(M322/29.81)</f>
        <v>37.940288493794029</v>
      </c>
      <c r="BP322" s="51" t="s">
        <v>791</v>
      </c>
      <c r="BQ322" s="51" t="s">
        <v>787</v>
      </c>
      <c r="BS322">
        <v>62.088799999999999</v>
      </c>
    </row>
    <row r="323" spans="1:71" x14ac:dyDescent="0.25">
      <c r="A323" s="1">
        <v>222</v>
      </c>
      <c r="B323" s="1" t="s">
        <v>283</v>
      </c>
      <c r="C323" s="1" t="s">
        <v>33</v>
      </c>
      <c r="D323" s="1">
        <v>28</v>
      </c>
      <c r="E323" s="4">
        <f>(F323-5)</f>
        <v>77</v>
      </c>
      <c r="F323">
        <v>82</v>
      </c>
      <c r="G323">
        <v>250</v>
      </c>
      <c r="H323" t="s">
        <v>602</v>
      </c>
      <c r="I323" s="1" t="s">
        <v>645</v>
      </c>
      <c r="J323" s="1" t="s">
        <v>67</v>
      </c>
      <c r="K323" s="1">
        <v>76</v>
      </c>
      <c r="L323" s="1">
        <v>76</v>
      </c>
      <c r="M323" s="1">
        <v>2318</v>
      </c>
      <c r="N323" s="12">
        <v>519</v>
      </c>
      <c r="O323" s="12">
        <v>965</v>
      </c>
      <c r="P323" s="12">
        <v>0.53800000000000003</v>
      </c>
      <c r="Q323" s="7">
        <v>11</v>
      </c>
      <c r="R323" s="7">
        <v>36</v>
      </c>
      <c r="S323" s="7">
        <v>0.30599999999999999</v>
      </c>
      <c r="T323" s="1">
        <v>508</v>
      </c>
      <c r="U323" s="1">
        <v>929</v>
      </c>
      <c r="V323" s="1">
        <v>0.54700000000000004</v>
      </c>
      <c r="W323" s="1">
        <v>0.54400000000000004</v>
      </c>
      <c r="X323" s="16">
        <v>107</v>
      </c>
      <c r="Y323" s="16">
        <v>141</v>
      </c>
      <c r="Z323" s="16">
        <v>0.75900000000000001</v>
      </c>
      <c r="AA323" s="20">
        <v>131</v>
      </c>
      <c r="AB323" s="20">
        <v>413</v>
      </c>
      <c r="AC323" s="20">
        <v>544</v>
      </c>
      <c r="AD323" s="32">
        <v>244</v>
      </c>
      <c r="AE323" s="34">
        <v>68</v>
      </c>
      <c r="AF323" s="30">
        <v>98</v>
      </c>
      <c r="AG323" s="1">
        <v>100</v>
      </c>
      <c r="AH323" s="1">
        <v>121</v>
      </c>
      <c r="AI323" s="1">
        <v>1156</v>
      </c>
      <c r="AJ323" s="1"/>
      <c r="AK323" s="4">
        <f>(AVERAGE(AM323:BB323)/0.87)*0.85+10</f>
        <v>87.933742830625505</v>
      </c>
      <c r="AL323" s="4">
        <f>AVERAGE(AM323:BB323)</f>
        <v>79.767477956051991</v>
      </c>
      <c r="AM323" s="14">
        <f>((P323*100)*0.5+(N323/6.59)*0.5)*0.66+45</f>
        <v>88.743377845220039</v>
      </c>
      <c r="AN323" s="10">
        <f>(BS323-MIN(BS$2:BS$493))/(MAX(BS$2:BS$493)-MIN(BS$2:BS$493))*61 +45</f>
        <v>59.419351220387654</v>
      </c>
      <c r="AO323" s="18">
        <f>IF(Y323&gt;50,((Z323*107)*0.9+(X323/5)*0.1)*0.7+30,((Z323*90)*0.5+(X323/5)*0.5)*0.7+40)</f>
        <v>82.66219000000001</v>
      </c>
      <c r="AP323" s="39">
        <v>94</v>
      </c>
      <c r="AQ323" s="37">
        <f>(AE323/1.5)*0.57+47</f>
        <v>72.84</v>
      </c>
      <c r="AR323" s="24">
        <f>((AF323/1.8)*0.8+(F323/0.8)*0.2)*0.73+40</f>
        <v>86.760555555555555</v>
      </c>
      <c r="AS323" s="22">
        <f>((AA323/3)*0.6+(AC323/9)*0.2+(AZ323/0.96)*0.2)*0.75+40</f>
        <v>81.716479912613096</v>
      </c>
      <c r="AT323" s="26">
        <f>((AB323/7)*0.65+(AC323/9)*0.2+(AZ323/0.96)*0.25)*0.6+47</f>
        <v>90.263146579279748</v>
      </c>
      <c r="AU323" s="43">
        <f>((AD323/5.5)*0.95+(AY323/0.95)*0.17)*0.67+40</f>
        <v>77.10151614413877</v>
      </c>
      <c r="AV323" s="37">
        <f>(((AG323-321)/-3.21)*0.1+(AU323/0.95)*0.57+(AS323/0.95)*0.2+(AI323/20)*0.2)*0.6+40</f>
        <v>89.145468606557458</v>
      </c>
      <c r="AW323" s="42">
        <f>((AQ323/0.95)*0.4+(AS323/0.95)*0.2+(AR323/0.95)*0.2+(AY323/0.95)*0.2)*0.71+30</f>
        <v>88.00910281334103</v>
      </c>
      <c r="AX323" s="45">
        <f>(BI323*0.3+BK323*0.2+BM323*0.2+AY323*0.1+BN323*0.2)*0.8+30</f>
        <v>69.929159536742659</v>
      </c>
      <c r="AY323" s="47">
        <f>(BI323*0.2+BK323*0.2+BM323*0.2+(AQ323/0.96)*0.45)*0.79+30</f>
        <v>73.932032649253728</v>
      </c>
      <c r="AZ323" s="28">
        <f>(BI323*0.2+BJ323*0.3+(AC323/11)*0.3+(AR323/0.96)*0.1+BM323*0.1+(AY323/0.96)*0.1)*0.65+40</f>
        <v>83.198804774057066</v>
      </c>
      <c r="BA323" s="49">
        <f>IF(C323="C",(((AY323/0.95)*0.35+(AU323/0.95)*0.2+BK323*0.45)*0.55+30),IF(C323="PF",(((AY323/0.95)*0.4+(AU323/0.95)*0.25+BK323*0.35)*0.65+35),(((T323/6.3)*0.1+(AY323/0.95)*0.35+(AU323/0.95)*0.2+BK323*0.35)*0.65+40)))</f>
        <v>58.549133485091168</v>
      </c>
      <c r="BB323" s="45">
        <f>(BL323*0.3+BJ323*0.3+BI323*0.1+BN323*0.1+(AH323/2.8)*0.25)*0.62+40</f>
        <v>80.009328174593662</v>
      </c>
      <c r="BC323" s="5">
        <f>((D323-39)/-0.2)*0.5+50</f>
        <v>77.5</v>
      </c>
      <c r="BD323" s="5">
        <f>((F323-69)/0.19)*0.45+55</f>
        <v>85.78947368421052</v>
      </c>
      <c r="BE323" s="5">
        <f>((F323-85)/-0.16)*0.45+55</f>
        <v>63.4375</v>
      </c>
      <c r="BF323" s="5">
        <f>((G323-161)/1.34)*0.45+55</f>
        <v>84.888059701492537</v>
      </c>
      <c r="BG323" s="5">
        <f>((G323-295)/-1.34)*0.45+55</f>
        <v>70.111940298507463</v>
      </c>
      <c r="BH323" s="5">
        <f>(M323/29.81)*0.45+55</f>
        <v>89.99161355249916</v>
      </c>
      <c r="BI323" s="5">
        <f>((D323-39)/-0.2)</f>
        <v>55</v>
      </c>
      <c r="BJ323" s="5">
        <f>((F323-69)/0.19)</f>
        <v>68.421052631578945</v>
      </c>
      <c r="BK323" s="5">
        <f>((F323-85)/-0.16)</f>
        <v>18.75</v>
      </c>
      <c r="BL323" s="5">
        <f>((G323-161)/1.34)</f>
        <v>66.417910447761187</v>
      </c>
      <c r="BM323" s="5">
        <f>((G323-295)/-1.34)</f>
        <v>33.582089552238806</v>
      </c>
      <c r="BN323" s="5">
        <f>(M323/29.81)</f>
        <v>77.759141227775913</v>
      </c>
      <c r="BP323" s="51" t="s">
        <v>785</v>
      </c>
      <c r="BQ323" s="51" t="s">
        <v>781</v>
      </c>
      <c r="BS323">
        <v>61.859200000000001</v>
      </c>
    </row>
    <row r="324" spans="1:71" x14ac:dyDescent="0.25">
      <c r="A324" s="1">
        <v>430</v>
      </c>
      <c r="B324" s="1" t="s">
        <v>495</v>
      </c>
      <c r="C324" s="1" t="s">
        <v>50</v>
      </c>
      <c r="D324" s="1">
        <v>25</v>
      </c>
      <c r="E324" s="4">
        <f>(F324-5)</f>
        <v>74</v>
      </c>
      <c r="F324">
        <v>79</v>
      </c>
      <c r="G324">
        <v>225</v>
      </c>
      <c r="H324" t="s">
        <v>727</v>
      </c>
      <c r="I324" s="1" t="s">
        <v>587</v>
      </c>
      <c r="J324" s="1" t="s">
        <v>105</v>
      </c>
      <c r="K324" s="1">
        <v>29</v>
      </c>
      <c r="L324" s="1">
        <v>13</v>
      </c>
      <c r="M324" s="1">
        <v>430</v>
      </c>
      <c r="N324" s="12">
        <v>45</v>
      </c>
      <c r="O324" s="12">
        <v>114</v>
      </c>
      <c r="P324" s="12">
        <v>0.39500000000000002</v>
      </c>
      <c r="Q324" s="7">
        <v>11</v>
      </c>
      <c r="R324" s="7">
        <v>36</v>
      </c>
      <c r="S324" s="7">
        <v>0.30599999999999999</v>
      </c>
      <c r="T324" s="1">
        <v>34</v>
      </c>
      <c r="U324" s="1">
        <v>78</v>
      </c>
      <c r="V324" s="1">
        <v>0.436</v>
      </c>
      <c r="W324" s="1">
        <v>0.443</v>
      </c>
      <c r="X324" s="16">
        <v>26</v>
      </c>
      <c r="Y324" s="16">
        <v>41</v>
      </c>
      <c r="Z324" s="16">
        <v>0.63400000000000001</v>
      </c>
      <c r="AA324" s="20">
        <v>14</v>
      </c>
      <c r="AB324" s="20">
        <v>39</v>
      </c>
      <c r="AC324" s="20">
        <v>53</v>
      </c>
      <c r="AD324" s="32">
        <v>22</v>
      </c>
      <c r="AE324" s="34">
        <v>12</v>
      </c>
      <c r="AF324" s="30">
        <v>1</v>
      </c>
      <c r="AG324" s="1">
        <v>19</v>
      </c>
      <c r="AH324" s="1">
        <v>36</v>
      </c>
      <c r="AI324" s="1">
        <v>127</v>
      </c>
      <c r="AJ324" s="1"/>
      <c r="AK324" s="4">
        <f>(AVERAGE(AM324:BB324)/0.87)*0.85+10</f>
        <v>72.575503175353504</v>
      </c>
      <c r="AL324" s="4">
        <f>AVERAGE(AM324:BB324)</f>
        <v>64.047867955950053</v>
      </c>
      <c r="AM324" s="14">
        <f>((P324*100)*0.5+(N324/6.59)*0.5)*0.66+45</f>
        <v>60.288414264036419</v>
      </c>
      <c r="AN324" s="10">
        <f>(BS324-MIN(BS$2:BS$493))/(MAX(BS$2:BS$493)-MIN(BS$2:BS$493))*61 +45</f>
        <v>59.419351220387654</v>
      </c>
      <c r="AO324" s="18">
        <f>IF(Y324&gt;50,((Z324*107)*0.9+(X324/5)*0.1)*0.7+30,((Z324*90)*0.5+(X324/5)*0.5)*0.7+40)</f>
        <v>61.790999999999997</v>
      </c>
      <c r="AP324" s="39">
        <f>((AZ324/0.96)*0.4+(AS324/0.96)*0.3+(T324/6.3)*0.4)*0.6+40</f>
        <v>69.586211301530298</v>
      </c>
      <c r="AQ324" s="37">
        <f>(AE324/1.5)*0.57+47</f>
        <v>51.56</v>
      </c>
      <c r="AR324" s="24">
        <f>((AF324/1.8)*0.8+(F324/0.8)*0.2)*0.73+40</f>
        <v>54.741944444444442</v>
      </c>
      <c r="AS324" s="22">
        <f>((AA324/3)*0.6+(AC324/9)*0.2+(AZ324/0.96)*0.2)*0.75+40</f>
        <v>54.301709952238056</v>
      </c>
      <c r="AT324" s="26">
        <f>((AB324/7)*0.65+(AC324/9)*0.2+(AZ324/0.96)*0.25)*0.6+47</f>
        <v>61.197900428428539</v>
      </c>
      <c r="AU324" s="43">
        <f>((AD324/5.5)*0.95+(AY324/0.95)*0.17)*0.67+40</f>
        <v>51.45802083552632</v>
      </c>
      <c r="AV324" s="37">
        <f>(((AG324-321)/-3.21)*0.1+(AU324/0.95)*0.57+(AS324/0.95)*0.2+(AI324/20)*0.2)*0.6+40</f>
        <v>71.790910676261547</v>
      </c>
      <c r="AW324" s="42">
        <f>((AQ324/0.95)*0.4+(AS324/0.95)*0.2+(AR324/0.95)*0.2+(AY324/0.95)*0.2)*0.71+30</f>
        <v>72.823567526394925</v>
      </c>
      <c r="AX324" s="45">
        <f>(BI324*0.3+BK324*0.2+BM324*0.2+AY324*0.1+BN324*0.2)*0.8+30</f>
        <v>69.412722814917373</v>
      </c>
      <c r="AY324" s="47">
        <f>(BI324*0.2+BK324*0.2+BM324*0.2+(AQ324/0.96)*0.45)*0.79+30</f>
        <v>74.332043843283586</v>
      </c>
      <c r="AZ324" s="28">
        <f>(BI324*0.2+BJ324*0.3+(AC324/11)*0.3+(AR324/0.96)*0.1+BM324*0.1+(AY324/0.96)*0.1)*0.65+40</f>
        <v>72.437610360990249</v>
      </c>
      <c r="BA324" s="49">
        <f>IF(C324="C",(((AY324/0.95)*0.35+(AU324/0.95)*0.2+BK324*0.45)*0.55+30),IF(C324="PF",(((AY324/0.95)*0.4+(AU324/0.95)*0.25+BK324*0.35)*0.65+35),(((T324/6.3)*0.1+(AY324/0.95)*0.35+(AU324/0.95)*0.2+BK324*0.35)*0.65+40)))</f>
        <v>73.724235948652009</v>
      </c>
      <c r="BB324" s="45">
        <f>(BL324*0.3+BJ324*0.3+BI324*0.1+BN324*0.1+(AH324/2.8)*0.25)*0.62+40</f>
        <v>65.900243678109334</v>
      </c>
      <c r="BC324" s="5">
        <f>((D324-39)/-0.2)*0.5+50</f>
        <v>85</v>
      </c>
      <c r="BD324" s="5">
        <f>((F324-69)/0.19)*0.45+55</f>
        <v>78.68421052631578</v>
      </c>
      <c r="BE324" s="5">
        <f>((F324-85)/-0.16)*0.45+55</f>
        <v>71.875</v>
      </c>
      <c r="BF324" s="5">
        <f>((G324-161)/1.34)*0.45+55</f>
        <v>76.492537313432834</v>
      </c>
      <c r="BG324" s="5">
        <f>((G324-295)/-1.34)*0.45+55</f>
        <v>78.507462686567166</v>
      </c>
      <c r="BH324" s="5">
        <f>(M324/29.81)*0.45+55</f>
        <v>61.491110365649114</v>
      </c>
      <c r="BI324" s="5">
        <f>((D324-39)/-0.2)</f>
        <v>70</v>
      </c>
      <c r="BJ324" s="5">
        <f>((F324-69)/0.19)</f>
        <v>52.631578947368418</v>
      </c>
      <c r="BK324" s="5">
        <f>((F324-85)/-0.16)</f>
        <v>37.5</v>
      </c>
      <c r="BL324" s="5">
        <f>((G324-161)/1.34)</f>
        <v>47.761194029850742</v>
      </c>
      <c r="BM324" s="5">
        <f>((G324-295)/-1.34)</f>
        <v>52.238805970149251</v>
      </c>
      <c r="BN324" s="5">
        <f>(M324/29.81)</f>
        <v>14.424689701442469</v>
      </c>
      <c r="BP324" s="51" t="s">
        <v>796</v>
      </c>
      <c r="BQ324" s="51" t="s">
        <v>789</v>
      </c>
      <c r="BS324">
        <v>61.859200000000001</v>
      </c>
    </row>
    <row r="325" spans="1:71" x14ac:dyDescent="0.25">
      <c r="A325" s="1">
        <v>437</v>
      </c>
      <c r="B325" s="1" t="s">
        <v>502</v>
      </c>
      <c r="C325" s="1" t="s">
        <v>503</v>
      </c>
      <c r="D325" s="1">
        <v>26</v>
      </c>
      <c r="E325" s="4">
        <f>(F325-5)</f>
        <v>75</v>
      </c>
      <c r="F325">
        <v>80</v>
      </c>
      <c r="G325">
        <v>225</v>
      </c>
      <c r="H325" t="s">
        <v>594</v>
      </c>
      <c r="I325" s="1" t="s">
        <v>587</v>
      </c>
      <c r="J325" s="1" t="s">
        <v>28</v>
      </c>
      <c r="K325" s="1">
        <v>62</v>
      </c>
      <c r="L325" s="1">
        <v>37</v>
      </c>
      <c r="M325" s="1">
        <v>1490</v>
      </c>
      <c r="N325" s="12">
        <v>182</v>
      </c>
      <c r="O325" s="12">
        <v>442</v>
      </c>
      <c r="P325" s="12">
        <v>0.41199999999999998</v>
      </c>
      <c r="Q325" s="7">
        <v>7</v>
      </c>
      <c r="R325" s="7">
        <v>22</v>
      </c>
      <c r="S325" s="7">
        <v>0.318</v>
      </c>
      <c r="T325" s="1">
        <v>175</v>
      </c>
      <c r="U325" s="1">
        <v>420</v>
      </c>
      <c r="V325" s="1">
        <v>0.41699999999999998</v>
      </c>
      <c r="W325" s="1">
        <v>0.42</v>
      </c>
      <c r="X325" s="16">
        <v>72</v>
      </c>
      <c r="Y325" s="16">
        <v>99</v>
      </c>
      <c r="Z325" s="16">
        <v>0.72699999999999998</v>
      </c>
      <c r="AA325" s="20">
        <v>65</v>
      </c>
      <c r="AB325" s="20">
        <v>130</v>
      </c>
      <c r="AC325" s="20">
        <v>195</v>
      </c>
      <c r="AD325" s="32">
        <v>69</v>
      </c>
      <c r="AE325" s="34">
        <v>37</v>
      </c>
      <c r="AF325" s="30">
        <v>8</v>
      </c>
      <c r="AG325" s="1">
        <v>74</v>
      </c>
      <c r="AH325" s="1">
        <v>101</v>
      </c>
      <c r="AI325" s="1">
        <v>443</v>
      </c>
      <c r="AJ325" s="1"/>
      <c r="AK325" s="4">
        <f>(AVERAGE(AM325:BB325)/0.87)*0.85+10</f>
        <v>78.364866422698427</v>
      </c>
      <c r="AL325" s="4">
        <f>AVERAGE(AM325:BB325)</f>
        <v>69.973451514997208</v>
      </c>
      <c r="AM325" s="14">
        <f>((P325*100)*0.5+(N325/6.59)*0.5)*0.66+45</f>
        <v>67.709808801213967</v>
      </c>
      <c r="AN325" s="10">
        <f>(BS325-MIN(BS$2:BS$493))/(MAX(BS$2:BS$493)-MIN(BS$2:BS$493))*61 +45</f>
        <v>59.363244795405599</v>
      </c>
      <c r="AO325" s="18">
        <f>IF(Y325&gt;50,((Z325*107)*0.9+(X325/5)*0.1)*0.7+30,((Z325*90)*0.5+(X325/5)*0.5)*0.7+40)</f>
        <v>80.015070000000009</v>
      </c>
      <c r="AP325" s="39">
        <f>((AZ325/0.96)*0.4+(AS325/0.96)*0.3+(T325/6.3)*0.4)*0.6+40</f>
        <v>77.723248197926267</v>
      </c>
      <c r="AQ325" s="37">
        <f>(AE325/1.5)*0.57+47</f>
        <v>61.06</v>
      </c>
      <c r="AR325" s="24">
        <f>((AF325/1.8)*0.8+(F325/0.8)*0.2)*0.73+40</f>
        <v>57.195555555555558</v>
      </c>
      <c r="AS325" s="22">
        <f>((AA325/3)*0.6+(AC325/9)*0.2+(AZ325/0.96)*0.2)*0.75+40</f>
        <v>64.814870786718657</v>
      </c>
      <c r="AT325" s="26">
        <f>((AB325/7)*0.65+(AC325/9)*0.2+(AZ325/0.96)*0.25)*0.6+47</f>
        <v>68.657727929575799</v>
      </c>
      <c r="AU325" s="43">
        <f>((AD325/5.5)*0.95+(AY325/0.95)*0.17)*0.67+40</f>
        <v>57.105875696471294</v>
      </c>
      <c r="AV325" s="37">
        <f>(((AG325-321)/-3.21)*0.1+(AU325/0.95)*0.57+(AS325/0.95)*0.2+(AI325/20)*0.2)*0.6+40</f>
        <v>76.0200792536954</v>
      </c>
      <c r="AW325" s="42">
        <f>((AQ325/0.95)*0.4+(AS325/0.95)*0.2+(AR325/0.95)*0.2+(AY325/0.95)*0.2)*0.71+30</f>
        <v>77.861912977736011</v>
      </c>
      <c r="AX325" s="45">
        <f>(BI325*0.3+BK325*0.2+BM325*0.2+AY325*0.1+BN325*0.2)*0.8+30</f>
        <v>73.0413262994863</v>
      </c>
      <c r="AY325" s="47">
        <f>(BI325*0.2+BK325*0.2+BM325*0.2+(AQ325/0.96)*0.45)*0.79+30</f>
        <v>76.072512593283591</v>
      </c>
      <c r="AZ325" s="28">
        <f>(BI325*0.2+BJ325*0.3+(AC325/11)*0.3+(AR325/0.96)*0.1+BM325*0.1+(AY325/0.96)*0.1)*0.65+40</f>
        <v>75.615173034999401</v>
      </c>
      <c r="BA325" s="49">
        <f>IF(C325="C",(((AY325/0.95)*0.35+(AU325/0.95)*0.2+BK325*0.45)*0.55+30),IF(C325="PF",(((AY325/0.95)*0.4+(AU325/0.95)*0.25+BK325*0.35)*0.65+35),(((T325/6.3)*0.1+(AY325/0.95)*0.35+(AU325/0.95)*0.2+BK325*0.35)*0.65+40)))</f>
        <v>74.946783666622167</v>
      </c>
      <c r="BB325" s="45">
        <f>(BL325*0.3+BJ325*0.3+BI325*0.1+BN325*0.1+(AH325/2.8)*0.25)*0.62+40</f>
        <v>72.372034651265153</v>
      </c>
      <c r="BC325" s="5">
        <f>((D325-39)/-0.2)*0.5+50</f>
        <v>82.5</v>
      </c>
      <c r="BD325" s="5">
        <f>((F325-69)/0.19)*0.45+55</f>
        <v>81.05263157894737</v>
      </c>
      <c r="BE325" s="5">
        <f>((F325-85)/-0.16)*0.45+55</f>
        <v>69.0625</v>
      </c>
      <c r="BF325" s="5">
        <f>((G325-161)/1.34)*0.45+55</f>
        <v>76.492537313432834</v>
      </c>
      <c r="BG325" s="5">
        <f>((G325-295)/-1.34)*0.45+55</f>
        <v>78.507462686567166</v>
      </c>
      <c r="BH325" s="5">
        <f>(M325/29.81)*0.45+55</f>
        <v>77.49245219724925</v>
      </c>
      <c r="BI325" s="5">
        <f>((D325-39)/-0.2)</f>
        <v>65</v>
      </c>
      <c r="BJ325" s="5">
        <f>((F325-69)/0.19)</f>
        <v>57.89473684210526</v>
      </c>
      <c r="BK325" s="5">
        <f>((F325-85)/-0.16)</f>
        <v>31.25</v>
      </c>
      <c r="BL325" s="5">
        <f>((G325-161)/1.34)</f>
        <v>47.761194029850742</v>
      </c>
      <c r="BM325" s="5">
        <f>((G325-295)/-1.34)</f>
        <v>52.238805970149251</v>
      </c>
      <c r="BN325" s="5">
        <f>(M325/29.81)</f>
        <v>49.983227104998328</v>
      </c>
      <c r="BP325" s="51" t="s">
        <v>803</v>
      </c>
      <c r="BQ325" s="51" t="s">
        <v>787</v>
      </c>
      <c r="BS325">
        <v>61.793599999999998</v>
      </c>
    </row>
    <row r="326" spans="1:71" x14ac:dyDescent="0.25">
      <c r="A326" s="1">
        <v>457</v>
      </c>
      <c r="B326" s="1" t="s">
        <v>523</v>
      </c>
      <c r="C326" s="1" t="s">
        <v>33</v>
      </c>
      <c r="D326" s="1">
        <v>24</v>
      </c>
      <c r="E326" s="4">
        <f>(F326-5)</f>
        <v>79</v>
      </c>
      <c r="F326">
        <v>84</v>
      </c>
      <c r="G326">
        <v>260</v>
      </c>
      <c r="H326" t="s">
        <v>667</v>
      </c>
      <c r="I326" s="1" t="s">
        <v>686</v>
      </c>
      <c r="J326" s="1" t="s">
        <v>182</v>
      </c>
      <c r="K326" s="1">
        <v>74</v>
      </c>
      <c r="L326" s="1">
        <v>74</v>
      </c>
      <c r="M326" s="1">
        <v>2529</v>
      </c>
      <c r="N326" s="12">
        <v>631</v>
      </c>
      <c r="O326" s="12">
        <v>1206</v>
      </c>
      <c r="P326" s="12">
        <v>0.52300000000000002</v>
      </c>
      <c r="Q326" s="7">
        <v>2</v>
      </c>
      <c r="R326" s="7">
        <v>6</v>
      </c>
      <c r="S326" s="7">
        <v>0.33300000000000002</v>
      </c>
      <c r="T326" s="1">
        <v>629</v>
      </c>
      <c r="U326" s="1">
        <v>1200</v>
      </c>
      <c r="V326" s="1">
        <v>0.52400000000000002</v>
      </c>
      <c r="W326" s="1">
        <v>0.52400000000000002</v>
      </c>
      <c r="X326" s="16">
        <v>164</v>
      </c>
      <c r="Y326" s="16">
        <v>218</v>
      </c>
      <c r="Z326" s="16">
        <v>0.752</v>
      </c>
      <c r="AA326" s="20">
        <v>238</v>
      </c>
      <c r="AB326" s="20">
        <v>572</v>
      </c>
      <c r="AC326" s="20">
        <v>810</v>
      </c>
      <c r="AD326" s="32">
        <v>147</v>
      </c>
      <c r="AE326" s="34">
        <v>54</v>
      </c>
      <c r="AF326" s="30">
        <v>54</v>
      </c>
      <c r="AG326" s="1">
        <v>148</v>
      </c>
      <c r="AH326" s="1">
        <v>220</v>
      </c>
      <c r="AI326" s="1">
        <v>1428</v>
      </c>
      <c r="AJ326" s="1"/>
      <c r="AK326" s="4">
        <f>(AVERAGE(AM326:BB326)/0.87)*0.85+10</f>
        <v>88.381865174436186</v>
      </c>
      <c r="AL326" s="4">
        <f>AVERAGE(AM326:BB326)</f>
        <v>80.226144355011144</v>
      </c>
      <c r="AM326" s="14">
        <f>((P326*100)*0.5+(N326/6.59)*0.5)*0.66+45</f>
        <v>93.856875569044007</v>
      </c>
      <c r="AN326" s="10">
        <f>(BS326-MIN(BS$2:BS$493))/(MAX(BS$2:BS$493)-MIN(BS$2:BS$493))*61 +45</f>
        <v>59.293111764178036</v>
      </c>
      <c r="AO326" s="18">
        <f>IF(Y326&gt;50,((Z326*107)*0.9+(X326/5)*0.1)*0.7+30,((Z326*90)*0.5+(X326/5)*0.5)*0.7+40)</f>
        <v>82.988320000000002</v>
      </c>
      <c r="AP326" s="39">
        <v>96</v>
      </c>
      <c r="AQ326" s="37">
        <f>(AE326/1.5)*0.57+47</f>
        <v>67.52</v>
      </c>
      <c r="AR326" s="24">
        <f>((AF326/1.8)*0.8+(F326/0.8)*0.2)*0.73+40</f>
        <v>72.849999999999994</v>
      </c>
      <c r="AS326" s="22">
        <v>96</v>
      </c>
      <c r="AT326" s="26">
        <v>96</v>
      </c>
      <c r="AU326" s="43">
        <f>((AD326/5.5)*0.95+(AY326/0.95)*0.17)*0.67+40</f>
        <v>65.640477406698565</v>
      </c>
      <c r="AV326" s="37">
        <f>(((AG326-321)/-3.21)*0.1+(AU326/0.95)*0.57+(AS326/0.95)*0.2+(AI326/20)*0.2)*0.6+40</f>
        <v>87.558532515698261</v>
      </c>
      <c r="AW326" s="42">
        <f>((AQ326/0.95)*0.4+(AS326/0.95)*0.2+(AR326/0.95)*0.2+(AY326/0.95)*0.2)*0.71+30</f>
        <v>86.180859921445403</v>
      </c>
      <c r="AX326" s="45">
        <f>(BI326*0.3+BK326*0.2+BM326*0.2+AY326*0.1+BN326*0.2)*0.8+30</f>
        <v>72.510502198300685</v>
      </c>
      <c r="AY326" s="47">
        <f>(BI326*0.2+BK326*0.2+BM326*0.2+(AQ326/0.96)*0.45)*0.79+30</f>
        <v>71.967865671641789</v>
      </c>
      <c r="AZ326" s="28">
        <f>(BI326*0.2+BJ326*0.3+(AC326/11)*0.3+(AR326/0.96)*0.1+BM326*0.1+(AY326/0.96)*0.1)*0.65+40</f>
        <v>91.006965266743435</v>
      </c>
      <c r="BA326" s="49">
        <f>IF(C326="C",(((AY326/0.95)*0.35+(AU326/0.95)*0.2+BK326*0.45)*0.55+30),IF(C326="PF",(((AY326/0.95)*0.4+(AU326/0.95)*0.25+BK326*0.35)*0.65+35),(((T326/6.3)*0.1+(AY326/0.95)*0.35+(AU326/0.95)*0.2+BK326*0.35)*0.65+40)))</f>
        <v>53.730313585818834</v>
      </c>
      <c r="BB326" s="45">
        <f>(BL326*0.3+BJ326*0.3+BI326*0.1+BN326*0.1+(AH326/2.8)*0.25)*0.62+40</f>
        <v>90.514485780609334</v>
      </c>
      <c r="BC326" s="5">
        <f>((D326-39)/-0.2)*0.5+50</f>
        <v>87.5</v>
      </c>
      <c r="BD326" s="5">
        <f>((F326-69)/0.19)*0.45+55</f>
        <v>90.526315789473685</v>
      </c>
      <c r="BE326" s="5">
        <f>((F326-85)/-0.16)*0.45+55</f>
        <v>57.8125</v>
      </c>
      <c r="BF326" s="5">
        <f>((G326-161)/1.34)*0.45+55</f>
        <v>88.24626865671641</v>
      </c>
      <c r="BG326" s="5">
        <f>((G326-295)/-1.34)*0.45+55</f>
        <v>66.753731343283576</v>
      </c>
      <c r="BH326" s="5">
        <f>(M326/29.81)*0.45+55</f>
        <v>93.176786313317677</v>
      </c>
      <c r="BI326" s="5">
        <f>((D326-39)/-0.2)</f>
        <v>75</v>
      </c>
      <c r="BJ326" s="5">
        <f>((F326-69)/0.19)</f>
        <v>78.94736842105263</v>
      </c>
      <c r="BK326" s="5">
        <f>((F326-85)/-0.16)</f>
        <v>6.25</v>
      </c>
      <c r="BL326" s="5">
        <f>((G326-161)/1.34)</f>
        <v>73.880597014925371</v>
      </c>
      <c r="BM326" s="5">
        <f>((G326-295)/-1.34)</f>
        <v>26.119402985074625</v>
      </c>
      <c r="BN326" s="5">
        <f>(M326/29.81)</f>
        <v>84.837302918483729</v>
      </c>
      <c r="BP326" s="51" t="s">
        <v>795</v>
      </c>
      <c r="BQ326" s="51" t="s">
        <v>790</v>
      </c>
      <c r="BS326">
        <v>61.711599999999997</v>
      </c>
    </row>
    <row r="327" spans="1:71" x14ac:dyDescent="0.25">
      <c r="A327" s="1">
        <v>335</v>
      </c>
      <c r="B327" s="1" t="s">
        <v>397</v>
      </c>
      <c r="C327" s="1" t="s">
        <v>33</v>
      </c>
      <c r="D327" s="1">
        <v>28</v>
      </c>
      <c r="E327" s="4">
        <f>(F327-5)</f>
        <v>80</v>
      </c>
      <c r="F327">
        <v>85</v>
      </c>
      <c r="G327">
        <v>250</v>
      </c>
      <c r="H327" t="s">
        <v>586</v>
      </c>
      <c r="I327" s="1" t="s">
        <v>599</v>
      </c>
      <c r="J327" s="1" t="s">
        <v>53</v>
      </c>
      <c r="K327" s="1">
        <v>81</v>
      </c>
      <c r="L327" s="1">
        <v>80</v>
      </c>
      <c r="M327" s="1">
        <v>2045</v>
      </c>
      <c r="N327" s="12">
        <v>314</v>
      </c>
      <c r="O327" s="12">
        <v>566</v>
      </c>
      <c r="P327" s="12">
        <v>0.55500000000000005</v>
      </c>
      <c r="Q327" s="7">
        <v>2</v>
      </c>
      <c r="R327" s="7">
        <v>6</v>
      </c>
      <c r="S327" s="7">
        <v>0.33300000000000002</v>
      </c>
      <c r="T327" s="1">
        <v>312</v>
      </c>
      <c r="U327" s="1">
        <v>560</v>
      </c>
      <c r="V327" s="1">
        <v>0.55700000000000005</v>
      </c>
      <c r="W327" s="1">
        <v>0.55700000000000005</v>
      </c>
      <c r="X327" s="16">
        <v>155</v>
      </c>
      <c r="Y327" s="16">
        <v>216</v>
      </c>
      <c r="Z327" s="16">
        <v>0.71799999999999997</v>
      </c>
      <c r="AA327" s="20">
        <v>203</v>
      </c>
      <c r="AB327" s="20">
        <v>388</v>
      </c>
      <c r="AC327" s="20">
        <v>591</v>
      </c>
      <c r="AD327" s="32">
        <v>55</v>
      </c>
      <c r="AE327" s="34">
        <v>33</v>
      </c>
      <c r="AF327" s="30">
        <v>97</v>
      </c>
      <c r="AG327" s="1">
        <v>116</v>
      </c>
      <c r="AH327" s="1">
        <v>227</v>
      </c>
      <c r="AI327" s="1">
        <v>785</v>
      </c>
      <c r="AJ327" s="1"/>
      <c r="AK327" s="4">
        <f>(AVERAGE(AM327:BB327)/0.87)*0.85+10</f>
        <v>83.942853740865928</v>
      </c>
      <c r="AL327" s="4">
        <f>AVERAGE(AM327:BB327)</f>
        <v>75.682685593592183</v>
      </c>
      <c r="AM327" s="14">
        <f>((P327*100)*0.5+(N327/6.59)*0.5)*0.66+45</f>
        <v>79.038823975720788</v>
      </c>
      <c r="AN327" s="10">
        <f>(BS327-MIN(BS$2:BS$493))/(MAX(BS$2:BS$493)-MIN(BS$2:BS$493))*61 +45</f>
        <v>59.293111764178036</v>
      </c>
      <c r="AO327" s="18">
        <f>IF(Y327&gt;50,((Z327*107)*0.9+(X327/5)*0.1)*0.7+30,((Z327*90)*0.5+(X327/5)*0.5)*0.7+40)</f>
        <v>80.57038</v>
      </c>
      <c r="AP327" s="39">
        <f>((AZ327/0.96)*0.4+(AS327/0.96)*0.3+(T327/6.3)*0.4)*0.6+40</f>
        <v>90.641457801964776</v>
      </c>
      <c r="AQ327" s="37">
        <f>(AE327/1.5)*0.57+47</f>
        <v>59.54</v>
      </c>
      <c r="AR327" s="24">
        <f>((AF327/1.8)*0.8+(F327/0.8)*0.2)*0.73+40</f>
        <v>86.983611111111117</v>
      </c>
      <c r="AS327" s="22">
        <f>((AA327/3)*0.6+(AC327/9)*0.2+(AZ327/0.96)*0.2)*0.7+41</f>
        <v>91.241329924037814</v>
      </c>
      <c r="AT327" s="26">
        <f>((AB327/7)*0.65+(AC327/9)*0.2+(AZ327/0.96)*0.25)*0.6+47</f>
        <v>90.027139204326232</v>
      </c>
      <c r="AU327" s="43">
        <f>((AD327/5.5)*0.95+(AY327/0.95)*0.17)*0.67+40</f>
        <v>54.283373128289476</v>
      </c>
      <c r="AV327" s="37">
        <f>(((AG327-321)/-3.21)*0.1+(AU327/0.95)*0.57+(AS327/0.95)*0.2+(AI327/20)*0.2)*0.6+40</f>
        <v>79.609010649102515</v>
      </c>
      <c r="AW327" s="42">
        <f>((AQ327/0.95)*0.4+(AS327/0.95)*0.2+(AR327/0.95)*0.2+(AY327/0.95)*0.2)*0.71+30</f>
        <v>84.311161132300199</v>
      </c>
      <c r="AX327" s="45">
        <f>(BI327*0.3+BK327*0.2+BM327*0.2+AY327*0.1+BN327*0.2)*0.8+30</f>
        <v>64.832866929396118</v>
      </c>
      <c r="AY327" s="47">
        <f>(BI327*0.2+BK327*0.2+BM327*0.2+(AQ327/0.96)*0.45)*0.79+30</f>
        <v>66.044376399253736</v>
      </c>
      <c r="AZ327" s="28">
        <f>(BI327*0.2+BJ327*0.3+(AC327/11)*0.3+(AR327/0.96)*0.1+BM327*0.1+(AY327/0.96)*0.1)*0.65+40</f>
        <v>86.5919766219736</v>
      </c>
      <c r="BA327" s="49">
        <f>IF(C327="C",(((AY327/0.95)*0.35+(AU327/0.95)*0.2+BK327*0.45)*0.55+30),IF(C327="PF",(((AY327/0.95)*0.4+(AU327/0.95)*0.25+BK327*0.35)*0.65+35),(((T327/6.3)*0.1+(AY327/0.95)*0.35+(AU327/0.95)*0.2+BK327*0.35)*0.65+40)))</f>
        <v>49.66811947470336</v>
      </c>
      <c r="BB327" s="45">
        <f>(BL327*0.3+BJ327*0.3+BI327*0.1+BN327*0.1+(AH327/2.8)*0.25)*0.62+40</f>
        <v>88.246231381117184</v>
      </c>
      <c r="BC327" s="5">
        <f>((D327-39)/-0.2)*0.5+50</f>
        <v>77.5</v>
      </c>
      <c r="BD327" s="5">
        <f>((F327-69)/0.19)*0.45+55</f>
        <v>92.89473684210526</v>
      </c>
      <c r="BE327" s="5">
        <f>((F327-85)/-0.16)*0.45+55</f>
        <v>55</v>
      </c>
      <c r="BF327" s="5">
        <f>((G327-161)/1.34)*0.45+55</f>
        <v>84.888059701492537</v>
      </c>
      <c r="BG327" s="5">
        <f>((G327-295)/-1.34)*0.45+55</f>
        <v>70.111940298507463</v>
      </c>
      <c r="BH327" s="5">
        <f>(M327/29.81)*0.45+55</f>
        <v>85.870513250587052</v>
      </c>
      <c r="BI327" s="5">
        <f>((D327-39)/-0.2)</f>
        <v>55</v>
      </c>
      <c r="BJ327" s="5">
        <f>((F327-69)/0.19)</f>
        <v>84.21052631578948</v>
      </c>
      <c r="BK327" s="5">
        <f>((F327-85)/-0.16)</f>
        <v>0</v>
      </c>
      <c r="BL327" s="5">
        <f>((G327-161)/1.34)</f>
        <v>66.417910447761187</v>
      </c>
      <c r="BM327" s="5">
        <f>((G327-295)/-1.34)</f>
        <v>33.582089552238806</v>
      </c>
      <c r="BN327" s="5">
        <f>(M327/29.81)</f>
        <v>68.601140556860116</v>
      </c>
      <c r="BP327" s="51" t="s">
        <v>793</v>
      </c>
      <c r="BQ327" s="51" t="s">
        <v>790</v>
      </c>
      <c r="BS327">
        <v>61.711599999999997</v>
      </c>
    </row>
    <row r="328" spans="1:71" x14ac:dyDescent="0.25">
      <c r="A328" s="1">
        <v>279</v>
      </c>
      <c r="B328" s="1" t="s">
        <v>341</v>
      </c>
      <c r="C328" s="1" t="s">
        <v>33</v>
      </c>
      <c r="D328" s="1">
        <v>21</v>
      </c>
      <c r="E328" s="4">
        <f>(F328-5)</f>
        <v>80</v>
      </c>
      <c r="F328">
        <v>85</v>
      </c>
      <c r="G328">
        <v>255</v>
      </c>
      <c r="H328" t="s">
        <v>627</v>
      </c>
      <c r="I328" s="1" t="s">
        <v>742</v>
      </c>
      <c r="J328" s="1" t="s">
        <v>86</v>
      </c>
      <c r="K328" s="1">
        <v>69</v>
      </c>
      <c r="L328" s="1">
        <v>44</v>
      </c>
      <c r="M328" s="1">
        <v>1518</v>
      </c>
      <c r="N328" s="12">
        <v>179</v>
      </c>
      <c r="O328" s="12">
        <v>353</v>
      </c>
      <c r="P328" s="12">
        <v>0.50700000000000001</v>
      </c>
      <c r="Q328" s="7">
        <v>1</v>
      </c>
      <c r="R328" s="7">
        <v>3</v>
      </c>
      <c r="S328" s="7">
        <v>0.33300000000000002</v>
      </c>
      <c r="T328" s="1">
        <v>178</v>
      </c>
      <c r="U328" s="1">
        <v>350</v>
      </c>
      <c r="V328" s="1">
        <v>0.50900000000000001</v>
      </c>
      <c r="W328" s="1">
        <v>0.50800000000000001</v>
      </c>
      <c r="X328" s="16">
        <v>73</v>
      </c>
      <c r="Y328" s="16">
        <v>104</v>
      </c>
      <c r="Z328" s="16">
        <v>0.70199999999999996</v>
      </c>
      <c r="AA328" s="20">
        <v>142</v>
      </c>
      <c r="AB328" s="20">
        <v>312</v>
      </c>
      <c r="AC328" s="20">
        <v>454</v>
      </c>
      <c r="AD328" s="32">
        <v>32</v>
      </c>
      <c r="AE328" s="34">
        <v>34</v>
      </c>
      <c r="AF328" s="30">
        <v>105</v>
      </c>
      <c r="AG328" s="1">
        <v>74</v>
      </c>
      <c r="AH328" s="1">
        <v>213</v>
      </c>
      <c r="AI328" s="1">
        <v>432</v>
      </c>
      <c r="AJ328" s="1"/>
      <c r="AK328" s="4">
        <f>(AVERAGE(AM328:BB328)/0.87)*0.85+10</f>
        <v>82.810837160381951</v>
      </c>
      <c r="AL328" s="4">
        <f>AVERAGE(AM328:BB328)</f>
        <v>74.524033328861535</v>
      </c>
      <c r="AM328" s="14">
        <f>((P328*100)*0.5+(N328/6.59)*0.5)*0.66+45</f>
        <v>70.694581183611533</v>
      </c>
      <c r="AN328" s="10">
        <f>(BS328-MIN(BS$2:BS$493))/(MAX(BS$2:BS$493)-MIN(BS$2:BS$493))*61 +45</f>
        <v>59.152845701722903</v>
      </c>
      <c r="AO328" s="18">
        <f>IF(Y328&gt;50,((Z328*107)*0.9+(X328/5)*0.1)*0.7+30,((Z328*90)*0.5+(X328/5)*0.5)*0.7+40)</f>
        <v>78.343819999999994</v>
      </c>
      <c r="AP328" s="39">
        <f>((AZ328/0.96)*0.4+(AS328/0.96)*0.3+(T328/6.3)*0.4)*0.6+40</f>
        <v>84.548243559107732</v>
      </c>
      <c r="AQ328" s="37">
        <f>(AE328/1.5)*0.57+47</f>
        <v>59.92</v>
      </c>
      <c r="AR328" s="24">
        <f>((AF328/1.8)*0.8+(F328/0.8)*0.2)*0.73+40</f>
        <v>89.579166666666652</v>
      </c>
      <c r="AS328" s="22">
        <f>((AA328/3)*0.6+(AC328/9)*0.2+(AZ328/0.96)*0.2)*0.75+40</f>
        <v>82.77144494815218</v>
      </c>
      <c r="AT328" s="26">
        <f>((AB328/7)*0.65+(AC328/9)*0.2+(AZ328/0.96)*0.25)*0.6+47</f>
        <v>84.340968757675995</v>
      </c>
      <c r="AU328" s="43">
        <f>((AD328/5.5)*0.95+(AY328/0.95)*0.17)*0.67+40</f>
        <v>52.230850977272731</v>
      </c>
      <c r="AV328" s="37">
        <f>(((AG328-321)/-3.21)*0.1+(AU328/0.95)*0.57+(AS328/0.95)*0.2+(AI328/20)*0.2)*0.6+40</f>
        <v>76.467269196228159</v>
      </c>
      <c r="AW328" s="42">
        <f>((AQ328/0.95)*0.4+(AS328/0.95)*0.2+(AR328/0.95)*0.2+(AY328/0.95)*0.2)*0.71+30</f>
        <v>84.306204150092483</v>
      </c>
      <c r="AX328" s="45">
        <f>(BI328*0.3+BK328*0.2+BM328*0.2+AY328*0.1+BN328*0.2)*0.8+30</f>
        <v>70.213764311835661</v>
      </c>
      <c r="AY328" s="47">
        <f>(BI328*0.2+BK328*0.2+BM328*0.2+(AQ328/0.96)*0.45)*0.79+30</f>
        <v>71.125542910447763</v>
      </c>
      <c r="AZ328" s="28">
        <f>(BI328*0.2+BJ328*0.3+(AC328/11)*0.3+(AR328/0.96)*0.1+BM328*0.1+(AY328/0.96)*0.1)*0.65+40</f>
        <v>88.990581001507238</v>
      </c>
      <c r="BA328" s="49">
        <f>IF(C328="C",(((AY328/0.95)*0.35+(AU328/0.95)*0.2+BK328*0.45)*0.55+30),IF(C328="PF",(((AY328/0.95)*0.4+(AU328/0.95)*0.25+BK328*0.35)*0.65+35),(((T328/6.3)*0.1+(AY328/0.95)*0.35+(AU328/0.95)*0.2+BK328*0.35)*0.65+40)))</f>
        <v>50.460063808169679</v>
      </c>
      <c r="BB328" s="45">
        <f>(BL328*0.3+BJ328*0.3+BI328*0.1+BN328*0.1+(AH328/2.8)*0.25)*0.62+40</f>
        <v>89.239186089293838</v>
      </c>
      <c r="BC328" s="5">
        <f>((D328-39)/-0.2)*0.5+50</f>
        <v>95</v>
      </c>
      <c r="BD328" s="5">
        <f>((F328-69)/0.19)*0.45+55</f>
        <v>92.89473684210526</v>
      </c>
      <c r="BE328" s="5">
        <f>((F328-85)/-0.16)*0.45+55</f>
        <v>55</v>
      </c>
      <c r="BF328" s="5">
        <f>((G328-161)/1.34)*0.45+55</f>
        <v>86.567164179104481</v>
      </c>
      <c r="BG328" s="5">
        <f>((G328-295)/-1.34)*0.45+55</f>
        <v>68.432835820895519</v>
      </c>
      <c r="BH328" s="5">
        <f>(M328/29.81)*0.45+55</f>
        <v>77.915129151291524</v>
      </c>
      <c r="BI328" s="5">
        <f>((D328-39)/-0.2)</f>
        <v>90</v>
      </c>
      <c r="BJ328" s="5">
        <f>((F328-69)/0.19)</f>
        <v>84.21052631578948</v>
      </c>
      <c r="BK328" s="5">
        <f>((F328-85)/-0.16)</f>
        <v>0</v>
      </c>
      <c r="BL328" s="5">
        <f>((G328-161)/1.34)</f>
        <v>70.149253731343279</v>
      </c>
      <c r="BM328" s="5">
        <f>((G328-295)/-1.34)</f>
        <v>29.850746268656714</v>
      </c>
      <c r="BN328" s="5">
        <f>(M328/29.81)</f>
        <v>50.922509225092256</v>
      </c>
      <c r="BP328" s="51" t="s">
        <v>788</v>
      </c>
      <c r="BQ328" s="51" t="s">
        <v>790</v>
      </c>
      <c r="BS328">
        <v>61.547600000000003</v>
      </c>
    </row>
    <row r="329" spans="1:71" x14ac:dyDescent="0.25">
      <c r="A329" s="1">
        <v>463</v>
      </c>
      <c r="B329" s="1" t="s">
        <v>529</v>
      </c>
      <c r="C329" s="1" t="s">
        <v>50</v>
      </c>
      <c r="D329" s="1">
        <v>32</v>
      </c>
      <c r="E329" s="4">
        <f>(F329-5)</f>
        <v>74</v>
      </c>
      <c r="F329">
        <v>79</v>
      </c>
      <c r="G329">
        <v>220</v>
      </c>
      <c r="H329" t="s">
        <v>608</v>
      </c>
      <c r="I329" s="1" t="s">
        <v>587</v>
      </c>
      <c r="J329" s="1" t="s">
        <v>89</v>
      </c>
      <c r="K329" s="1">
        <v>32</v>
      </c>
      <c r="L329" s="1">
        <v>0</v>
      </c>
      <c r="M329" s="1">
        <v>286</v>
      </c>
      <c r="N329" s="12">
        <v>14</v>
      </c>
      <c r="O329" s="12">
        <v>34</v>
      </c>
      <c r="P329" s="12">
        <v>0.41199999999999998</v>
      </c>
      <c r="Q329" s="7">
        <v>1</v>
      </c>
      <c r="R329" s="7">
        <v>3</v>
      </c>
      <c r="S329" s="7">
        <v>0.33300000000000002</v>
      </c>
      <c r="T329" s="1">
        <v>13</v>
      </c>
      <c r="U329" s="1">
        <v>31</v>
      </c>
      <c r="V329" s="1">
        <v>0.41899999999999998</v>
      </c>
      <c r="W329" s="1">
        <v>0.42599999999999999</v>
      </c>
      <c r="X329" s="16">
        <v>6</v>
      </c>
      <c r="Y329" s="16">
        <v>15</v>
      </c>
      <c r="Z329" s="16">
        <v>0.4</v>
      </c>
      <c r="AA329" s="20">
        <v>17</v>
      </c>
      <c r="AB329" s="20">
        <v>40</v>
      </c>
      <c r="AC329" s="20">
        <v>57</v>
      </c>
      <c r="AD329" s="32">
        <v>11</v>
      </c>
      <c r="AE329" s="34">
        <v>15</v>
      </c>
      <c r="AF329" s="30">
        <v>4</v>
      </c>
      <c r="AG329" s="1">
        <v>18</v>
      </c>
      <c r="AH329" s="1">
        <v>19</v>
      </c>
      <c r="AI329" s="1">
        <v>35</v>
      </c>
      <c r="AJ329" s="1"/>
      <c r="AK329" s="4">
        <f>(AVERAGE(AM329:BB329)/0.87)*0.85+10</f>
        <v>70.287660021095178</v>
      </c>
      <c r="AL329" s="4">
        <f>AVERAGE(AM329:BB329)</f>
        <v>61.706193198062124</v>
      </c>
      <c r="AM329" s="14">
        <f>((P329*100)*0.5+(N329/6.59)*0.5)*0.66+45</f>
        <v>59.297062215477993</v>
      </c>
      <c r="AN329" s="10">
        <f>(BS329-MIN(BS$2:BS$493))/(MAX(BS$2:BS$493)-MIN(BS$2:BS$493))*61 +45</f>
        <v>59.152845701722903</v>
      </c>
      <c r="AO329" s="18">
        <f>IF(Y329&gt;50,((Z329*107)*0.9+(X329/5)*0.1)*0.7+30,((Z329*90)*0.5+(X329/5)*0.5)*0.7+40)</f>
        <v>53.019999999999996</v>
      </c>
      <c r="AP329" s="39">
        <f>((AZ329/0.96)*0.4+(AS329/0.96)*0.3+(T329/6.3)*0.4)*0.6+40</f>
        <v>67.632792389023876</v>
      </c>
      <c r="AQ329" s="37">
        <f>(AE329/1.5)*0.57+47</f>
        <v>52.7</v>
      </c>
      <c r="AR329" s="24">
        <f>((AF329/1.8)*0.8+(F329/0.8)*0.2)*0.73+40</f>
        <v>55.715277777777779</v>
      </c>
      <c r="AS329" s="22">
        <f>((AA329/3)*0.6+(AC329/9)*0.2+(AZ329/0.96)*0.2)*0.75+40</f>
        <v>54.118911493027014</v>
      </c>
      <c r="AT329" s="26">
        <f>((AB329/7)*0.65+(AC329/9)*0.2+(AZ329/0.96)*0.25)*0.6+47</f>
        <v>60.607482921598439</v>
      </c>
      <c r="AU329" s="43">
        <f>((AD329/5.5)*0.95+(AY329/0.95)*0.17)*0.67+40</f>
        <v>49.643301463815789</v>
      </c>
      <c r="AV329" s="37">
        <f>(((AG329-321)/-3.21)*0.1+(AU329/0.95)*0.57+(AS329/0.95)*0.2+(AI329/20)*0.2)*0.6+40</f>
        <v>70.581212959540991</v>
      </c>
      <c r="AW329" s="42">
        <f>((AQ329/0.95)*0.4+(AS329/0.95)*0.2+(AR329/0.95)*0.2+(AY329/0.95)*0.2)*0.71+30</f>
        <v>72.607166008011575</v>
      </c>
      <c r="AX329" s="45">
        <f>(BI329*0.3+BK329*0.2+BM329*0.2+AY329*0.1+BN329*0.2)*0.8+30</f>
        <v>60.47537941771769</v>
      </c>
      <c r="AY329" s="47">
        <f>(BI329*0.2+BK329*0.2+BM329*0.2+(AQ329/0.96)*0.45)*0.79+30</f>
        <v>69.813752332089564</v>
      </c>
      <c r="AZ329" s="28">
        <f>(BI329*0.2+BJ329*0.3+(AC329/11)*0.3+(AR329/0.96)*0.1+BM329*0.1+(AY329/0.96)*0.1)*0.65+40</f>
        <v>67.961033555372865</v>
      </c>
      <c r="BA329" s="49">
        <f>IF(C329="C",(((AY329/0.95)*0.35+(AU329/0.95)*0.2+BK329*0.45)*0.55+30),IF(C329="PF",(((AY329/0.95)*0.4+(AU329/0.95)*0.25+BK329*0.35)*0.65+35),(((T329/6.3)*0.1+(AY329/0.95)*0.35+(AU329/0.95)*0.2+BK329*0.35)*0.65+40)))</f>
        <v>72.177227348175848</v>
      </c>
      <c r="BB329" s="45">
        <f>(BL329*0.3+BJ329*0.3+BI329*0.1+BN329*0.1+(AH329/2.8)*0.25)*0.62+40</f>
        <v>61.795645585641694</v>
      </c>
      <c r="BC329" s="5">
        <f>((D329-39)/-0.2)*0.5+50</f>
        <v>67.5</v>
      </c>
      <c r="BD329" s="5">
        <f>((F329-69)/0.19)*0.45+55</f>
        <v>78.68421052631578</v>
      </c>
      <c r="BE329" s="5">
        <f>((F329-85)/-0.16)*0.45+55</f>
        <v>71.875</v>
      </c>
      <c r="BF329" s="5">
        <f>((G329-161)/1.34)*0.45+55</f>
        <v>74.81343283582089</v>
      </c>
      <c r="BG329" s="5">
        <f>((G329-295)/-1.34)*0.45+55</f>
        <v>80.18656716417911</v>
      </c>
      <c r="BH329" s="5">
        <f>(M329/29.81)*0.45+55</f>
        <v>59.317343173431738</v>
      </c>
      <c r="BI329" s="5">
        <f>((D329-39)/-0.2)</f>
        <v>35</v>
      </c>
      <c r="BJ329" s="5">
        <f>((F329-69)/0.19)</f>
        <v>52.631578947368418</v>
      </c>
      <c r="BK329" s="5">
        <f>((F329-85)/-0.16)</f>
        <v>37.5</v>
      </c>
      <c r="BL329" s="5">
        <f>((G329-161)/1.34)</f>
        <v>44.029850746268657</v>
      </c>
      <c r="BM329" s="5">
        <f>((G329-295)/-1.34)</f>
        <v>55.970149253731343</v>
      </c>
      <c r="BN329" s="5">
        <f>(M329/29.81)</f>
        <v>9.5940959409594093</v>
      </c>
      <c r="BP329" s="51" t="s">
        <v>781</v>
      </c>
      <c r="BQ329" s="51" t="s">
        <v>781</v>
      </c>
      <c r="BS329">
        <v>61.547600000000003</v>
      </c>
    </row>
    <row r="330" spans="1:71" x14ac:dyDescent="0.25">
      <c r="A330" s="1">
        <v>140</v>
      </c>
      <c r="B330" s="1" t="s">
        <v>201</v>
      </c>
      <c r="C330" s="1" t="s">
        <v>50</v>
      </c>
      <c r="D330" s="1">
        <v>23</v>
      </c>
      <c r="E330" s="4">
        <f>(F330-5)</f>
        <v>75</v>
      </c>
      <c r="F330">
        <v>80</v>
      </c>
      <c r="G330">
        <v>220</v>
      </c>
      <c r="H330" t="s">
        <v>740</v>
      </c>
      <c r="I330" s="1" t="s">
        <v>587</v>
      </c>
      <c r="J330" s="1" t="s">
        <v>28</v>
      </c>
      <c r="K330" s="1">
        <v>39</v>
      </c>
      <c r="L330" s="1">
        <v>7</v>
      </c>
      <c r="M330" s="1">
        <v>647</v>
      </c>
      <c r="N330" s="12">
        <v>76</v>
      </c>
      <c r="O330" s="12">
        <v>214</v>
      </c>
      <c r="P330" s="12">
        <v>0.35499999999999998</v>
      </c>
      <c r="Q330" s="7">
        <v>22</v>
      </c>
      <c r="R330" s="7">
        <v>84</v>
      </c>
      <c r="S330" s="7">
        <v>0.26200000000000001</v>
      </c>
      <c r="T330" s="1">
        <v>54</v>
      </c>
      <c r="U330" s="1">
        <v>130</v>
      </c>
      <c r="V330" s="1">
        <v>0.41499999999999998</v>
      </c>
      <c r="W330" s="1">
        <v>0.40699999999999997</v>
      </c>
      <c r="X330" s="16">
        <v>36</v>
      </c>
      <c r="Y330" s="16">
        <v>48</v>
      </c>
      <c r="Z330" s="16">
        <v>0.75</v>
      </c>
      <c r="AA330" s="20">
        <v>22</v>
      </c>
      <c r="AB330" s="20">
        <v>75</v>
      </c>
      <c r="AC330" s="20">
        <v>97</v>
      </c>
      <c r="AD330" s="32">
        <v>36</v>
      </c>
      <c r="AE330" s="34">
        <v>24</v>
      </c>
      <c r="AF330" s="30">
        <v>12</v>
      </c>
      <c r="AG330" s="1">
        <v>40</v>
      </c>
      <c r="AH330" s="1">
        <v>57</v>
      </c>
      <c r="AI330" s="1">
        <v>210</v>
      </c>
      <c r="AJ330" s="1"/>
      <c r="AK330" s="4">
        <f>(AVERAGE(AM330:BB330)/0.87)*0.85+10</f>
        <v>74.934501598093959</v>
      </c>
      <c r="AL330" s="4">
        <f>AVERAGE(AM330:BB330)</f>
        <v>66.462372223931467</v>
      </c>
      <c r="AM330" s="14">
        <f>((P330*100)*0.5+(N330/6.59)*0.5)*0.66+45</f>
        <v>60.520766312594844</v>
      </c>
      <c r="AN330" s="10">
        <f>(BS330-MIN(BS$2:BS$493))/(MAX(BS$2:BS$493)-MIN(BS$2:BS$493))*61 +45</f>
        <v>59.110765882986364</v>
      </c>
      <c r="AO330" s="18">
        <f>IF(Y330&gt;50,((Z330*107)*0.9+(X330/5)*0.1)*0.7+30,((Z330*90)*0.5+(X330/5)*0.5)*0.7+40)</f>
        <v>66.144999999999996</v>
      </c>
      <c r="AP330" s="39">
        <f>((AZ330/0.96)*0.4+(AS330/0.96)*0.3+(T330/6.3)*0.4)*0.6+40</f>
        <v>71.771168347419291</v>
      </c>
      <c r="AQ330" s="37">
        <f>(AE330/1.5)*0.57+47</f>
        <v>56.12</v>
      </c>
      <c r="AR330" s="24">
        <f>((AF330/1.8)*0.8+(F330/0.8)*0.2)*0.73+40</f>
        <v>58.493333333333332</v>
      </c>
      <c r="AS330" s="22">
        <f>((AA330/3)*0.6+(AC330/9)*0.2+(AZ330/0.96)*0.2)*0.75+40</f>
        <v>56.828359248639501</v>
      </c>
      <c r="AT330" s="26">
        <f>((AB330/7)*0.65+(AC330/9)*0.2+(AZ330/0.96)*0.25)*0.6+47</f>
        <v>64.383597343877597</v>
      </c>
      <c r="AU330" s="43">
        <f>((AD330/5.5)*0.95+(AY330/0.95)*0.17)*0.67+40</f>
        <v>53.422381745813396</v>
      </c>
      <c r="AV330" s="37">
        <f>(((AG330-321)/-3.21)*0.1+(AU330/0.95)*0.57+(AS330/0.95)*0.2+(AI330/20)*0.2)*0.6+40</f>
        <v>72.922712940076991</v>
      </c>
      <c r="AW330" s="42">
        <f>((AQ330/0.95)*0.4+(AS330/0.95)*0.2+(AR330/0.95)*0.2+(AY330/0.95)*0.2)*0.71+30</f>
        <v>75.554259726628274</v>
      </c>
      <c r="AX330" s="45">
        <f>(BI330*0.3+BK330*0.2+BM330*0.2+AY330*0.1+BN330*0.2)*0.8+30</f>
        <v>72.804101748311439</v>
      </c>
      <c r="AY330" s="47">
        <f>(BI330*0.2+BK330*0.2+BM330*0.2+(AQ330/0.96)*0.45)*0.79+30</f>
        <v>77.202721082089553</v>
      </c>
      <c r="AZ330" s="28">
        <f>(BI330*0.2+BJ330*0.3+(AC330/11)*0.3+(AR330/0.96)*0.1+BM330*0.1+(AY330/0.96)*0.1)*0.65+40</f>
        <v>76.234832524626114</v>
      </c>
      <c r="BA330" s="49">
        <f>IF(C330="C",(((AY330/0.95)*0.35+(AU330/0.95)*0.2+BK330*0.45)*0.55+30),IF(C330="PF",(((AY330/0.95)*0.4+(AU330/0.95)*0.25+BK330*0.35)*0.65+35),(((T330/6.3)*0.1+(AY330/0.95)*0.35+(AU330/0.95)*0.2+BK330*0.35)*0.65+40)))</f>
        <v>73.464969092017725</v>
      </c>
      <c r="BB330" s="45">
        <f>(BL330*0.3+BJ330*0.3+BI330*0.1+BN330*0.1+(AH330/2.8)*0.25)*0.62+40</f>
        <v>68.418986254489255</v>
      </c>
      <c r="BC330" s="5">
        <f>((D330-39)/-0.2)*0.5+50</f>
        <v>90</v>
      </c>
      <c r="BD330" s="5">
        <f>((F330-69)/0.19)*0.45+55</f>
        <v>81.05263157894737</v>
      </c>
      <c r="BE330" s="5">
        <f>((F330-85)/-0.16)*0.45+55</f>
        <v>69.0625</v>
      </c>
      <c r="BF330" s="5">
        <f>((G330-161)/1.34)*0.45+55</f>
        <v>74.81343283582089</v>
      </c>
      <c r="BG330" s="5">
        <f>((G330-295)/-1.34)*0.45+55</f>
        <v>80.18656716417911</v>
      </c>
      <c r="BH330" s="5">
        <f>(M330/29.81)*0.45+55</f>
        <v>64.766856759476681</v>
      </c>
      <c r="BI330" s="5">
        <f>((D330-39)/-0.2)</f>
        <v>80</v>
      </c>
      <c r="BJ330" s="5">
        <f>((F330-69)/0.19)</f>
        <v>57.89473684210526</v>
      </c>
      <c r="BK330" s="5">
        <f>((F330-85)/-0.16)</f>
        <v>31.25</v>
      </c>
      <c r="BL330" s="5">
        <f>((G330-161)/1.34)</f>
        <v>44.029850746268657</v>
      </c>
      <c r="BM330" s="5">
        <f>((G330-295)/-1.34)</f>
        <v>55.970149253731343</v>
      </c>
      <c r="BN330" s="5">
        <f>(M330/29.81)</f>
        <v>21.704126132170412</v>
      </c>
      <c r="BP330" s="51" t="s">
        <v>788</v>
      </c>
      <c r="BQ330" s="51" t="s">
        <v>787</v>
      </c>
      <c r="BS330">
        <v>61.498400000000004</v>
      </c>
    </row>
    <row r="331" spans="1:71" x14ac:dyDescent="0.25">
      <c r="A331" s="1">
        <v>398</v>
      </c>
      <c r="B331" s="1" t="s">
        <v>463</v>
      </c>
      <c r="C331" s="1" t="s">
        <v>50</v>
      </c>
      <c r="D331" s="1">
        <v>35</v>
      </c>
      <c r="E331" s="4">
        <f>(F331-5)</f>
        <v>73</v>
      </c>
      <c r="F331">
        <v>78</v>
      </c>
      <c r="G331">
        <v>210</v>
      </c>
      <c r="H331" t="s">
        <v>616</v>
      </c>
      <c r="I331" s="1" t="s">
        <v>587</v>
      </c>
      <c r="J331" s="1" t="s">
        <v>41</v>
      </c>
      <c r="K331" s="1">
        <v>21</v>
      </c>
      <c r="L331" s="1">
        <v>0</v>
      </c>
      <c r="M331" s="1">
        <v>270</v>
      </c>
      <c r="N331" s="12">
        <v>16</v>
      </c>
      <c r="O331" s="12">
        <v>48</v>
      </c>
      <c r="P331" s="12">
        <v>0.33300000000000002</v>
      </c>
      <c r="Q331" s="7">
        <v>8</v>
      </c>
      <c r="R331" s="7">
        <v>26</v>
      </c>
      <c r="S331" s="7">
        <v>0.308</v>
      </c>
      <c r="T331" s="1">
        <v>8</v>
      </c>
      <c r="U331" s="1">
        <v>22</v>
      </c>
      <c r="V331" s="1">
        <v>0.36399999999999999</v>
      </c>
      <c r="W331" s="1">
        <v>0.41699999999999998</v>
      </c>
      <c r="X331" s="16">
        <v>2</v>
      </c>
      <c r="Y331" s="16">
        <v>4</v>
      </c>
      <c r="Z331" s="16">
        <v>0.5</v>
      </c>
      <c r="AA331" s="20">
        <v>4</v>
      </c>
      <c r="AB331" s="20">
        <v>17</v>
      </c>
      <c r="AC331" s="20">
        <v>21</v>
      </c>
      <c r="AD331" s="32">
        <v>13</v>
      </c>
      <c r="AE331" s="34">
        <v>9</v>
      </c>
      <c r="AF331" s="30">
        <v>4</v>
      </c>
      <c r="AG331" s="1">
        <v>5</v>
      </c>
      <c r="AH331" s="1">
        <v>25</v>
      </c>
      <c r="AI331" s="1">
        <v>42</v>
      </c>
      <c r="AJ331" s="1"/>
      <c r="AK331" s="4">
        <f>(AVERAGE(AM331:BB331)/0.87)*0.85+10</f>
        <v>69.186726590146208</v>
      </c>
      <c r="AL331" s="4">
        <f>AVERAGE(AM331:BB331)</f>
        <v>60.579355451090841</v>
      </c>
      <c r="AM331" s="14">
        <f>((P331*100)*0.5+(N331/6.59)*0.5)*0.66+45</f>
        <v>56.790213960546282</v>
      </c>
      <c r="AN331" s="10">
        <f>(BS331-MIN(BS$2:BS$493))/(MAX(BS$2:BS$493)-MIN(BS$2:BS$493))*61 +45</f>
        <v>59.08271267049534</v>
      </c>
      <c r="AO331" s="18">
        <f>IF(Y331&gt;50,((Z331*107)*0.9+(X331/5)*0.1)*0.7+30,((Z331*90)*0.5+(X331/5)*0.5)*0.7+40)</f>
        <v>55.89</v>
      </c>
      <c r="AP331" s="39">
        <f>((AZ331/0.96)*0.4+(AS331/0.96)*0.3+(T331/6.3)*0.4)*0.6+40</f>
        <v>66.066889012734435</v>
      </c>
      <c r="AQ331" s="37">
        <f>(AE331/1.5)*0.57+47</f>
        <v>50.42</v>
      </c>
      <c r="AR331" s="24">
        <f>((AF331/1.8)*0.8+(F331/0.8)*0.2)*0.73+40</f>
        <v>55.532777777777781</v>
      </c>
      <c r="AS331" s="22">
        <f>((AA331/3)*0.6+(AC331/9)*0.2+(AZ331/0.96)*0.2)*0.75+40</f>
        <v>51.066924256208409</v>
      </c>
      <c r="AT331" s="26">
        <f>((AB331/7)*0.65+(AC331/9)*0.2+(AZ331/0.96)*0.25)*0.6+47</f>
        <v>58.344067113351272</v>
      </c>
      <c r="AU331" s="43">
        <f>((AD331/5.5)*0.95+(AY331/0.95)*0.17)*0.67+40</f>
        <v>49.749141331638754</v>
      </c>
      <c r="AV331" s="37">
        <f>(((AG331-321)/-3.21)*0.1+(AU331/0.95)*0.57+(AS331/0.95)*0.2+(AI331/20)*0.2)*0.6+40</f>
        <v>70.51879178888052</v>
      </c>
      <c r="AW331" s="42">
        <f>((AQ331/0.95)*0.4+(AS331/0.95)*0.2+(AR331/0.95)*0.2+(AY331/0.95)*0.2)*0.71+30</f>
        <v>71.285490506109113</v>
      </c>
      <c r="AX331" s="45">
        <f>(BI331*0.3+BK331*0.2+BM331*0.2+AY331*0.1+BN331*0.2)*0.8+30</f>
        <v>58.899715404264327</v>
      </c>
      <c r="AY331" s="47">
        <f>(BI331*0.2+BK331*0.2+BM331*0.2+(AQ331/0.96)*0.45)*0.79+30</f>
        <v>68.766044309701499</v>
      </c>
      <c r="AZ331" s="28">
        <f>(BI331*0.2+BJ331*0.3+(AC331/11)*0.3+(AR331/0.96)*0.1+BM331*0.1+(AY331/0.96)*0.1)*0.65+40</f>
        <v>64.748315239733842</v>
      </c>
      <c r="BA331" s="49">
        <f>IF(C331="C",(((AY331/0.95)*0.35+(AU331/0.95)*0.2+BK331*0.45)*0.55+30),IF(C331="PF",(((AY331/0.95)*0.4+(AU331/0.95)*0.25+BK331*0.35)*0.65+35),(((T331/6.3)*0.1+(AY331/0.95)*0.35+(AU331/0.95)*0.2+BK331*0.35)*0.65+40)))</f>
        <v>73.311099896824032</v>
      </c>
      <c r="BB331" s="45">
        <f>(BL331*0.3+BJ331*0.3+BI331*0.1+BN331*0.1+(AH331/2.8)*0.25)*0.62+40</f>
        <v>58.797503949187629</v>
      </c>
      <c r="BC331" s="5">
        <f>((D331-39)/-0.2)*0.5+50</f>
        <v>60</v>
      </c>
      <c r="BD331" s="5">
        <f>((F331-69)/0.19)*0.45+55</f>
        <v>76.315789473684205</v>
      </c>
      <c r="BE331" s="5">
        <f>((F331-85)/-0.16)*0.45+55</f>
        <v>74.6875</v>
      </c>
      <c r="BF331" s="5">
        <f>((G331-161)/1.34)*0.45+55</f>
        <v>71.455223880597018</v>
      </c>
      <c r="BG331" s="5">
        <f>((G331-295)/-1.34)*0.45+55</f>
        <v>83.544776119402982</v>
      </c>
      <c r="BH331" s="5">
        <f>(M331/29.81)*0.45+55</f>
        <v>59.075813485407579</v>
      </c>
      <c r="BI331" s="5">
        <f>((D331-39)/-0.2)</f>
        <v>20</v>
      </c>
      <c r="BJ331" s="5">
        <f>((F331-69)/0.19)</f>
        <v>47.368421052631575</v>
      </c>
      <c r="BK331" s="5">
        <f>((F331-85)/-0.16)</f>
        <v>43.75</v>
      </c>
      <c r="BL331" s="5">
        <f>((G331-161)/1.34)</f>
        <v>36.567164179104473</v>
      </c>
      <c r="BM331" s="5">
        <f>((G331-295)/-1.34)</f>
        <v>63.432835820895519</v>
      </c>
      <c r="BN331" s="5">
        <f>(M331/29.81)</f>
        <v>9.0573633009057364</v>
      </c>
      <c r="BP331" s="51" t="s">
        <v>798</v>
      </c>
      <c r="BQ331" s="51" t="s">
        <v>787</v>
      </c>
      <c r="BS331">
        <v>61.465600000000002</v>
      </c>
    </row>
    <row r="332" spans="1:71" x14ac:dyDescent="0.25">
      <c r="A332" s="1">
        <v>45</v>
      </c>
      <c r="B332" s="1" t="s">
        <v>100</v>
      </c>
      <c r="C332" s="1" t="s">
        <v>25</v>
      </c>
      <c r="D332" s="1">
        <v>21</v>
      </c>
      <c r="E332" s="4">
        <f>(F332-5)</f>
        <v>75</v>
      </c>
      <c r="F332">
        <v>80</v>
      </c>
      <c r="G332">
        <v>245</v>
      </c>
      <c r="H332" t="s">
        <v>596</v>
      </c>
      <c r="I332" s="1" t="s">
        <v>673</v>
      </c>
      <c r="J332" s="1" t="s">
        <v>36</v>
      </c>
      <c r="K332" s="1">
        <v>57</v>
      </c>
      <c r="L332" s="1">
        <v>3</v>
      </c>
      <c r="M332" s="1">
        <v>894</v>
      </c>
      <c r="N332" s="12">
        <v>125</v>
      </c>
      <c r="O332" s="12">
        <v>297</v>
      </c>
      <c r="P332" s="12">
        <v>0.42099999999999999</v>
      </c>
      <c r="Q332" s="7">
        <v>7</v>
      </c>
      <c r="R332" s="7">
        <v>23</v>
      </c>
      <c r="S332" s="7">
        <v>0.30399999999999999</v>
      </c>
      <c r="T332" s="1">
        <v>118</v>
      </c>
      <c r="U332" s="1">
        <v>274</v>
      </c>
      <c r="V332" s="1">
        <v>0.43099999999999999</v>
      </c>
      <c r="W332" s="1">
        <v>0.433</v>
      </c>
      <c r="X332" s="16">
        <v>41</v>
      </c>
      <c r="Y332" s="16">
        <v>64</v>
      </c>
      <c r="Z332" s="16">
        <v>0.64100000000000001</v>
      </c>
      <c r="AA332" s="20">
        <v>52</v>
      </c>
      <c r="AB332" s="20">
        <v>164</v>
      </c>
      <c r="AC332" s="20">
        <v>216</v>
      </c>
      <c r="AD332" s="32">
        <v>48</v>
      </c>
      <c r="AE332" s="34">
        <v>27</v>
      </c>
      <c r="AF332" s="30">
        <v>16</v>
      </c>
      <c r="AG332" s="1">
        <v>36</v>
      </c>
      <c r="AH332" s="1">
        <v>87</v>
      </c>
      <c r="AI332" s="1">
        <v>298</v>
      </c>
      <c r="AJ332" s="1"/>
      <c r="AK332" s="4">
        <f>(AVERAGE(AM332:BB332)/0.87)*0.85+10</f>
        <v>77.624839431711152</v>
      </c>
      <c r="AL332" s="4">
        <f>AVERAGE(AM332:BB332)</f>
        <v>69.216012124222004</v>
      </c>
      <c r="AM332" s="14">
        <f>((P332*100)*0.5+(N332/6.59)*0.5)*0.66+45</f>
        <v>65.15248406676784</v>
      </c>
      <c r="AN332" s="10">
        <f>(BS332-MIN(BS$2:BS$493))/(MAX(BS$2:BS$493)-MIN(BS$2:BS$493))*61 +45</f>
        <v>58.774127333094043</v>
      </c>
      <c r="AO332" s="18">
        <f>IF(Y332&gt;50,((Z332*107)*0.9+(X332/5)*0.1)*0.7+30,((Z332*90)*0.5+(X332/5)*0.5)*0.7+40)</f>
        <v>73.783810000000003</v>
      </c>
      <c r="AP332" s="39">
        <f>((AZ332/0.96)*0.4+(AS332/0.96)*0.3+(T332/6.3)*0.4)*0.6+40</f>
        <v>76.045124251508568</v>
      </c>
      <c r="AQ332" s="37">
        <f>(AE332/1.5)*0.57+47</f>
        <v>57.26</v>
      </c>
      <c r="AR332" s="24">
        <f>((AF332/1.8)*0.8+(F332/0.8)*0.2)*0.73+40</f>
        <v>59.791111111111107</v>
      </c>
      <c r="AS332" s="22">
        <f>((AA332/3)*0.6+(AC332/9)*0.2+(AZ332/0.96)*0.2)*0.75+40</f>
        <v>63.658677569941524</v>
      </c>
      <c r="AT332" s="26">
        <f>((AB332/7)*0.65+(AC332/9)*0.2+(AZ332/0.96)*0.25)*0.6+47</f>
        <v>71.275820427084383</v>
      </c>
      <c r="AU332" s="43">
        <f>((AD332/5.5)*0.95+(AY332/0.95)*0.17)*0.67+40</f>
        <v>54.697735962619618</v>
      </c>
      <c r="AV332" s="37">
        <f>(((AG332-321)/-3.21)*0.1+(AU332/0.95)*0.57+(AS332/0.95)*0.2+(AI332/20)*0.2)*0.6+40</f>
        <v>74.847383864379253</v>
      </c>
      <c r="AW332" s="42">
        <f>((AQ332/0.95)*0.4+(AS332/0.95)*0.2+(AR332/0.95)*0.2+(AY332/0.95)*0.2)*0.71+30</f>
        <v>76.968653141383101</v>
      </c>
      <c r="AX332" s="45">
        <f>(BI332*0.3+BK332*0.2+BM332*0.2+AY332*0.1+BN332*0.2)*0.8+30</f>
        <v>73.469108346855961</v>
      </c>
      <c r="AY332" s="47">
        <f>(BI332*0.2+BK332*0.2+BM332*0.2+(AQ332/0.96)*0.45)*0.79+30</f>
        <v>76.2571161380597</v>
      </c>
      <c r="AZ332" s="28">
        <f>(BI332*0.2+BJ332*0.3+(AC332/11)*0.3+(AR332/0.96)*0.1+BM332*0.1+(AY332/0.96)*0.1)*0.65+40</f>
        <v>78.455536447625747</v>
      </c>
      <c r="BA332" s="49">
        <f>IF(C332="C",(((AY332/0.95)*0.35+(AU332/0.95)*0.2+BK332*0.45)*0.55+30),IF(C332="PF",(((AY332/0.95)*0.4+(AU332/0.95)*0.25+BK332*0.35)*0.65+35),(((T332/6.3)*0.1+(AY332/0.95)*0.35+(AU332/0.95)*0.2+BK332*0.35)*0.65+40)))</f>
        <v>72.335935305074969</v>
      </c>
      <c r="BB332" s="45">
        <f>(BL332*0.3+BJ332*0.3+BI332*0.1+BN332*0.1+(AH332/2.8)*0.25)*0.62+40</f>
        <v>74.683570022046268</v>
      </c>
      <c r="BC332" s="5">
        <f>((D332-39)/-0.2)*0.5+50</f>
        <v>95</v>
      </c>
      <c r="BD332" s="5">
        <f>((F332-69)/0.19)*0.45+55</f>
        <v>81.05263157894737</v>
      </c>
      <c r="BE332" s="5">
        <f>((F332-85)/-0.16)*0.45+55</f>
        <v>69.0625</v>
      </c>
      <c r="BF332" s="5">
        <f>((G332-161)/1.34)*0.45+55</f>
        <v>83.208955223880594</v>
      </c>
      <c r="BG332" s="5">
        <f>((G332-295)/-1.34)*0.45+55</f>
        <v>71.791044776119406</v>
      </c>
      <c r="BH332" s="5">
        <f>(M332/29.81)*0.45+55</f>
        <v>68.495471318349544</v>
      </c>
      <c r="BI332" s="5">
        <f>((D332-39)/-0.2)</f>
        <v>90</v>
      </c>
      <c r="BJ332" s="5">
        <f>((F332-69)/0.19)</f>
        <v>57.89473684210526</v>
      </c>
      <c r="BK332" s="5">
        <f>((F332-85)/-0.16)</f>
        <v>31.25</v>
      </c>
      <c r="BL332" s="5">
        <f>((G332-161)/1.34)</f>
        <v>62.686567164179102</v>
      </c>
      <c r="BM332" s="5">
        <f>((G332-295)/-1.34)</f>
        <v>37.31343283582089</v>
      </c>
      <c r="BN332" s="5">
        <f>(M332/29.81)</f>
        <v>29.989936262998995</v>
      </c>
      <c r="BP332" s="51" t="s">
        <v>801</v>
      </c>
      <c r="BQ332" s="51" t="s">
        <v>787</v>
      </c>
      <c r="BS332">
        <v>61.104799999999997</v>
      </c>
    </row>
    <row r="333" spans="1:71" x14ac:dyDescent="0.25">
      <c r="A333" s="1">
        <v>23</v>
      </c>
      <c r="B333" s="1" t="s">
        <v>70</v>
      </c>
      <c r="C333" s="1" t="s">
        <v>25</v>
      </c>
      <c r="D333" s="1">
        <v>26</v>
      </c>
      <c r="E333" s="4">
        <f>(F333-5)</f>
        <v>76</v>
      </c>
      <c r="F333">
        <v>81</v>
      </c>
      <c r="G333">
        <v>235</v>
      </c>
      <c r="H333" t="s">
        <v>592</v>
      </c>
      <c r="I333" s="1" t="s">
        <v>587</v>
      </c>
      <c r="J333" s="1" t="s">
        <v>38</v>
      </c>
      <c r="K333" s="1">
        <v>58</v>
      </c>
      <c r="L333" s="1">
        <v>4</v>
      </c>
      <c r="M333" s="1">
        <v>988</v>
      </c>
      <c r="N333" s="12">
        <v>155</v>
      </c>
      <c r="O333" s="12">
        <v>384</v>
      </c>
      <c r="P333" s="12">
        <v>0.40400000000000003</v>
      </c>
      <c r="Q333" s="7">
        <v>26</v>
      </c>
      <c r="R333" s="7">
        <v>110</v>
      </c>
      <c r="S333" s="7">
        <v>0.23599999999999999</v>
      </c>
      <c r="T333" s="1">
        <v>129</v>
      </c>
      <c r="U333" s="1">
        <v>274</v>
      </c>
      <c r="V333" s="1">
        <v>0.47099999999999997</v>
      </c>
      <c r="W333" s="1">
        <v>0.438</v>
      </c>
      <c r="X333" s="16">
        <v>46</v>
      </c>
      <c r="Y333" s="16">
        <v>59</v>
      </c>
      <c r="Z333" s="16">
        <v>0.78</v>
      </c>
      <c r="AA333" s="20">
        <v>53</v>
      </c>
      <c r="AB333" s="20">
        <v>118</v>
      </c>
      <c r="AC333" s="20">
        <v>171</v>
      </c>
      <c r="AD333" s="32">
        <v>57</v>
      </c>
      <c r="AE333" s="34">
        <v>48</v>
      </c>
      <c r="AF333" s="30">
        <v>26</v>
      </c>
      <c r="AG333" s="1">
        <v>47</v>
      </c>
      <c r="AH333" s="1">
        <v>146</v>
      </c>
      <c r="AI333" s="1">
        <v>382</v>
      </c>
      <c r="AJ333" s="1"/>
      <c r="AK333" s="4">
        <f>(AVERAGE(AM333:BB333)/0.87)*0.85+10</f>
        <v>78.377684357950343</v>
      </c>
      <c r="AL333" s="4">
        <f>AVERAGE(AM333:BB333)</f>
        <v>69.986571048725651</v>
      </c>
      <c r="AM333" s="14">
        <f>((P333*100)*0.5+(N333/6.59)*0.5)*0.66+45</f>
        <v>66.093760242792115</v>
      </c>
      <c r="AN333" s="10">
        <f>(BS333-MIN(BS$2:BS$493))/(MAX(BS$2:BS$493)-MIN(BS$2:BS$493))*61 +45</f>
        <v>58.577754845656855</v>
      </c>
      <c r="AO333" s="18">
        <f>IF(Y333&gt;50,((Z333*107)*0.9+(X333/5)*0.1)*0.7+30,((Z333*90)*0.5+(X333/5)*0.5)*0.7+40)</f>
        <v>83.223800000000011</v>
      </c>
      <c r="AP333" s="39">
        <f>((AZ333/0.96)*0.4+(AS333/0.96)*0.3+(T333/6.3)*0.4)*0.6+40</f>
        <v>75.692895900080572</v>
      </c>
      <c r="AQ333" s="37">
        <f>(AE333/1.5)*0.57+47</f>
        <v>65.239999999999995</v>
      </c>
      <c r="AR333" s="24">
        <f>((AF333/1.8)*0.8+(F333/0.8)*0.2)*0.73+40</f>
        <v>63.218055555555551</v>
      </c>
      <c r="AS333" s="22">
        <f>((AA333/3)*0.6+(AC333/9)*0.2+(AZ333/0.96)*0.2)*0.75+40</f>
        <v>62.690131572472652</v>
      </c>
      <c r="AT333" s="26">
        <f>((AB333/7)*0.65+(AC333/9)*0.2+(AZ333/0.96)*0.25)*0.6+47</f>
        <v>67.744417286758363</v>
      </c>
      <c r="AU333" s="43">
        <f>((AD333/5.5)*0.95+(AY333/0.95)*0.17)*0.67+40</f>
        <v>55.642969762559808</v>
      </c>
      <c r="AV333" s="37">
        <f>(((AG333-321)/-3.21)*0.1+(AU333/0.95)*0.57+(AS333/0.95)*0.2+(AI333/20)*0.2)*0.6+40</f>
        <v>75.363717903410361</v>
      </c>
      <c r="AW333" s="42">
        <f>((AQ333/0.95)*0.4+(AS333/0.95)*0.2+(AR333/0.95)*0.2+(AY333/0.95)*0.2)*0.71+30</f>
        <v>79.601646539058294</v>
      </c>
      <c r="AX333" s="45">
        <f>(BI333*0.3+BK333*0.2+BM333*0.2+AY333*0.1+BN333*0.2)*0.8+30</f>
        <v>68.103402737461636</v>
      </c>
      <c r="AY333" s="47">
        <f>(BI333*0.2+BK333*0.2+BM333*0.2+(AQ333/0.96)*0.45)*0.79+30</f>
        <v>75.453814365671647</v>
      </c>
      <c r="AZ333" s="28">
        <f>(BI333*0.2+BJ333*0.3+(AC333/11)*0.3+(AR333/0.96)*0.1+BM333*0.1+(AY333/0.96)*0.1)*0.65+40</f>
        <v>76.096842063824965</v>
      </c>
      <c r="BA333" s="49">
        <f>IF(C333="C",(((AY333/0.95)*0.35+(AU333/0.95)*0.2+BK333*0.45)*0.55+30),IF(C333="PF",(((AY333/0.95)*0.4+(AU333/0.95)*0.25+BK333*0.35)*0.65+35),(((T333/6.3)*0.1+(AY333/0.95)*0.35+(AU333/0.95)*0.2+BK333*0.35)*0.65+40)))</f>
        <v>70.855894022621683</v>
      </c>
      <c r="BB333" s="45">
        <f>(BL333*0.3+BJ333*0.3+BI333*0.1+BN333*0.1+(AH333/2.8)*0.25)*0.62+40</f>
        <v>76.186033981685753</v>
      </c>
      <c r="BC333" s="5">
        <f>((D333-39)/-0.2)*0.5+50</f>
        <v>82.5</v>
      </c>
      <c r="BD333" s="5">
        <f>((F333-69)/0.19)*0.45+55</f>
        <v>83.421052631578945</v>
      </c>
      <c r="BE333" s="5">
        <f>((F333-85)/-0.16)*0.45+55</f>
        <v>66.25</v>
      </c>
      <c r="BF333" s="5">
        <f>((G333-161)/1.34)*0.45+55</f>
        <v>79.850746268656707</v>
      </c>
      <c r="BG333" s="5">
        <f>((G333-295)/-1.34)*0.45+55</f>
        <v>75.149253731343279</v>
      </c>
      <c r="BH333" s="5">
        <f>(M333/29.81)*0.45+55</f>
        <v>69.914458235491452</v>
      </c>
      <c r="BI333" s="5">
        <f>((D333-39)/-0.2)</f>
        <v>65</v>
      </c>
      <c r="BJ333" s="5">
        <f>((F333-69)/0.19)</f>
        <v>63.157894736842103</v>
      </c>
      <c r="BK333" s="5">
        <f>((F333-85)/-0.16)</f>
        <v>25</v>
      </c>
      <c r="BL333" s="5">
        <f>((G333-161)/1.34)</f>
        <v>55.223880597014919</v>
      </c>
      <c r="BM333" s="5">
        <f>((G333-295)/-1.34)</f>
        <v>44.776119402985074</v>
      </c>
      <c r="BN333" s="5">
        <f>(M333/29.81)</f>
        <v>33.143240523314326</v>
      </c>
      <c r="BP333" s="51" t="s">
        <v>785</v>
      </c>
      <c r="BQ333" s="51" t="s">
        <v>781</v>
      </c>
      <c r="BS333">
        <v>60.8752</v>
      </c>
    </row>
    <row r="334" spans="1:71" x14ac:dyDescent="0.25">
      <c r="A334" s="1">
        <v>14</v>
      </c>
      <c r="B334" s="1" t="s">
        <v>54</v>
      </c>
      <c r="C334" s="1" t="s">
        <v>33</v>
      </c>
      <c r="D334" s="1">
        <v>36</v>
      </c>
      <c r="E334" s="4">
        <f>(F334-5)</f>
        <v>77</v>
      </c>
      <c r="F334">
        <v>82</v>
      </c>
      <c r="G334">
        <v>245</v>
      </c>
      <c r="H334" t="s">
        <v>612</v>
      </c>
      <c r="I334" s="1" t="s">
        <v>587</v>
      </c>
      <c r="J334" s="1" t="s">
        <v>55</v>
      </c>
      <c r="K334" s="1">
        <v>60</v>
      </c>
      <c r="L334" s="1">
        <v>20</v>
      </c>
      <c r="M334" s="1">
        <v>1132</v>
      </c>
      <c r="N334" s="12">
        <v>120</v>
      </c>
      <c r="O334" s="12">
        <v>207</v>
      </c>
      <c r="P334" s="12">
        <v>0.57999999999999996</v>
      </c>
      <c r="Q334" s="7">
        <v>4</v>
      </c>
      <c r="R334" s="7">
        <v>13</v>
      </c>
      <c r="S334" s="7">
        <v>0.308</v>
      </c>
      <c r="T334" s="1">
        <v>116</v>
      </c>
      <c r="U334" s="1">
        <v>194</v>
      </c>
      <c r="V334" s="1">
        <v>0.59799999999999998</v>
      </c>
      <c r="W334" s="1">
        <v>0.58899999999999997</v>
      </c>
      <c r="X334" s="16">
        <v>76</v>
      </c>
      <c r="Y334" s="16">
        <v>114</v>
      </c>
      <c r="Z334" s="16">
        <v>0.66700000000000004</v>
      </c>
      <c r="AA334" s="20">
        <v>76</v>
      </c>
      <c r="AB334" s="20">
        <v>223</v>
      </c>
      <c r="AC334" s="20">
        <v>299</v>
      </c>
      <c r="AD334" s="32">
        <v>43</v>
      </c>
      <c r="AE334" s="34">
        <v>26</v>
      </c>
      <c r="AF334" s="30">
        <v>61</v>
      </c>
      <c r="AG334" s="1">
        <v>40</v>
      </c>
      <c r="AH334" s="1">
        <v>88</v>
      </c>
      <c r="AI334" s="1">
        <v>320</v>
      </c>
      <c r="AJ334" s="1"/>
      <c r="AK334" s="4">
        <f>(AVERAGE(AM334:BB334)/0.87)*0.85+10</f>
        <v>75.499488626109212</v>
      </c>
      <c r="AL334" s="4">
        <f>AVERAGE(AM334:BB334)</f>
        <v>67.040653064370602</v>
      </c>
      <c r="AM334" s="14">
        <f>((P334*100)*0.5+(N334/6.59)*0.5)*0.66+45</f>
        <v>70.149104704097113</v>
      </c>
      <c r="AN334" s="10">
        <f>(BS334-MIN(BS$2:BS$493))/(MAX(BS$2:BS$493)-MIN(BS$2:BS$493))*61 +45</f>
        <v>58.521648420674808</v>
      </c>
      <c r="AO334" s="18">
        <f>IF(Y334&gt;50,((Z334*107)*0.9+(X334/5)*0.1)*0.7+30,((Z334*90)*0.5+(X334/5)*0.5)*0.7+40)</f>
        <v>76.026469999999989</v>
      </c>
      <c r="AP334" s="39">
        <f>((AZ334/0.96)*0.4+(AS334/0.96)*0.3+(T334/6.3)*0.4)*0.6+40</f>
        <v>75.183302229046603</v>
      </c>
      <c r="AQ334" s="37">
        <f>(AE334/1.5)*0.57+47</f>
        <v>56.879999999999995</v>
      </c>
      <c r="AR334" s="24">
        <f>((AF334/1.8)*0.8+(F334/0.8)*0.2)*0.73+40</f>
        <v>74.75611111111111</v>
      </c>
      <c r="AS334" s="22">
        <f>((AA334/3)*0.6+(AC334/9)*0.2+(AZ334/0.96)*0.2)*0.75+40</f>
        <v>67.679769478787307</v>
      </c>
      <c r="AT334" s="26">
        <f>((AB334/7)*0.65+(AC334/9)*0.2+(AZ334/0.96)*0.25)*0.6+47</f>
        <v>74.707388526406362</v>
      </c>
      <c r="AU334" s="43">
        <f>((AD334/5.5)*0.95+(AY334/0.95)*0.17)*0.67+40</f>
        <v>52.444683424641148</v>
      </c>
      <c r="AV334" s="37">
        <f>(((AG334-321)/-3.21)*0.1+(AU334/0.95)*0.57+(AS334/0.95)*0.2+(AI334/20)*0.2)*0.6+40</f>
        <v>74.60144599457891</v>
      </c>
      <c r="AW334" s="42">
        <f>((AQ334/0.95)*0.4+(AS334/0.95)*0.2+(AR334/0.95)*0.2+(AY334/0.95)*0.2)*0.71+30</f>
        <v>77.605466813547423</v>
      </c>
      <c r="AX334" s="45">
        <f>(BI334*0.3+BK334*0.2+BM334*0.2+AY334*0.1+BN334*0.2)*0.8+30</f>
        <v>53.629274530183707</v>
      </c>
      <c r="AY334" s="47">
        <f>(BI334*0.2+BK334*0.2+BM334*0.2+(AQ334/0.96)*0.45)*0.79+30</f>
        <v>62.2913973880597</v>
      </c>
      <c r="AZ334" s="28">
        <f>(BI334*0.2+BJ334*0.3+(AC334/11)*0.3+(AR334/0.96)*0.1+BM334*0.1+(AY334/0.96)*0.1)*0.65+40</f>
        <v>72.297191330905491</v>
      </c>
      <c r="BA334" s="49">
        <f>IF(C334="C",(((AY334/0.95)*0.35+(AU334/0.95)*0.2+BK334*0.45)*0.55+30),IF(C334="PF",(((AY334/0.95)*0.4+(AU334/0.95)*0.25+BK334*0.35)*0.65+35),(((T334/6.3)*0.1+(AY334/0.95)*0.35+(AU334/0.95)*0.2+BK334*0.35)*0.65+40)))</f>
        <v>53.335371498854755</v>
      </c>
      <c r="BB334" s="45">
        <f>(BL334*0.3+BJ334*0.3+BI334*0.1+BN334*0.1+(AH334/2.8)*0.25)*0.62+40</f>
        <v>72.541823579034997</v>
      </c>
      <c r="BC334" s="5">
        <f>((D334-39)/-0.2)*0.5+50</f>
        <v>57.5</v>
      </c>
      <c r="BD334" s="5">
        <f>((F334-69)/0.19)*0.45+55</f>
        <v>85.78947368421052</v>
      </c>
      <c r="BE334" s="5">
        <f>((F334-85)/-0.16)*0.45+55</f>
        <v>63.4375</v>
      </c>
      <c r="BF334" s="5">
        <f>((G334-161)/1.34)*0.45+55</f>
        <v>83.208955223880594</v>
      </c>
      <c r="BG334" s="5">
        <f>((G334-295)/-1.34)*0.45+55</f>
        <v>71.791044776119406</v>
      </c>
      <c r="BH334" s="5">
        <f>(M334/29.81)*0.45+55</f>
        <v>72.088225427708821</v>
      </c>
      <c r="BI334" s="5">
        <f>((D334-39)/-0.2)</f>
        <v>15</v>
      </c>
      <c r="BJ334" s="5">
        <f>((F334-69)/0.19)</f>
        <v>68.421052631578945</v>
      </c>
      <c r="BK334" s="5">
        <f>((F334-85)/-0.16)</f>
        <v>18.75</v>
      </c>
      <c r="BL334" s="5">
        <f>((G334-161)/1.34)</f>
        <v>62.686567164179102</v>
      </c>
      <c r="BM334" s="5">
        <f>((G334-295)/-1.34)</f>
        <v>37.31343283582089</v>
      </c>
      <c r="BN334" s="5">
        <f>(M334/29.81)</f>
        <v>37.973834283797387</v>
      </c>
      <c r="BP334" s="51" t="s">
        <v>792</v>
      </c>
      <c r="BQ334" s="51" t="s">
        <v>790</v>
      </c>
      <c r="BS334">
        <v>60.809600000000003</v>
      </c>
    </row>
    <row r="335" spans="1:71" x14ac:dyDescent="0.25">
      <c r="A335" s="1">
        <v>99</v>
      </c>
      <c r="B335" s="1" t="s">
        <v>158</v>
      </c>
      <c r="C335" s="1" t="s">
        <v>25</v>
      </c>
      <c r="D335" s="1">
        <v>34</v>
      </c>
      <c r="E335" s="4">
        <f>(F335-5)</f>
        <v>77</v>
      </c>
      <c r="F335">
        <v>82</v>
      </c>
      <c r="G335">
        <v>255</v>
      </c>
      <c r="H335" t="s">
        <v>592</v>
      </c>
      <c r="I335" s="1" t="s">
        <v>587</v>
      </c>
      <c r="J335" s="1" t="s">
        <v>34</v>
      </c>
      <c r="K335" s="1">
        <v>66</v>
      </c>
      <c r="L335" s="1">
        <v>2</v>
      </c>
      <c r="M335" s="1">
        <v>1101</v>
      </c>
      <c r="N335" s="12">
        <v>106</v>
      </c>
      <c r="O335" s="12">
        <v>253</v>
      </c>
      <c r="P335" s="12">
        <v>0.41899999999999998</v>
      </c>
      <c r="Q335" s="7">
        <v>16</v>
      </c>
      <c r="R335" s="7">
        <v>60</v>
      </c>
      <c r="S335" s="7">
        <v>0.26700000000000002</v>
      </c>
      <c r="T335" s="1">
        <v>90</v>
      </c>
      <c r="U335" s="1">
        <v>193</v>
      </c>
      <c r="V335" s="1">
        <v>0.46600000000000003</v>
      </c>
      <c r="W335" s="1">
        <v>0.45100000000000001</v>
      </c>
      <c r="X335" s="16">
        <v>45</v>
      </c>
      <c r="Y335" s="16">
        <v>65</v>
      </c>
      <c r="Z335" s="16">
        <v>0.69199999999999995</v>
      </c>
      <c r="AA335" s="20">
        <v>90</v>
      </c>
      <c r="AB335" s="20">
        <v>160</v>
      </c>
      <c r="AC335" s="20">
        <v>250</v>
      </c>
      <c r="AD335" s="32">
        <v>90</v>
      </c>
      <c r="AE335" s="34">
        <v>35</v>
      </c>
      <c r="AF335" s="30">
        <v>25</v>
      </c>
      <c r="AG335" s="1">
        <v>45</v>
      </c>
      <c r="AH335" s="1">
        <v>156</v>
      </c>
      <c r="AI335" s="1">
        <v>273</v>
      </c>
      <c r="AJ335" s="1"/>
      <c r="AK335" s="4">
        <f>(AVERAGE(AM335:BB335)/0.87)*0.85+10</f>
        <v>76.183448274697838</v>
      </c>
      <c r="AL335" s="4">
        <f>AVERAGE(AM335:BB335)</f>
        <v>67.740705881161318</v>
      </c>
      <c r="AM335" s="14">
        <f>((P335*100)*0.5+(N335/6.59)*0.5)*0.66+45</f>
        <v>64.135042488619121</v>
      </c>
      <c r="AN335" s="10">
        <f>(BS335-MIN(BS$2:BS$493))/(MAX(BS$2:BS$493)-MIN(BS$2:BS$493))*61 +45</f>
        <v>58.479568601938261</v>
      </c>
      <c r="AO335" s="18">
        <f>IF(Y335&gt;50,((Z335*107)*0.9+(X335/5)*0.1)*0.7+30,((Z335*90)*0.5+(X335/5)*0.5)*0.7+40)</f>
        <v>77.277720000000002</v>
      </c>
      <c r="AP335" s="39">
        <f>((AZ335/0.96)*0.4+(AS335/0.96)*0.3+(T335/6.3)*0.4)*0.6+40</f>
        <v>74.229103516873906</v>
      </c>
      <c r="AQ335" s="37">
        <f>(AE335/1.5)*0.57+47</f>
        <v>60.3</v>
      </c>
      <c r="AR335" s="24">
        <f>((AF335/1.8)*0.8+(F335/0.8)*0.2)*0.73+40</f>
        <v>63.076111111111118</v>
      </c>
      <c r="AS335" s="22">
        <f>((AA335/3)*0.6+(AC335/9)*0.2+(AZ335/0.96)*0.2)*0.75+40</f>
        <v>68.848782520262461</v>
      </c>
      <c r="AT335" s="26">
        <f>((AB335/7)*0.65+(AC335/9)*0.2+(AZ335/0.96)*0.25)*0.6+47</f>
        <v>70.429734901214843</v>
      </c>
      <c r="AU335" s="43">
        <f>((AD335/5.5)*0.95+(AY335/0.95)*0.17)*0.67+40</f>
        <v>58.083773443480865</v>
      </c>
      <c r="AV335" s="37">
        <f>(((AG335-321)/-3.21)*0.1+(AU335/0.95)*0.57+(AS335/0.95)*0.2+(AI335/20)*0.2)*0.6+40</f>
        <v>76.403725262674953</v>
      </c>
      <c r="AW335" s="42">
        <f>((AQ335/0.95)*0.4+(AS335/0.95)*0.2+(AR335/0.95)*0.2+(AY335/0.95)*0.2)*0.71+30</f>
        <v>77.30597794888277</v>
      </c>
      <c r="AX335" s="45">
        <f>(BI335*0.3+BK335*0.2+BM335*0.2+AY335*0.1+BN335*0.2)*0.8+30</f>
        <v>54.802246702811843</v>
      </c>
      <c r="AY335" s="47">
        <f>(BI335*0.2+BK335*0.2+BM335*0.2+(AQ335/0.96)*0.45)*0.79+30</f>
        <v>63.958761660447763</v>
      </c>
      <c r="AZ335" s="28">
        <f>(BI335*0.2+BJ335*0.3+(AC335/11)*0.3+(AR335/0.96)*0.1+BM335*0.1+(AY335/0.96)*0.1)*0.65+40</f>
        <v>71.565541463013062</v>
      </c>
      <c r="BA335" s="49">
        <f>IF(C335="C",(((AY335/0.95)*0.35+(AU335/0.95)*0.2+BK335*0.45)*0.55+30),IF(C335="PF",(((AY335/0.95)*0.4+(AU335/0.95)*0.25+BK335*0.35)*0.65+35),(((T335/6.3)*0.1+(AY335/0.95)*0.35+(AU335/0.95)*0.2+BK335*0.35)*0.65+40)))</f>
        <v>66.705510490823229</v>
      </c>
      <c r="BB335" s="45">
        <f>(BL335*0.3+BJ335*0.3+BI335*0.1+BN335*0.1+(AH335/2.8)*0.25)*0.62+40</f>
        <v>78.24969398642682</v>
      </c>
      <c r="BC335" s="5">
        <f>((D335-39)/-0.2)*0.5+50</f>
        <v>62.5</v>
      </c>
      <c r="BD335" s="5">
        <f>((F335-69)/0.19)*0.45+55</f>
        <v>85.78947368421052</v>
      </c>
      <c r="BE335" s="5">
        <f>((F335-85)/-0.16)*0.45+55</f>
        <v>63.4375</v>
      </c>
      <c r="BF335" s="5">
        <f>((G335-161)/1.34)*0.45+55</f>
        <v>86.567164179104481</v>
      </c>
      <c r="BG335" s="5">
        <f>((G335-295)/-1.34)*0.45+55</f>
        <v>68.432835820895519</v>
      </c>
      <c r="BH335" s="5">
        <f>(M335/29.81)*0.45+55</f>
        <v>71.620261657162018</v>
      </c>
      <c r="BI335" s="5">
        <f>((D335-39)/-0.2)</f>
        <v>25</v>
      </c>
      <c r="BJ335" s="5">
        <f>((F335-69)/0.19)</f>
        <v>68.421052631578945</v>
      </c>
      <c r="BK335" s="5">
        <f>((F335-85)/-0.16)</f>
        <v>18.75</v>
      </c>
      <c r="BL335" s="5">
        <f>((G335-161)/1.34)</f>
        <v>70.149253731343279</v>
      </c>
      <c r="BM335" s="5">
        <f>((G335-295)/-1.34)</f>
        <v>29.850746268656714</v>
      </c>
      <c r="BN335" s="5">
        <f>(M335/29.81)</f>
        <v>36.93391479369339</v>
      </c>
      <c r="BP335" s="51" t="s">
        <v>797</v>
      </c>
      <c r="BQ335" s="51" t="s">
        <v>790</v>
      </c>
      <c r="BS335">
        <v>60.760399999999997</v>
      </c>
    </row>
    <row r="336" spans="1:71" x14ac:dyDescent="0.25">
      <c r="A336" s="1">
        <v>350</v>
      </c>
      <c r="B336" s="1" t="s">
        <v>413</v>
      </c>
      <c r="C336" s="1" t="s">
        <v>25</v>
      </c>
      <c r="D336" s="1">
        <v>24</v>
      </c>
      <c r="E336" s="4">
        <f>(F336-5)</f>
        <v>77</v>
      </c>
      <c r="F336">
        <v>82</v>
      </c>
      <c r="G336">
        <v>250</v>
      </c>
      <c r="H336" t="s">
        <v>733</v>
      </c>
      <c r="I336" s="1" t="s">
        <v>587</v>
      </c>
      <c r="J336" s="1" t="s">
        <v>182</v>
      </c>
      <c r="K336" s="1">
        <v>51</v>
      </c>
      <c r="L336" s="1">
        <v>17</v>
      </c>
      <c r="M336" s="1">
        <v>824</v>
      </c>
      <c r="N336" s="12">
        <v>119</v>
      </c>
      <c r="O336" s="12">
        <v>242</v>
      </c>
      <c r="P336" s="12">
        <v>0.49199999999999999</v>
      </c>
      <c r="Q336" s="7">
        <v>12</v>
      </c>
      <c r="R336" s="7">
        <v>43</v>
      </c>
      <c r="S336" s="7">
        <v>0.27900000000000003</v>
      </c>
      <c r="T336" s="1">
        <v>107</v>
      </c>
      <c r="U336" s="1">
        <v>199</v>
      </c>
      <c r="V336" s="1">
        <v>0.53800000000000003</v>
      </c>
      <c r="W336" s="1">
        <v>0.51700000000000002</v>
      </c>
      <c r="X336" s="16">
        <v>44</v>
      </c>
      <c r="Y336" s="16">
        <v>57</v>
      </c>
      <c r="Z336" s="16">
        <v>0.77200000000000002</v>
      </c>
      <c r="AA336" s="20">
        <v>46</v>
      </c>
      <c r="AB336" s="20">
        <v>153</v>
      </c>
      <c r="AC336" s="20">
        <v>199</v>
      </c>
      <c r="AD336" s="32">
        <v>59</v>
      </c>
      <c r="AE336" s="34">
        <v>31</v>
      </c>
      <c r="AF336" s="30">
        <v>39</v>
      </c>
      <c r="AG336" s="1">
        <v>55</v>
      </c>
      <c r="AH336" s="1">
        <v>110</v>
      </c>
      <c r="AI336" s="1">
        <v>294</v>
      </c>
      <c r="AJ336" s="1"/>
      <c r="AK336" s="4">
        <f>(AVERAGE(AM336:BB336)/0.87)*0.85+10</f>
        <v>77.981221813101826</v>
      </c>
      <c r="AL336" s="4">
        <f>AVERAGE(AM336:BB336)</f>
        <v>69.580779973410102</v>
      </c>
      <c r="AM336" s="14">
        <f>((P336*100)*0.5+(N336/6.59)*0.5)*0.66+45</f>
        <v>67.195028831562979</v>
      </c>
      <c r="AN336" s="10">
        <f>(BS336-MIN(BS$2:BS$493))/(MAX(BS$2:BS$493)-MIN(BS$2:BS$493))*61 +45</f>
        <v>58.423462176956214</v>
      </c>
      <c r="AO336" s="18">
        <f>IF(Y336&gt;50,((Z336*107)*0.9+(X336/5)*0.1)*0.7+30,((Z336*90)*0.5+(X336/5)*0.5)*0.7+40)</f>
        <v>82.65652</v>
      </c>
      <c r="AP336" s="39">
        <f>((AZ336/0.96)*0.4+(AS336/0.96)*0.3+(T336/6.3)*0.4)*0.6+40</f>
        <v>75.346303340205679</v>
      </c>
      <c r="AQ336" s="37">
        <f>(AE336/1.5)*0.57+47</f>
        <v>58.78</v>
      </c>
      <c r="AR336" s="24">
        <f>((AF336/1.8)*0.8+(F336/0.8)*0.2)*0.73+40</f>
        <v>67.618333333333339</v>
      </c>
      <c r="AS336" s="22">
        <f>((AA336/3)*0.6+(AC336/9)*0.2+(AZ336/0.96)*0.2)*0.75+40</f>
        <v>62.442953583598246</v>
      </c>
      <c r="AT336" s="26">
        <f>((AB336/7)*0.65+(AC336/9)*0.2+(AZ336/0.96)*0.25)*0.6+47</f>
        <v>70.403905964550631</v>
      </c>
      <c r="AU336" s="43">
        <f>((AD336/5.5)*0.95+(AY336/0.95)*0.17)*0.67+40</f>
        <v>55.446594870514353</v>
      </c>
      <c r="AV336" s="37">
        <f>(((AG336-321)/-3.21)*0.1+(AU336/0.95)*0.57+(AS336/0.95)*0.2+(AI336/20)*0.2)*0.6+40</f>
        <v>74.584267749188427</v>
      </c>
      <c r="AW336" s="42">
        <f>((AQ336/0.95)*0.4+(AS336/0.95)*0.2+(AR336/0.95)*0.2+(AY336/0.95)*0.2)*0.71+30</f>
        <v>77.757847437787703</v>
      </c>
      <c r="AX336" s="45">
        <f>(BI336*0.3+BK336*0.2+BM336*0.2+AY336*0.1+BN336*0.2)*0.8+30</f>
        <v>66.546646394340769</v>
      </c>
      <c r="AY336" s="47">
        <f>(BI336*0.2+BK336*0.2+BM336*0.2+(AQ336/0.96)*0.45)*0.79+30</f>
        <v>71.885438899253728</v>
      </c>
      <c r="AZ336" s="28">
        <f>(BI336*0.2+BJ336*0.3+(AC336/11)*0.3+(AR336/0.96)*0.1+BM336*0.1+(AY336/0.96)*0.1)*0.65+40</f>
        <v>78.248236268362106</v>
      </c>
      <c r="BA336" s="49">
        <f>IF(C336="C",(((AY336/0.95)*0.35+(AU336/0.95)*0.2+BK336*0.45)*0.55+30),IF(C336="PF",(((AY336/0.95)*0.4+(AU336/0.95)*0.25+BK336*0.35)*0.65+35),(((T336/6.3)*0.1+(AY336/0.95)*0.35+(AU336/0.95)*0.2+BK336*0.35)*0.65+40)))</f>
        <v>68.423820558173219</v>
      </c>
      <c r="BB336" s="45">
        <f>(BL336*0.3+BJ336*0.3+BI336*0.1+BN336*0.1+(AH336/2.8)*0.25)*0.62+40</f>
        <v>77.533120166734363</v>
      </c>
      <c r="BC336" s="5">
        <f>((D336-39)/-0.2)*0.5+50</f>
        <v>87.5</v>
      </c>
      <c r="BD336" s="5">
        <f>((F336-69)/0.19)*0.45+55</f>
        <v>85.78947368421052</v>
      </c>
      <c r="BE336" s="5">
        <f>((F336-85)/-0.16)*0.45+55</f>
        <v>63.4375</v>
      </c>
      <c r="BF336" s="5">
        <f>((G336-161)/1.34)*0.45+55</f>
        <v>84.888059701492537</v>
      </c>
      <c r="BG336" s="5">
        <f>((G336-295)/-1.34)*0.45+55</f>
        <v>70.111940298507463</v>
      </c>
      <c r="BH336" s="5">
        <f>(M336/29.81)*0.45+55</f>
        <v>67.438778933243881</v>
      </c>
      <c r="BI336" s="5">
        <f>((D336-39)/-0.2)</f>
        <v>75</v>
      </c>
      <c r="BJ336" s="5">
        <f>((F336-69)/0.19)</f>
        <v>68.421052631578945</v>
      </c>
      <c r="BK336" s="5">
        <f>((F336-85)/-0.16)</f>
        <v>18.75</v>
      </c>
      <c r="BL336" s="5">
        <f>((G336-161)/1.34)</f>
        <v>66.417910447761187</v>
      </c>
      <c r="BM336" s="5">
        <f>((G336-295)/-1.34)</f>
        <v>33.582089552238806</v>
      </c>
      <c r="BN336" s="5">
        <f>(M336/29.81)</f>
        <v>27.641730962764175</v>
      </c>
      <c r="BP336" s="51" t="s">
        <v>791</v>
      </c>
      <c r="BQ336" s="51" t="s">
        <v>787</v>
      </c>
      <c r="BS336">
        <v>60.694800000000001</v>
      </c>
    </row>
    <row r="337" spans="1:71" x14ac:dyDescent="0.25">
      <c r="A337" s="1">
        <v>176</v>
      </c>
      <c r="B337" s="1" t="s">
        <v>237</v>
      </c>
      <c r="C337" s="1" t="s">
        <v>25</v>
      </c>
      <c r="D337" s="1">
        <v>19</v>
      </c>
      <c r="E337" s="4">
        <f>(F337-5)</f>
        <v>76</v>
      </c>
      <c r="F337">
        <v>81</v>
      </c>
      <c r="G337">
        <v>220</v>
      </c>
      <c r="H337" t="s">
        <v>597</v>
      </c>
      <c r="I337" s="1" t="s">
        <v>587</v>
      </c>
      <c r="J337" s="1" t="s">
        <v>182</v>
      </c>
      <c r="K337" s="1">
        <v>47</v>
      </c>
      <c r="L337" s="1">
        <v>8</v>
      </c>
      <c r="M337" s="1">
        <v>797</v>
      </c>
      <c r="N337" s="12">
        <v>93</v>
      </c>
      <c r="O337" s="12">
        <v>208</v>
      </c>
      <c r="P337" s="12">
        <v>0.44700000000000001</v>
      </c>
      <c r="Q337" s="7">
        <v>13</v>
      </c>
      <c r="R337" s="7">
        <v>48</v>
      </c>
      <c r="S337" s="7">
        <v>0.27100000000000002</v>
      </c>
      <c r="T337" s="1">
        <v>80</v>
      </c>
      <c r="U337" s="1">
        <v>160</v>
      </c>
      <c r="V337" s="1">
        <v>0.5</v>
      </c>
      <c r="W337" s="1">
        <v>0.47799999999999998</v>
      </c>
      <c r="X337" s="16">
        <v>44</v>
      </c>
      <c r="Y337" s="16">
        <v>61</v>
      </c>
      <c r="Z337" s="16">
        <v>0.72099999999999997</v>
      </c>
      <c r="AA337" s="20">
        <v>46</v>
      </c>
      <c r="AB337" s="20">
        <v>123</v>
      </c>
      <c r="AC337" s="20">
        <v>169</v>
      </c>
      <c r="AD337" s="32">
        <v>33</v>
      </c>
      <c r="AE337" s="34">
        <v>21</v>
      </c>
      <c r="AF337" s="30">
        <v>22</v>
      </c>
      <c r="AG337" s="1">
        <v>38</v>
      </c>
      <c r="AH337" s="1">
        <v>83</v>
      </c>
      <c r="AI337" s="1">
        <v>243</v>
      </c>
      <c r="AJ337" s="1"/>
      <c r="AK337" s="4">
        <f>(AVERAGE(AM337:BB337)/0.87)*0.85+10</f>
        <v>77.834626816478618</v>
      </c>
      <c r="AL337" s="4">
        <f>AVERAGE(AM337:BB337)</f>
        <v>69.430735682748704</v>
      </c>
      <c r="AM337" s="14">
        <f>((P337*100)*0.5+(N337/6.59)*0.5)*0.66+45</f>
        <v>64.40805614567526</v>
      </c>
      <c r="AN337" s="10">
        <f>(BS337-MIN(BS$2:BS$493))/(MAX(BS$2:BS$493)-MIN(BS$2:BS$493))*61 +45</f>
        <v>58.227089689519026</v>
      </c>
      <c r="AO337" s="18">
        <f>IF(Y337&gt;50,((Z337*107)*0.9+(X337/5)*0.1)*0.7+30,((Z337*90)*0.5+(X337/5)*0.5)*0.7+40)</f>
        <v>79.218609999999984</v>
      </c>
      <c r="AP337" s="39">
        <f>((AZ337/0.96)*0.4+(AS337/0.96)*0.3+(T337/6.3)*0.4)*0.6+40</f>
        <v>75.128853858668407</v>
      </c>
      <c r="AQ337" s="37">
        <f>(AE337/1.5)*0.57+47</f>
        <v>54.98</v>
      </c>
      <c r="AR337" s="24">
        <f>((AF337/1.8)*0.8+(F337/0.8)*0.2)*0.73+40</f>
        <v>61.920277777777777</v>
      </c>
      <c r="AS337" s="22">
        <f>((AA337/3)*0.6+(AC337/9)*0.2+(AZ337/0.96)*0.2)*0.75+40</f>
        <v>62.449175651869112</v>
      </c>
      <c r="AT337" s="26">
        <f>((AB337/7)*0.65+(AC337/9)*0.2+(AZ337/0.96)*0.25)*0.6+47</f>
        <v>68.83869946139292</v>
      </c>
      <c r="AU337" s="43">
        <f>((AD337/5.5)*0.95+(AY337/0.95)*0.17)*0.67+40</f>
        <v>53.285056930921051</v>
      </c>
      <c r="AV337" s="37">
        <f>(((AG337-321)/-3.21)*0.1+(AU337/0.95)*0.57+(AS337/0.95)*0.2+(AI337/20)*0.2)*0.6+40</f>
        <v>73.81865704574642</v>
      </c>
      <c r="AW337" s="42">
        <f>((AQ337/0.95)*0.4+(AS337/0.95)*0.2+(AR337/0.95)*0.2+(AY337/0.95)*0.2)*0.71+30</f>
        <v>76.827492203333236</v>
      </c>
      <c r="AX337" s="45">
        <f>(BI337*0.3+BK337*0.2+BM337*0.2+AY337*0.1+BN337*0.2)*0.8+30</f>
        <v>77.549228208391952</v>
      </c>
      <c r="AY337" s="47">
        <f>(BI337*0.2+BK337*0.2+BM337*0.2+(AQ337/0.96)*0.45)*0.79+30</f>
        <v>78.953064832089552</v>
      </c>
      <c r="AZ337" s="28">
        <f>(BI337*0.2+BJ337*0.3+(AC337/11)*0.3+(AR337/0.96)*0.1+BM337*0.1+(AY337/0.96)*0.1)*0.65+40</f>
        <v>81.488057505295615</v>
      </c>
      <c r="BA337" s="49">
        <f>IF(C337="C",(((AY337/0.95)*0.35+(AU337/0.95)*0.2+BK337*0.45)*0.55+30),IF(C337="PF",(((AY337/0.95)*0.4+(AU337/0.95)*0.25+BK337*0.35)*0.65+35),(((T337/6.3)*0.1+(AY337/0.95)*0.35+(AU337/0.95)*0.2+BK337*0.35)*0.65+40)))</f>
        <v>71.410256429071538</v>
      </c>
      <c r="BB337" s="45">
        <f>(BL337*0.3+BJ337*0.3+BI337*0.1+BN337*0.1+(AH337/2.8)*0.25)*0.62+40</f>
        <v>72.389195184227219</v>
      </c>
      <c r="BC337" s="5">
        <f>((D337-39)/-0.2)*0.5+50</f>
        <v>100</v>
      </c>
      <c r="BD337" s="5">
        <f>((F337-69)/0.19)*0.45+55</f>
        <v>83.421052631578945</v>
      </c>
      <c r="BE337" s="5">
        <f>((F337-85)/-0.16)*0.45+55</f>
        <v>66.25</v>
      </c>
      <c r="BF337" s="5">
        <f>((G337-161)/1.34)*0.45+55</f>
        <v>74.81343283582089</v>
      </c>
      <c r="BG337" s="5">
        <f>((G337-295)/-1.34)*0.45+55</f>
        <v>80.18656716417911</v>
      </c>
      <c r="BH337" s="5">
        <f>(M337/29.81)*0.45+55</f>
        <v>67.031197584703122</v>
      </c>
      <c r="BI337" s="5">
        <f>((D337-39)/-0.2)</f>
        <v>100</v>
      </c>
      <c r="BJ337" s="5">
        <f>((F337-69)/0.19)</f>
        <v>63.157894736842103</v>
      </c>
      <c r="BK337" s="5">
        <f>((F337-85)/-0.16)</f>
        <v>25</v>
      </c>
      <c r="BL337" s="5">
        <f>((G337-161)/1.34)</f>
        <v>44.029850746268657</v>
      </c>
      <c r="BM337" s="5">
        <f>((G337-295)/-1.34)</f>
        <v>55.970149253731343</v>
      </c>
      <c r="BN337" s="5">
        <f>(M337/29.81)</f>
        <v>26.735994632673602</v>
      </c>
      <c r="BP337" s="51" t="s">
        <v>788</v>
      </c>
      <c r="BQ337" s="51" t="s">
        <v>789</v>
      </c>
      <c r="BS337">
        <v>60.465200000000003</v>
      </c>
    </row>
    <row r="338" spans="1:71" x14ac:dyDescent="0.25">
      <c r="A338" s="1">
        <v>36</v>
      </c>
      <c r="B338" s="1" t="s">
        <v>88</v>
      </c>
      <c r="C338" s="1" t="s">
        <v>25</v>
      </c>
      <c r="D338" s="1">
        <v>29</v>
      </c>
      <c r="E338" s="4">
        <f>(F338-5)</f>
        <v>75</v>
      </c>
      <c r="F338">
        <v>80</v>
      </c>
      <c r="G338">
        <v>250</v>
      </c>
      <c r="H338" t="s">
        <v>646</v>
      </c>
      <c r="I338" s="1" t="s">
        <v>587</v>
      </c>
      <c r="J338" s="1" t="s">
        <v>89</v>
      </c>
      <c r="K338" s="1">
        <v>82</v>
      </c>
      <c r="L338" s="1">
        <v>43</v>
      </c>
      <c r="M338" s="1">
        <v>1929</v>
      </c>
      <c r="N338" s="12">
        <v>344</v>
      </c>
      <c r="O338" s="12">
        <v>683</v>
      </c>
      <c r="P338" s="12">
        <v>0.504</v>
      </c>
      <c r="Q338" s="7">
        <v>9</v>
      </c>
      <c r="R338" s="7">
        <v>32</v>
      </c>
      <c r="S338" s="7">
        <v>0.28100000000000003</v>
      </c>
      <c r="T338" s="1">
        <v>335</v>
      </c>
      <c r="U338" s="1">
        <v>651</v>
      </c>
      <c r="V338" s="1">
        <v>0.51500000000000001</v>
      </c>
      <c r="W338" s="1">
        <v>0.51</v>
      </c>
      <c r="X338" s="16">
        <v>169</v>
      </c>
      <c r="Y338" s="16">
        <v>214</v>
      </c>
      <c r="Z338" s="16">
        <v>0.79</v>
      </c>
      <c r="AA338" s="20">
        <v>139</v>
      </c>
      <c r="AB338" s="20">
        <v>259</v>
      </c>
      <c r="AC338" s="20">
        <v>398</v>
      </c>
      <c r="AD338" s="32">
        <v>104</v>
      </c>
      <c r="AE338" s="34">
        <v>41</v>
      </c>
      <c r="AF338" s="30">
        <v>32</v>
      </c>
      <c r="AG338" s="1">
        <v>83</v>
      </c>
      <c r="AH338" s="1">
        <v>140</v>
      </c>
      <c r="AI338" s="1">
        <v>866</v>
      </c>
      <c r="AJ338" s="1"/>
      <c r="AK338" s="4">
        <f>(AVERAGE(AM338:BB338)/0.87)*0.85+10</f>
        <v>82.292286195572004</v>
      </c>
      <c r="AL338" s="4">
        <f>AVERAGE(AM338:BB338)</f>
        <v>73.993281164879576</v>
      </c>
      <c r="AM338" s="14">
        <f>((P338*100)*0.5+(N338/6.59)*0.5)*0.66+45</f>
        <v>78.858100151745077</v>
      </c>
      <c r="AN338" s="10">
        <f>(BS338-MIN(BS$2:BS$493))/(MAX(BS$2:BS$493)-MIN(BS$2:BS$493))*61 +45</f>
        <v>58.086823627063893</v>
      </c>
      <c r="AO338" s="18">
        <f>IF(Y338&gt;50,((Z338*107)*0.9+(X338/5)*0.1)*0.7+30,((Z338*90)*0.5+(X338/5)*0.5)*0.7+40)</f>
        <v>85.619900000000001</v>
      </c>
      <c r="AP338" s="39">
        <f>((AZ338/0.96)*0.4+(AS338/0.96)*0.3+(T338/6.3)*0.4)*0.6+40</f>
        <v>86.713203878517675</v>
      </c>
      <c r="AQ338" s="37">
        <f>(AE338/1.5)*0.57+47</f>
        <v>62.58</v>
      </c>
      <c r="AR338" s="24">
        <f>((AF338/1.8)*0.8+(F338/0.8)*0.2)*0.73+40</f>
        <v>64.982222222222219</v>
      </c>
      <c r="AS338" s="22">
        <f>((AA338/3)*0.6+(AC338/9)*0.2+(AZ338/0.96)*0.2)*0.75+40</f>
        <v>79.398395776193695</v>
      </c>
      <c r="AT338" s="26">
        <f>((AB338/7)*0.65+(AC338/9)*0.2+(AZ338/0.96)*0.25)*0.6+47</f>
        <v>78.651729109527039</v>
      </c>
      <c r="AU338" s="43">
        <f>((AD338/5.5)*0.95+(AY338/0.95)*0.17)*0.67+40</f>
        <v>60.586244412978473</v>
      </c>
      <c r="AV338" s="37">
        <f>(((AG338-321)/-3.21)*0.1+(AU338/0.95)*0.57+(AS338/0.95)*0.2+(AI338/20)*0.2)*0.6+40</f>
        <v>81.48491716492731</v>
      </c>
      <c r="AW338" s="42">
        <f>((AQ338/0.95)*0.4+(AS338/0.95)*0.2+(AR338/0.95)*0.2+(AY338/0.95)*0.2)*0.71+30</f>
        <v>80.949337583651669</v>
      </c>
      <c r="AX338" s="45">
        <f>(BI338*0.3+BK338*0.2+BM338*0.2+AY338*0.1+BN338*0.2)*0.8+30</f>
        <v>68.43211706693387</v>
      </c>
      <c r="AY338" s="47">
        <f>(BI338*0.2+BK338*0.2+BM338*0.2+(AQ338/0.96)*0.45)*0.79+30</f>
        <v>71.317626399253726</v>
      </c>
      <c r="AZ338" s="28">
        <f>(BI338*0.2+BJ338*0.3+(AC338/11)*0.3+(AR338/0.96)*0.1+BM338*0.1+(AY338/0.96)*0.1)*0.65+40</f>
        <v>76.256399634306362</v>
      </c>
      <c r="BA338" s="49">
        <f>IF(C338="C",(((AY338/0.95)*0.35+(AU338/0.95)*0.2+BK338*0.45)*0.55+30),IF(C338="PF",(((AY338/0.95)*0.4+(AU338/0.95)*0.25+BK338*0.35)*0.65+35),(((T338/6.3)*0.1+(AY338/0.95)*0.35+(AU338/0.95)*0.2+BK338*0.35)*0.65+40)))</f>
        <v>71.991319822015754</v>
      </c>
      <c r="BB338" s="45">
        <f>(BL338*0.3+BJ338*0.3+BI338*0.1+BN338*0.1+(AH338/2.8)*0.25)*0.62+40</f>
        <v>77.984161788736358</v>
      </c>
      <c r="BC338" s="5">
        <f>((D338-39)/-0.2)*0.5+50</f>
        <v>75</v>
      </c>
      <c r="BD338" s="5">
        <f>((F338-69)/0.19)*0.45+55</f>
        <v>81.05263157894737</v>
      </c>
      <c r="BE338" s="5">
        <f>((F338-85)/-0.16)*0.45+55</f>
        <v>69.0625</v>
      </c>
      <c r="BF338" s="5">
        <f>((G338-161)/1.34)*0.45+55</f>
        <v>84.888059701492537</v>
      </c>
      <c r="BG338" s="5">
        <f>((G338-295)/-1.34)*0.45+55</f>
        <v>70.111940298507463</v>
      </c>
      <c r="BH338" s="5">
        <f>(M338/29.81)*0.45+55</f>
        <v>84.119423012411943</v>
      </c>
      <c r="BI338" s="5">
        <f>((D338-39)/-0.2)</f>
        <v>50</v>
      </c>
      <c r="BJ338" s="5">
        <f>((F338-69)/0.19)</f>
        <v>57.89473684210526</v>
      </c>
      <c r="BK338" s="5">
        <f>((F338-85)/-0.16)</f>
        <v>31.25</v>
      </c>
      <c r="BL338" s="5">
        <f>((G338-161)/1.34)</f>
        <v>66.417910447761187</v>
      </c>
      <c r="BM338" s="5">
        <f>((G338-295)/-1.34)</f>
        <v>33.582089552238806</v>
      </c>
      <c r="BN338" s="5">
        <f>(M338/29.81)</f>
        <v>64.709828916470983</v>
      </c>
      <c r="BP338" s="51" t="s">
        <v>799</v>
      </c>
      <c r="BQ338" s="51" t="s">
        <v>787</v>
      </c>
      <c r="BS338">
        <v>60.301200000000001</v>
      </c>
    </row>
    <row r="339" spans="1:71" x14ac:dyDescent="0.25">
      <c r="A339" s="1">
        <v>295</v>
      </c>
      <c r="B339" s="1" t="s">
        <v>357</v>
      </c>
      <c r="C339" s="1" t="s">
        <v>50</v>
      </c>
      <c r="D339" s="1">
        <v>36</v>
      </c>
      <c r="E339" s="4">
        <f>(F339-5)</f>
        <v>74</v>
      </c>
      <c r="F339">
        <v>79</v>
      </c>
      <c r="G339">
        <v>228</v>
      </c>
      <c r="H339" t="s">
        <v>596</v>
      </c>
      <c r="I339" s="1" t="s">
        <v>587</v>
      </c>
      <c r="J339" s="1" t="s">
        <v>53</v>
      </c>
      <c r="K339" s="1">
        <v>57</v>
      </c>
      <c r="L339" s="1">
        <v>24</v>
      </c>
      <c r="M339" s="1">
        <v>1101</v>
      </c>
      <c r="N339" s="12">
        <v>119</v>
      </c>
      <c r="O339" s="12">
        <v>267</v>
      </c>
      <c r="P339" s="12">
        <v>0.44600000000000001</v>
      </c>
      <c r="Q339" s="7">
        <v>12</v>
      </c>
      <c r="R339" s="7">
        <v>46</v>
      </c>
      <c r="S339" s="7">
        <v>0.26100000000000001</v>
      </c>
      <c r="T339" s="1">
        <v>107</v>
      </c>
      <c r="U339" s="1">
        <v>221</v>
      </c>
      <c r="V339" s="1">
        <v>0.48399999999999999</v>
      </c>
      <c r="W339" s="1">
        <v>0.46800000000000003</v>
      </c>
      <c r="X339" s="16">
        <v>26</v>
      </c>
      <c r="Y339" s="16">
        <v>34</v>
      </c>
      <c r="Z339" s="16">
        <v>0.76500000000000001</v>
      </c>
      <c r="AA339" s="20">
        <v>64</v>
      </c>
      <c r="AB339" s="20">
        <v>138</v>
      </c>
      <c r="AC339" s="20">
        <v>202</v>
      </c>
      <c r="AD339" s="32">
        <v>51</v>
      </c>
      <c r="AE339" s="34">
        <v>27</v>
      </c>
      <c r="AF339" s="30">
        <v>27</v>
      </c>
      <c r="AG339" s="1">
        <v>33</v>
      </c>
      <c r="AH339" s="1">
        <v>58</v>
      </c>
      <c r="AI339" s="1">
        <v>276</v>
      </c>
      <c r="AJ339" s="1"/>
      <c r="AK339" s="4">
        <f>(AVERAGE(AM339:BB339)/0.87)*0.85+10</f>
        <v>74.221472680212798</v>
      </c>
      <c r="AL339" s="4">
        <f>AVERAGE(AM339:BB339)</f>
        <v>65.73256615504134</v>
      </c>
      <c r="AM339" s="14">
        <f>((P339*100)*0.5+(N339/6.59)*0.5)*0.66+45</f>
        <v>65.677028831562978</v>
      </c>
      <c r="AN339" s="10">
        <f>(BS339-MIN(BS$2:BS$493))/(MAX(BS$2:BS$493)-MIN(BS$2:BS$493))*61 +45</f>
        <v>57.666025439698501</v>
      </c>
      <c r="AO339" s="18">
        <f>IF(Y339&gt;50,((Z339*107)*0.9+(X339/5)*0.1)*0.7+30,((Z339*90)*0.5+(X339/5)*0.5)*0.7+40)</f>
        <v>65.91749999999999</v>
      </c>
      <c r="AP339" s="39">
        <f>((AZ339/0.96)*0.4+(AS339/0.96)*0.3+(T339/6.3)*0.4)*0.6+40</f>
        <v>72.96756204743015</v>
      </c>
      <c r="AQ339" s="37">
        <f>(AE339/1.5)*0.57+47</f>
        <v>57.26</v>
      </c>
      <c r="AR339" s="24">
        <f>((AF339/1.8)*0.8+(F339/0.8)*0.2)*0.73+40</f>
        <v>63.177499999999995</v>
      </c>
      <c r="AS339" s="22">
        <f>((AA339/3)*0.6+(AC339/9)*0.2+(AZ339/0.96)*0.2)*0.75+40</f>
        <v>63.573727685542011</v>
      </c>
      <c r="AT339" s="26">
        <f>((AB339/7)*0.65+(AC339/9)*0.2+(AZ339/0.96)*0.25)*0.6+47</f>
        <v>67.988965780780106</v>
      </c>
      <c r="AU339" s="43">
        <f>((AD339/5.5)*0.95+(AY339/0.95)*0.17)*0.67+40</f>
        <v>53.982887517643547</v>
      </c>
      <c r="AV339" s="37">
        <f>(((AG339-321)/-3.21)*0.1+(AU339/0.95)*0.57+(AS339/0.95)*0.2+(AI339/20)*0.2)*0.6+40</f>
        <v>74.503382678829382</v>
      </c>
      <c r="AW339" s="42">
        <f>((AQ339/0.95)*0.4+(AS339/0.95)*0.2+(AR339/0.95)*0.2+(AY339/0.95)*0.2)*0.71+30</f>
        <v>76.138090151417856</v>
      </c>
      <c r="AX339" s="45">
        <f>(BI339*0.3+BK339*0.2+BM339*0.2+AY339*0.1+BN339*0.2)*0.8+30</f>
        <v>58.901353866990945</v>
      </c>
      <c r="AY339" s="47">
        <f>(BI339*0.2+BK339*0.2+BM339*0.2+(AQ339/0.96)*0.45)*0.79+30</f>
        <v>67.399093750000006</v>
      </c>
      <c r="AZ339" s="28">
        <f>(BI339*0.2+BJ339*0.3+(AC339/11)*0.3+(AR339/0.96)*0.1+BM339*0.1+(AY339/0.96)*0.1)*0.65+40</f>
        <v>67.885190520802183</v>
      </c>
      <c r="BA339" s="49">
        <f>IF(C339="C",(((AY339/0.95)*0.35+(AU339/0.95)*0.2+BK339*0.45)*0.55+30),IF(C339="PF",(((AY339/0.95)*0.4+(AU339/0.95)*0.25+BK339*0.35)*0.65+35),(((T339/6.3)*0.1+(AY339/0.95)*0.35+(AU339/0.95)*0.2+BK339*0.35)*0.65+40)))</f>
        <v>73.162659522830012</v>
      </c>
      <c r="BB339" s="45">
        <f>(BL339*0.3+BJ339*0.3+BI339*0.1+BN339*0.1+(AH339/2.8)*0.25)*0.62+40</f>
        <v>65.520090687133802</v>
      </c>
      <c r="BC339" s="5">
        <f>((D339-39)/-0.2)*0.5+50</f>
        <v>57.5</v>
      </c>
      <c r="BD339" s="5">
        <f>((F339-69)/0.19)*0.45+55</f>
        <v>78.68421052631578</v>
      </c>
      <c r="BE339" s="5">
        <f>((F339-85)/-0.16)*0.45+55</f>
        <v>71.875</v>
      </c>
      <c r="BF339" s="5">
        <f>((G339-161)/1.34)*0.45+55</f>
        <v>77.5</v>
      </c>
      <c r="BG339" s="5">
        <f>((G339-295)/-1.34)*0.45+55</f>
        <v>77.5</v>
      </c>
      <c r="BH339" s="5">
        <f>(M339/29.81)*0.45+55</f>
        <v>71.620261657162018</v>
      </c>
      <c r="BI339" s="5">
        <f>((D339-39)/-0.2)</f>
        <v>15</v>
      </c>
      <c r="BJ339" s="5">
        <f>((F339-69)/0.19)</f>
        <v>52.631578947368418</v>
      </c>
      <c r="BK339" s="5">
        <f>((F339-85)/-0.16)</f>
        <v>37.5</v>
      </c>
      <c r="BL339" s="5">
        <f>((G339-161)/1.34)</f>
        <v>50</v>
      </c>
      <c r="BM339" s="5">
        <f>((G339-295)/-1.34)</f>
        <v>50</v>
      </c>
      <c r="BN339" s="5">
        <f>(M339/29.81)</f>
        <v>36.93391479369339</v>
      </c>
      <c r="BP339" s="51" t="s">
        <v>788</v>
      </c>
      <c r="BQ339" s="51" t="s">
        <v>789</v>
      </c>
      <c r="BS339">
        <v>59.809200000000004</v>
      </c>
    </row>
    <row r="340" spans="1:71" x14ac:dyDescent="0.25">
      <c r="A340" s="1">
        <v>93</v>
      </c>
      <c r="B340" s="1" t="s">
        <v>152</v>
      </c>
      <c r="C340" s="1" t="s">
        <v>25</v>
      </c>
      <c r="D340" s="1">
        <v>27</v>
      </c>
      <c r="E340" s="4">
        <f>(F340-5)</f>
        <v>77</v>
      </c>
      <c r="F340">
        <v>82</v>
      </c>
      <c r="G340">
        <v>234</v>
      </c>
      <c r="H340" t="s">
        <v>644</v>
      </c>
      <c r="I340" s="1" t="s">
        <v>587</v>
      </c>
      <c r="J340" s="1" t="s">
        <v>57</v>
      </c>
      <c r="K340" s="1">
        <v>10</v>
      </c>
      <c r="L340" s="1">
        <v>0</v>
      </c>
      <c r="M340" s="1">
        <v>93</v>
      </c>
      <c r="N340" s="12">
        <v>11</v>
      </c>
      <c r="O340" s="12">
        <v>30</v>
      </c>
      <c r="P340" s="12">
        <v>0.36699999999999999</v>
      </c>
      <c r="Q340" s="7">
        <v>4</v>
      </c>
      <c r="R340" s="7">
        <v>14</v>
      </c>
      <c r="S340" s="7">
        <v>0.28599999999999998</v>
      </c>
      <c r="T340" s="1">
        <v>7</v>
      </c>
      <c r="U340" s="1">
        <v>16</v>
      </c>
      <c r="V340" s="1">
        <v>0.438</v>
      </c>
      <c r="W340" s="1">
        <v>0.433</v>
      </c>
      <c r="X340" s="16">
        <v>1</v>
      </c>
      <c r="Y340" s="16">
        <v>4</v>
      </c>
      <c r="Z340" s="16">
        <v>0.25</v>
      </c>
      <c r="AA340" s="20">
        <v>1</v>
      </c>
      <c r="AB340" s="20">
        <v>22</v>
      </c>
      <c r="AC340" s="20">
        <v>23</v>
      </c>
      <c r="AD340" s="32">
        <v>3</v>
      </c>
      <c r="AE340" s="34">
        <v>3</v>
      </c>
      <c r="AF340" s="30">
        <v>4</v>
      </c>
      <c r="AG340" s="1">
        <v>6</v>
      </c>
      <c r="AH340" s="1">
        <v>12</v>
      </c>
      <c r="AI340" s="1">
        <v>27</v>
      </c>
      <c r="AJ340" s="1"/>
      <c r="AK340" s="4">
        <f>(AVERAGE(AM340:BB340)/0.87)*0.85+10</f>
        <v>69.303157569534335</v>
      </c>
      <c r="AL340" s="4">
        <f>AVERAGE(AM340:BB340)</f>
        <v>60.698525982935131</v>
      </c>
      <c r="AM340" s="14">
        <f>((P340*100)*0.5+(N340/6.59)*0.5)*0.66+45</f>
        <v>57.661834597875568</v>
      </c>
      <c r="AN340" s="10">
        <f>(BS340-MIN(BS$2:BS$493))/(MAX(BS$2:BS$493)-MIN(BS$2:BS$493))*61 +45</f>
        <v>57.595892408470924</v>
      </c>
      <c r="AO340" s="18">
        <f>IF(Y340&gt;50,((Z340*107)*0.9+(X340/5)*0.1)*0.7+30,((Z340*90)*0.5+(X340/5)*0.5)*0.7+40)</f>
        <v>47.945</v>
      </c>
      <c r="AP340" s="39">
        <f>((AZ340/0.96)*0.4+(AS340/0.96)*0.3+(T340/6.3)*0.4)*0.6+40</f>
        <v>68.223492609842324</v>
      </c>
      <c r="AQ340" s="37">
        <f>(AE340/1.5)*0.57+47</f>
        <v>48.14</v>
      </c>
      <c r="AR340" s="24">
        <f>((AF340/1.8)*0.8+(F340/0.8)*0.2)*0.73+40</f>
        <v>56.262777777777778</v>
      </c>
      <c r="AS340" s="22">
        <f>((AA340/3)*0.6+(AC340/9)*0.2+(AZ340/0.96)*0.2)*0.75+40</f>
        <v>51.921767427417613</v>
      </c>
      <c r="AT340" s="26">
        <f>((AB340/7)*0.65+(AC340/9)*0.2+(AZ340/0.96)*0.25)*0.6+47</f>
        <v>59.920815046465236</v>
      </c>
      <c r="AU340" s="43">
        <f>((AD340/5.5)*0.95+(AY340/0.95)*0.17)*0.67+40</f>
        <v>48.435506295155506</v>
      </c>
      <c r="AV340" s="37">
        <f>(((AG340-321)/-3.21)*0.1+(AU340/0.95)*0.57+(AS340/0.95)*0.2+(AI340/20)*0.2)*0.6+40</f>
        <v>70.045171777008989</v>
      </c>
      <c r="AW340" s="42">
        <f>((AQ340/0.95)*0.4+(AS340/0.95)*0.2+(AR340/0.95)*0.2+(AY340/0.95)*0.2)*0.71+30</f>
        <v>70.645844768573909</v>
      </c>
      <c r="AX340" s="45">
        <f>(BI340*0.3+BK340*0.2+BM340*0.2+AY340*0.1+BN340*0.2)*0.8+30</f>
        <v>60.579693929876782</v>
      </c>
      <c r="AY340" s="47">
        <f>(BI340*0.2+BK340*0.2+BM340*0.2+(AQ340/0.96)*0.45)*0.79+30</f>
        <v>67.461881063432827</v>
      </c>
      <c r="AZ340" s="28">
        <f>(BI340*0.2+BJ340*0.3+(AC340/11)*0.3+(AR340/0.96)*0.1+BM340*0.1+(AY340/0.96)*0.1)*0.65+40</f>
        <v>72.885978202139398</v>
      </c>
      <c r="BA340" s="49">
        <f>IF(C340="C",(((AY340/0.95)*0.35+(AU340/0.95)*0.2+BK340*0.45)*0.55+30),IF(C340="PF",(((AY340/0.95)*0.4+(AU340/0.95)*0.25+BK340*0.35)*0.65+35),(((T340/6.3)*0.1+(AY340/0.95)*0.35+(AU340/0.95)*0.2+BK340*0.35)*0.65+40)))</f>
        <v>66.013897473110845</v>
      </c>
      <c r="BB340" s="45">
        <f>(BL340*0.3+BJ340*0.3+BI340*0.1+BN340*0.1+(AH340/2.8)*0.25)*0.62+40</f>
        <v>67.436862349814263</v>
      </c>
      <c r="BC340" s="5">
        <f>((D340-39)/-0.2)*0.5+50</f>
        <v>80</v>
      </c>
      <c r="BD340" s="5">
        <f>((F340-69)/0.19)*0.45+55</f>
        <v>85.78947368421052</v>
      </c>
      <c r="BE340" s="5">
        <f>((F340-85)/-0.16)*0.45+55</f>
        <v>63.4375</v>
      </c>
      <c r="BF340" s="5">
        <f>((G340-161)/1.34)*0.45+55</f>
        <v>79.514925373134332</v>
      </c>
      <c r="BG340" s="5">
        <f>((G340-295)/-1.34)*0.45+55</f>
        <v>75.485074626865668</v>
      </c>
      <c r="BH340" s="5">
        <f>(M340/29.81)*0.45+55</f>
        <v>56.403891311640386</v>
      </c>
      <c r="BI340" s="5">
        <f>((D340-39)/-0.2)</f>
        <v>60</v>
      </c>
      <c r="BJ340" s="5">
        <f>((F340-69)/0.19)</f>
        <v>68.421052631578945</v>
      </c>
      <c r="BK340" s="5">
        <f>((F340-85)/-0.16)</f>
        <v>18.75</v>
      </c>
      <c r="BL340" s="5">
        <f>((G340-161)/1.34)</f>
        <v>54.477611940298502</v>
      </c>
      <c r="BM340" s="5">
        <f>((G340-295)/-1.34)</f>
        <v>45.522388059701491</v>
      </c>
      <c r="BN340" s="5">
        <f>(M340/29.81)</f>
        <v>3.1197584703119761</v>
      </c>
      <c r="BP340" s="51" t="s">
        <v>791</v>
      </c>
      <c r="BQ340" s="51" t="s">
        <v>787</v>
      </c>
      <c r="BS340">
        <v>59.727199999999996</v>
      </c>
    </row>
    <row r="341" spans="1:71" x14ac:dyDescent="0.25">
      <c r="A341" s="1">
        <v>420</v>
      </c>
      <c r="B341" s="1" t="s">
        <v>485</v>
      </c>
      <c r="C341" s="1" t="s">
        <v>25</v>
      </c>
      <c r="D341" s="1">
        <v>27</v>
      </c>
      <c r="E341" s="4">
        <f>(F341-5)</f>
        <v>77</v>
      </c>
      <c r="F341">
        <v>82</v>
      </c>
      <c r="G341">
        <v>255</v>
      </c>
      <c r="H341" t="s">
        <v>602</v>
      </c>
      <c r="I341" s="1" t="s">
        <v>587</v>
      </c>
      <c r="J341" s="1" t="s">
        <v>79</v>
      </c>
      <c r="K341" s="1">
        <v>76</v>
      </c>
      <c r="L341" s="1">
        <v>9</v>
      </c>
      <c r="M341" s="1">
        <v>1207</v>
      </c>
      <c r="N341" s="12">
        <v>318</v>
      </c>
      <c r="O341" s="12">
        <v>646</v>
      </c>
      <c r="P341" s="12">
        <v>0.49199999999999999</v>
      </c>
      <c r="Q341" s="7">
        <v>5</v>
      </c>
      <c r="R341" s="7">
        <v>18</v>
      </c>
      <c r="S341" s="7">
        <v>0.27800000000000002</v>
      </c>
      <c r="T341" s="1">
        <v>313</v>
      </c>
      <c r="U341" s="1">
        <v>628</v>
      </c>
      <c r="V341" s="1">
        <v>0.498</v>
      </c>
      <c r="W341" s="1">
        <v>0.496</v>
      </c>
      <c r="X341" s="16">
        <v>150</v>
      </c>
      <c r="Y341" s="16">
        <v>178</v>
      </c>
      <c r="Z341" s="16">
        <v>0.84299999999999997</v>
      </c>
      <c r="AA341" s="20">
        <v>109</v>
      </c>
      <c r="AB341" s="20">
        <v>216</v>
      </c>
      <c r="AC341" s="20">
        <v>325</v>
      </c>
      <c r="AD341" s="32">
        <v>72</v>
      </c>
      <c r="AE341" s="34">
        <v>20</v>
      </c>
      <c r="AF341" s="30">
        <v>34</v>
      </c>
      <c r="AG341" s="1">
        <v>82</v>
      </c>
      <c r="AH341" s="1">
        <v>189</v>
      </c>
      <c r="AI341" s="1">
        <v>791</v>
      </c>
      <c r="AJ341" s="1"/>
      <c r="AK341" s="4">
        <f>(AVERAGE(AM341:BB341)/0.87)*0.85+10</f>
        <v>80.253666670605355</v>
      </c>
      <c r="AL341" s="4">
        <f>AVERAGE(AM341:BB341)</f>
        <v>71.906694121678427</v>
      </c>
      <c r="AM341" s="14">
        <f>((P341*100)*0.5+(N341/6.59)*0.5)*0.66+45</f>
        <v>77.160127465857357</v>
      </c>
      <c r="AN341" s="10">
        <f>(BS341-MIN(BS$2:BS$493))/(MAX(BS$2:BS$493)-MIN(BS$2:BS$493))*61 +45</f>
        <v>57.399519921033743</v>
      </c>
      <c r="AO341" s="18">
        <f>IF(Y341&gt;50,((Z341*107)*0.9+(X341/5)*0.1)*0.7+30,((Z341*90)*0.5+(X341/5)*0.5)*0.7+40)</f>
        <v>88.926629999999989</v>
      </c>
      <c r="AP341" s="39">
        <f>((AZ341/0.96)*0.4+(AS341/0.96)*0.3+(T341/6.3)*0.4)*0.6+40</f>
        <v>85.255109512261015</v>
      </c>
      <c r="AQ341" s="37">
        <f>(AE341/1.5)*0.57+47</f>
        <v>54.6</v>
      </c>
      <c r="AR341" s="24">
        <f>((AF341/1.8)*0.8+(F341/0.8)*0.2)*0.73+40</f>
        <v>65.996111111111105</v>
      </c>
      <c r="AS341" s="22">
        <f>((AA341/3)*0.6+(AC341/9)*0.2+(AZ341/0.96)*0.2)*0.75+40</f>
        <v>73.934526800066109</v>
      </c>
      <c r="AT341" s="26">
        <f>((AB341/7)*0.65+(AC341/9)*0.2+(AZ341/0.96)*0.25)*0.6+47</f>
        <v>75.535479181018488</v>
      </c>
      <c r="AU341" s="43">
        <f>((AD341/5.5)*0.95+(AY341/0.95)*0.17)*0.67+40</f>
        <v>56.410628866626794</v>
      </c>
      <c r="AV341" s="37">
        <f>(((AG341-321)/-3.21)*0.1+(AU341/0.95)*0.57+(AS341/0.95)*0.2+(AI341/20)*0.2)*0.6+40</f>
        <v>78.860214233725429</v>
      </c>
      <c r="AW341" s="42">
        <f>((AQ341/0.95)*0.4+(AS341/0.95)*0.2+(AR341/0.95)*0.2+(AY341/0.95)*0.2)*0.71+30</f>
        <v>77.309709264916592</v>
      </c>
      <c r="AX341" s="45">
        <f>(BI341*0.3+BK341*0.2+BM341*0.2+AY341*0.1+BN341*0.2)*0.8+30</f>
        <v>64.044720801268738</v>
      </c>
      <c r="AY341" s="47">
        <f>(BI341*0.2+BK341*0.2+BM341*0.2+(AQ341/0.96)*0.45)*0.79+30</f>
        <v>67.377980410447776</v>
      </c>
      <c r="AZ341" s="28">
        <f>(BI341*0.2+BJ341*0.3+(AC341/11)*0.3+(AR341/0.96)*0.1+BM341*0.1+(AY341/0.96)*0.1)*0.65+40</f>
        <v>77.874304853756428</v>
      </c>
      <c r="BA341" s="49">
        <f>IF(C341="C",(((AY341/0.95)*0.35+(AU341/0.95)*0.2+BK341*0.45)*0.55+30),IF(C341="PF",(((AY341/0.95)*0.4+(AU341/0.95)*0.25+BK341*0.35)*0.65+35),(((T341/6.3)*0.1+(AY341/0.95)*0.35+(AU341/0.95)*0.2+BK341*0.35)*0.65+40)))</f>
        <v>67.35510089215083</v>
      </c>
      <c r="BB341" s="45">
        <f>(BL341*0.3+BJ341*0.3+BI341*0.1+BN341*0.1+(AH341/2.8)*0.25)*0.62+40</f>
        <v>82.466942632614575</v>
      </c>
      <c r="BC341" s="5">
        <f>((D341-39)/-0.2)*0.5+50</f>
        <v>80</v>
      </c>
      <c r="BD341" s="5">
        <f>((F341-69)/0.19)*0.45+55</f>
        <v>85.78947368421052</v>
      </c>
      <c r="BE341" s="5">
        <f>((F341-85)/-0.16)*0.45+55</f>
        <v>63.4375</v>
      </c>
      <c r="BF341" s="5">
        <f>((G341-161)/1.34)*0.45+55</f>
        <v>86.567164179104481</v>
      </c>
      <c r="BG341" s="5">
        <f>((G341-295)/-1.34)*0.45+55</f>
        <v>68.432835820895519</v>
      </c>
      <c r="BH341" s="5">
        <f>(M341/29.81)*0.45+55</f>
        <v>73.220395840322041</v>
      </c>
      <c r="BI341" s="5">
        <f>((D341-39)/-0.2)</f>
        <v>60</v>
      </c>
      <c r="BJ341" s="5">
        <f>((F341-69)/0.19)</f>
        <v>68.421052631578945</v>
      </c>
      <c r="BK341" s="5">
        <f>((F341-85)/-0.16)</f>
        <v>18.75</v>
      </c>
      <c r="BL341" s="5">
        <f>((G341-161)/1.34)</f>
        <v>70.149253731343279</v>
      </c>
      <c r="BM341" s="5">
        <f>((G341-295)/-1.34)</f>
        <v>29.850746268656714</v>
      </c>
      <c r="BN341" s="5">
        <f>(M341/29.81)</f>
        <v>40.489768534048977</v>
      </c>
      <c r="BP341" s="51" t="s">
        <v>789</v>
      </c>
      <c r="BQ341" s="51" t="s">
        <v>781</v>
      </c>
      <c r="BS341">
        <v>59.497600000000006</v>
      </c>
    </row>
    <row r="342" spans="1:71" x14ac:dyDescent="0.25">
      <c r="A342" s="1">
        <v>137</v>
      </c>
      <c r="B342" s="1" t="s">
        <v>198</v>
      </c>
      <c r="C342" s="1" t="s">
        <v>25</v>
      </c>
      <c r="D342" s="1">
        <v>38</v>
      </c>
      <c r="E342" s="4">
        <f>(F342-5)</f>
        <v>78</v>
      </c>
      <c r="F342">
        <v>83</v>
      </c>
      <c r="G342">
        <v>250</v>
      </c>
      <c r="H342" t="s">
        <v>588</v>
      </c>
      <c r="I342" s="1" t="s">
        <v>589</v>
      </c>
      <c r="J342" s="1" t="s">
        <v>59</v>
      </c>
      <c r="K342" s="1">
        <v>77</v>
      </c>
      <c r="L342" s="1">
        <v>77</v>
      </c>
      <c r="M342" s="1">
        <v>2227</v>
      </c>
      <c r="N342" s="12">
        <v>419</v>
      </c>
      <c r="O342" s="12">
        <v>819</v>
      </c>
      <c r="P342" s="12">
        <v>0.51200000000000001</v>
      </c>
      <c r="Q342" s="7">
        <v>2</v>
      </c>
      <c r="R342" s="7">
        <v>7</v>
      </c>
      <c r="S342" s="7">
        <v>0.28599999999999998</v>
      </c>
      <c r="T342" s="1">
        <v>417</v>
      </c>
      <c r="U342" s="1">
        <v>812</v>
      </c>
      <c r="V342" s="1">
        <v>0.51400000000000001</v>
      </c>
      <c r="W342" s="1">
        <v>0.51300000000000001</v>
      </c>
      <c r="X342" s="16">
        <v>230</v>
      </c>
      <c r="Y342" s="16">
        <v>311</v>
      </c>
      <c r="Z342" s="16">
        <v>0.74</v>
      </c>
      <c r="AA342" s="20">
        <v>170</v>
      </c>
      <c r="AB342" s="20">
        <v>534</v>
      </c>
      <c r="AC342" s="20">
        <v>704</v>
      </c>
      <c r="AD342" s="32">
        <v>230</v>
      </c>
      <c r="AE342" s="34">
        <v>63</v>
      </c>
      <c r="AF342" s="30">
        <v>151</v>
      </c>
      <c r="AG342" s="1">
        <v>131</v>
      </c>
      <c r="AH342" s="1">
        <v>165</v>
      </c>
      <c r="AI342" s="1">
        <v>1070</v>
      </c>
      <c r="AJ342" s="1"/>
      <c r="AK342" s="4">
        <f>(AVERAGE(AM342:BB342)/0.87)*0.85+10</f>
        <v>87.136994357256768</v>
      </c>
      <c r="AL342" s="4">
        <f>AVERAGE(AM342:BB342)</f>
        <v>78.951982459780453</v>
      </c>
      <c r="AM342" s="14">
        <f>((P342*100)*0.5+(N342/6.59)*0.5)*0.66+45</f>
        <v>82.877790591805763</v>
      </c>
      <c r="AN342" s="10">
        <f>(BS342-MIN(BS$2:BS$493))/(MAX(BS$2:BS$493)-MIN(BS$2:BS$493))*61 +45</f>
        <v>57.315360283560658</v>
      </c>
      <c r="AO342" s="18">
        <f>IF(Y342&gt;50,((Z342*107)*0.9+(X342/5)*0.1)*0.7+30,((Z342*90)*0.5+(X342/5)*0.5)*0.7+40)</f>
        <v>83.103399999999993</v>
      </c>
      <c r="AP342" s="39">
        <f>((AZ342/0.96)*0.4+(AS342/0.96)*0.3+(T342/6.3)*0.4)*0.6+40</f>
        <v>92.408407756388925</v>
      </c>
      <c r="AQ342" s="37">
        <f>(AE342/1.5)*0.57+47</f>
        <v>70.94</v>
      </c>
      <c r="AR342" s="24">
        <f>((AF342/1.8)*0.8+(F342/0.8)*0.2)*0.57+45</f>
        <v>95.080833333333331</v>
      </c>
      <c r="AS342" s="22">
        <f>((AA342/3)*0.6+(AC342/9)*0.2+(AZ342/0.96)*0.2)*0.7+41</f>
        <v>87.487112685675555</v>
      </c>
      <c r="AT342" s="26">
        <v>95</v>
      </c>
      <c r="AU342" s="43">
        <f>((AD342/5.5)*0.95+(AY342/0.95)*0.17)*0.67+40</f>
        <v>74.331412664772728</v>
      </c>
      <c r="AV342" s="37">
        <f>(((AG342-321)/-3.21)*0.1+(AU342/0.95)*0.57+(AS342/0.95)*0.2+(AI342/20)*0.2)*0.6+40</f>
        <v>87.781714136141346</v>
      </c>
      <c r="AW342" s="42">
        <f>((AQ342/0.95)*0.4+(AS342/0.95)*0.2+(AR342/0.95)*0.2+(AY342/0.95)*0.2)*0.71+30</f>
        <v>88.11370700883505</v>
      </c>
      <c r="AX342" s="45">
        <f>(BI342*0.3+BK342*0.2+BM342*0.2+AY342*0.1+BN342*0.2)*0.8+30</f>
        <v>55.673445334293817</v>
      </c>
      <c r="AY342" s="47">
        <f>(BI342*0.2+BK342*0.2+BM342*0.2+(AQ342/0.96)*0.45)*0.79+30</f>
        <v>64.340938899253729</v>
      </c>
      <c r="AZ342" s="28">
        <f>(BI342*0.2+BJ342*0.3+(AC342/11)*0.3+(AR342/0.96)*0.1+BM342*0.1+(AY342/0.96)*0.1)*0.65+40</f>
        <v>80.475439368441855</v>
      </c>
      <c r="BA342" s="49">
        <f>IF(C342="C",(((AY342/0.95)*0.35+(AU342/0.95)*0.2+BK342*0.45)*0.55+30),IF(C342="PF",(((AY342/0.95)*0.4+(AU342/0.95)*0.25+BK342*0.35)*0.65+35),(((T342/6.3)*0.1+(AY342/0.95)*0.35+(AU342/0.95)*0.2+BK342*0.35)*0.65+40)))</f>
        <v>68.167432812454251</v>
      </c>
      <c r="BB342" s="45">
        <f>(BL342*0.3+BJ342*0.3+BI342*0.1+BN342*0.1+(AH342/2.8)*0.25)*0.62+40</f>
        <v>80.134724481530071</v>
      </c>
      <c r="BC342" s="5">
        <f>((D342-39)/-0.2)*0.5+50</f>
        <v>52.5</v>
      </c>
      <c r="BD342" s="5">
        <f>((F342-69)/0.19)*0.45+55</f>
        <v>88.15789473684211</v>
      </c>
      <c r="BE342" s="5">
        <f>((F342-85)/-0.16)*0.45+55</f>
        <v>60.625</v>
      </c>
      <c r="BF342" s="5">
        <f>((G342-161)/1.34)*0.45+55</f>
        <v>84.888059701492537</v>
      </c>
      <c r="BG342" s="5">
        <f>((G342-295)/-1.34)*0.45+55</f>
        <v>70.111940298507463</v>
      </c>
      <c r="BH342" s="5">
        <f>(M342/29.81)*0.45+55</f>
        <v>88.617913451861796</v>
      </c>
      <c r="BI342" s="5">
        <f>((D342-39)/-0.2)</f>
        <v>5</v>
      </c>
      <c r="BJ342" s="5">
        <f>((F342-69)/0.19)</f>
        <v>73.684210526315795</v>
      </c>
      <c r="BK342" s="5">
        <f>((F342-85)/-0.16)</f>
        <v>12.5</v>
      </c>
      <c r="BL342" s="5">
        <f>((G342-161)/1.34)</f>
        <v>66.417910447761187</v>
      </c>
      <c r="BM342" s="5">
        <f>((G342-295)/-1.34)</f>
        <v>33.582089552238806</v>
      </c>
      <c r="BN342" s="5">
        <f>(M342/29.81)</f>
        <v>74.706474337470652</v>
      </c>
      <c r="BP342" s="51" t="s">
        <v>795</v>
      </c>
      <c r="BQ342" s="51" t="s">
        <v>781</v>
      </c>
      <c r="BS342">
        <v>59.399199999999993</v>
      </c>
    </row>
    <row r="343" spans="1:71" x14ac:dyDescent="0.25">
      <c r="A343" s="1">
        <v>278</v>
      </c>
      <c r="B343" s="1" t="s">
        <v>340</v>
      </c>
      <c r="C343" s="1" t="s">
        <v>30</v>
      </c>
      <c r="D343" s="1">
        <v>24</v>
      </c>
      <c r="E343" s="4">
        <f>(F343-5)</f>
        <v>72</v>
      </c>
      <c r="F343">
        <v>77</v>
      </c>
      <c r="G343">
        <v>200</v>
      </c>
      <c r="H343" t="s">
        <v>782</v>
      </c>
      <c r="I343" s="1" t="s">
        <v>587</v>
      </c>
      <c r="J343" s="1" t="s">
        <v>43</v>
      </c>
      <c r="K343" s="1">
        <v>1</v>
      </c>
      <c r="L343" s="1">
        <v>0</v>
      </c>
      <c r="M343" s="1">
        <v>2</v>
      </c>
      <c r="N343" s="12">
        <v>0</v>
      </c>
      <c r="O343" s="12">
        <v>1</v>
      </c>
      <c r="P343" s="12">
        <v>0</v>
      </c>
      <c r="Q343" s="7">
        <v>0</v>
      </c>
      <c r="R343" s="7">
        <v>0</v>
      </c>
      <c r="S343" s="7"/>
      <c r="T343" s="1">
        <v>0</v>
      </c>
      <c r="U343" s="1">
        <v>1</v>
      </c>
      <c r="V343" s="1">
        <v>0</v>
      </c>
      <c r="W343" s="1">
        <v>0</v>
      </c>
      <c r="X343" s="16">
        <v>0</v>
      </c>
      <c r="Y343" s="16">
        <v>0</v>
      </c>
      <c r="Z343" s="16"/>
      <c r="AA343" s="20">
        <v>0</v>
      </c>
      <c r="AB343" s="20">
        <v>0</v>
      </c>
      <c r="AC343" s="20">
        <v>0</v>
      </c>
      <c r="AD343" s="32">
        <v>0</v>
      </c>
      <c r="AE343" s="34">
        <v>0</v>
      </c>
      <c r="AF343" s="30">
        <v>0</v>
      </c>
      <c r="AG343" s="1">
        <v>0</v>
      </c>
      <c r="AH343" s="1">
        <v>0</v>
      </c>
      <c r="AI343" s="1">
        <v>0</v>
      </c>
      <c r="AJ343" s="1"/>
      <c r="AK343" s="4">
        <f>(AVERAGE(AM343:BB343)/0.87)*0.85+10</f>
        <v>69.188761436444253</v>
      </c>
      <c r="AL343" s="4">
        <f>AVERAGE(AM343:BB343)</f>
        <v>60.581438176125282</v>
      </c>
      <c r="AM343" s="14">
        <f>((P343*100)*0.5+(N343/6.59)*0.5)*0.66+45</f>
        <v>45</v>
      </c>
      <c r="AN343" s="10">
        <f>(BS343-MIN(BS$2:BS$493))/(MAX(BS$2:BS$493)-MIN(BS$2:BS$493))*61 +45</f>
        <v>56.973932160804026</v>
      </c>
      <c r="AO343" s="18">
        <f>IF(Y343&gt;50,((Z343*107)*0.9+(X343/5)*0.1)*0.7+30,((Z343*90)*0.5+(X343/5)*0.5)*0.7+40)</f>
        <v>40</v>
      </c>
      <c r="AP343" s="39">
        <f>((AZ343/0.96)*0.4+(AS343/0.96)*0.3+(T343/6.3)*0.4)*0.6+40</f>
        <v>67.479196490379934</v>
      </c>
      <c r="AQ343" s="37">
        <f>(AE343/1.5)*0.57+47</f>
        <v>47</v>
      </c>
      <c r="AR343" s="24">
        <f>((AF343/1.8)*0.8+(F343/0.8)*0.2)*0.73+40</f>
        <v>54.052500000000002</v>
      </c>
      <c r="AS343" s="22">
        <f>((AA343/3)*0.6+(AC343/9)*0.2+(AZ343/0.96)*0.2)*0.75+40</f>
        <v>51.177172861751011</v>
      </c>
      <c r="AT343" s="26">
        <f>((AB343/7)*0.65+(AC343/9)*0.2+(AZ343/0.96)*0.25)*0.6+47</f>
        <v>58.177172861751011</v>
      </c>
      <c r="AU343" s="43">
        <f>((AD343/5.5)*0.95+(AY343/0.95)*0.17)*0.67+40</f>
        <v>49.39449358552632</v>
      </c>
      <c r="AV343" s="37">
        <f>(((AG343-321)/-3.21)*0.1+(AU343/0.95)*0.57+(AS343/0.95)*0.2+(AI343/20)*0.2)*0.6+40</f>
        <v>70.246502683852754</v>
      </c>
      <c r="AW343" s="42">
        <f>((AQ343/0.95)*0.4+(AS343/0.95)*0.2+(AR343/0.95)*0.2+(AY343/0.95)*0.2)*0.71+30</f>
        <v>71.491780117544366</v>
      </c>
      <c r="AX343" s="45">
        <f>(BI343*0.3+BK343*0.2+BM343*0.2+AY343*0.1+BN343*0.2)*0.8+30</f>
        <v>73.622512637875701</v>
      </c>
      <c r="AY343" s="47">
        <f>(BI343*0.2+BK343*0.2+BM343*0.2+(AQ343/0.96)*0.45)*0.79+30</f>
        <v>78.356180037313436</v>
      </c>
      <c r="AZ343" s="28">
        <f>(BI343*0.2+BJ343*0.3+(AC343/11)*0.3+(AR343/0.96)*0.1+BM343*0.1+(AY343/0.96)*0.1)*0.65+40</f>
        <v>71.533906315206451</v>
      </c>
      <c r="BA343" s="49">
        <f>IF(C343="C",(((AY343/0.95)*0.35+(AU343/0.95)*0.2+BK343*0.45)*0.55+30),IF(C343="PF",(((AY343/0.95)*0.4+(AU343/0.95)*0.25+BK343*0.35)*0.65+35),(((T343/6.3)*0.1+(AY343/0.95)*0.35+(AU343/0.95)*0.2+BK343*0.35)*0.65+40)))</f>
        <v>76.898489604849715</v>
      </c>
      <c r="BB343" s="45">
        <f>(BL343*0.3+BJ343*0.3+BI343*0.1+BN343*0.1+(AH343/2.8)*0.25)*0.62+40</f>
        <v>57.899171461149734</v>
      </c>
      <c r="BC343" s="5">
        <f>((D343-39)/-0.2)*0.5+50</f>
        <v>87.5</v>
      </c>
      <c r="BD343" s="5">
        <f>((F343-69)/0.19)*0.45+55</f>
        <v>73.94736842105263</v>
      </c>
      <c r="BE343" s="5">
        <f>((F343-85)/-0.16)*0.45+55</f>
        <v>77.5</v>
      </c>
      <c r="BF343" s="5">
        <f>((G343-161)/1.34)*0.45+55</f>
        <v>68.097014925373131</v>
      </c>
      <c r="BG343" s="5">
        <f>((G343-295)/-1.34)*0.45+55</f>
        <v>86.902985074626869</v>
      </c>
      <c r="BH343" s="5">
        <f>(M343/29.81)*0.45+55</f>
        <v>55.030191211003022</v>
      </c>
      <c r="BI343" s="5">
        <f>((D343-39)/-0.2)</f>
        <v>75</v>
      </c>
      <c r="BJ343" s="5">
        <f>((F343-69)/0.19)</f>
        <v>42.10526315789474</v>
      </c>
      <c r="BK343" s="5">
        <f>((F343-85)/-0.16)</f>
        <v>50</v>
      </c>
      <c r="BL343" s="5">
        <f>((G343-161)/1.34)</f>
        <v>29.104477611940297</v>
      </c>
      <c r="BM343" s="5">
        <f>((G343-295)/-1.34)</f>
        <v>70.895522388059703</v>
      </c>
      <c r="BN343" s="5">
        <f>(M343/29.81)</f>
        <v>6.7091580006709159E-2</v>
      </c>
      <c r="BP343" s="51" t="s">
        <v>785</v>
      </c>
      <c r="BQ343" s="51" t="s">
        <v>787</v>
      </c>
      <c r="BS343">
        <v>59</v>
      </c>
    </row>
    <row r="344" spans="1:71" x14ac:dyDescent="0.25">
      <c r="A344" s="1">
        <v>92</v>
      </c>
      <c r="B344" s="1" t="s">
        <v>151</v>
      </c>
      <c r="C344" s="1" t="s">
        <v>30</v>
      </c>
      <c r="D344" s="1">
        <v>26</v>
      </c>
      <c r="E344" s="4">
        <f>(F344-5)</f>
        <v>72</v>
      </c>
      <c r="F344">
        <v>77</v>
      </c>
      <c r="G344">
        <v>209</v>
      </c>
      <c r="H344" t="s">
        <v>682</v>
      </c>
      <c r="I344" s="1" t="s">
        <v>640</v>
      </c>
      <c r="J344" s="1" t="s">
        <v>99</v>
      </c>
      <c r="K344" s="1">
        <v>4</v>
      </c>
      <c r="L344" s="1">
        <v>1</v>
      </c>
      <c r="M344" s="1">
        <v>29</v>
      </c>
      <c r="N344" s="12">
        <v>3</v>
      </c>
      <c r="O344" s="12">
        <v>12</v>
      </c>
      <c r="P344" s="12">
        <v>0.25</v>
      </c>
      <c r="Q344" s="7">
        <v>0</v>
      </c>
      <c r="R344" s="7">
        <v>4</v>
      </c>
      <c r="S344" s="7">
        <v>0</v>
      </c>
      <c r="T344" s="1">
        <v>3</v>
      </c>
      <c r="U344" s="1">
        <v>8</v>
      </c>
      <c r="V344" s="1">
        <v>0.375</v>
      </c>
      <c r="W344" s="1">
        <v>0.25</v>
      </c>
      <c r="X344" s="16">
        <v>0</v>
      </c>
      <c r="Y344" s="16">
        <v>0</v>
      </c>
      <c r="Z344" s="16"/>
      <c r="AA344" s="20">
        <v>2</v>
      </c>
      <c r="AB344" s="20">
        <v>4</v>
      </c>
      <c r="AC344" s="20">
        <v>6</v>
      </c>
      <c r="AD344" s="32">
        <v>0</v>
      </c>
      <c r="AE344" s="34">
        <v>1</v>
      </c>
      <c r="AF344" s="30">
        <v>0</v>
      </c>
      <c r="AG344" s="1">
        <v>1</v>
      </c>
      <c r="AH344" s="1">
        <v>6</v>
      </c>
      <c r="AI344" s="1">
        <v>6</v>
      </c>
      <c r="AJ344" s="1"/>
      <c r="AK344" s="4">
        <f>(AVERAGE(AM344:BB344)/0.87)*0.85+10</f>
        <v>69.223481141366989</v>
      </c>
      <c r="AL344" s="4">
        <f>AVERAGE(AM344:BB344)</f>
        <v>60.616974815281495</v>
      </c>
      <c r="AM344" s="14">
        <f>((P344*100)*0.5+(N344/6.59)*0.5)*0.66+45</f>
        <v>53.400227617602425</v>
      </c>
      <c r="AN344" s="10">
        <f>(BS344-MIN(BS$2:BS$493))/(MAX(BS$2:BS$493)-MIN(BS$2:BS$493))*61 +45</f>
        <v>56.973932160804026</v>
      </c>
      <c r="AO344" s="18">
        <f>IF(Y344&gt;50,((Z344*107)*0.9+(X344/5)*0.1)*0.7+30,((Z344*90)*0.5+(X344/5)*0.5)*0.7+40)</f>
        <v>40</v>
      </c>
      <c r="AP344" s="39">
        <f>((AZ344/0.96)*0.4+(AS344/0.96)*0.3+(T344/6.3)*0.4)*0.6+40</f>
        <v>67.165885651067171</v>
      </c>
      <c r="AQ344" s="37">
        <f>(AE344/1.5)*0.57+47</f>
        <v>47.38</v>
      </c>
      <c r="AR344" s="24">
        <f>((AF344/1.8)*0.8+(F344/0.8)*0.2)*0.73+40</f>
        <v>54.052500000000002</v>
      </c>
      <c r="AS344" s="22">
        <f>((AA344/3)*0.6+(AC344/9)*0.2+(AZ344/0.96)*0.2)*0.75+40</f>
        <v>51.295999964632983</v>
      </c>
      <c r="AT344" s="26">
        <f>((AB344/7)*0.65+(AC344/9)*0.2+(AZ344/0.96)*0.25)*0.6+47</f>
        <v>58.198857107490127</v>
      </c>
      <c r="AU344" s="43">
        <f>((AD344/5.5)*0.95+(AY344/0.95)*0.17)*0.67+40</f>
        <v>49.094699759868419</v>
      </c>
      <c r="AV344" s="37">
        <f>(((AG344-321)/-3.21)*0.1+(AU344/0.95)*0.57+(AS344/0.95)*0.2+(AI344/20)*0.2)*0.6+40</f>
        <v>70.170895057142275</v>
      </c>
      <c r="AW344" s="42">
        <f>((AQ344/0.95)*0.4+(AS344/0.95)*0.2+(AR344/0.95)*0.2+(AY344/0.95)*0.2)*0.71+30</f>
        <v>71.249386390039575</v>
      </c>
      <c r="AX344" s="45">
        <f>(BI344*0.3+BK344*0.2+BM344*0.2+AY344*0.1+BN344*0.2)*0.8+30</f>
        <v>70.09276556263049</v>
      </c>
      <c r="AY344" s="47">
        <f>(BI344*0.2+BK344*0.2+BM344*0.2+(AQ344/0.96)*0.45)*0.79+30</f>
        <v>75.855704757462689</v>
      </c>
      <c r="AZ344" s="28">
        <f>(BI344*0.2+BJ344*0.3+(AC344/11)*0.3+(AR344/0.96)*0.1+BM344*0.1+(AY344/0.96)*0.1)*0.65+40</f>
        <v>69.734399773651091</v>
      </c>
      <c r="BA344" s="49">
        <f>IF(C344="C",(((AY344/0.95)*0.35+(AU344/0.95)*0.2+BK344*0.45)*0.55+30),IF(C344="PF",(((AY344/0.95)*0.4+(AU344/0.95)*0.25+BK344*0.35)*0.65+35),(((T344/6.3)*0.1+(AY344/0.95)*0.35+(AU344/0.95)*0.2+BK344*0.35)*0.65+40)))</f>
        <v>76.28961954001096</v>
      </c>
      <c r="BB344" s="45">
        <f>(BL344*0.3+BJ344*0.3+BI344*0.1+BN344*0.1+(AH344/2.8)*0.25)*0.62+40</f>
        <v>58.916723702101493</v>
      </c>
      <c r="BC344" s="5">
        <f>((D344-39)/-0.2)*0.5+50</f>
        <v>82.5</v>
      </c>
      <c r="BD344" s="5">
        <f>((F344-69)/0.19)*0.45+55</f>
        <v>73.94736842105263</v>
      </c>
      <c r="BE344" s="5">
        <f>((F344-85)/-0.16)*0.45+55</f>
        <v>77.5</v>
      </c>
      <c r="BF344" s="5">
        <f>((G344-161)/1.34)*0.45+55</f>
        <v>71.119402985074629</v>
      </c>
      <c r="BG344" s="5">
        <f>((G344-295)/-1.34)*0.45+55</f>
        <v>83.880597014925371</v>
      </c>
      <c r="BH344" s="5">
        <f>(M344/29.81)*0.45+55</f>
        <v>55.437772559543774</v>
      </c>
      <c r="BI344" s="5">
        <f>((D344-39)/-0.2)</f>
        <v>65</v>
      </c>
      <c r="BJ344" s="5">
        <f>((F344-69)/0.19)</f>
        <v>42.10526315789474</v>
      </c>
      <c r="BK344" s="5">
        <f>((F344-85)/-0.16)</f>
        <v>50</v>
      </c>
      <c r="BL344" s="5">
        <f>((G344-161)/1.34)</f>
        <v>35.820895522388057</v>
      </c>
      <c r="BM344" s="5">
        <f>((G344-295)/-1.34)</f>
        <v>64.179104477611943</v>
      </c>
      <c r="BN344" s="5">
        <f>(M344/29.81)</f>
        <v>0.97282791009728287</v>
      </c>
      <c r="BP344" s="51" t="s">
        <v>781</v>
      </c>
      <c r="BQ344" s="51" t="s">
        <v>787</v>
      </c>
      <c r="BS344">
        <v>59</v>
      </c>
    </row>
    <row r="345" spans="1:71" x14ac:dyDescent="0.25">
      <c r="A345" s="1">
        <v>77</v>
      </c>
      <c r="B345" s="1" t="s">
        <v>135</v>
      </c>
      <c r="C345" s="1" t="s">
        <v>30</v>
      </c>
      <c r="D345" s="1">
        <v>32</v>
      </c>
      <c r="E345" s="4">
        <f>(F345-5)</f>
        <v>67</v>
      </c>
      <c r="F345">
        <v>72</v>
      </c>
      <c r="G345">
        <v>185</v>
      </c>
      <c r="H345" t="s">
        <v>622</v>
      </c>
      <c r="I345" s="1" t="s">
        <v>587</v>
      </c>
      <c r="J345" s="1" t="s">
        <v>95</v>
      </c>
      <c r="K345" s="1">
        <v>7</v>
      </c>
      <c r="L345" s="1">
        <v>0</v>
      </c>
      <c r="M345" s="1">
        <v>67</v>
      </c>
      <c r="N345" s="12">
        <v>10</v>
      </c>
      <c r="O345" s="12">
        <v>31</v>
      </c>
      <c r="P345" s="12">
        <v>0.32300000000000001</v>
      </c>
      <c r="Q345" s="7">
        <v>0</v>
      </c>
      <c r="R345" s="7">
        <v>9</v>
      </c>
      <c r="S345" s="7">
        <v>0</v>
      </c>
      <c r="T345" s="1">
        <v>10</v>
      </c>
      <c r="U345" s="1">
        <v>22</v>
      </c>
      <c r="V345" s="1">
        <v>0.45500000000000002</v>
      </c>
      <c r="W345" s="1">
        <v>0.32300000000000001</v>
      </c>
      <c r="X345" s="16">
        <v>2</v>
      </c>
      <c r="Y345" s="16">
        <v>4</v>
      </c>
      <c r="Z345" s="16">
        <v>0.5</v>
      </c>
      <c r="AA345" s="20">
        <v>2</v>
      </c>
      <c r="AB345" s="20">
        <v>4</v>
      </c>
      <c r="AC345" s="20">
        <v>6</v>
      </c>
      <c r="AD345" s="32">
        <v>18</v>
      </c>
      <c r="AE345" s="34">
        <v>1</v>
      </c>
      <c r="AF345" s="30">
        <v>1</v>
      </c>
      <c r="AG345" s="1">
        <v>8</v>
      </c>
      <c r="AH345" s="1">
        <v>9</v>
      </c>
      <c r="AI345" s="1">
        <v>22</v>
      </c>
      <c r="AJ345" s="1"/>
      <c r="AK345" s="4">
        <f>(AVERAGE(AM345:BB345)/0.87)*0.85+10</f>
        <v>69.952070652581739</v>
      </c>
      <c r="AL345" s="4">
        <f>AVERAGE(AM345:BB345)</f>
        <v>61.362707609113066</v>
      </c>
      <c r="AM345" s="14">
        <f>((P345*100)*0.5+(N345/6.59)*0.5)*0.66+45</f>
        <v>56.159758725341426</v>
      </c>
      <c r="AN345" s="10">
        <f>(BS345-MIN(BS$2:BS$493))/(MAX(BS$2:BS$493)-MIN(BS$2:BS$493))*61 +45</f>
        <v>56.973932160804026</v>
      </c>
      <c r="AO345" s="18">
        <f>IF(Y345&gt;50,((Z345*107)*0.9+(X345/5)*0.1)*0.7+30,((Z345*90)*0.5+(X345/5)*0.5)*0.7+40)</f>
        <v>55.89</v>
      </c>
      <c r="AP345" s="39">
        <f>((AZ345/0.96)*0.4+(AS345/0.96)*0.3+(T345/6.3)*0.4)*0.6+40</f>
        <v>65.281340970007648</v>
      </c>
      <c r="AQ345" s="37">
        <f>(AE345/1.5)*0.57+47</f>
        <v>47.38</v>
      </c>
      <c r="AR345" s="24">
        <f>((AF345/1.8)*0.8+(F345/0.8)*0.2)*0.73+40</f>
        <v>53.464444444444439</v>
      </c>
      <c r="AS345" s="22">
        <f>((AA345/3)*0.6+(AC345/9)*0.2+(AZ345/0.96)*0.2)*0.75+40</f>
        <v>50.092525084786168</v>
      </c>
      <c r="AT345" s="26">
        <f>((AB345/7)*0.65+(AC345/9)*0.2+(AZ345/0.96)*0.25)*0.6+47</f>
        <v>56.995382227643312</v>
      </c>
      <c r="AU345" s="43">
        <f>((AD345/5.5)*0.95+(AY345/0.95)*0.17)*0.67+40</f>
        <v>51.540754090011966</v>
      </c>
      <c r="AV345" s="37">
        <f>(((AG345-321)/-3.21)*0.1+(AU345/0.95)*0.57+(AS345/0.95)*0.2+(AI345/20)*0.2)*0.6+40</f>
        <v>70.864615614939026</v>
      </c>
      <c r="AW345" s="42">
        <f>((AQ345/0.95)*0.4+(AS345/0.95)*0.2+(AR345/0.95)*0.2+(AY345/0.95)*0.2)*0.71+30</f>
        <v>71.434109004926938</v>
      </c>
      <c r="AX345" s="45">
        <f>(BI345*0.3+BK345*0.2+BM345*0.2+AY345*0.1+BN345*0.2)*0.8+30</f>
        <v>71.204583667343428</v>
      </c>
      <c r="AY345" s="47">
        <f>(BI345*0.2+BK345*0.2+BM345*0.2+(AQ345/0.96)*0.45)*0.79+30</f>
        <v>78.883055503731356</v>
      </c>
      <c r="AZ345" s="28">
        <f>(BI345*0.2+BJ345*0.3+(AC345/11)*0.3+(AR345/0.96)*0.1+BM345*0.1+(AY345/0.96)*0.1)*0.65+40</f>
        <v>62.03216054263148</v>
      </c>
      <c r="BA345" s="49">
        <f>IF(C345="C",(((AY345/0.95)*0.35+(AU345/0.95)*0.2+BK345*0.45)*0.55+30),IF(C345="PF",(((AY345/0.95)*0.4+(AU345/0.95)*0.25+BK345*0.35)*0.65+35),(((T345/6.3)*0.1+(AY345/0.95)*0.35+(AU345/0.95)*0.2+BK345*0.35)*0.65+40)))</f>
        <v>84.530910822964529</v>
      </c>
      <c r="BB345" s="45">
        <f>(BL345*0.3+BJ345*0.3+BI345*0.1+BN345*0.1+(AH345/2.8)*0.25)*0.62+40</f>
        <v>49.07574888623347</v>
      </c>
      <c r="BC345" s="5">
        <f>((D345-39)/-0.2)*0.5+50</f>
        <v>67.5</v>
      </c>
      <c r="BD345" s="5">
        <f>((F345-69)/0.19)*0.45+55</f>
        <v>62.10526315789474</v>
      </c>
      <c r="BE345" s="5">
        <f>((F345-85)/-0.16)*0.45+55</f>
        <v>91.5625</v>
      </c>
      <c r="BF345" s="5">
        <f>((G345-161)/1.34)*0.45+55</f>
        <v>63.059701492537314</v>
      </c>
      <c r="BG345" s="5">
        <f>((G345-295)/-1.34)*0.45+55</f>
        <v>91.940298507462686</v>
      </c>
      <c r="BH345" s="5">
        <f>(M345/29.81)*0.45+55</f>
        <v>56.011405568601141</v>
      </c>
      <c r="BI345" s="5">
        <f>((D345-39)/-0.2)</f>
        <v>35</v>
      </c>
      <c r="BJ345" s="5">
        <f>((F345-69)/0.19)</f>
        <v>15.789473684210526</v>
      </c>
      <c r="BK345" s="5">
        <f>((F345-85)/-0.16)</f>
        <v>81.25</v>
      </c>
      <c r="BL345" s="5">
        <f>((G345-161)/1.34)</f>
        <v>17.910447761194028</v>
      </c>
      <c r="BM345" s="5">
        <f>((G345-295)/-1.34)</f>
        <v>82.089552238805965</v>
      </c>
      <c r="BN345" s="5">
        <f>(M345/29.81)</f>
        <v>2.2475679302247569</v>
      </c>
      <c r="BP345" s="51" t="s">
        <v>785</v>
      </c>
      <c r="BQ345" s="51" t="s">
        <v>787</v>
      </c>
      <c r="BS345">
        <v>59</v>
      </c>
    </row>
    <row r="346" spans="1:71" x14ac:dyDescent="0.25">
      <c r="A346" s="1">
        <v>371</v>
      </c>
      <c r="B346" s="1" t="s">
        <v>435</v>
      </c>
      <c r="C346" s="1" t="s">
        <v>25</v>
      </c>
      <c r="D346" s="1">
        <v>23</v>
      </c>
      <c r="E346" s="4">
        <f>(F346-5)</f>
        <v>78</v>
      </c>
      <c r="F346">
        <v>83</v>
      </c>
      <c r="G346">
        <v>240</v>
      </c>
      <c r="H346" t="s">
        <v>678</v>
      </c>
      <c r="I346" s="1" t="s">
        <v>673</v>
      </c>
      <c r="J346" s="1" t="s">
        <v>51</v>
      </c>
      <c r="K346" s="1">
        <v>29</v>
      </c>
      <c r="L346" s="1">
        <v>0</v>
      </c>
      <c r="M346" s="1">
        <v>236</v>
      </c>
      <c r="N346" s="12">
        <v>31</v>
      </c>
      <c r="O346" s="12">
        <v>67</v>
      </c>
      <c r="P346" s="12">
        <v>0.46300000000000002</v>
      </c>
      <c r="Q346" s="7">
        <v>3</v>
      </c>
      <c r="R346" s="7">
        <v>11</v>
      </c>
      <c r="S346" s="7">
        <v>0.27300000000000002</v>
      </c>
      <c r="T346" s="1">
        <v>28</v>
      </c>
      <c r="U346" s="1">
        <v>56</v>
      </c>
      <c r="V346" s="1">
        <v>0.5</v>
      </c>
      <c r="W346" s="1">
        <v>0.48499999999999999</v>
      </c>
      <c r="X346" s="16">
        <v>25</v>
      </c>
      <c r="Y346" s="16">
        <v>33</v>
      </c>
      <c r="Z346" s="16">
        <v>0.75800000000000001</v>
      </c>
      <c r="AA346" s="20">
        <v>18</v>
      </c>
      <c r="AB346" s="20">
        <v>32</v>
      </c>
      <c r="AC346" s="20">
        <v>50</v>
      </c>
      <c r="AD346" s="32">
        <v>9</v>
      </c>
      <c r="AE346" s="34">
        <v>9</v>
      </c>
      <c r="AF346" s="30">
        <v>6</v>
      </c>
      <c r="AG346" s="1">
        <v>11</v>
      </c>
      <c r="AH346" s="1">
        <v>40</v>
      </c>
      <c r="AI346" s="1">
        <v>90</v>
      </c>
      <c r="AJ346" s="1"/>
      <c r="AK346" s="4">
        <f>(AVERAGE(AM346:BB346)/0.87)*0.85+10</f>
        <v>72.37724995926439</v>
      </c>
      <c r="AL346" s="4">
        <f>AVERAGE(AM346:BB346)</f>
        <v>63.844949958305897</v>
      </c>
      <c r="AM346" s="14">
        <f>((P346*100)*0.5+(N346/6.59)*0.5)*0.66+45</f>
        <v>61.831352048558429</v>
      </c>
      <c r="AN346" s="10">
        <f>(BS346-MIN(BS$2:BS$493))/(MAX(BS$2:BS$493)-MIN(BS$2:BS$493))*61 +45</f>
        <v>56.908588702440781</v>
      </c>
      <c r="AO346" s="18">
        <f>IF(Y346&gt;50,((Z346*107)*0.9+(X346/5)*0.1)*0.7+30,((Z346*90)*0.5+(X346/5)*0.5)*0.7+40)</f>
        <v>65.626999999999995</v>
      </c>
      <c r="AP346" s="39">
        <f>((AZ346/0.96)*0.4+(AS346/0.96)*0.3+(T346/6.3)*0.4)*0.6+40</f>
        <v>70.710598670534367</v>
      </c>
      <c r="AQ346" s="37">
        <f>(AE346/1.5)*0.57+47</f>
        <v>50.42</v>
      </c>
      <c r="AR346" s="24">
        <f>((AF346/1.8)*0.8+(F346/0.8)*0.2)*0.73+40</f>
        <v>57.094166666666666</v>
      </c>
      <c r="AS346" s="22">
        <f>((AA346/3)*0.6+(AC346/9)*0.2+(AZ346/0.96)*0.2)*0.75+40</f>
        <v>55.550917671161415</v>
      </c>
      <c r="AT346" s="26">
        <f>((AB346/7)*0.65+(AC346/9)*0.2+(AZ346/0.96)*0.25)*0.6+47</f>
        <v>61.467108147351894</v>
      </c>
      <c r="AU346" s="43">
        <f>((AD346/5.5)*0.95+(AY346/0.95)*0.17)*0.67+40</f>
        <v>49.406748819677034</v>
      </c>
      <c r="AV346" s="37">
        <f>(((AG346-321)/-3.21)*0.1+(AU346/0.95)*0.57+(AS346/0.95)*0.2+(AI346/20)*0.2)*0.6+40</f>
        <v>71.137780120068612</v>
      </c>
      <c r="AW346" s="42">
        <f>((AQ346/0.95)*0.4+(AS346/0.95)*0.2+(AR346/0.95)*0.2+(AY346/0.95)*0.2)*0.71+30</f>
        <v>72.339365011038439</v>
      </c>
      <c r="AX346" s="45">
        <f>(BI346*0.3+BK346*0.2+BM346*0.2+AY346*0.1+BN346*0.2)*0.8+30</f>
        <v>64.615551679780395</v>
      </c>
      <c r="AY346" s="47">
        <f>(BI346*0.2+BK346*0.2+BM346*0.2+(AQ346/0.96)*0.45)*0.79+30</f>
        <v>69.771230876865673</v>
      </c>
      <c r="AZ346" s="28">
        <f>(BI346*0.2+BJ346*0.3+(AC346/11)*0.3+(AR346/0.96)*0.1+BM346*0.1+(AY346/0.96)*0.1)*0.65+40</f>
        <v>76.912539762099755</v>
      </c>
      <c r="BA346" s="49">
        <f>IF(C346="C",(((AY346/0.95)*0.35+(AU346/0.95)*0.2+BK346*0.45)*0.55+30),IF(C346="PF",(((AY346/0.95)*0.4+(AU346/0.95)*0.25+BK346*0.35)*0.65+35),(((T346/6.3)*0.1+(AY346/0.95)*0.35+(AU346/0.95)*0.2+BK346*0.35)*0.65+40)))</f>
        <v>65.390188643350101</v>
      </c>
      <c r="BB346" s="45">
        <f>(BL346*0.3+BJ346*0.3+BI346*0.1+BN346*0.1+(AH346/2.8)*0.25)*0.62+40</f>
        <v>72.336062513300575</v>
      </c>
      <c r="BC346" s="5">
        <f>((D346-39)/-0.2)*0.5+50</f>
        <v>90</v>
      </c>
      <c r="BD346" s="5">
        <f>((F346-69)/0.19)*0.45+55</f>
        <v>88.15789473684211</v>
      </c>
      <c r="BE346" s="5">
        <f>((F346-85)/-0.16)*0.45+55</f>
        <v>60.625</v>
      </c>
      <c r="BF346" s="5">
        <f>((G346-161)/1.34)*0.45+55</f>
        <v>81.52985074626865</v>
      </c>
      <c r="BG346" s="5">
        <f>((G346-295)/-1.34)*0.45+55</f>
        <v>73.470149253731336</v>
      </c>
      <c r="BH346" s="5">
        <f>(M346/29.81)*0.45+55</f>
        <v>58.562562898356255</v>
      </c>
      <c r="BI346" s="5">
        <f>((D346-39)/-0.2)</f>
        <v>80</v>
      </c>
      <c r="BJ346" s="5">
        <f>((F346-69)/0.19)</f>
        <v>73.684210526315795</v>
      </c>
      <c r="BK346" s="5">
        <f>((F346-85)/-0.16)</f>
        <v>12.5</v>
      </c>
      <c r="BL346" s="5">
        <f>((G346-161)/1.34)</f>
        <v>58.955223880597011</v>
      </c>
      <c r="BM346" s="5">
        <f>((G346-295)/-1.34)</f>
        <v>41.044776119402982</v>
      </c>
      <c r="BN346" s="5">
        <f>(M346/29.81)</f>
        <v>7.9168064407916807</v>
      </c>
      <c r="BP346" s="51" t="s">
        <v>805</v>
      </c>
      <c r="BQ346" s="51" t="s">
        <v>789</v>
      </c>
      <c r="BS346">
        <v>58.9236</v>
      </c>
    </row>
    <row r="347" spans="1:71" x14ac:dyDescent="0.25">
      <c r="A347" s="1">
        <v>215</v>
      </c>
      <c r="B347" s="1" t="s">
        <v>276</v>
      </c>
      <c r="C347" s="1" t="s">
        <v>33</v>
      </c>
      <c r="D347" s="1">
        <v>27</v>
      </c>
      <c r="E347" s="4">
        <f>(F347-5)</f>
        <v>77</v>
      </c>
      <c r="F347">
        <v>82</v>
      </c>
      <c r="G347">
        <v>235</v>
      </c>
      <c r="H347" t="s">
        <v>597</v>
      </c>
      <c r="I347" s="1" t="s">
        <v>587</v>
      </c>
      <c r="J347" s="1" t="s">
        <v>107</v>
      </c>
      <c r="K347" s="1">
        <v>70</v>
      </c>
      <c r="L347" s="1">
        <v>57</v>
      </c>
      <c r="M347" s="1">
        <v>1874</v>
      </c>
      <c r="N347" s="12">
        <v>357</v>
      </c>
      <c r="O347" s="12">
        <v>777</v>
      </c>
      <c r="P347" s="12">
        <v>0.45900000000000002</v>
      </c>
      <c r="Q347" s="7">
        <v>3</v>
      </c>
      <c r="R347" s="7">
        <v>11</v>
      </c>
      <c r="S347" s="7">
        <v>0.27300000000000002</v>
      </c>
      <c r="T347" s="1">
        <v>354</v>
      </c>
      <c r="U347" s="1">
        <v>766</v>
      </c>
      <c r="V347" s="1">
        <v>0.46200000000000002</v>
      </c>
      <c r="W347" s="1">
        <v>0.46100000000000002</v>
      </c>
      <c r="X347" s="16">
        <v>124</v>
      </c>
      <c r="Y347" s="16">
        <v>168</v>
      </c>
      <c r="Z347" s="16">
        <v>0.73799999999999999</v>
      </c>
      <c r="AA347" s="20">
        <v>174</v>
      </c>
      <c r="AB347" s="20">
        <v>382</v>
      </c>
      <c r="AC347" s="20">
        <v>556</v>
      </c>
      <c r="AD347" s="32">
        <v>103</v>
      </c>
      <c r="AE347" s="34">
        <v>34</v>
      </c>
      <c r="AF347" s="30">
        <v>52</v>
      </c>
      <c r="AG347" s="1">
        <v>106</v>
      </c>
      <c r="AH347" s="1">
        <v>164</v>
      </c>
      <c r="AI347" s="1">
        <v>841</v>
      </c>
      <c r="AJ347" s="1"/>
      <c r="AK347" s="4">
        <f>(AVERAGE(AM347:BB347)/0.87)*0.85+10</f>
        <v>83.262021378325059</v>
      </c>
      <c r="AL347" s="4">
        <f>AVERAGE(AM347:BB347)</f>
        <v>74.985833646050352</v>
      </c>
      <c r="AM347" s="14">
        <f>((P347*100)*0.5+(N347/6.59)*0.5)*0.66+45</f>
        <v>78.02408649468893</v>
      </c>
      <c r="AN347" s="10">
        <f>(BS347-MIN(BS$2:BS$493))/(MAX(BS$2:BS$493)-MIN(BS$2:BS$493))*61 +45</f>
        <v>56.908588702440781</v>
      </c>
      <c r="AO347" s="18">
        <f>IF(Y347&gt;50,((Z347*107)*0.9+(X347/5)*0.1)*0.7+30,((Z347*90)*0.5+(X347/5)*0.5)*0.7+40)</f>
        <v>81.484579999999994</v>
      </c>
      <c r="AP347" s="39">
        <f>((AZ347/0.96)*0.4+(AS347/0.96)*0.3+(T347/6.3)*0.4)*0.6+40</f>
        <v>90.556064890907265</v>
      </c>
      <c r="AQ347" s="37">
        <f>(AE347/1.5)*0.57+47</f>
        <v>59.92</v>
      </c>
      <c r="AR347" s="24">
        <f>((AF347/1.8)*0.8+(F347/0.8)*0.2)*0.73+40</f>
        <v>71.836111111111109</v>
      </c>
      <c r="AS347" s="22">
        <f>((AA347/3)*0.6+(AC347/9)*0.2+(AZ347/0.96)*0.2)*0.7+41</f>
        <v>86.204628800226658</v>
      </c>
      <c r="AT347" s="26">
        <f>((AB347/7)*0.65+(AC347/9)*0.2+(AZ347/0.96)*0.25)*0.6+47</f>
        <v>88.763054666909511</v>
      </c>
      <c r="AU347" s="43">
        <f>((AD347/5.5)*0.95+(AY347/0.95)*0.17)*0.67+40</f>
        <v>60.517111288277519</v>
      </c>
      <c r="AV347" s="37">
        <f>(((AG347-321)/-3.21)*0.1+(AU347/0.95)*0.57+(AS347/0.95)*0.2+(AI347/20)*0.2)*0.6+40</f>
        <v>81.739857395751486</v>
      </c>
      <c r="AW347" s="42">
        <f>((AQ347/0.95)*0.4+(AS347/0.95)*0.2+(AR347/0.95)*0.2+(AY347/0.95)*0.2)*0.71+30</f>
        <v>82.254055612984573</v>
      </c>
      <c r="AX347" s="45">
        <f>(BI347*0.3+BK347*0.2+BM347*0.2+AY347*0.1+BN347*0.2)*0.8+30</f>
        <v>70.359048928337188</v>
      </c>
      <c r="AY347" s="47">
        <f>(BI347*0.2+BK347*0.2+BM347*0.2+(AQ347/0.96)*0.45)*0.79+30</f>
        <v>71.706251865671646</v>
      </c>
      <c r="AZ347" s="28">
        <f>(BI347*0.2+BJ347*0.3+(AC347/11)*0.3+(AR347/0.96)*0.1+BM347*0.1+(AY347/0.96)*0.1)*0.65+40</f>
        <v>83.627930820601904</v>
      </c>
      <c r="BA347" s="49">
        <f>IF(C347="C",(((AY347/0.95)*0.35+(AU347/0.95)*0.2+BK347*0.45)*0.55+30),IF(C347="PF",(((AY347/0.95)*0.4+(AU347/0.95)*0.25+BK347*0.35)*0.65+35),(((T347/6.3)*0.1+(AY347/0.95)*0.35+(AU347/0.95)*0.2+BK347*0.35)*0.65+40)))</f>
        <v>56.177820500897184</v>
      </c>
      <c r="BB347" s="45">
        <f>(BL347*0.3+BJ347*0.3+BI347*0.1+BN347*0.1+(AH347/2.8)*0.25)*0.62+40</f>
        <v>79.694147257999646</v>
      </c>
      <c r="BC347" s="5">
        <f>((D347-39)/-0.2)*0.5+50</f>
        <v>80</v>
      </c>
      <c r="BD347" s="5">
        <f>((F347-69)/0.19)*0.45+55</f>
        <v>85.78947368421052</v>
      </c>
      <c r="BE347" s="5">
        <f>((F347-85)/-0.16)*0.45+55</f>
        <v>63.4375</v>
      </c>
      <c r="BF347" s="5">
        <f>((G347-161)/1.34)*0.45+55</f>
        <v>79.850746268656707</v>
      </c>
      <c r="BG347" s="5">
        <f>((G347-295)/-1.34)*0.45+55</f>
        <v>75.149253731343279</v>
      </c>
      <c r="BH347" s="5">
        <f>(M347/29.81)*0.45+55</f>
        <v>83.289164709828924</v>
      </c>
      <c r="BI347" s="5">
        <f>((D347-39)/-0.2)</f>
        <v>60</v>
      </c>
      <c r="BJ347" s="5">
        <f>((F347-69)/0.19)</f>
        <v>68.421052631578945</v>
      </c>
      <c r="BK347" s="5">
        <f>((F347-85)/-0.16)</f>
        <v>18.75</v>
      </c>
      <c r="BL347" s="5">
        <f>((G347-161)/1.34)</f>
        <v>55.223880597014919</v>
      </c>
      <c r="BM347" s="5">
        <f>((G347-295)/-1.34)</f>
        <v>44.776119402985074</v>
      </c>
      <c r="BN347" s="5">
        <f>(M347/29.81)</f>
        <v>62.864810466286485</v>
      </c>
      <c r="BP347" s="51" t="s">
        <v>798</v>
      </c>
      <c r="BQ347" s="51" t="s">
        <v>787</v>
      </c>
      <c r="BS347">
        <v>58.9236</v>
      </c>
    </row>
    <row r="348" spans="1:71" x14ac:dyDescent="0.25">
      <c r="A348" s="1">
        <v>16</v>
      </c>
      <c r="B348" s="1" t="s">
        <v>58</v>
      </c>
      <c r="C348" s="1" t="s">
        <v>50</v>
      </c>
      <c r="D348" s="1">
        <v>21</v>
      </c>
      <c r="E348" s="4">
        <f>(F348-5)</f>
        <v>76</v>
      </c>
      <c r="F348">
        <v>81</v>
      </c>
      <c r="G348">
        <v>230</v>
      </c>
      <c r="H348" t="s">
        <v>782</v>
      </c>
      <c r="I348" s="1" t="s">
        <v>587</v>
      </c>
      <c r="J348" s="1" t="s">
        <v>59</v>
      </c>
      <c r="K348" s="1">
        <v>33</v>
      </c>
      <c r="L348" s="1">
        <v>8</v>
      </c>
      <c r="M348" s="1">
        <v>358</v>
      </c>
      <c r="N348" s="12">
        <v>31</v>
      </c>
      <c r="O348" s="12">
        <v>89</v>
      </c>
      <c r="P348" s="12">
        <v>0.34799999999999998</v>
      </c>
      <c r="Q348" s="7">
        <v>3</v>
      </c>
      <c r="R348" s="7">
        <v>11</v>
      </c>
      <c r="S348" s="7">
        <v>0.27300000000000002</v>
      </c>
      <c r="T348" s="1">
        <v>28</v>
      </c>
      <c r="U348" s="1">
        <v>78</v>
      </c>
      <c r="V348" s="1">
        <v>0.35899999999999999</v>
      </c>
      <c r="W348" s="1">
        <v>0.36499999999999999</v>
      </c>
      <c r="X348" s="16">
        <v>9</v>
      </c>
      <c r="Y348" s="16">
        <v>14</v>
      </c>
      <c r="Z348" s="16">
        <v>0.64300000000000002</v>
      </c>
      <c r="AA348" s="20">
        <v>5</v>
      </c>
      <c r="AB348" s="20">
        <v>67</v>
      </c>
      <c r="AC348" s="20">
        <v>72</v>
      </c>
      <c r="AD348" s="32">
        <v>28</v>
      </c>
      <c r="AE348" s="34">
        <v>15</v>
      </c>
      <c r="AF348" s="30">
        <v>7</v>
      </c>
      <c r="AG348" s="1">
        <v>10</v>
      </c>
      <c r="AH348" s="1">
        <v>28</v>
      </c>
      <c r="AI348" s="1">
        <v>74</v>
      </c>
      <c r="AJ348" s="1"/>
      <c r="AK348" s="4">
        <f>(AVERAGE(AM348:BB348)/0.87)*0.85+10</f>
        <v>73.274542091640484</v>
      </c>
      <c r="AL348" s="4">
        <f>AVERAGE(AM348:BB348)</f>
        <v>64.763354846737897</v>
      </c>
      <c r="AM348" s="14">
        <f>((P348*100)*0.5+(N348/6.59)*0.5)*0.66+45</f>
        <v>58.03635204855842</v>
      </c>
      <c r="AN348" s="10">
        <f>(BS348-MIN(BS$2:BS$493))/(MAX(BS$2:BS$493)-MIN(BS$2:BS$493))*61 +45</f>
        <v>56.908588702440781</v>
      </c>
      <c r="AO348" s="18">
        <f>IF(Y348&gt;50,((Z348*107)*0.9+(X348/5)*0.1)*0.7+30,((Z348*90)*0.5+(X348/5)*0.5)*0.7+40)</f>
        <v>60.884500000000003</v>
      </c>
      <c r="AP348" s="39">
        <f>((AZ348/0.96)*0.4+(AS348/0.96)*0.3+(T348/6.3)*0.4)*0.6+40</f>
        <v>70.552646610671573</v>
      </c>
      <c r="AQ348" s="37">
        <f>(AE348/1.5)*0.57+47</f>
        <v>52.7</v>
      </c>
      <c r="AR348" s="24">
        <f>((AF348/1.8)*0.8+(F348/0.8)*0.2)*0.73+40</f>
        <v>57.05361111111111</v>
      </c>
      <c r="AS348" s="22">
        <f>((AA348/3)*0.6+(AC348/9)*0.2+(AZ348/0.96)*0.2)*0.75+40</f>
        <v>54.045303465177568</v>
      </c>
      <c r="AT348" s="26">
        <f>((AB348/7)*0.65+(AC348/9)*0.2+(AZ348/0.96)*0.25)*0.6+47</f>
        <v>63.788160608034715</v>
      </c>
      <c r="AU348" s="43">
        <f>((AD348/5.5)*0.95+(AY348/0.95)*0.17)*0.67+40</f>
        <v>52.274389837021531</v>
      </c>
      <c r="AV348" s="37">
        <f>(((AG348-321)/-3.21)*0.1+(AU348/0.95)*0.57+(AS348/0.95)*0.2+(AI348/20)*0.2)*0.6+40</f>
        <v>71.902639628026023</v>
      </c>
      <c r="AW348" s="42">
        <f>((AQ348/0.95)*0.4+(AS348/0.95)*0.2+(AR348/0.95)*0.2+(AY348/0.95)*0.2)*0.71+30</f>
        <v>73.623679858072435</v>
      </c>
      <c r="AX348" s="45">
        <f>(BI348*0.3+BK348*0.2+BM348*0.2+AY348*0.1+BN348*0.2)*0.8+30</f>
        <v>71.310668709601117</v>
      </c>
      <c r="AY348" s="47">
        <f>(BI348*0.2+BK348*0.2+BM348*0.2+(AQ348/0.96)*0.45)*0.79+30</f>
        <v>75.34964785447761</v>
      </c>
      <c r="AZ348" s="28">
        <f>(BI348*0.2+BJ348*0.3+(AC348/11)*0.3+(AR348/0.96)*0.1+BM348*0.1+(AY348/0.96)*0.1)*0.65+40</f>
        <v>77.409942177136443</v>
      </c>
      <c r="BA348" s="49">
        <f>IF(C348="C",(((AY348/0.95)*0.35+(AU348/0.95)*0.2+BK348*0.45)*0.55+30),IF(C348="PF",(((AY348/0.95)*0.4+(AU348/0.95)*0.25+BK348*0.35)*0.65+35),(((T348/6.3)*0.1+(AY348/0.95)*0.35+(AU348/0.95)*0.2+BK348*0.35)*0.65+40)))</f>
        <v>71.17398422121147</v>
      </c>
      <c r="BB348" s="45">
        <f>(BL348*0.3+BJ348*0.3+BI348*0.1+BN348*0.1+(AH348/2.8)*0.25)*0.62+40</f>
        <v>69.199562716265604</v>
      </c>
      <c r="BC348" s="5">
        <f>((D348-39)/-0.2)*0.5+50</f>
        <v>95</v>
      </c>
      <c r="BD348" s="5">
        <f>((F348-69)/0.19)*0.45+55</f>
        <v>83.421052631578945</v>
      </c>
      <c r="BE348" s="5">
        <f>((F348-85)/-0.16)*0.45+55</f>
        <v>66.25</v>
      </c>
      <c r="BF348" s="5">
        <f>((G348-161)/1.34)*0.45+55</f>
        <v>78.171641791044777</v>
      </c>
      <c r="BG348" s="5">
        <f>((G348-295)/-1.34)*0.45+55</f>
        <v>76.828358208955223</v>
      </c>
      <c r="BH348" s="5">
        <f>(M348/29.81)*0.45+55</f>
        <v>60.404226769540422</v>
      </c>
      <c r="BI348" s="5">
        <f>((D348-39)/-0.2)</f>
        <v>90</v>
      </c>
      <c r="BJ348" s="5">
        <f>((F348-69)/0.19)</f>
        <v>63.157894736842103</v>
      </c>
      <c r="BK348" s="5">
        <f>((F348-85)/-0.16)</f>
        <v>25</v>
      </c>
      <c r="BL348" s="5">
        <f>((G348-161)/1.34)</f>
        <v>51.492537313432834</v>
      </c>
      <c r="BM348" s="5">
        <f>((G348-295)/-1.34)</f>
        <v>48.507462686567159</v>
      </c>
      <c r="BN348" s="5">
        <f>(M348/29.81)</f>
        <v>12.00939282120094</v>
      </c>
      <c r="BP348" s="51" t="s">
        <v>795</v>
      </c>
      <c r="BQ348" s="51" t="s">
        <v>781</v>
      </c>
      <c r="BS348">
        <v>58.9236</v>
      </c>
    </row>
    <row r="349" spans="1:71" x14ac:dyDescent="0.25">
      <c r="A349" s="1">
        <v>388</v>
      </c>
      <c r="B349" s="1" t="s">
        <v>452</v>
      </c>
      <c r="C349" s="1" t="s">
        <v>453</v>
      </c>
      <c r="D349" s="1">
        <v>21</v>
      </c>
      <c r="E349" s="4">
        <f>(F349-5)</f>
        <v>74</v>
      </c>
      <c r="F349">
        <v>79</v>
      </c>
      <c r="G349">
        <v>222</v>
      </c>
      <c r="H349" t="s">
        <v>603</v>
      </c>
      <c r="I349" s="1" t="s">
        <v>587</v>
      </c>
      <c r="J349" s="1" t="s">
        <v>43</v>
      </c>
      <c r="K349" s="1">
        <v>35</v>
      </c>
      <c r="L349" s="1">
        <v>1</v>
      </c>
      <c r="M349" s="1">
        <v>261</v>
      </c>
      <c r="N349" s="12">
        <v>26</v>
      </c>
      <c r="O349" s="12">
        <v>67</v>
      </c>
      <c r="P349" s="12">
        <v>0.38800000000000001</v>
      </c>
      <c r="Q349" s="7">
        <v>5</v>
      </c>
      <c r="R349" s="7">
        <v>19</v>
      </c>
      <c r="S349" s="7">
        <v>0.26300000000000001</v>
      </c>
      <c r="T349" s="1">
        <v>21</v>
      </c>
      <c r="U349" s="1">
        <v>48</v>
      </c>
      <c r="V349" s="1">
        <v>0.438</v>
      </c>
      <c r="W349" s="1">
        <v>0.42499999999999999</v>
      </c>
      <c r="X349" s="16">
        <v>16</v>
      </c>
      <c r="Y349" s="16">
        <v>24</v>
      </c>
      <c r="Z349" s="16">
        <v>0.66700000000000004</v>
      </c>
      <c r="AA349" s="20">
        <v>15</v>
      </c>
      <c r="AB349" s="20">
        <v>24</v>
      </c>
      <c r="AC349" s="20">
        <v>39</v>
      </c>
      <c r="AD349" s="32">
        <v>11</v>
      </c>
      <c r="AE349" s="34">
        <v>6</v>
      </c>
      <c r="AF349" s="30">
        <v>1</v>
      </c>
      <c r="AG349" s="1">
        <v>11</v>
      </c>
      <c r="AH349" s="1">
        <v>15</v>
      </c>
      <c r="AI349" s="1">
        <v>73</v>
      </c>
      <c r="AJ349" s="1"/>
      <c r="AK349" s="4">
        <f>(AVERAGE(AM349:BB349)/0.87)*0.85+10</f>
        <v>72.699472643767479</v>
      </c>
      <c r="AL349" s="4">
        <f>AVERAGE(AM349:BB349)</f>
        <v>64.174754353032597</v>
      </c>
      <c r="AM349" s="14">
        <f>((P349*100)*0.5+(N349/6.59)*0.5)*0.66+45</f>
        <v>59.105972685887707</v>
      </c>
      <c r="AN349" s="10">
        <f>(BS349-MIN(BS$2:BS$493))/(MAX(BS$2:BS$493)-MIN(BS$2:BS$493))*61 +45</f>
        <v>56.768322639985641</v>
      </c>
      <c r="AO349" s="18">
        <f>IF(Y349&gt;50,((Z349*107)*0.9+(X349/5)*0.1)*0.7+30,((Z349*90)*0.5+(X349/5)*0.5)*0.7+40)</f>
        <v>62.130499999999998</v>
      </c>
      <c r="AP349" s="39">
        <f>((AZ349/0.96)*0.4+(AS349/0.96)*0.3+(T349/6.3)*0.4)*0.6+40</f>
        <v>69.823328271358037</v>
      </c>
      <c r="AQ349" s="37">
        <f>(AE349/1.5)*0.57+47</f>
        <v>49.28</v>
      </c>
      <c r="AR349" s="24">
        <f>((AF349/1.8)*0.8+(F349/0.8)*0.2)*0.73+40</f>
        <v>54.741944444444442</v>
      </c>
      <c r="AS349" s="22">
        <f>((AA349/3)*0.6+(AC349/9)*0.2+(AZ349/0.96)*0.2)*0.75+40</f>
        <v>54.636827004955535</v>
      </c>
      <c r="AT349" s="26">
        <f>((AB349/7)*0.65+(AC349/9)*0.2+(AZ349/0.96)*0.25)*0.6+47</f>
        <v>60.593969862098398</v>
      </c>
      <c r="AU349" s="43">
        <f>((AD349/5.5)*0.95+(AY349/0.95)*0.17)*0.67+40</f>
        <v>50.505070105263158</v>
      </c>
      <c r="AV349" s="37">
        <f>(((AG349-321)/-3.21)*0.1+(AU349/0.95)*0.57+(AS349/0.95)*0.2+(AI349/20)*0.2)*0.6+40</f>
        <v>71.315711698727284</v>
      </c>
      <c r="AW349" s="42">
        <f>((AQ349/0.95)*0.4+(AS349/0.95)*0.2+(AR349/0.95)*0.2+(AY349/0.95)*0.2)*0.71+30</f>
        <v>72.591066576112979</v>
      </c>
      <c r="AX349" s="45">
        <f>(BI349*0.3+BK349*0.2+BM349*0.2+AY349*0.1+BN349*0.2)*0.8+30</f>
        <v>73.877407115913229</v>
      </c>
      <c r="AY349" s="47">
        <f>(BI349*0.2+BK349*0.2+BM349*0.2+(AQ349/0.96)*0.45)*0.79+30</f>
        <v>77.001462686567166</v>
      </c>
      <c r="AZ349" s="28">
        <f>(BI349*0.2+BJ349*0.3+(AC349/11)*0.3+(AR349/0.96)*0.1+BM349*0.1+(AY349/0.96)*0.1)*0.65+40</f>
        <v>75.11569283171545</v>
      </c>
      <c r="BA349" s="49">
        <f>IF(C349="C",(((AY349/0.95)*0.35+(AU349/0.95)*0.2+BK349*0.45)*0.55+30),IF(C349="PF",(((AY349/0.95)*0.4+(AU349/0.95)*0.25+BK349*0.35)*0.65+35),(((T349/6.3)*0.1+(AY349/0.95)*0.35+(AU349/0.95)*0.2+BK349*0.35)*0.65+40)))</f>
        <v>74.098960745485869</v>
      </c>
      <c r="BB349" s="45">
        <f>(BL349*0.3+BJ349*0.3+BI349*0.1+BN349*0.1+(AH349/2.8)*0.25)*0.62+40</f>
        <v>65.209832980006439</v>
      </c>
      <c r="BC349" s="5">
        <f>((D349-39)/-0.2)*0.5+50</f>
        <v>95</v>
      </c>
      <c r="BD349" s="5">
        <f>((F349-69)/0.19)*0.45+55</f>
        <v>78.68421052631578</v>
      </c>
      <c r="BE349" s="5">
        <f>((F349-85)/-0.16)*0.45+55</f>
        <v>71.875</v>
      </c>
      <c r="BF349" s="5">
        <f>((G349-161)/1.34)*0.45+55</f>
        <v>75.485074626865668</v>
      </c>
      <c r="BG349" s="5">
        <f>((G349-295)/-1.34)*0.45+55</f>
        <v>79.514925373134332</v>
      </c>
      <c r="BH349" s="5">
        <f>(M349/29.81)*0.45+55</f>
        <v>58.939953035893993</v>
      </c>
      <c r="BI349" s="5">
        <f>((D349-39)/-0.2)</f>
        <v>90</v>
      </c>
      <c r="BJ349" s="5">
        <f>((F349-69)/0.19)</f>
        <v>52.631578947368418</v>
      </c>
      <c r="BK349" s="5">
        <f>((F349-85)/-0.16)</f>
        <v>37.5</v>
      </c>
      <c r="BL349" s="5">
        <f>((G349-161)/1.34)</f>
        <v>45.522388059701491</v>
      </c>
      <c r="BM349" s="5">
        <f>((G349-295)/-1.34)</f>
        <v>54.477611940298502</v>
      </c>
      <c r="BN349" s="5">
        <f>(M349/29.81)</f>
        <v>8.7554511908755455</v>
      </c>
      <c r="BP349" s="51" t="s">
        <v>788</v>
      </c>
      <c r="BQ349" s="51" t="s">
        <v>781</v>
      </c>
      <c r="BS349">
        <v>58.759599999999999</v>
      </c>
    </row>
    <row r="350" spans="1:71" x14ac:dyDescent="0.25">
      <c r="A350" s="1">
        <v>252</v>
      </c>
      <c r="B350" s="1" t="s">
        <v>313</v>
      </c>
      <c r="C350" s="1" t="s">
        <v>50</v>
      </c>
      <c r="D350" s="1">
        <v>23</v>
      </c>
      <c r="E350" s="4">
        <f>(F350-5)</f>
        <v>78</v>
      </c>
      <c r="F350">
        <v>83</v>
      </c>
      <c r="G350">
        <v>235</v>
      </c>
      <c r="H350" t="s">
        <v>701</v>
      </c>
      <c r="I350" s="1" t="s">
        <v>587</v>
      </c>
      <c r="J350" s="1" t="s">
        <v>34</v>
      </c>
      <c r="K350" s="1">
        <v>43</v>
      </c>
      <c r="L350" s="1">
        <v>13</v>
      </c>
      <c r="M350" s="1">
        <v>631</v>
      </c>
      <c r="N350" s="12">
        <v>73</v>
      </c>
      <c r="O350" s="12">
        <v>184</v>
      </c>
      <c r="P350" s="12">
        <v>0.39700000000000002</v>
      </c>
      <c r="Q350" s="7">
        <v>14</v>
      </c>
      <c r="R350" s="7">
        <v>60</v>
      </c>
      <c r="S350" s="7">
        <v>0.23300000000000001</v>
      </c>
      <c r="T350" s="1">
        <v>59</v>
      </c>
      <c r="U350" s="1">
        <v>124</v>
      </c>
      <c r="V350" s="1">
        <v>0.47599999999999998</v>
      </c>
      <c r="W350" s="1">
        <v>0.435</v>
      </c>
      <c r="X350" s="16">
        <v>24</v>
      </c>
      <c r="Y350" s="16">
        <v>37</v>
      </c>
      <c r="Z350" s="16">
        <v>0.64900000000000002</v>
      </c>
      <c r="AA350" s="20">
        <v>6</v>
      </c>
      <c r="AB350" s="20">
        <v>70</v>
      </c>
      <c r="AC350" s="20">
        <v>76</v>
      </c>
      <c r="AD350" s="32">
        <v>18</v>
      </c>
      <c r="AE350" s="34">
        <v>17</v>
      </c>
      <c r="AF350" s="30">
        <v>8</v>
      </c>
      <c r="AG350" s="1">
        <v>24</v>
      </c>
      <c r="AH350" s="1">
        <v>50</v>
      </c>
      <c r="AI350" s="1">
        <v>184</v>
      </c>
      <c r="AJ350" s="1"/>
      <c r="AK350" s="4">
        <f>(AVERAGE(AM350:BB350)/0.87)*0.85+10</f>
        <v>73.211992303064051</v>
      </c>
      <c r="AL350" s="4">
        <f>AVERAGE(AM350:BB350)</f>
        <v>64.699333298430261</v>
      </c>
      <c r="AM350" s="14">
        <f>((P350*100)*0.5+(N350/6.59)*0.5)*0.66+45</f>
        <v>61.756538694992415</v>
      </c>
      <c r="AN350" s="10">
        <f>(BS350-MIN(BS$2:BS$493))/(MAX(BS$2:BS$493)-MIN(BS$2:BS$493))*61 +45</f>
        <v>56.768322639985641</v>
      </c>
      <c r="AO350" s="18">
        <f>IF(Y350&gt;50,((Z350*107)*0.9+(X350/5)*0.1)*0.7+30,((Z350*90)*0.5+(X350/5)*0.5)*0.7+40)</f>
        <v>62.1235</v>
      </c>
      <c r="AP350" s="39">
        <f>((AZ350/0.96)*0.4+(AS350/0.96)*0.3+(T350/6.3)*0.4)*0.6+40</f>
        <v>71.876480004367579</v>
      </c>
      <c r="AQ350" s="37">
        <f>(AE350/1.5)*0.57+47</f>
        <v>53.46</v>
      </c>
      <c r="AR350" s="24">
        <f>((AF350/1.8)*0.8+(F350/0.8)*0.2)*0.73+40</f>
        <v>57.743055555555557</v>
      </c>
      <c r="AS350" s="22">
        <f>((AA350/3)*0.6+(AC350/9)*0.2+(AZ350/0.96)*0.2)*0.75+40</f>
        <v>54.319176292819691</v>
      </c>
      <c r="AT350" s="26">
        <f>((AB350/7)*0.65+(AC350/9)*0.2+(AZ350/0.96)*0.25)*0.6+47</f>
        <v>64.065842959486361</v>
      </c>
      <c r="AU350" s="43">
        <f>((AD350/5.5)*0.95+(AY350/0.95)*0.17)*0.67+40</f>
        <v>50.653949984748806</v>
      </c>
      <c r="AV350" s="37">
        <f>(((AG350-321)/-3.21)*0.1+(AU350/0.95)*0.57+(AS350/0.95)*0.2+(AI350/20)*0.2)*0.6+40</f>
        <v>71.752193500656205</v>
      </c>
      <c r="AW350" s="42">
        <f>((AQ350/0.95)*0.4+(AS350/0.95)*0.2+(AR350/0.95)*0.2+(AY350/0.95)*0.2)*0.71+30</f>
        <v>73.417436447257543</v>
      </c>
      <c r="AX350" s="45">
        <f>(BI350*0.3+BK350*0.2+BM350*0.2+AY350*0.1+BN350*0.2)*0.8+30</f>
        <v>67.469884712470019</v>
      </c>
      <c r="AY350" s="47">
        <f>(BI350*0.2+BK350*0.2+BM350*0.2+(AQ350/0.96)*0.45)*0.79+30</f>
        <v>71.486533115671648</v>
      </c>
      <c r="AZ350" s="28">
        <f>(BI350*0.2+BJ350*0.3+(AC350/11)*0.3+(AR350/0.96)*0.1+BM350*0.1+(AY350/0.96)*0.1)*0.65+40</f>
        <v>77.776061607379347</v>
      </c>
      <c r="BA350" s="49">
        <f>IF(C350="C",(((AY350/0.95)*0.35+(AU350/0.95)*0.2+BK350*0.45)*0.55+30),IF(C350="PF",(((AY350/0.95)*0.4+(AU350/0.95)*0.25+BK350*0.35)*0.65+35),(((T350/6.3)*0.1+(AY350/0.95)*0.35+(AU350/0.95)*0.2+BK350*0.35)*0.65+40)))</f>
        <v>67.503216771185578</v>
      </c>
      <c r="BB350" s="45">
        <f>(BL350*0.3+BJ350*0.3+BI350*0.1+BN350*0.1+(AH350/2.8)*0.25)*0.62+40</f>
        <v>73.017140488307888</v>
      </c>
      <c r="BC350" s="5">
        <f>((D350-39)/-0.2)*0.5+50</f>
        <v>90</v>
      </c>
      <c r="BD350" s="5">
        <f>((F350-69)/0.19)*0.45+55</f>
        <v>88.15789473684211</v>
      </c>
      <c r="BE350" s="5">
        <f>((F350-85)/-0.16)*0.45+55</f>
        <v>60.625</v>
      </c>
      <c r="BF350" s="5">
        <f>((G350-161)/1.34)*0.45+55</f>
        <v>79.850746268656707</v>
      </c>
      <c r="BG350" s="5">
        <f>((G350-295)/-1.34)*0.45+55</f>
        <v>75.149253731343279</v>
      </c>
      <c r="BH350" s="5">
        <f>(M350/29.81)*0.45+55</f>
        <v>64.525327071452537</v>
      </c>
      <c r="BI350" s="5">
        <f>((D350-39)/-0.2)</f>
        <v>80</v>
      </c>
      <c r="BJ350" s="5">
        <f>((F350-69)/0.19)</f>
        <v>73.684210526315795</v>
      </c>
      <c r="BK350" s="5">
        <f>((F350-85)/-0.16)</f>
        <v>12.5</v>
      </c>
      <c r="BL350" s="5">
        <f>((G350-161)/1.34)</f>
        <v>55.223880597014919</v>
      </c>
      <c r="BM350" s="5">
        <f>((G350-295)/-1.34)</f>
        <v>44.776119402985074</v>
      </c>
      <c r="BN350" s="5">
        <f>(M350/29.81)</f>
        <v>21.167393492116741</v>
      </c>
      <c r="BP350" s="51" t="s">
        <v>785</v>
      </c>
      <c r="BQ350" s="51" t="s">
        <v>787</v>
      </c>
      <c r="BS350">
        <v>58.759599999999999</v>
      </c>
    </row>
    <row r="351" spans="1:71" x14ac:dyDescent="0.25">
      <c r="A351" s="1">
        <v>402</v>
      </c>
      <c r="B351" s="1" t="s">
        <v>467</v>
      </c>
      <c r="C351" s="1" t="s">
        <v>25</v>
      </c>
      <c r="D351" s="1">
        <v>34</v>
      </c>
      <c r="E351" s="4">
        <f>(F351-5)</f>
        <v>76</v>
      </c>
      <c r="F351">
        <v>81</v>
      </c>
      <c r="G351">
        <v>240</v>
      </c>
      <c r="H351" t="s">
        <v>586</v>
      </c>
      <c r="I351" s="1" t="s">
        <v>600</v>
      </c>
      <c r="J351" s="1" t="s">
        <v>47</v>
      </c>
      <c r="K351" s="1">
        <v>81</v>
      </c>
      <c r="L351" s="1">
        <v>16</v>
      </c>
      <c r="M351" s="1">
        <v>1659</v>
      </c>
      <c r="N351" s="12">
        <v>300</v>
      </c>
      <c r="O351" s="12">
        <v>642</v>
      </c>
      <c r="P351" s="12">
        <v>0.46700000000000003</v>
      </c>
      <c r="Q351" s="7">
        <v>5</v>
      </c>
      <c r="R351" s="7">
        <v>20</v>
      </c>
      <c r="S351" s="7">
        <v>0.25</v>
      </c>
      <c r="T351" s="1">
        <v>295</v>
      </c>
      <c r="U351" s="1">
        <v>622</v>
      </c>
      <c r="V351" s="1">
        <v>0.47399999999999998</v>
      </c>
      <c r="W351" s="1">
        <v>0.47099999999999997</v>
      </c>
      <c r="X351" s="16">
        <v>158</v>
      </c>
      <c r="Y351" s="16">
        <v>226</v>
      </c>
      <c r="Z351" s="16">
        <v>0.69899999999999995</v>
      </c>
      <c r="AA351" s="20">
        <v>138</v>
      </c>
      <c r="AB351" s="20">
        <v>388</v>
      </c>
      <c r="AC351" s="20">
        <v>526</v>
      </c>
      <c r="AD351" s="32">
        <v>105</v>
      </c>
      <c r="AE351" s="34">
        <v>47</v>
      </c>
      <c r="AF351" s="30">
        <v>18</v>
      </c>
      <c r="AG351" s="1">
        <v>94</v>
      </c>
      <c r="AH351" s="1">
        <v>192</v>
      </c>
      <c r="AI351" s="1">
        <v>763</v>
      </c>
      <c r="AJ351" s="1"/>
      <c r="AK351" s="4">
        <f>(AVERAGE(AM351:BB351)/0.87)*0.85+10</f>
        <v>81.243557352631115</v>
      </c>
      <c r="AL351" s="4">
        <f>AVERAGE(AM351:BB351)</f>
        <v>72.919876349163616</v>
      </c>
      <c r="AM351" s="14">
        <f>((P351*100)*0.5+(N351/6.59)*0.5)*0.66+45</f>
        <v>75.433761760242803</v>
      </c>
      <c r="AN351" s="10">
        <f>(BS351-MIN(BS$2:BS$493))/(MAX(BS$2:BS$493)-MIN(BS$2:BS$493))*61 +45</f>
        <v>56.221284996410624</v>
      </c>
      <c r="AO351" s="18">
        <f>IF(Y351&gt;50,((Z351*107)*0.9+(X351/5)*0.1)*0.7+30,((Z351*90)*0.5+(X351/5)*0.5)*0.7+40)</f>
        <v>79.331589999999991</v>
      </c>
      <c r="AP351" s="39">
        <f>((AZ351/0.96)*0.4+(AS351/0.96)*0.3+(T351/6.3)*0.4)*0.6+40</f>
        <v>85.571878193832532</v>
      </c>
      <c r="AQ351" s="37">
        <f>(AE351/1.5)*0.57+47</f>
        <v>64.86</v>
      </c>
      <c r="AR351" s="24">
        <f>((AF351/1.8)*0.8+(F351/0.8)*0.2)*0.73+40</f>
        <v>60.622500000000002</v>
      </c>
      <c r="AS351" s="22">
        <f>((AA351/3)*0.6+(AC351/9)*0.2+(AZ351/0.96)*0.2)*0.75+40</f>
        <v>81.387664124421804</v>
      </c>
      <c r="AT351" s="26">
        <f>((AB351/7)*0.65+(AC351/9)*0.2+(AZ351/0.96)*0.25)*0.6+47</f>
        <v>87.551473648231322</v>
      </c>
      <c r="AU351" s="43">
        <f>((AD351/5.5)*0.95+(AY351/0.95)*0.17)*0.67+40</f>
        <v>60.35258846860048</v>
      </c>
      <c r="AV351" s="37">
        <f>(((AG351-321)/-3.21)*0.1+(AU351/0.95)*0.57+(AS351/0.95)*0.2+(AI351/20)*0.2)*0.6+40</f>
        <v>80.828469550197156</v>
      </c>
      <c r="AW351" s="42">
        <f>((AQ351/0.95)*0.4+(AS351/0.95)*0.2+(AR351/0.95)*0.2+(AY351/0.95)*0.2)*0.71+30</f>
        <v>80.841038384402978</v>
      </c>
      <c r="AX351" s="45">
        <f>(BI351*0.3+BK351*0.2+BM351*0.2+AY351*0.1+BN351*0.2)*0.8+30</f>
        <v>60.943842147744171</v>
      </c>
      <c r="AY351" s="47">
        <f>(BI351*0.2+BK351*0.2+BM351*0.2+(AQ351/0.96)*0.45)*0.79+30</f>
        <v>68.40354337686567</v>
      </c>
      <c r="AZ351" s="28">
        <f>(BI351*0.2+BJ351*0.3+(AC351/11)*0.3+(AR351/0.96)*0.1+BM351*0.1+(AY351/0.96)*0.1)*0.65+40</f>
        <v>76.294383729632813</v>
      </c>
      <c r="BA351" s="49">
        <f>IF(C351="C",(((AY351/0.95)*0.35+(AU351/0.95)*0.2+BK351*0.45)*0.55+30),IF(C351="PF",(((AY351/0.95)*0.4+(AU351/0.95)*0.25+BK351*0.35)*0.65+35),(((T351/6.3)*0.1+(AY351/0.95)*0.35+(AU351/0.95)*0.2+BK351*0.35)*0.65+40)))</f>
        <v>69.731938846455421</v>
      </c>
      <c r="BB351" s="45">
        <f>(BL351*0.3+BJ351*0.3+BI351*0.1+BN351*0.1+(AH351/2.8)*0.25)*0.62+40</f>
        <v>78.342064359580149</v>
      </c>
      <c r="BC351" s="5">
        <f>((D351-39)/-0.2)*0.5+50</f>
        <v>62.5</v>
      </c>
      <c r="BD351" s="5">
        <f>((F351-69)/0.19)*0.45+55</f>
        <v>83.421052631578945</v>
      </c>
      <c r="BE351" s="5">
        <f>((F351-85)/-0.16)*0.45+55</f>
        <v>66.25</v>
      </c>
      <c r="BF351" s="5">
        <f>((G351-161)/1.34)*0.45+55</f>
        <v>81.52985074626865</v>
      </c>
      <c r="BG351" s="5">
        <f>((G351-295)/-1.34)*0.45+55</f>
        <v>73.470149253731336</v>
      </c>
      <c r="BH351" s="5">
        <f>(M351/29.81)*0.45+55</f>
        <v>80.043609527004364</v>
      </c>
      <c r="BI351" s="5">
        <f>((D351-39)/-0.2)</f>
        <v>25</v>
      </c>
      <c r="BJ351" s="5">
        <f>((F351-69)/0.19)</f>
        <v>63.157894736842103</v>
      </c>
      <c r="BK351" s="5">
        <f>((F351-85)/-0.16)</f>
        <v>25</v>
      </c>
      <c r="BL351" s="5">
        <f>((G351-161)/1.34)</f>
        <v>58.955223880597011</v>
      </c>
      <c r="BM351" s="5">
        <f>((G351-295)/-1.34)</f>
        <v>41.044776119402982</v>
      </c>
      <c r="BN351" s="5">
        <f>(M351/29.81)</f>
        <v>55.652465615565248</v>
      </c>
      <c r="BP351" s="51" t="s">
        <v>801</v>
      </c>
      <c r="BQ351" s="51" t="s">
        <v>790</v>
      </c>
      <c r="BS351">
        <v>58.12</v>
      </c>
    </row>
    <row r="352" spans="1:71" x14ac:dyDescent="0.25">
      <c r="A352" s="1">
        <v>468</v>
      </c>
      <c r="B352" s="1" t="s">
        <v>534</v>
      </c>
      <c r="C352" s="1" t="s">
        <v>50</v>
      </c>
      <c r="D352" s="1">
        <v>28</v>
      </c>
      <c r="E352" s="4">
        <f>(F352-5)</f>
        <v>74</v>
      </c>
      <c r="F352">
        <v>79</v>
      </c>
      <c r="G352">
        <v>230</v>
      </c>
      <c r="H352" t="s">
        <v>586</v>
      </c>
      <c r="I352" s="1" t="s">
        <v>587</v>
      </c>
      <c r="J352" s="1" t="s">
        <v>95</v>
      </c>
      <c r="K352" s="1">
        <v>32</v>
      </c>
      <c r="L352" s="1">
        <v>0</v>
      </c>
      <c r="M352" s="1">
        <v>352</v>
      </c>
      <c r="N352" s="12">
        <v>24</v>
      </c>
      <c r="O352" s="12">
        <v>91</v>
      </c>
      <c r="P352" s="12">
        <v>0.26400000000000001</v>
      </c>
      <c r="Q352" s="7">
        <v>10</v>
      </c>
      <c r="R352" s="7">
        <v>43</v>
      </c>
      <c r="S352" s="7">
        <v>0.23300000000000001</v>
      </c>
      <c r="T352" s="1">
        <v>14</v>
      </c>
      <c r="U352" s="1">
        <v>48</v>
      </c>
      <c r="V352" s="1">
        <v>0.29199999999999998</v>
      </c>
      <c r="W352" s="1">
        <v>0.31900000000000001</v>
      </c>
      <c r="X352" s="16">
        <v>48</v>
      </c>
      <c r="Y352" s="16">
        <v>64</v>
      </c>
      <c r="Z352" s="16">
        <v>0.75</v>
      </c>
      <c r="AA352" s="20">
        <v>10</v>
      </c>
      <c r="AB352" s="20">
        <v>36</v>
      </c>
      <c r="AC352" s="20">
        <v>46</v>
      </c>
      <c r="AD352" s="32">
        <v>17</v>
      </c>
      <c r="AE352" s="34">
        <v>7</v>
      </c>
      <c r="AF352" s="30">
        <v>1</v>
      </c>
      <c r="AG352" s="1">
        <v>22</v>
      </c>
      <c r="AH352" s="1">
        <v>24</v>
      </c>
      <c r="AI352" s="1">
        <v>106</v>
      </c>
      <c r="AJ352" s="1"/>
      <c r="AK352" s="4">
        <f>(AVERAGE(AM352:BB352)/0.87)*0.85+10</f>
        <v>71.912890769288822</v>
      </c>
      <c r="AL352" s="4">
        <f>AVERAGE(AM352:BB352)</f>
        <v>63.369664669742683</v>
      </c>
      <c r="AM352" s="14">
        <f>((P352*100)*0.5+(N352/6.59)*0.5)*0.66+45</f>
        <v>54.91382094081942</v>
      </c>
      <c r="AN352" s="10">
        <f>(BS352-MIN(BS$2:BS$493))/(MAX(BS$2:BS$493)-MIN(BS$2:BS$493))*61 +45</f>
        <v>56.207258390165109</v>
      </c>
      <c r="AO352" s="18">
        <f>IF(Y352&gt;50,((Z352*107)*0.9+(X352/5)*0.1)*0.7+30,((Z352*90)*0.5+(X352/5)*0.5)*0.7+40)</f>
        <v>81.229500000000002</v>
      </c>
      <c r="AP352" s="39">
        <f>((AZ352/0.96)*0.4+(AS352/0.96)*0.3+(T352/6.3)*0.4)*0.6+40</f>
        <v>67.97363176676987</v>
      </c>
      <c r="AQ352" s="37">
        <f>(AE352/1.5)*0.57+47</f>
        <v>49.66</v>
      </c>
      <c r="AR352" s="24">
        <f>((AF352/1.8)*0.8+(F352/0.8)*0.2)*0.73+40</f>
        <v>54.741944444444442</v>
      </c>
      <c r="AS352" s="22">
        <f>((AA352/3)*0.6+(AC352/9)*0.2+(AZ352/0.96)*0.2)*0.75+40</f>
        <v>53.184316139917883</v>
      </c>
      <c r="AT352" s="26">
        <f>((AB352/7)*0.65+(AC352/9)*0.2+(AZ352/0.96)*0.25)*0.6+47</f>
        <v>60.536697092298837</v>
      </c>
      <c r="AU352" s="43">
        <f>((AD352/5.5)*0.95+(AY352/0.95)*0.17)*0.67+40</f>
        <v>50.440192547547852</v>
      </c>
      <c r="AV352" s="37">
        <f>(((AG352-321)/-3.21)*0.1+(AU352/0.95)*0.57+(AS352/0.95)*0.2+(AI352/20)*0.2)*0.6+40</f>
        <v>71.101273244677927</v>
      </c>
      <c r="AW352" s="42">
        <f>((AQ352/0.95)*0.4+(AS352/0.95)*0.2+(AR352/0.95)*0.2+(AY352/0.95)*0.2)*0.71+30</f>
        <v>71.541002629805547</v>
      </c>
      <c r="AX352" s="45">
        <f>(BI352*0.3+BK352*0.2+BM352*0.2+AY352*0.1+BN352*0.2)*0.8+30</f>
        <v>64.504004751197897</v>
      </c>
      <c r="AY352" s="47">
        <f>(BI352*0.2+BK352*0.2+BM352*0.2+(AQ352/0.96)*0.45)*0.79+30</f>
        <v>70.668897854477621</v>
      </c>
      <c r="AZ352" s="28">
        <f>(BI352*0.2+BJ352*0.3+(AC352/11)*0.3+(AR352/0.96)*0.1+BM352*0.1+(AY352/0.96)*0.1)*0.65+40</f>
        <v>69.872956628807771</v>
      </c>
      <c r="BA352" s="49">
        <f>IF(C352="C",(((AY352/0.95)*0.35+(AU352/0.95)*0.2+BK352*0.45)*0.55+30),IF(C352="PF",(((AY352/0.95)*0.4+(AU352/0.95)*0.25+BK352*0.35)*0.65+35),(((T352/6.3)*0.1+(AY352/0.95)*0.35+(AU352/0.95)*0.2+BK352*0.35)*0.65+40)))</f>
        <v>72.501377910839068</v>
      </c>
      <c r="BB352" s="45">
        <f>(BL352*0.3+BJ352*0.3+BI352*0.1+BN352*0.1+(AH352/2.8)*0.25)*0.62+40</f>
        <v>64.837760374113671</v>
      </c>
      <c r="BC352" s="5">
        <f>((D352-39)/-0.2)*0.5+50</f>
        <v>77.5</v>
      </c>
      <c r="BD352" s="5">
        <f>((F352-69)/0.19)*0.45+55</f>
        <v>78.68421052631578</v>
      </c>
      <c r="BE352" s="5">
        <f>((F352-85)/-0.16)*0.45+55</f>
        <v>71.875</v>
      </c>
      <c r="BF352" s="5">
        <f>((G352-161)/1.34)*0.45+55</f>
        <v>78.171641791044777</v>
      </c>
      <c r="BG352" s="5">
        <f>((G352-295)/-1.34)*0.45+55</f>
        <v>76.828358208955223</v>
      </c>
      <c r="BH352" s="5">
        <f>(M352/29.81)*0.45+55</f>
        <v>60.313653136531364</v>
      </c>
      <c r="BI352" s="5">
        <f>((D352-39)/-0.2)</f>
        <v>55</v>
      </c>
      <c r="BJ352" s="5">
        <f>((F352-69)/0.19)</f>
        <v>52.631578947368418</v>
      </c>
      <c r="BK352" s="5">
        <f>((F352-85)/-0.16)</f>
        <v>37.5</v>
      </c>
      <c r="BL352" s="5">
        <f>((G352-161)/1.34)</f>
        <v>51.492537313432834</v>
      </c>
      <c r="BM352" s="5">
        <f>((G352-295)/-1.34)</f>
        <v>48.507462686567159</v>
      </c>
      <c r="BN352" s="5">
        <f>(M352/29.81)</f>
        <v>11.808118081180812</v>
      </c>
      <c r="BP352" s="51" t="s">
        <v>797</v>
      </c>
      <c r="BQ352" s="51" t="s">
        <v>787</v>
      </c>
      <c r="BS352">
        <v>58.1036</v>
      </c>
    </row>
    <row r="353" spans="1:71" x14ac:dyDescent="0.25">
      <c r="A353" s="1">
        <v>282</v>
      </c>
      <c r="B353" s="1" t="s">
        <v>344</v>
      </c>
      <c r="C353" s="1" t="s">
        <v>25</v>
      </c>
      <c r="D353" s="1">
        <v>25</v>
      </c>
      <c r="E353" s="4">
        <f>(F353-5)</f>
        <v>77</v>
      </c>
      <c r="F353">
        <v>82</v>
      </c>
      <c r="G353">
        <v>228</v>
      </c>
      <c r="H353" t="s">
        <v>631</v>
      </c>
      <c r="I353" s="1" t="s">
        <v>587</v>
      </c>
      <c r="J353" s="1" t="s">
        <v>31</v>
      </c>
      <c r="K353" s="1">
        <v>63</v>
      </c>
      <c r="L353" s="1">
        <v>6</v>
      </c>
      <c r="M353" s="1">
        <v>824</v>
      </c>
      <c r="N353" s="12">
        <v>121</v>
      </c>
      <c r="O353" s="12">
        <v>273</v>
      </c>
      <c r="P353" s="12">
        <v>0.443</v>
      </c>
      <c r="Q353" s="7">
        <v>7</v>
      </c>
      <c r="R353" s="7">
        <v>29</v>
      </c>
      <c r="S353" s="7">
        <v>0.24099999999999999</v>
      </c>
      <c r="T353" s="1">
        <v>114</v>
      </c>
      <c r="U353" s="1">
        <v>244</v>
      </c>
      <c r="V353" s="1">
        <v>0.46700000000000003</v>
      </c>
      <c r="W353" s="1">
        <v>0.45600000000000002</v>
      </c>
      <c r="X353" s="16">
        <v>37</v>
      </c>
      <c r="Y353" s="16">
        <v>59</v>
      </c>
      <c r="Z353" s="16">
        <v>0.627</v>
      </c>
      <c r="AA353" s="20">
        <v>50</v>
      </c>
      <c r="AB353" s="20">
        <v>157</v>
      </c>
      <c r="AC353" s="20">
        <v>207</v>
      </c>
      <c r="AD353" s="32">
        <v>46</v>
      </c>
      <c r="AE353" s="34">
        <v>17</v>
      </c>
      <c r="AF353" s="30">
        <v>9</v>
      </c>
      <c r="AG353" s="1">
        <v>35</v>
      </c>
      <c r="AH353" s="1">
        <v>86</v>
      </c>
      <c r="AI353" s="1">
        <v>286</v>
      </c>
      <c r="AJ353" s="1"/>
      <c r="AK353" s="4">
        <f>(AVERAGE(AM353:BB353)/0.87)*0.85+10</f>
        <v>75.793693045225467</v>
      </c>
      <c r="AL353" s="4">
        <f>AVERAGE(AM353:BB353)</f>
        <v>67.34177994040725</v>
      </c>
      <c r="AM353" s="14">
        <f>((P353*100)*0.5+(N353/6.59)*0.5)*0.66+45</f>
        <v>65.678180576631263</v>
      </c>
      <c r="AN353" s="10">
        <f>(BS353-MIN(BS$2:BS$493))/(MAX(BS$2:BS$493)-MIN(BS$2:BS$493))*61 +45</f>
        <v>56.12309875269203</v>
      </c>
      <c r="AO353" s="18">
        <f>IF(Y353&gt;50,((Z353*107)*0.9+(X353/5)*0.1)*0.7+30,((Z353*90)*0.5+(X353/5)*0.5)*0.7+40)</f>
        <v>72.78407</v>
      </c>
      <c r="AP353" s="39">
        <f>((AZ353/0.96)*0.4+(AS353/0.96)*0.3+(T353/6.3)*0.4)*0.6+40</f>
        <v>75.719387836664254</v>
      </c>
      <c r="AQ353" s="37">
        <f>(AE353/1.5)*0.57+47</f>
        <v>53.46</v>
      </c>
      <c r="AR353" s="24">
        <f>((AF353/1.8)*0.8+(F353/0.8)*0.2)*0.73+40</f>
        <v>57.884999999999998</v>
      </c>
      <c r="AS353" s="22">
        <f>((AA353/3)*0.6+(AC353/9)*0.2+(AZ353/0.96)*0.2)*0.75+40</f>
        <v>63.158898290241737</v>
      </c>
      <c r="AT353" s="26">
        <f>((AB353/7)*0.65+(AC353/9)*0.2+(AZ353/0.96)*0.25)*0.6+47</f>
        <v>70.716041147384587</v>
      </c>
      <c r="AU353" s="43">
        <f>((AD353/5.5)*0.95+(AY353/0.95)*0.17)*0.67+40</f>
        <v>53.922233884270341</v>
      </c>
      <c r="AV353" s="37">
        <f>(((AG353-321)/-3.21)*0.1+(AU353/0.95)*0.57+(AS353/0.95)*0.2+(AI353/20)*0.2)*0.6+40</f>
        <v>74.451764690680704</v>
      </c>
      <c r="AW353" s="42">
        <f>((AQ353/0.95)*0.4+(AS353/0.95)*0.2+(AR353/0.95)*0.2+(AY353/0.95)*0.2)*0.71+30</f>
        <v>74.794767626015073</v>
      </c>
      <c r="AX353" s="45">
        <f>(BI353*0.3+BK353*0.2+BM353*0.2+AY353*0.1+BN353*0.2)*0.8+30</f>
        <v>67.960229454042263</v>
      </c>
      <c r="AY353" s="47">
        <f>(BI353*0.2+BK353*0.2+BM353*0.2+(AQ353/0.96)*0.45)*0.79+30</f>
        <v>71.719406250000006</v>
      </c>
      <c r="AZ353" s="28">
        <f>(BI353*0.2+BJ353*0.3+(AC353/11)*0.3+(AR353/0.96)*0.1+BM353*0.1+(AY353/0.96)*0.1)*0.65+40</f>
        <v>78.136949057547099</v>
      </c>
      <c r="BA353" s="49">
        <f>IF(C353="C",(((AY353/0.95)*0.35+(AU353/0.95)*0.2+BK353*0.45)*0.55+30),IF(C353="PF",(((AY353/0.95)*0.4+(AU353/0.95)*0.25+BK353*0.35)*0.65+35),(((T353/6.3)*0.1+(AY353/0.95)*0.35+(AU353/0.95)*0.2+BK353*0.35)*0.65+40)))</f>
        <v>68.117634085467301</v>
      </c>
      <c r="BB353" s="45">
        <f>(BL353*0.3+BJ353*0.3+BI353*0.1+BN353*0.1+(AH353/2.8)*0.25)*0.62+40</f>
        <v>72.840817394879352</v>
      </c>
      <c r="BC353" s="5">
        <f>((D353-39)/-0.2)*0.5+50</f>
        <v>85</v>
      </c>
      <c r="BD353" s="5">
        <f>((F353-69)/0.19)*0.45+55</f>
        <v>85.78947368421052</v>
      </c>
      <c r="BE353" s="5">
        <f>((F353-85)/-0.16)*0.45+55</f>
        <v>63.4375</v>
      </c>
      <c r="BF353" s="5">
        <f>((G353-161)/1.34)*0.45+55</f>
        <v>77.5</v>
      </c>
      <c r="BG353" s="5">
        <f>((G353-295)/-1.34)*0.45+55</f>
        <v>77.5</v>
      </c>
      <c r="BH353" s="5">
        <f>(M353/29.81)*0.45+55</f>
        <v>67.438778933243881</v>
      </c>
      <c r="BI353" s="5">
        <f>((D353-39)/-0.2)</f>
        <v>70</v>
      </c>
      <c r="BJ353" s="5">
        <f>((F353-69)/0.19)</f>
        <v>68.421052631578945</v>
      </c>
      <c r="BK353" s="5">
        <f>((F353-85)/-0.16)</f>
        <v>18.75</v>
      </c>
      <c r="BL353" s="5">
        <f>((G353-161)/1.34)</f>
        <v>50</v>
      </c>
      <c r="BM353" s="5">
        <f>((G353-295)/-1.34)</f>
        <v>50</v>
      </c>
      <c r="BN353" s="5">
        <f>(M353/29.81)</f>
        <v>27.641730962764175</v>
      </c>
      <c r="BP353" s="51" t="s">
        <v>801</v>
      </c>
      <c r="BQ353" s="51" t="s">
        <v>790</v>
      </c>
      <c r="BS353">
        <v>58.005199999999995</v>
      </c>
    </row>
    <row r="354" spans="1:71" x14ac:dyDescent="0.25">
      <c r="A354" s="1">
        <v>357</v>
      </c>
      <c r="B354" s="1" t="s">
        <v>420</v>
      </c>
      <c r="C354" s="1" t="s">
        <v>50</v>
      </c>
      <c r="D354" s="1">
        <v>19</v>
      </c>
      <c r="E354" s="4">
        <f>(F354-5)</f>
        <v>75</v>
      </c>
      <c r="F354">
        <v>80</v>
      </c>
      <c r="G354">
        <v>240</v>
      </c>
      <c r="H354" t="s">
        <v>594</v>
      </c>
      <c r="I354" s="1" t="s">
        <v>587</v>
      </c>
      <c r="J354" s="1" t="s">
        <v>62</v>
      </c>
      <c r="K354" s="1">
        <v>25</v>
      </c>
      <c r="L354" s="1">
        <v>25</v>
      </c>
      <c r="M354" s="1">
        <v>738</v>
      </c>
      <c r="N354" s="12">
        <v>129</v>
      </c>
      <c r="O354" s="12">
        <v>263</v>
      </c>
      <c r="P354" s="12">
        <v>0.49</v>
      </c>
      <c r="Q354" s="7">
        <v>4</v>
      </c>
      <c r="R354" s="7">
        <v>16</v>
      </c>
      <c r="S354" s="7">
        <v>0.25</v>
      </c>
      <c r="T354" s="1">
        <v>125</v>
      </c>
      <c r="U354" s="1">
        <v>247</v>
      </c>
      <c r="V354" s="1">
        <v>0.50600000000000001</v>
      </c>
      <c r="W354" s="1">
        <v>0.498</v>
      </c>
      <c r="X354" s="16">
        <v>46</v>
      </c>
      <c r="Y354" s="16">
        <v>66</v>
      </c>
      <c r="Z354" s="16">
        <v>0.69699999999999995</v>
      </c>
      <c r="AA354" s="20">
        <v>50</v>
      </c>
      <c r="AB354" s="20">
        <v>88</v>
      </c>
      <c r="AC354" s="20">
        <v>138</v>
      </c>
      <c r="AD354" s="32">
        <v>42</v>
      </c>
      <c r="AE354" s="34">
        <v>31</v>
      </c>
      <c r="AF354" s="30">
        <v>5</v>
      </c>
      <c r="AG354" s="1">
        <v>47</v>
      </c>
      <c r="AH354" s="1">
        <v>42</v>
      </c>
      <c r="AI354" s="1">
        <v>308</v>
      </c>
      <c r="AJ354" s="1"/>
      <c r="AK354" s="4">
        <f>(AVERAGE(AM354:BB354)/0.87)*0.85+10</f>
        <v>77.546679401798016</v>
      </c>
      <c r="AL354" s="4">
        <f>AVERAGE(AM354:BB354)</f>
        <v>69.136013034781499</v>
      </c>
      <c r="AM354" s="14">
        <f>((P354*100)*0.5+(N354/6.59)*0.5)*0.66+45</f>
        <v>67.629787556904404</v>
      </c>
      <c r="AN354" s="10">
        <f>(BS354-MIN(BS$2:BS$493))/(MAX(BS$2:BS$493)-MIN(BS$2:BS$493))*61 +45</f>
        <v>56.081018933955498</v>
      </c>
      <c r="AO354" s="18">
        <f>IF(Y354&gt;50,((Z354*107)*0.9+(X354/5)*0.1)*0.7+30,((Z354*90)*0.5+(X354/5)*0.5)*0.7+40)</f>
        <v>77.628770000000003</v>
      </c>
      <c r="AP354" s="39">
        <f>((AZ354/0.96)*0.4+(AS354/0.96)*0.3+(T354/6.3)*0.4)*0.6+40</f>
        <v>76.040607266137755</v>
      </c>
      <c r="AQ354" s="37">
        <f>(AE354/1.5)*0.57+47</f>
        <v>58.78</v>
      </c>
      <c r="AR354" s="24">
        <f>((AF354/1.8)*0.8+(F354/0.8)*0.2)*0.73+40</f>
        <v>56.222222222222221</v>
      </c>
      <c r="AS354" s="22">
        <f>((AA354/3)*0.6+(AC354/9)*0.2+(AZ354/0.96)*0.2)*0.75+40</f>
        <v>62.074798603766709</v>
      </c>
      <c r="AT354" s="26">
        <f>((AB354/7)*0.65+(AC354/9)*0.2+(AZ354/0.96)*0.25)*0.6+47</f>
        <v>66.017655746623859</v>
      </c>
      <c r="AU354" s="43">
        <f>((AD354/5.5)*0.95+(AY354/0.95)*0.17)*0.67+40</f>
        <v>54.330975970992824</v>
      </c>
      <c r="AV354" s="37">
        <f>(((AG354-321)/-3.21)*0.1+(AU354/0.95)*0.57+(AS354/0.95)*0.2+(AI354/20)*0.2)*0.6+40</f>
        <v>74.369673868714955</v>
      </c>
      <c r="AW354" s="42">
        <f>((AQ354/0.95)*0.4+(AS354/0.95)*0.2+(AR354/0.95)*0.2+(AY354/0.95)*0.2)*0.71+30</f>
        <v>77.06127591242668</v>
      </c>
      <c r="AX354" s="45">
        <f>(BI354*0.3+BK354*0.2+BM354*0.2+AY354*0.1+BN354*0.2)*0.8+30</f>
        <v>75.847414532849839</v>
      </c>
      <c r="AY354" s="47">
        <f>(BI354*0.2+BK354*0.2+BM354*0.2+(AQ354/0.96)*0.45)*0.79+30</f>
        <v>78.989543376865669</v>
      </c>
      <c r="AZ354" s="28">
        <f>(BI354*0.2+BJ354*0.3+(AC354/11)*0.3+(AR354/0.96)*0.1+BM354*0.1+(AY354/0.96)*0.1)*0.65+40</f>
        <v>78.55871106410693</v>
      </c>
      <c r="BA354" s="49">
        <f>IF(C354="C",(((AY354/0.95)*0.35+(AU354/0.95)*0.2+BK354*0.45)*0.55+30),IF(C354="PF",(((AY354/0.95)*0.4+(AU354/0.95)*0.25+BK354*0.35)*0.65+35),(((T354/6.3)*0.1+(AY354/0.95)*0.35+(AU354/0.95)*0.2+BK354*0.35)*0.65+40)))</f>
        <v>74.749739639120435</v>
      </c>
      <c r="BB354" s="45">
        <f>(BL354*0.3+BJ354*0.3+BI354*0.1+BN354*0.1+(AH354/2.8)*0.25)*0.62+40</f>
        <v>71.794013861816126</v>
      </c>
      <c r="BC354" s="5">
        <f>((D354-39)/-0.2)*0.5+50</f>
        <v>100</v>
      </c>
      <c r="BD354" s="5">
        <f>((F354-69)/0.19)*0.45+55</f>
        <v>81.05263157894737</v>
      </c>
      <c r="BE354" s="5">
        <f>((F354-85)/-0.16)*0.45+55</f>
        <v>69.0625</v>
      </c>
      <c r="BF354" s="5">
        <f>((G354-161)/1.34)*0.45+55</f>
        <v>81.52985074626865</v>
      </c>
      <c r="BG354" s="5">
        <f>((G354-295)/-1.34)*0.45+55</f>
        <v>73.470149253731336</v>
      </c>
      <c r="BH354" s="5">
        <f>(M354/29.81)*0.45+55</f>
        <v>66.14055686011406</v>
      </c>
      <c r="BI354" s="5">
        <f>((D354-39)/-0.2)</f>
        <v>100</v>
      </c>
      <c r="BJ354" s="5">
        <f>((F354-69)/0.19)</f>
        <v>57.89473684210526</v>
      </c>
      <c r="BK354" s="5">
        <f>((F354-85)/-0.16)</f>
        <v>31.25</v>
      </c>
      <c r="BL354" s="5">
        <f>((G354-161)/1.34)</f>
        <v>58.955223880597011</v>
      </c>
      <c r="BM354" s="5">
        <f>((G354-295)/-1.34)</f>
        <v>41.044776119402982</v>
      </c>
      <c r="BN354" s="5">
        <f>(M354/29.81)</f>
        <v>24.75679302247568</v>
      </c>
      <c r="BP354" s="51" t="s">
        <v>795</v>
      </c>
      <c r="BQ354" s="51" t="s">
        <v>787</v>
      </c>
      <c r="BS354">
        <v>57.956000000000003</v>
      </c>
    </row>
    <row r="355" spans="1:71" x14ac:dyDescent="0.25">
      <c r="A355" s="1">
        <v>116</v>
      </c>
      <c r="B355" s="1" t="s">
        <v>175</v>
      </c>
      <c r="C355" s="1" t="s">
        <v>25</v>
      </c>
      <c r="D355" s="1">
        <v>23</v>
      </c>
      <c r="E355" s="4">
        <f>(F355-5)</f>
        <v>77</v>
      </c>
      <c r="F355">
        <v>82</v>
      </c>
      <c r="G355">
        <v>240</v>
      </c>
      <c r="H355" t="s">
        <v>716</v>
      </c>
      <c r="I355" s="1" t="s">
        <v>587</v>
      </c>
      <c r="J355" s="1" t="s">
        <v>57</v>
      </c>
      <c r="K355" s="1">
        <v>27</v>
      </c>
      <c r="L355" s="1">
        <v>6</v>
      </c>
      <c r="M355" s="1">
        <v>423</v>
      </c>
      <c r="N355" s="12">
        <v>55</v>
      </c>
      <c r="O355" s="12">
        <v>137</v>
      </c>
      <c r="P355" s="12">
        <v>0.40100000000000002</v>
      </c>
      <c r="Q355" s="7">
        <v>8</v>
      </c>
      <c r="R355" s="7">
        <v>34</v>
      </c>
      <c r="S355" s="7">
        <v>0.23499999999999999</v>
      </c>
      <c r="T355" s="1">
        <v>47</v>
      </c>
      <c r="U355" s="1">
        <v>103</v>
      </c>
      <c r="V355" s="1">
        <v>0.45600000000000002</v>
      </c>
      <c r="W355" s="1">
        <v>0.43099999999999999</v>
      </c>
      <c r="X355" s="16">
        <v>24</v>
      </c>
      <c r="Y355" s="16">
        <v>37</v>
      </c>
      <c r="Z355" s="16">
        <v>0.64900000000000002</v>
      </c>
      <c r="AA355" s="20">
        <v>38</v>
      </c>
      <c r="AB355" s="20">
        <v>45</v>
      </c>
      <c r="AC355" s="20">
        <v>83</v>
      </c>
      <c r="AD355" s="32">
        <v>30</v>
      </c>
      <c r="AE355" s="34">
        <v>18</v>
      </c>
      <c r="AF355" s="30">
        <v>7</v>
      </c>
      <c r="AG355" s="1">
        <v>29</v>
      </c>
      <c r="AH355" s="1">
        <v>59</v>
      </c>
      <c r="AI355" s="1">
        <v>142</v>
      </c>
      <c r="AJ355" s="1"/>
      <c r="AK355" s="4">
        <f>(AVERAGE(AM355:BB355)/0.87)*0.85+10</f>
        <v>73.438055352835391</v>
      </c>
      <c r="AL355" s="4">
        <f>AVERAGE(AM355:BB355)</f>
        <v>64.93071547878445</v>
      </c>
      <c r="AM355" s="14">
        <f>((P355*100)*0.5+(N355/6.59)*0.5)*0.66+45</f>
        <v>60.987172989377846</v>
      </c>
      <c r="AN355" s="10">
        <f>(BS355-MIN(BS$2:BS$493))/(MAX(BS$2:BS$493)-MIN(BS$2:BS$493))*61 +45</f>
        <v>56.010885902727921</v>
      </c>
      <c r="AO355" s="18">
        <f>IF(Y355&gt;50,((Z355*107)*0.9+(X355/5)*0.1)*0.7+30,((Z355*90)*0.5+(X355/5)*0.5)*0.7+40)</f>
        <v>62.1235</v>
      </c>
      <c r="AP355" s="39">
        <f>((AZ355/0.96)*0.4+(AS355/0.96)*0.3+(T355/6.3)*0.4)*0.6+40</f>
        <v>72.022083531183526</v>
      </c>
      <c r="AQ355" s="37">
        <f>(AE355/1.5)*0.57+47</f>
        <v>53.84</v>
      </c>
      <c r="AR355" s="24">
        <f>((AF355/1.8)*0.8+(F355/0.8)*0.2)*0.73+40</f>
        <v>57.236111111111114</v>
      </c>
      <c r="AS355" s="22">
        <f>((AA355/3)*0.6+(AC355/9)*0.2+(AZ355/0.96)*0.2)*0.75+40</f>
        <v>59.057309467994777</v>
      </c>
      <c r="AT355" s="26">
        <f>((AB355/7)*0.65+(AC355/9)*0.2+(AZ355/0.96)*0.25)*0.6+47</f>
        <v>62.587785658470963</v>
      </c>
      <c r="AU355" s="43">
        <f>((AD355/5.5)*0.95+(AY355/0.95)*0.17)*0.67+40</f>
        <v>52.107260537081345</v>
      </c>
      <c r="AV355" s="37">
        <f>(((AG355-321)/-3.21)*0.1+(AU355/0.95)*0.57+(AS355/0.95)*0.2+(AI355/20)*0.2)*0.6+40</f>
        <v>72.52842838822437</v>
      </c>
      <c r="AW355" s="42">
        <f>((AQ355/0.95)*0.4+(AS355/0.95)*0.2+(AR355/0.95)*0.2+(AY355/0.95)*0.2)*0.71+30</f>
        <v>74.244004283418917</v>
      </c>
      <c r="AX355" s="45">
        <f>(BI355*0.3+BK355*0.2+BM355*0.2+AY355*0.1+BN355*0.2)*0.8+30</f>
        <v>66.799559216680763</v>
      </c>
      <c r="AY355" s="47">
        <f>(BI355*0.2+BK355*0.2+BM355*0.2+(AQ355/0.96)*0.45)*0.79+30</f>
        <v>72.025199626865671</v>
      </c>
      <c r="AZ355" s="28">
        <f>(BI355*0.2+BJ355*0.3+(AC355/11)*0.3+(AR355/0.96)*0.1+BM355*0.1+(AY355/0.96)*0.1)*0.65+40</f>
        <v>76.63344726183324</v>
      </c>
      <c r="BA355" s="49">
        <f>IF(C355="C",(((AY355/0.95)*0.35+(AU355/0.95)*0.2+BK355*0.45)*0.55+30),IF(C355="PF",(((AY355/0.95)*0.4+(AU355/0.95)*0.25+BK355*0.35)*0.65+35),(((T355/6.3)*0.1+(AY355/0.95)*0.35+(AU355/0.95)*0.2+BK355*0.35)*0.65+40)))</f>
        <v>67.890868937116636</v>
      </c>
      <c r="BB355" s="45">
        <f>(BL355*0.3+BJ355*0.3+BI355*0.1+BN355*0.1+(AH355/2.8)*0.25)*0.62+40</f>
        <v>72.797830748464122</v>
      </c>
      <c r="BC355" s="5">
        <f>((D355-39)/-0.2)*0.5+50</f>
        <v>90</v>
      </c>
      <c r="BD355" s="5">
        <f>((F355-69)/0.19)*0.45+55</f>
        <v>85.78947368421052</v>
      </c>
      <c r="BE355" s="5">
        <f>((F355-85)/-0.16)*0.45+55</f>
        <v>63.4375</v>
      </c>
      <c r="BF355" s="5">
        <f>((G355-161)/1.34)*0.45+55</f>
        <v>81.52985074626865</v>
      </c>
      <c r="BG355" s="5">
        <f>((G355-295)/-1.34)*0.45+55</f>
        <v>73.470149253731336</v>
      </c>
      <c r="BH355" s="5">
        <f>(M355/29.81)*0.45+55</f>
        <v>61.385441127138542</v>
      </c>
      <c r="BI355" s="5">
        <f>((D355-39)/-0.2)</f>
        <v>80</v>
      </c>
      <c r="BJ355" s="5">
        <f>((F355-69)/0.19)</f>
        <v>68.421052631578945</v>
      </c>
      <c r="BK355" s="5">
        <f>((F355-85)/-0.16)</f>
        <v>18.75</v>
      </c>
      <c r="BL355" s="5">
        <f>((G355-161)/1.34)</f>
        <v>58.955223880597011</v>
      </c>
      <c r="BM355" s="5">
        <f>((G355-295)/-1.34)</f>
        <v>41.044776119402982</v>
      </c>
      <c r="BN355" s="5">
        <f>(M355/29.81)</f>
        <v>14.189869171418987</v>
      </c>
      <c r="BP355" s="51" t="s">
        <v>794</v>
      </c>
      <c r="BQ355" s="51" t="s">
        <v>787</v>
      </c>
      <c r="BS355">
        <v>57.873999999999995</v>
      </c>
    </row>
    <row r="356" spans="1:71" x14ac:dyDescent="0.25">
      <c r="A356" s="1">
        <v>42</v>
      </c>
      <c r="B356" s="1" t="s">
        <v>96</v>
      </c>
      <c r="C356" s="1" t="s">
        <v>50</v>
      </c>
      <c r="D356" s="1">
        <v>26</v>
      </c>
      <c r="E356" s="4">
        <f>(F356-5)</f>
        <v>77</v>
      </c>
      <c r="F356">
        <v>82</v>
      </c>
      <c r="G356">
        <v>235</v>
      </c>
      <c r="H356" t="s">
        <v>676</v>
      </c>
      <c r="I356" s="1" t="s">
        <v>587</v>
      </c>
      <c r="J356" s="1" t="s">
        <v>55</v>
      </c>
      <c r="K356" s="1">
        <v>24</v>
      </c>
      <c r="L356" s="1">
        <v>1</v>
      </c>
      <c r="M356" s="1">
        <v>505</v>
      </c>
      <c r="N356" s="12">
        <v>92</v>
      </c>
      <c r="O356" s="12">
        <v>212</v>
      </c>
      <c r="P356" s="12">
        <v>0.434</v>
      </c>
      <c r="Q356" s="7">
        <v>8</v>
      </c>
      <c r="R356" s="7">
        <v>34</v>
      </c>
      <c r="S356" s="7">
        <v>0.23499999999999999</v>
      </c>
      <c r="T356" s="1">
        <v>84</v>
      </c>
      <c r="U356" s="1">
        <v>178</v>
      </c>
      <c r="V356" s="1">
        <v>0.47199999999999998</v>
      </c>
      <c r="W356" s="1">
        <v>0.45300000000000001</v>
      </c>
      <c r="X356" s="16">
        <v>20</v>
      </c>
      <c r="Y356" s="16">
        <v>26</v>
      </c>
      <c r="Z356" s="16">
        <v>0.76900000000000002</v>
      </c>
      <c r="AA356" s="20">
        <v>12</v>
      </c>
      <c r="AB356" s="20">
        <v>77</v>
      </c>
      <c r="AC356" s="20">
        <v>89</v>
      </c>
      <c r="AD356" s="32">
        <v>32</v>
      </c>
      <c r="AE356" s="34">
        <v>15</v>
      </c>
      <c r="AF356" s="30">
        <v>13</v>
      </c>
      <c r="AG356" s="1">
        <v>37</v>
      </c>
      <c r="AH356" s="1">
        <v>66</v>
      </c>
      <c r="AI356" s="1">
        <v>212</v>
      </c>
      <c r="AJ356" s="1"/>
      <c r="AK356" s="4">
        <f>(AVERAGE(AM356:BB356)/0.87)*0.85+10</f>
        <v>73.269635934226585</v>
      </c>
      <c r="AL356" s="4">
        <f>AVERAGE(AM356:BB356)</f>
        <v>64.758333250326032</v>
      </c>
      <c r="AM356" s="14">
        <f>((P356*100)*0.5+(N356/6.59)*0.5)*0.66+45</f>
        <v>63.928980273141121</v>
      </c>
      <c r="AN356" s="10">
        <f>(BS356-MIN(BS$2:BS$493))/(MAX(BS$2:BS$493)-MIN(BS$2:BS$493))*61 +45</f>
        <v>56.010885902727921</v>
      </c>
      <c r="AO356" s="18">
        <f>IF(Y356&gt;50,((Z356*107)*0.9+(X356/5)*0.1)*0.7+30,((Z356*90)*0.5+(X356/5)*0.5)*0.7+40)</f>
        <v>65.623500000000007</v>
      </c>
      <c r="AP356" s="39">
        <f>((AZ356/0.96)*0.4+(AS356/0.96)*0.3+(T356/6.3)*0.4)*0.6+40</f>
        <v>72.267085418447152</v>
      </c>
      <c r="AQ356" s="37">
        <f>(AE356/1.5)*0.57+47</f>
        <v>52.7</v>
      </c>
      <c r="AR356" s="24">
        <f>((AF356/1.8)*0.8+(F356/0.8)*0.2)*0.73+40</f>
        <v>59.182777777777773</v>
      </c>
      <c r="AS356" s="22">
        <f>((AA356/3)*0.6+(AC356/9)*0.2+(AZ356/0.96)*0.2)*0.75+40</f>
        <v>55.004430070926148</v>
      </c>
      <c r="AT356" s="26">
        <f>((AB356/7)*0.65+(AC356/9)*0.2+(AZ356/0.96)*0.25)*0.6+47</f>
        <v>64.19776340425949</v>
      </c>
      <c r="AU356" s="43">
        <f>((AD356/5.5)*0.95+(AY356/0.95)*0.17)*0.67+40</f>
        <v>52.074634454246414</v>
      </c>
      <c r="AV356" s="37">
        <f>(((AG356-321)/-3.21)*0.1+(AU356/0.95)*0.57+(AS356/0.95)*0.2+(AI356/20)*0.2)*0.6+40</f>
        <v>72.275207627441063</v>
      </c>
      <c r="AW356" s="42">
        <f>((AQ356/0.95)*0.4+(AS356/0.95)*0.2+(AR356/0.95)*0.2+(AY356/0.95)*0.2)*0.71+30</f>
        <v>73.259149570464558</v>
      </c>
      <c r="AX356" s="45">
        <f>(BI356*0.3+BK356*0.2+BM356*0.2+AY356*0.1+BN356*0.2)*0.8+30</f>
        <v>64.060486586002398</v>
      </c>
      <c r="AY356" s="47">
        <f>(BI356*0.2+BK356*0.2+BM356*0.2+(AQ356/0.96)*0.45)*0.79+30</f>
        <v>69.822595615671645</v>
      </c>
      <c r="AZ356" s="28">
        <f>(BI356*0.2+BJ356*0.3+(AC356/11)*0.3+(AR356/0.96)*0.1+BM356*0.1+(AY356/0.96)*0.1)*0.65+40</f>
        <v>75.015019120594019</v>
      </c>
      <c r="BA356" s="49">
        <f>IF(C356="C",(((AY356/0.95)*0.35+(AU356/0.95)*0.2+BK356*0.45)*0.55+30),IF(C356="PF",(((AY356/0.95)*0.4+(AU356/0.95)*0.25+BK356*0.35)*0.65+35),(((T356/6.3)*0.1+(AY356/0.95)*0.35+(AU356/0.95)*0.2+BK356*0.35)*0.65+40)))</f>
        <v>68.97896848942176</v>
      </c>
      <c r="BB356" s="45">
        <f>(BL356*0.3+BJ356*0.3+BI356*0.1+BN356*0.1+(AH356/2.8)*0.25)*0.62+40</f>
        <v>71.73184769409491</v>
      </c>
      <c r="BC356" s="5">
        <f>((D356-39)/-0.2)*0.5+50</f>
        <v>82.5</v>
      </c>
      <c r="BD356" s="5">
        <f>((F356-69)/0.19)*0.45+55</f>
        <v>85.78947368421052</v>
      </c>
      <c r="BE356" s="5">
        <f>((F356-85)/-0.16)*0.45+55</f>
        <v>63.4375</v>
      </c>
      <c r="BF356" s="5">
        <f>((G356-161)/1.34)*0.45+55</f>
        <v>79.850746268656707</v>
      </c>
      <c r="BG356" s="5">
        <f>((G356-295)/-1.34)*0.45+55</f>
        <v>75.149253731343279</v>
      </c>
      <c r="BH356" s="5">
        <f>(M356/29.81)*0.45+55</f>
        <v>62.623280778262327</v>
      </c>
      <c r="BI356" s="5">
        <f>((D356-39)/-0.2)</f>
        <v>65</v>
      </c>
      <c r="BJ356" s="5">
        <f>((F356-69)/0.19)</f>
        <v>68.421052631578945</v>
      </c>
      <c r="BK356" s="5">
        <f>((F356-85)/-0.16)</f>
        <v>18.75</v>
      </c>
      <c r="BL356" s="5">
        <f>((G356-161)/1.34)</f>
        <v>55.223880597014919</v>
      </c>
      <c r="BM356" s="5">
        <f>((G356-295)/-1.34)</f>
        <v>44.776119402985074</v>
      </c>
      <c r="BN356" s="5">
        <f>(M356/29.81)</f>
        <v>16.940623951694064</v>
      </c>
      <c r="BP356" s="51" t="s">
        <v>788</v>
      </c>
      <c r="BQ356" s="51" t="s">
        <v>789</v>
      </c>
      <c r="BS356">
        <v>57.873999999999995</v>
      </c>
    </row>
    <row r="357" spans="1:71" x14ac:dyDescent="0.25">
      <c r="A357" s="1">
        <v>104</v>
      </c>
      <c r="B357" s="1" t="s">
        <v>163</v>
      </c>
      <c r="C357" s="1" t="s">
        <v>33</v>
      </c>
      <c r="D357" s="1">
        <v>24</v>
      </c>
      <c r="E357" s="4">
        <f>(F357-5)</f>
        <v>78</v>
      </c>
      <c r="F357">
        <v>83</v>
      </c>
      <c r="G357">
        <v>270</v>
      </c>
      <c r="H357" t="s">
        <v>593</v>
      </c>
      <c r="I357" s="1" t="s">
        <v>587</v>
      </c>
      <c r="J357" s="1" t="s">
        <v>103</v>
      </c>
      <c r="K357" s="1">
        <v>59</v>
      </c>
      <c r="L357" s="1">
        <v>59</v>
      </c>
      <c r="M357" s="1">
        <v>2013</v>
      </c>
      <c r="N357" s="12">
        <v>498</v>
      </c>
      <c r="O357" s="12">
        <v>1066</v>
      </c>
      <c r="P357" s="12">
        <v>0.46700000000000003</v>
      </c>
      <c r="Q357" s="7">
        <v>2</v>
      </c>
      <c r="R357" s="7">
        <v>8</v>
      </c>
      <c r="S357" s="7">
        <v>0.25</v>
      </c>
      <c r="T357" s="1">
        <v>496</v>
      </c>
      <c r="U357" s="1">
        <v>1058</v>
      </c>
      <c r="V357" s="1">
        <v>0.46899999999999997</v>
      </c>
      <c r="W357" s="1">
        <v>0.46800000000000003</v>
      </c>
      <c r="X357" s="16">
        <v>423</v>
      </c>
      <c r="Y357" s="16">
        <v>541</v>
      </c>
      <c r="Z357" s="16">
        <v>0.78200000000000003</v>
      </c>
      <c r="AA357" s="20">
        <v>185</v>
      </c>
      <c r="AB357" s="20">
        <v>562</v>
      </c>
      <c r="AC357" s="20">
        <v>747</v>
      </c>
      <c r="AD357" s="32">
        <v>210</v>
      </c>
      <c r="AE357" s="34">
        <v>90</v>
      </c>
      <c r="AF357" s="30">
        <v>103</v>
      </c>
      <c r="AG357" s="1">
        <v>254</v>
      </c>
      <c r="AH357" s="1">
        <v>241</v>
      </c>
      <c r="AI357" s="1">
        <v>1421</v>
      </c>
      <c r="AJ357" s="1"/>
      <c r="AK357" s="4">
        <f>(AVERAGE(AM357:BB357)/0.87)*0.85+10</f>
        <v>90.744455024288158</v>
      </c>
      <c r="AL357" s="4">
        <f>AVERAGE(AM357:BB357)</f>
        <v>82.644324554271407</v>
      </c>
      <c r="AM357" s="14">
        <f>((P357*100)*0.5+(N357/6.59)*0.5)*0.66+45</f>
        <v>85.348784522003029</v>
      </c>
      <c r="AN357" s="10">
        <f>(BS357-MIN(BS$2:BS$493))/(MAX(BS$2:BS$493)-MIN(BS$2:BS$493))*61 +45</f>
        <v>55.800486809045225</v>
      </c>
      <c r="AO357" s="18">
        <f>IF(Y357&gt;50,((Z357*107)*0.9+(X357/5)*0.1)*0.7+30,((Z357*90)*0.5+(X357/5)*0.5)*0.7+40)</f>
        <v>88.636619999999994</v>
      </c>
      <c r="AP357" s="39">
        <f>((AZ357/0.96)*0.4+(AS357/0.96)*0.27+(T357/6.3)*0.37)*0.6+40</f>
        <v>95.380808905930252</v>
      </c>
      <c r="AQ357" s="37">
        <f>(AE357/1.5)*0.57+47</f>
        <v>81.199999999999989</v>
      </c>
      <c r="AR357" s="24">
        <f>((AF357/1.8)*0.8+(F357/0.8)*0.2)*0.73+40</f>
        <v>88.565277777777766</v>
      </c>
      <c r="AS357" s="22">
        <f>((AA357/3)*0.6+(AC357/9)*0.2+(AZ357/0.96)*0.2)*0.7+41</f>
        <v>91.611872597427805</v>
      </c>
      <c r="AT357" s="26">
        <v>97</v>
      </c>
      <c r="AU357" s="43">
        <f>((AD357/5.5)*0.95+(AY357/0.95)*0.17)*0.67+40</f>
        <v>73.515694970095694</v>
      </c>
      <c r="AV357" s="37">
        <f>(((AG357-321)/-3.21)*0.1+(AU357/0.95)*0.57+(AS357/0.95)*0.2+(AI357/20)*0.2)*0.6+40</f>
        <v>87.816012650139243</v>
      </c>
      <c r="AW357" s="42">
        <f>((AQ357/0.95)*0.4+(AS357/0.95)*0.2+(AR357/0.95)*0.2+(AY357/0.95)*0.2)*0.71+30</f>
        <v>92.69214599245413</v>
      </c>
      <c r="AX357" s="45">
        <f>(BI357*0.3+BK357*0.2+BM357*0.2+AY357*0.1+BN357*0.2)*0.8+30</f>
        <v>69.93687356666851</v>
      </c>
      <c r="AY357" s="47">
        <f>(BI357*0.2+BK357*0.2+BM357*0.2+(AQ357/0.96)*0.45)*0.79+30</f>
        <v>76.842136194029848</v>
      </c>
      <c r="AZ357" s="28">
        <f>(BI357*0.2+BJ357*0.3+(AC357/11)*0.3+(AR357/0.96)*0.1+BM357*0.1+(AY357/0.96)*0.1)*0.65+40</f>
        <v>89.772840668076299</v>
      </c>
      <c r="BA357" s="49">
        <f>IF(C357="C",(((AY357/0.95)*0.35+(AU357/0.95)*0.2+BK357*0.45)*0.55+30),IF(C357="PF",(((AY357/0.95)*0.4+(AU357/0.95)*0.25+BK357*0.35)*0.65+35),(((T357/6.3)*0.1+(AY357/0.95)*0.35+(AU357/0.95)*0.2+BK357*0.35)*0.65+40)))</f>
        <v>57.17673701480134</v>
      </c>
      <c r="BB357" s="45">
        <f>(BL357*0.3+BJ357*0.3+BI357*0.1+BN357*0.1+(AH357/2.8)*0.25)*0.62+40</f>
        <v>91.012901199893491</v>
      </c>
      <c r="BC357" s="5">
        <f>((D357-39)/-0.2)*0.5+50</f>
        <v>87.5</v>
      </c>
      <c r="BD357" s="5">
        <f>((F357-69)/0.19)*0.45+55</f>
        <v>88.15789473684211</v>
      </c>
      <c r="BE357" s="5">
        <f>((F357-85)/-0.16)*0.45+55</f>
        <v>60.625</v>
      </c>
      <c r="BF357" s="5">
        <f>((G357-161)/1.34)*0.45+55</f>
        <v>91.604477611940297</v>
      </c>
      <c r="BG357" s="5">
        <f>((G357-295)/-1.34)*0.45+55</f>
        <v>63.395522388059703</v>
      </c>
      <c r="BH357" s="5">
        <f>(M357/29.81)*0.45+55</f>
        <v>85.38745387453875</v>
      </c>
      <c r="BI357" s="5">
        <f>((D357-39)/-0.2)</f>
        <v>75</v>
      </c>
      <c r="BJ357" s="5">
        <f>((F357-69)/0.19)</f>
        <v>73.684210526315795</v>
      </c>
      <c r="BK357" s="5">
        <f>((F357-85)/-0.16)</f>
        <v>12.5</v>
      </c>
      <c r="BL357" s="5">
        <f>((G357-161)/1.34)</f>
        <v>81.343283582089541</v>
      </c>
      <c r="BM357" s="5">
        <f>((G357-295)/-1.34)</f>
        <v>18.656716417910445</v>
      </c>
      <c r="BN357" s="5">
        <f>(M357/29.81)</f>
        <v>67.527675276752774</v>
      </c>
      <c r="BP357" s="51" t="s">
        <v>798</v>
      </c>
      <c r="BQ357" s="51" t="s">
        <v>781</v>
      </c>
      <c r="BS357">
        <v>57.628</v>
      </c>
    </row>
    <row r="358" spans="1:71" x14ac:dyDescent="0.25">
      <c r="A358" s="1">
        <v>164</v>
      </c>
      <c r="B358" s="1" t="s">
        <v>225</v>
      </c>
      <c r="C358" s="1" t="s">
        <v>50</v>
      </c>
      <c r="D358" s="1">
        <v>33</v>
      </c>
      <c r="E358" s="4">
        <f>(F358-5)</f>
        <v>74</v>
      </c>
      <c r="F358">
        <v>79</v>
      </c>
      <c r="G358">
        <v>215</v>
      </c>
      <c r="H358" t="s">
        <v>644</v>
      </c>
      <c r="I358" s="1" t="s">
        <v>645</v>
      </c>
      <c r="J358" s="1" t="s">
        <v>69</v>
      </c>
      <c r="K358" s="1">
        <v>14</v>
      </c>
      <c r="L358" s="1">
        <v>0</v>
      </c>
      <c r="M358" s="1">
        <v>200</v>
      </c>
      <c r="N358" s="12">
        <v>17</v>
      </c>
      <c r="O358" s="12">
        <v>63</v>
      </c>
      <c r="P358" s="12">
        <v>0.27</v>
      </c>
      <c r="Q358" s="7">
        <v>10</v>
      </c>
      <c r="R358" s="7">
        <v>45</v>
      </c>
      <c r="S358" s="7">
        <v>0.222</v>
      </c>
      <c r="T358" s="1">
        <v>7</v>
      </c>
      <c r="U358" s="1">
        <v>18</v>
      </c>
      <c r="V358" s="1">
        <v>0.38900000000000001</v>
      </c>
      <c r="W358" s="1">
        <v>0.34899999999999998</v>
      </c>
      <c r="X358" s="16">
        <v>1</v>
      </c>
      <c r="Y358" s="16">
        <v>4</v>
      </c>
      <c r="Z358" s="16">
        <v>0.25</v>
      </c>
      <c r="AA358" s="20">
        <v>3</v>
      </c>
      <c r="AB358" s="20">
        <v>14</v>
      </c>
      <c r="AC358" s="20">
        <v>17</v>
      </c>
      <c r="AD358" s="32">
        <v>15</v>
      </c>
      <c r="AE358" s="34">
        <v>9</v>
      </c>
      <c r="AF358" s="30">
        <v>5</v>
      </c>
      <c r="AG358" s="1">
        <v>10</v>
      </c>
      <c r="AH358" s="1">
        <v>20</v>
      </c>
      <c r="AI358" s="1">
        <v>45</v>
      </c>
      <c r="AJ358" s="1"/>
      <c r="AK358" s="4">
        <f>(AVERAGE(AM358:BB358)/0.87)*0.85+10</f>
        <v>68.648371325140261</v>
      </c>
      <c r="AL358" s="4">
        <f>AVERAGE(AM358:BB358)</f>
        <v>60.028333003378862</v>
      </c>
      <c r="AM358" s="14">
        <f>((P358*100)*0.5+(N358/6.59)*0.5)*0.66+45</f>
        <v>54.761289833080426</v>
      </c>
      <c r="AN358" s="10">
        <f>(BS358-MIN(BS$2:BS$493))/(MAX(BS$2:BS$493)-MIN(BS$2:BS$493))*61 +45</f>
        <v>55.74438038406317</v>
      </c>
      <c r="AO358" s="18">
        <f>IF(Y358&gt;50,((Z358*107)*0.9+(X358/5)*0.1)*0.7+30,((Z358*90)*0.5+(X358/5)*0.5)*0.7+40)</f>
        <v>47.945</v>
      </c>
      <c r="AP358" s="39">
        <f>((AZ358/0.96)*0.4+(AS358/0.96)*0.3+(T358/6.3)*0.4)*0.6+40</f>
        <v>66.559999335434895</v>
      </c>
      <c r="AQ358" s="37">
        <f>(AE358/1.5)*0.57+47</f>
        <v>50.42</v>
      </c>
      <c r="AR358" s="24">
        <f>((AF358/1.8)*0.8+(F358/0.8)*0.2)*0.73+40</f>
        <v>56.039722222222224</v>
      </c>
      <c r="AS358" s="22">
        <f>((AA358/3)*0.6+(AC358/9)*0.2+(AZ358/0.96)*0.2)*0.75+40</f>
        <v>51.170162798378499</v>
      </c>
      <c r="AT358" s="26">
        <f>((AB358/7)*0.65+(AC358/9)*0.2+(AZ358/0.96)*0.25)*0.6+47</f>
        <v>58.443496131711825</v>
      </c>
      <c r="AU358" s="43">
        <f>((AD358/5.5)*0.95+(AY358/0.95)*0.17)*0.67+40</f>
        <v>49.980949298145937</v>
      </c>
      <c r="AV358" s="37">
        <f>(((AG358-321)/-3.21)*0.1+(AU358/0.95)*0.57+(AS358/0.95)*0.2+(AI358/20)*0.2)*0.6+40</f>
        <v>70.539825370856192</v>
      </c>
      <c r="AW358" s="42">
        <f>((AQ358/0.95)*0.4+(AS358/0.95)*0.2+(AR358/0.95)*0.2+(AY358/0.95)*0.2)*0.71+30</f>
        <v>71.377137417886814</v>
      </c>
      <c r="AX358" s="45">
        <f>(BI358*0.3+BK358*0.2+BM358*0.2+AY358*0.1+BN358*0.2)*0.8+30</f>
        <v>59.327223451749134</v>
      </c>
      <c r="AY358" s="47">
        <f>(BI358*0.2+BK358*0.2+BM358*0.2+(AQ358/0.96)*0.45)*0.79+30</f>
        <v>68.768992070895536</v>
      </c>
      <c r="AZ358" s="28">
        <f>(BI358*0.2+BJ358*0.3+(AC358/11)*0.3+(AR358/0.96)*0.1+BM358*0.1+(AY358/0.96)*0.1)*0.65+40</f>
        <v>66.79570857628903</v>
      </c>
      <c r="BA358" s="49">
        <f>IF(C358="C",(((AY358/0.95)*0.35+(AU358/0.95)*0.2+BK358*0.45)*0.55+30),IF(C358="PF",(((AY358/0.95)*0.4+(AU358/0.95)*0.25+BK358*0.35)*0.65+35),(((T358/6.3)*0.1+(AY358/0.95)*0.35+(AU358/0.95)*0.2+BK358*0.35)*0.65+40)))</f>
        <v>71.911334437893487</v>
      </c>
      <c r="BB358" s="45">
        <f>(BL358*0.3+BJ358*0.3+BI358*0.1+BN358*0.1+(AH358/2.8)*0.25)*0.62+40</f>
        <v>60.668106725454678</v>
      </c>
      <c r="BC358" s="5">
        <f>((D358-39)/-0.2)*0.5+50</f>
        <v>65</v>
      </c>
      <c r="BD358" s="5">
        <f>((F358-69)/0.19)*0.45+55</f>
        <v>78.68421052631578</v>
      </c>
      <c r="BE358" s="5">
        <f>((F358-85)/-0.16)*0.45+55</f>
        <v>71.875</v>
      </c>
      <c r="BF358" s="5">
        <f>((G358-161)/1.34)*0.45+55</f>
        <v>73.134328358208961</v>
      </c>
      <c r="BG358" s="5">
        <f>((G358-295)/-1.34)*0.45+55</f>
        <v>81.865671641791039</v>
      </c>
      <c r="BH358" s="5">
        <f>(M358/29.81)*0.45+55</f>
        <v>58.019121100301909</v>
      </c>
      <c r="BI358" s="5">
        <f>((D358-39)/-0.2)</f>
        <v>30</v>
      </c>
      <c r="BJ358" s="5">
        <f>((F358-69)/0.19)</f>
        <v>52.631578947368418</v>
      </c>
      <c r="BK358" s="5">
        <f>((F358-85)/-0.16)</f>
        <v>37.5</v>
      </c>
      <c r="BL358" s="5">
        <f>((G358-161)/1.34)</f>
        <v>40.298507462686565</v>
      </c>
      <c r="BM358" s="5">
        <f>((G358-295)/-1.34)</f>
        <v>59.701492537313428</v>
      </c>
      <c r="BN358" s="5">
        <f>(M358/29.81)</f>
        <v>6.7091580006709162</v>
      </c>
      <c r="BP358" s="51" t="s">
        <v>785</v>
      </c>
      <c r="BQ358" s="51" t="s">
        <v>789</v>
      </c>
      <c r="BS358">
        <v>57.562399999999997</v>
      </c>
    </row>
    <row r="359" spans="1:71" x14ac:dyDescent="0.25">
      <c r="A359" s="1">
        <v>464</v>
      </c>
      <c r="B359" s="1" t="s">
        <v>530</v>
      </c>
      <c r="C359" s="1" t="s">
        <v>50</v>
      </c>
      <c r="D359" s="1">
        <v>21</v>
      </c>
      <c r="E359" s="4">
        <f>(F359-5)</f>
        <v>75</v>
      </c>
      <c r="F359">
        <v>80</v>
      </c>
      <c r="G359">
        <v>215</v>
      </c>
      <c r="H359" t="s">
        <v>681</v>
      </c>
      <c r="I359" s="1" t="s">
        <v>587</v>
      </c>
      <c r="J359" s="1" t="s">
        <v>86</v>
      </c>
      <c r="K359" s="1">
        <v>40</v>
      </c>
      <c r="L359" s="1">
        <v>1</v>
      </c>
      <c r="M359" s="1">
        <v>614</v>
      </c>
      <c r="N359" s="12">
        <v>113</v>
      </c>
      <c r="O359" s="12">
        <v>214</v>
      </c>
      <c r="P359" s="12">
        <v>0.52800000000000002</v>
      </c>
      <c r="Q359" s="7">
        <v>5</v>
      </c>
      <c r="R359" s="7">
        <v>21</v>
      </c>
      <c r="S359" s="7">
        <v>0.23799999999999999</v>
      </c>
      <c r="T359" s="1">
        <v>108</v>
      </c>
      <c r="U359" s="1">
        <v>193</v>
      </c>
      <c r="V359" s="1">
        <v>0.56000000000000005</v>
      </c>
      <c r="W359" s="1">
        <v>0.54</v>
      </c>
      <c r="X359" s="16">
        <v>14</v>
      </c>
      <c r="Y359" s="16">
        <v>19</v>
      </c>
      <c r="Z359" s="16">
        <v>0.73699999999999999</v>
      </c>
      <c r="AA359" s="20">
        <v>41</v>
      </c>
      <c r="AB359" s="20">
        <v>44</v>
      </c>
      <c r="AC359" s="20">
        <v>85</v>
      </c>
      <c r="AD359" s="32">
        <v>25</v>
      </c>
      <c r="AE359" s="34">
        <v>18</v>
      </c>
      <c r="AF359" s="30">
        <v>9</v>
      </c>
      <c r="AG359" s="1">
        <v>27</v>
      </c>
      <c r="AH359" s="1">
        <v>51</v>
      </c>
      <c r="AI359" s="1">
        <v>245</v>
      </c>
      <c r="AJ359" s="1"/>
      <c r="AK359" s="4">
        <f>(AVERAGE(AM359:BB359)/0.87)*0.85+10</f>
        <v>75.424991273738797</v>
      </c>
      <c r="AL359" s="4">
        <f>AVERAGE(AM359:BB359)</f>
        <v>66.964402833120886</v>
      </c>
      <c r="AM359" s="14">
        <f>((P359*100)*0.5+(N359/6.59)*0.5)*0.66+45</f>
        <v>68.082573596358117</v>
      </c>
      <c r="AN359" s="10">
        <f>(BS359-MIN(BS$2:BS$493))/(MAX(BS$2:BS$493)-MIN(BS$2:BS$493))*61 +45</f>
        <v>55.716327171572146</v>
      </c>
      <c r="AO359" s="18">
        <f>IF(Y359&gt;50,((Z359*107)*0.9+(X359/5)*0.1)*0.7+30,((Z359*90)*0.5+(X359/5)*0.5)*0.7+40)</f>
        <v>64.195499999999996</v>
      </c>
      <c r="AP359" s="39">
        <f>((AZ359/0.96)*0.4+(AS359/0.96)*0.3+(T359/6.3)*0.4)*0.6+40</f>
        <v>74.703252798855203</v>
      </c>
      <c r="AQ359" s="37">
        <f>(AE359/1.5)*0.57+47</f>
        <v>53.84</v>
      </c>
      <c r="AR359" s="24">
        <f>((AF359/1.8)*0.8+(F359/0.8)*0.2)*0.73+40</f>
        <v>57.519999999999996</v>
      </c>
      <c r="AS359" s="22">
        <f>((AA359/3)*0.6+(AC359/9)*0.2+(AZ359/0.96)*0.2)*0.75+40</f>
        <v>59.689865035656595</v>
      </c>
      <c r="AT359" s="26">
        <f>((AB359/7)*0.65+(AC359/9)*0.2+(AZ359/0.96)*0.25)*0.6+47</f>
        <v>62.707960273751837</v>
      </c>
      <c r="AU359" s="43">
        <f>((AD359/5.5)*0.95+(AY359/0.95)*0.17)*0.67+40</f>
        <v>52.30827101555024</v>
      </c>
      <c r="AV359" s="37">
        <f>(((AG359-321)/-3.21)*0.1+(AU359/0.95)*0.57+(AS359/0.95)*0.2+(AI359/20)*0.2)*0.6+40</f>
        <v>73.336077093958437</v>
      </c>
      <c r="AW359" s="42">
        <f>((AQ359/0.95)*0.4+(AS359/0.95)*0.2+(AR359/0.95)*0.2+(AY359/0.95)*0.2)*0.71+30</f>
        <v>75.352980285926748</v>
      </c>
      <c r="AX359" s="45">
        <f>(BI359*0.3+BK359*0.2+BM359*0.2+AY359*0.1+BN359*0.2)*0.8+30</f>
        <v>75.730014081571341</v>
      </c>
      <c r="AY359" s="47">
        <f>(BI359*0.2+BK359*0.2+BM359*0.2+(AQ359/0.96)*0.45)*0.79+30</f>
        <v>78.527960820895515</v>
      </c>
      <c r="AZ359" s="28">
        <f>(BI359*0.2+BJ359*0.3+(AC359/11)*0.3+(AR359/0.96)*0.1+BM359*0.1+(AY359/0.96)*0.1)*0.65+40</f>
        <v>77.588469561535547</v>
      </c>
      <c r="BA359" s="49">
        <f>IF(C359="C",(((AY359/0.95)*0.35+(AU359/0.95)*0.2+BK359*0.45)*0.55+30),IF(C359="PF",(((AY359/0.95)*0.4+(AU359/0.95)*0.25+BK359*0.35)*0.65+35),(((T359/6.3)*0.1+(AY359/0.95)*0.35+(AU359/0.95)*0.2+BK359*0.35)*0.65+40)))</f>
        <v>74.187014734049143</v>
      </c>
      <c r="BB359" s="45">
        <f>(BL359*0.3+BJ359*0.3+BI359*0.1+BN359*0.1+(AH359/2.8)*0.25)*0.62+40</f>
        <v>67.94417886025326</v>
      </c>
      <c r="BC359" s="5">
        <f>((D359-39)/-0.2)*0.5+50</f>
        <v>95</v>
      </c>
      <c r="BD359" s="5">
        <f>((F359-69)/0.19)*0.45+55</f>
        <v>81.05263157894737</v>
      </c>
      <c r="BE359" s="5">
        <f>((F359-85)/-0.16)*0.45+55</f>
        <v>69.0625</v>
      </c>
      <c r="BF359" s="5">
        <f>((G359-161)/1.34)*0.45+55</f>
        <v>73.134328358208961</v>
      </c>
      <c r="BG359" s="5">
        <f>((G359-295)/-1.34)*0.45+55</f>
        <v>81.865671641791039</v>
      </c>
      <c r="BH359" s="5">
        <f>(M359/29.81)*0.45+55</f>
        <v>64.268701777926864</v>
      </c>
      <c r="BI359" s="5">
        <f>((D359-39)/-0.2)</f>
        <v>90</v>
      </c>
      <c r="BJ359" s="5">
        <f>((F359-69)/0.19)</f>
        <v>57.89473684210526</v>
      </c>
      <c r="BK359" s="5">
        <f>((F359-85)/-0.16)</f>
        <v>31.25</v>
      </c>
      <c r="BL359" s="5">
        <f>((G359-161)/1.34)</f>
        <v>40.298507462686565</v>
      </c>
      <c r="BM359" s="5">
        <f>((G359-295)/-1.34)</f>
        <v>59.701492537313428</v>
      </c>
      <c r="BN359" s="5">
        <f>(M359/29.81)</f>
        <v>20.597115062059711</v>
      </c>
      <c r="BP359" s="51" t="s">
        <v>794</v>
      </c>
      <c r="BQ359" s="51" t="s">
        <v>787</v>
      </c>
      <c r="BS359">
        <v>57.529599999999995</v>
      </c>
    </row>
    <row r="360" spans="1:71" x14ac:dyDescent="0.25">
      <c r="A360" s="1">
        <v>39</v>
      </c>
      <c r="B360" s="1" t="s">
        <v>92</v>
      </c>
      <c r="C360" s="1" t="s">
        <v>33</v>
      </c>
      <c r="D360" s="1">
        <v>28</v>
      </c>
      <c r="E360" s="4">
        <f>(F360-5)</f>
        <v>77</v>
      </c>
      <c r="F360">
        <v>82</v>
      </c>
      <c r="G360">
        <v>260</v>
      </c>
      <c r="H360" t="s">
        <v>717</v>
      </c>
      <c r="I360" s="1" t="s">
        <v>640</v>
      </c>
      <c r="J360" s="1" t="s">
        <v>59</v>
      </c>
      <c r="K360" s="1">
        <v>70</v>
      </c>
      <c r="L360" s="1">
        <v>17</v>
      </c>
      <c r="M360" s="1">
        <v>1122</v>
      </c>
      <c r="N360" s="12">
        <v>185</v>
      </c>
      <c r="O360" s="12">
        <v>327</v>
      </c>
      <c r="P360" s="12">
        <v>0.56599999999999995</v>
      </c>
      <c r="Q360" s="7">
        <v>1</v>
      </c>
      <c r="R360" s="7">
        <v>4</v>
      </c>
      <c r="S360" s="7">
        <v>0.25</v>
      </c>
      <c r="T360" s="1">
        <v>184</v>
      </c>
      <c r="U360" s="1">
        <v>323</v>
      </c>
      <c r="V360" s="1">
        <v>0.56999999999999995</v>
      </c>
      <c r="W360" s="1">
        <v>0.56699999999999995</v>
      </c>
      <c r="X360" s="16">
        <v>90</v>
      </c>
      <c r="Y360" s="16">
        <v>104</v>
      </c>
      <c r="Z360" s="16">
        <v>0.86499999999999999</v>
      </c>
      <c r="AA360" s="20">
        <v>109</v>
      </c>
      <c r="AB360" s="20">
        <v>209</v>
      </c>
      <c r="AC360" s="20">
        <v>318</v>
      </c>
      <c r="AD360" s="32">
        <v>35</v>
      </c>
      <c r="AE360" s="34">
        <v>16</v>
      </c>
      <c r="AF360" s="30">
        <v>22</v>
      </c>
      <c r="AG360" s="1">
        <v>65</v>
      </c>
      <c r="AH360" s="1">
        <v>162</v>
      </c>
      <c r="AI360" s="1">
        <v>461</v>
      </c>
      <c r="AJ360" s="1"/>
      <c r="AK360" s="4">
        <f>(AVERAGE(AM360:BB360)/0.87)*0.85+10</f>
        <v>77.394821201338402</v>
      </c>
      <c r="AL360" s="4">
        <f>AVERAGE(AM360:BB360)</f>
        <v>68.980581700193426</v>
      </c>
      <c r="AM360" s="14">
        <f>((P360*100)*0.5+(N360/6.59)*0.5)*0.66+45</f>
        <v>72.942036418816386</v>
      </c>
      <c r="AN360" s="10">
        <f>(BS360-MIN(BS$2:BS$493))/(MAX(BS$2:BS$493)-MIN(BS$2:BS$493))*61 +45</f>
        <v>55.660220746590099</v>
      </c>
      <c r="AO360" s="18">
        <f>IF(Y360&gt;50,((Z360*107)*0.9+(X360/5)*0.1)*0.7+30,((Z360*90)*0.5+(X360/5)*0.5)*0.7+40)</f>
        <v>89.569649999999996</v>
      </c>
      <c r="AP360" s="39">
        <f>((AZ360/0.96)*0.4+(AS360/0.96)*0.3+(T360/6.3)*0.4)*0.6+40</f>
        <v>79.924649243722996</v>
      </c>
      <c r="AQ360" s="37">
        <f>(AE360/1.5)*0.57+47</f>
        <v>53.08</v>
      </c>
      <c r="AR360" s="24">
        <f>((AF360/1.8)*0.8+(F360/0.8)*0.2)*0.73+40</f>
        <v>62.102777777777774</v>
      </c>
      <c r="AS360" s="22">
        <f>((AA360/3)*0.6+(AC360/9)*0.2+(AZ360/0.96)*0.2)*0.75+40</f>
        <v>73.597272970181365</v>
      </c>
      <c r="AT360" s="26">
        <f>((AB360/7)*0.65+(AC360/9)*0.2+(AZ360/0.96)*0.25)*0.6+47</f>
        <v>74.831558684467083</v>
      </c>
      <c r="AU360" s="43">
        <f>((AD360/5.5)*0.95+(AY360/0.95)*0.17)*0.67+40</f>
        <v>51.895832973086129</v>
      </c>
      <c r="AV360" s="37">
        <f>(((AG360-321)/-3.21)*0.1+(AU360/0.95)*0.57+(AS360/0.95)*0.2+(AI360/20)*0.2)*0.6+40</f>
        <v>75.530044237621667</v>
      </c>
      <c r="AW360" s="42">
        <f>((AQ360/0.95)*0.4+(AS360/0.95)*0.2+(AR360/0.95)*0.2+(AY360/0.95)*0.2)*0.71+30</f>
        <v>75.932606059561408</v>
      </c>
      <c r="AX360" s="45">
        <f>(BI360*0.3+BK360*0.2+BM360*0.2+AY360*0.1+BN360*0.2)*0.8+30</f>
        <v>61.636088952745496</v>
      </c>
      <c r="AY360" s="47">
        <f>(BI360*0.2+BK360*0.2+BM360*0.2+(AQ360/0.96)*0.45)*0.79+30</f>
        <v>65.435553171641786</v>
      </c>
      <c r="AZ360" s="28">
        <f>(BI360*0.2+BJ360*0.3+(AC360/11)*0.3+(AR360/0.96)*0.1+BM360*0.1+(AY360/0.96)*0.1)*0.65+40</f>
        <v>76.462547009160758</v>
      </c>
      <c r="BA360" s="49">
        <f>IF(C360="C",(((AY360/0.95)*0.35+(AU360/0.95)*0.2+BK360*0.45)*0.55+30),IF(C360="PF",(((AY360/0.95)*0.4+(AU360/0.95)*0.25+BK360*0.35)*0.65+35),(((T360/6.3)*0.1+(AY360/0.95)*0.35+(AU360/0.95)*0.2+BK360*0.35)*0.65+40)))</f>
        <v>53.908925644821601</v>
      </c>
      <c r="BB360" s="45">
        <f>(BL360*0.3+BJ360*0.3+BI360*0.1+BN360*0.1+(AH360/2.8)*0.25)*0.62+40</f>
        <v>81.179543312900307</v>
      </c>
      <c r="BC360" s="5">
        <f>((D360-39)/-0.2)*0.5+50</f>
        <v>77.5</v>
      </c>
      <c r="BD360" s="5">
        <f>((F360-69)/0.19)*0.45+55</f>
        <v>85.78947368421052</v>
      </c>
      <c r="BE360" s="5">
        <f>((F360-85)/-0.16)*0.45+55</f>
        <v>63.4375</v>
      </c>
      <c r="BF360" s="5">
        <f>((G360-161)/1.34)*0.45+55</f>
        <v>88.24626865671641</v>
      </c>
      <c r="BG360" s="5">
        <f>((G360-295)/-1.34)*0.45+55</f>
        <v>66.753731343283576</v>
      </c>
      <c r="BH360" s="5">
        <f>(M360/29.81)*0.45+55</f>
        <v>71.937269372693734</v>
      </c>
      <c r="BI360" s="5">
        <f>((D360-39)/-0.2)</f>
        <v>55</v>
      </c>
      <c r="BJ360" s="5">
        <f>((F360-69)/0.19)</f>
        <v>68.421052631578945</v>
      </c>
      <c r="BK360" s="5">
        <f>((F360-85)/-0.16)</f>
        <v>18.75</v>
      </c>
      <c r="BL360" s="5">
        <f>((G360-161)/1.34)</f>
        <v>73.880597014925371</v>
      </c>
      <c r="BM360" s="5">
        <f>((G360-295)/-1.34)</f>
        <v>26.119402985074625</v>
      </c>
      <c r="BN360" s="5">
        <f>(M360/29.81)</f>
        <v>37.638376383763841</v>
      </c>
      <c r="BP360" s="51" t="s">
        <v>801</v>
      </c>
      <c r="BQ360" s="51" t="s">
        <v>790</v>
      </c>
      <c r="BS360">
        <v>57.463999999999999</v>
      </c>
    </row>
    <row r="361" spans="1:71" x14ac:dyDescent="0.25">
      <c r="A361" s="1">
        <v>254</v>
      </c>
      <c r="B361" s="1" t="s">
        <v>315</v>
      </c>
      <c r="C361" s="1" t="s">
        <v>33</v>
      </c>
      <c r="D361" s="1">
        <v>26</v>
      </c>
      <c r="E361" s="4">
        <f>(F361-5)</f>
        <v>78</v>
      </c>
      <c r="F361">
        <v>83</v>
      </c>
      <c r="G361">
        <v>265</v>
      </c>
      <c r="H361" t="s">
        <v>687</v>
      </c>
      <c r="I361" s="1" t="s">
        <v>587</v>
      </c>
      <c r="J361" s="1" t="s">
        <v>84</v>
      </c>
      <c r="K361" s="1">
        <v>82</v>
      </c>
      <c r="L361" s="1">
        <v>82</v>
      </c>
      <c r="M361" s="1">
        <v>2820</v>
      </c>
      <c r="N361" s="12">
        <v>379</v>
      </c>
      <c r="O361" s="12">
        <v>534</v>
      </c>
      <c r="P361" s="12">
        <v>0.71</v>
      </c>
      <c r="Q361" s="7">
        <v>1</v>
      </c>
      <c r="R361" s="7">
        <v>4</v>
      </c>
      <c r="S361" s="7">
        <v>0.25</v>
      </c>
      <c r="T361" s="1">
        <v>378</v>
      </c>
      <c r="U361" s="1">
        <v>530</v>
      </c>
      <c r="V361" s="1">
        <v>0.71299999999999997</v>
      </c>
      <c r="W361" s="1">
        <v>0.71099999999999997</v>
      </c>
      <c r="X361" s="16">
        <v>187</v>
      </c>
      <c r="Y361" s="16">
        <v>471</v>
      </c>
      <c r="Z361" s="16">
        <v>0.39700000000000002</v>
      </c>
      <c r="AA361" s="20">
        <v>397</v>
      </c>
      <c r="AB361" s="20">
        <v>829</v>
      </c>
      <c r="AC361" s="20">
        <v>1226</v>
      </c>
      <c r="AD361" s="32">
        <v>61</v>
      </c>
      <c r="AE361" s="34">
        <v>81</v>
      </c>
      <c r="AF361" s="30">
        <v>183</v>
      </c>
      <c r="AG361" s="1">
        <v>109</v>
      </c>
      <c r="AH361" s="1">
        <v>245</v>
      </c>
      <c r="AI361" s="1">
        <v>946</v>
      </c>
      <c r="AJ361" s="1"/>
      <c r="AK361" s="4">
        <f>(AVERAGE(AM361:BB361)/0.87)*0.85+10</f>
        <v>89.074370964255138</v>
      </c>
      <c r="AL361" s="4">
        <f>AVERAGE(AM361:BB361)</f>
        <v>80.934944398708197</v>
      </c>
      <c r="AM361" s="14">
        <f>((P361*100)*0.5+(N361/6.59)*0.5)*0.66+45</f>
        <v>87.408755690440074</v>
      </c>
      <c r="AN361" s="10">
        <f>(BS361-MIN(BS$2:BS$493))/(MAX(BS$2:BS$493)-MIN(BS$2:BS$493))*61 +45</f>
        <v>55.660220746590099</v>
      </c>
      <c r="AO361" s="18">
        <f>IF(Y361&gt;50,((Z361*107)*0.9+(X361/5)*0.1)*0.7+30,((Z361*90)*0.5+(X361/5)*0.5)*0.7+40)</f>
        <v>59.379769999999994</v>
      </c>
      <c r="AP361" s="39">
        <v>98</v>
      </c>
      <c r="AQ361" s="37">
        <f>(AE361/1.5)*0.57+47</f>
        <v>77.78</v>
      </c>
      <c r="AR361" s="24">
        <v>98</v>
      </c>
      <c r="AS361" s="22">
        <v>98</v>
      </c>
      <c r="AT361" s="26">
        <v>98</v>
      </c>
      <c r="AU361" s="43">
        <f>((AD361/5.5)*0.95+(AY361/0.95)*0.17)*0.67+40</f>
        <v>56.001738922547851</v>
      </c>
      <c r="AV361" s="37">
        <f>(((AG361-321)/-3.21)*0.1+(AU361/0.95)*0.57+(AS361/0.95)*0.2+(AI361/20)*0.2)*0.6+40</f>
        <v>82.178190202968182</v>
      </c>
      <c r="AW361" s="42">
        <f>((AQ361/0.95)*0.4+(AS361/0.95)*0.2+(AR361/0.95)*0.2+(AY361/0.95)*0.2)*0.71+30</f>
        <v>93.697495994697562</v>
      </c>
      <c r="AX361" s="45">
        <f>(BI361*0.3+BK361*0.2+BM361*0.2+AY361*0.1+BN361*0.2)*0.8+30</f>
        <v>72.284767576379267</v>
      </c>
      <c r="AY361" s="47">
        <f>(BI361*0.2+BK361*0.2+BM361*0.2+(AQ361/0.96)*0.45)*0.79+30</f>
        <v>74.585219682835827</v>
      </c>
      <c r="AZ361" s="28">
        <f>(BI361*0.2+BJ361*0.3+(AC361/11)*0.3+(AR361/0.96)*0.1+BM361*0.1+(AY361/0.96)*0.1)*0.65+40</f>
        <v>97.692738879556984</v>
      </c>
      <c r="BA361" s="49">
        <f>IF(C361="C",(((AY361/0.95)*0.35+(AU361/0.95)*0.2+BK361*0.45)*0.55+30),IF(C361="PF",(((AY361/0.95)*0.4+(AU361/0.95)*0.25+BK361*0.35)*0.65+35),(((T361/6.3)*0.1+(AY361/0.95)*0.35+(AU361/0.95)*0.2+BK361*0.35)*0.65+40)))</f>
        <v>54.691482705711749</v>
      </c>
      <c r="BB361" s="45">
        <f>(BL361*0.3+BJ361*0.3+BI361*0.1+BN361*0.1+(AH361/2.8)*0.25)*0.62+40</f>
        <v>91.598729977603639</v>
      </c>
      <c r="BC361" s="5">
        <f>((D361-39)/-0.2)*0.5+50</f>
        <v>82.5</v>
      </c>
      <c r="BD361" s="5">
        <f>((F361-69)/0.19)*0.45+55</f>
        <v>88.15789473684211</v>
      </c>
      <c r="BE361" s="5">
        <f>((F361-85)/-0.16)*0.45+55</f>
        <v>60.625</v>
      </c>
      <c r="BF361" s="5">
        <f>((G361-161)/1.34)*0.45+55</f>
        <v>89.925373134328368</v>
      </c>
      <c r="BG361" s="5">
        <f>((G361-295)/-1.34)*0.45+55</f>
        <v>65.074626865671647</v>
      </c>
      <c r="BH361" s="5">
        <f>(M361/29.81)*0.45+55</f>
        <v>97.569607514256973</v>
      </c>
      <c r="BI361" s="5">
        <f>((D361-39)/-0.2)</f>
        <v>65</v>
      </c>
      <c r="BJ361" s="5">
        <f>((F361-69)/0.19)</f>
        <v>73.684210526315795</v>
      </c>
      <c r="BK361" s="5">
        <f>((F361-85)/-0.16)</f>
        <v>12.5</v>
      </c>
      <c r="BL361" s="5">
        <f>((G361-161)/1.34)</f>
        <v>77.611940298507463</v>
      </c>
      <c r="BM361" s="5">
        <f>((G361-295)/-1.34)</f>
        <v>22.388059701492537</v>
      </c>
      <c r="BN361" s="5">
        <f>(M361/29.81)</f>
        <v>94.599127809459915</v>
      </c>
      <c r="BP361" s="51" t="s">
        <v>796</v>
      </c>
      <c r="BQ361" s="51" t="s">
        <v>787</v>
      </c>
      <c r="BS361">
        <v>57.463999999999999</v>
      </c>
    </row>
    <row r="362" spans="1:71" x14ac:dyDescent="0.25">
      <c r="A362" s="1">
        <v>245</v>
      </c>
      <c r="B362" s="1" t="s">
        <v>306</v>
      </c>
      <c r="C362" s="1" t="s">
        <v>25</v>
      </c>
      <c r="D362" s="1">
        <v>27</v>
      </c>
      <c r="E362" s="4">
        <f>(F362-5)</f>
        <v>76</v>
      </c>
      <c r="F362">
        <v>81</v>
      </c>
      <c r="G362">
        <v>250</v>
      </c>
      <c r="H362" t="s">
        <v>588</v>
      </c>
      <c r="I362" s="1" t="s">
        <v>587</v>
      </c>
      <c r="J362" s="1" t="s">
        <v>137</v>
      </c>
      <c r="K362" s="1">
        <v>70</v>
      </c>
      <c r="L362" s="1">
        <v>17</v>
      </c>
      <c r="M362" s="1">
        <v>1370</v>
      </c>
      <c r="N362" s="12">
        <v>238</v>
      </c>
      <c r="O362" s="12">
        <v>404</v>
      </c>
      <c r="P362" s="12">
        <v>0.58899999999999997</v>
      </c>
      <c r="Q362" s="7">
        <v>11</v>
      </c>
      <c r="R362" s="7">
        <v>51</v>
      </c>
      <c r="S362" s="7">
        <v>0.216</v>
      </c>
      <c r="T362" s="1">
        <v>227</v>
      </c>
      <c r="U362" s="1">
        <v>353</v>
      </c>
      <c r="V362" s="1">
        <v>0.64300000000000002</v>
      </c>
      <c r="W362" s="1">
        <v>0.60299999999999998</v>
      </c>
      <c r="X362" s="16">
        <v>67</v>
      </c>
      <c r="Y362" s="16">
        <v>102</v>
      </c>
      <c r="Z362" s="16">
        <v>0.65700000000000003</v>
      </c>
      <c r="AA362" s="20">
        <v>61</v>
      </c>
      <c r="AB362" s="20">
        <v>196</v>
      </c>
      <c r="AC362" s="20">
        <v>257</v>
      </c>
      <c r="AD362" s="32">
        <v>95</v>
      </c>
      <c r="AE362" s="34">
        <v>54</v>
      </c>
      <c r="AF362" s="30">
        <v>70</v>
      </c>
      <c r="AG362" s="1">
        <v>79</v>
      </c>
      <c r="AH362" s="1">
        <v>155</v>
      </c>
      <c r="AI362" s="1">
        <v>554</v>
      </c>
      <c r="AJ362" s="1"/>
      <c r="AK362" s="4">
        <f>(AVERAGE(AM362:BB362)/0.87)*0.85+10</f>
        <v>80.807898102672425</v>
      </c>
      <c r="AL362" s="4">
        <f>AVERAGE(AM362:BB362)</f>
        <v>72.473966293323542</v>
      </c>
      <c r="AM362" s="14">
        <f>((P362*100)*0.5+(N362/6.59)*0.5)*0.66+45</f>
        <v>76.355057663125962</v>
      </c>
      <c r="AN362" s="10">
        <f>(BS362-MIN(BS$2:BS$493))/(MAX(BS$2:BS$493)-MIN(BS$2:BS$493))*61 +45</f>
        <v>55.632167534099068</v>
      </c>
      <c r="AO362" s="18">
        <f>IF(Y362&gt;50,((Z362*107)*0.9+(X362/5)*0.1)*0.7+30,((Z362*90)*0.5+(X362/5)*0.5)*0.7+40)</f>
        <v>75.226370000000003</v>
      </c>
      <c r="AP362" s="39">
        <f>((AZ362/0.96)*0.4+(AS362/0.96)*0.3+(T362/6.3)*0.4)*0.6+40</f>
        <v>80.1985589295262</v>
      </c>
      <c r="AQ362" s="37">
        <f>(AE362/1.5)*0.57+47</f>
        <v>67.52</v>
      </c>
      <c r="AR362" s="24">
        <f>((AF362/1.8)*0.8+(F362/0.8)*0.2)*0.73+40</f>
        <v>77.493611111111107</v>
      </c>
      <c r="AS362" s="22">
        <f>((AA362/3)*0.6+(AC362/9)*0.2+(AZ362/0.96)*0.2)*0.75+40</f>
        <v>65.479313686847817</v>
      </c>
      <c r="AT362" s="26">
        <f>((AB362/7)*0.65+(AC362/9)*0.2+(AZ362/0.96)*0.25)*0.6+47</f>
        <v>73.392647020181144</v>
      </c>
      <c r="AU362" s="43">
        <f>((AD362/5.5)*0.95+(AY362/0.95)*0.17)*0.67+40</f>
        <v>59.835065277511966</v>
      </c>
      <c r="AV362" s="37">
        <f>(((AG362-321)/-3.21)*0.1+(AU362/0.95)*0.57+(AS362/0.95)*0.2+(AI362/20)*0.2)*0.6+40</f>
        <v>77.65905918843481</v>
      </c>
      <c r="AW362" s="42">
        <f>((AQ362/0.95)*0.4+(AS362/0.95)*0.2+(AR362/0.95)*0.2+(AY362/0.95)*0.2)*0.71+30</f>
        <v>82.577726402636003</v>
      </c>
      <c r="AX362" s="45">
        <f>(BI362*0.3+BK362*0.2+BM362*0.2+AY362*0.1+BN362*0.2)*0.8+30</f>
        <v>67.02552910903384</v>
      </c>
      <c r="AY362" s="47">
        <f>(BI362*0.2+BK362*0.2+BM362*0.2+(AQ362/0.96)*0.45)*0.79+30</f>
        <v>73.739470149253734</v>
      </c>
      <c r="AZ362" s="28">
        <f>(BI362*0.2+BJ362*0.3+(AC362/11)*0.3+(AR362/0.96)*0.1+BM362*0.1+(AY362/0.96)*0.1)*0.65+40</f>
        <v>77.094274262492689</v>
      </c>
      <c r="BA362" s="49">
        <f>IF(C362="C",(((AY362/0.95)*0.35+(AU362/0.95)*0.2+BK362*0.45)*0.55+30),IF(C362="PF",(((AY362/0.95)*0.4+(AU362/0.95)*0.25+BK362*0.35)*0.65+35),(((T362/6.3)*0.1+(AY362/0.95)*0.35+(AU362/0.95)*0.2+BK362*0.35)*0.65+40)))</f>
        <v>71.10377404884386</v>
      </c>
      <c r="BB362" s="45">
        <f>(BL362*0.3+BJ362*0.3+BI362*0.1+BN362*0.1+(AH362/2.8)*0.25)*0.62+40</f>
        <v>79.250836310078284</v>
      </c>
      <c r="BC362" s="5">
        <f>((D362-39)/-0.2)*0.5+50</f>
        <v>80</v>
      </c>
      <c r="BD362" s="5">
        <f>((F362-69)/0.19)*0.45+55</f>
        <v>83.421052631578945</v>
      </c>
      <c r="BE362" s="5">
        <f>((F362-85)/-0.16)*0.45+55</f>
        <v>66.25</v>
      </c>
      <c r="BF362" s="5">
        <f>((G362-161)/1.34)*0.45+55</f>
        <v>84.888059701492537</v>
      </c>
      <c r="BG362" s="5">
        <f>((G362-295)/-1.34)*0.45+55</f>
        <v>70.111940298507463</v>
      </c>
      <c r="BH362" s="5">
        <f>(M362/29.81)*0.45+55</f>
        <v>75.680979537068097</v>
      </c>
      <c r="BI362" s="5">
        <f>((D362-39)/-0.2)</f>
        <v>60</v>
      </c>
      <c r="BJ362" s="5">
        <f>((F362-69)/0.19)</f>
        <v>63.157894736842103</v>
      </c>
      <c r="BK362" s="5">
        <f>((F362-85)/-0.16)</f>
        <v>25</v>
      </c>
      <c r="BL362" s="5">
        <f>((G362-161)/1.34)</f>
        <v>66.417910447761187</v>
      </c>
      <c r="BM362" s="5">
        <f>((G362-295)/-1.34)</f>
        <v>33.582089552238806</v>
      </c>
      <c r="BN362" s="5">
        <f>(M362/29.81)</f>
        <v>45.957732304595773</v>
      </c>
      <c r="BP362" s="51" t="s">
        <v>798</v>
      </c>
      <c r="BQ362" s="51" t="s">
        <v>787</v>
      </c>
      <c r="BS362">
        <v>57.431199999999997</v>
      </c>
    </row>
    <row r="363" spans="1:71" x14ac:dyDescent="0.25">
      <c r="A363" s="1">
        <v>315</v>
      </c>
      <c r="B363" s="1" t="s">
        <v>377</v>
      </c>
      <c r="C363" s="1" t="s">
        <v>73</v>
      </c>
      <c r="D363" s="1">
        <v>26</v>
      </c>
      <c r="E363" s="4">
        <f>(F363-5)</f>
        <v>70</v>
      </c>
      <c r="F363">
        <v>75</v>
      </c>
      <c r="G363">
        <v>191</v>
      </c>
      <c r="H363" t="s">
        <v>740</v>
      </c>
      <c r="I363" s="1" t="s">
        <v>692</v>
      </c>
      <c r="J363" s="1" t="s">
        <v>41</v>
      </c>
      <c r="K363" s="1">
        <v>4</v>
      </c>
      <c r="L363" s="1">
        <v>0</v>
      </c>
      <c r="M363" s="1">
        <v>43</v>
      </c>
      <c r="N363" s="12">
        <v>3</v>
      </c>
      <c r="O363" s="12">
        <v>20</v>
      </c>
      <c r="P363" s="12">
        <v>0.15</v>
      </c>
      <c r="Q363" s="7">
        <v>0</v>
      </c>
      <c r="R363" s="7">
        <v>3</v>
      </c>
      <c r="S363" s="7">
        <v>0</v>
      </c>
      <c r="T363" s="1">
        <v>3</v>
      </c>
      <c r="U363" s="1">
        <v>17</v>
      </c>
      <c r="V363" s="1">
        <v>0.17599999999999999</v>
      </c>
      <c r="W363" s="1">
        <v>0.15</v>
      </c>
      <c r="X363" s="16">
        <v>0</v>
      </c>
      <c r="Y363" s="16">
        <v>0</v>
      </c>
      <c r="Z363" s="16"/>
      <c r="AA363" s="20">
        <v>0</v>
      </c>
      <c r="AB363" s="20">
        <v>1</v>
      </c>
      <c r="AC363" s="20">
        <v>1</v>
      </c>
      <c r="AD363" s="32">
        <v>13</v>
      </c>
      <c r="AE363" s="34">
        <v>2</v>
      </c>
      <c r="AF363" s="30">
        <v>0</v>
      </c>
      <c r="AG363" s="1">
        <v>2</v>
      </c>
      <c r="AH363" s="1">
        <v>1</v>
      </c>
      <c r="AI363" s="1">
        <v>6</v>
      </c>
      <c r="AJ363" s="1"/>
      <c r="AK363" s="4">
        <f>(AVERAGE(AM363:BB363)/0.87)*0.85+10</f>
        <v>69.428189311332034</v>
      </c>
      <c r="AL363" s="4">
        <f>AVERAGE(AM363:BB363)</f>
        <v>60.826499648069266</v>
      </c>
      <c r="AM363" s="14">
        <f>((P363*100)*0.5+(N363/6.59)*0.5)*0.66+45</f>
        <v>50.100227617602428</v>
      </c>
      <c r="AN363" s="10">
        <f>(BS363-MIN(BS$2:BS$493))/(MAX(BS$2:BS$493)-MIN(BS$2:BS$493))*61 +45</f>
        <v>54.408089554917446</v>
      </c>
      <c r="AO363" s="18">
        <f>IF(Y363&gt;50,((Z363*107)*0.9+(X363/5)*0.1)*0.7+30,((Z363*90)*0.5+(X363/5)*0.5)*0.7+40)</f>
        <v>40</v>
      </c>
      <c r="AP363" s="39">
        <f>((AZ363/0.96)*0.4+(AS363/0.96)*0.3+(T363/6.3)*0.4)*0.6+40</f>
        <v>66.813068156835598</v>
      </c>
      <c r="AQ363" s="37">
        <f>(AE363/1.5)*0.57+47</f>
        <v>47.76</v>
      </c>
      <c r="AR363" s="24">
        <f>((AF363/1.8)*0.8+(F363/0.8)*0.2)*0.73+40</f>
        <v>53.6875</v>
      </c>
      <c r="AS363" s="22">
        <f>((AA363/3)*0.6+(AC363/9)*0.2+(AZ363/0.96)*0.2)*0.75+40</f>
        <v>50.755496005156111</v>
      </c>
      <c r="AT363" s="26">
        <f>((AB363/7)*0.65+(AC363/9)*0.2+(AZ363/0.96)*0.25)*0.6+47</f>
        <v>57.807876957537061</v>
      </c>
      <c r="AU363" s="43">
        <f>((AD363/5.5)*0.95+(AY363/0.95)*0.17)*0.67+40</f>
        <v>51.107281005980866</v>
      </c>
      <c r="AV363" s="37">
        <f>(((AG363-321)/-3.21)*0.1+(AU363/0.95)*0.57+(AS363/0.95)*0.2+(AI363/20)*0.2)*0.6+40</f>
        <v>70.808458532602742</v>
      </c>
      <c r="AW363" s="42">
        <f>((AQ363/0.95)*0.4+(AS363/0.95)*0.2+(AR363/0.95)*0.2+(AY363/0.95)*0.2)*0.71+30</f>
        <v>71.861122816073134</v>
      </c>
      <c r="AX363" s="45">
        <f>(BI363*0.3+BK363*0.2+BM363*0.2+AY363*0.1+BN363*0.2)*0.8+30</f>
        <v>74.656210408357424</v>
      </c>
      <c r="AY363" s="47">
        <f>(BI363*0.2+BK363*0.2+BM363*0.2+(AQ363/0.96)*0.45)*0.79+30</f>
        <v>80.093811567164181</v>
      </c>
      <c r="AZ363" s="28">
        <f>(BI363*0.2+BJ363*0.3+(AC363/11)*0.3+(AR363/0.96)*0.1+BM363*0.1+(AY363/0.96)*0.1)*0.65+40</f>
        <v>68.728507766332442</v>
      </c>
      <c r="BA363" s="49">
        <f>IF(C363="C",(((AY363/0.95)*0.35+(AU363/0.95)*0.2+BK363*0.45)*0.55+30),IF(C363="PF",(((AY363/0.95)*0.4+(AU363/0.95)*0.25+BK363*0.35)*0.65+35),(((T363/6.3)*0.1+(AY363/0.95)*0.35+(AU363/0.95)*0.2+BK363*0.35)*0.65+40)))</f>
        <v>80.423690446539069</v>
      </c>
      <c r="BB363" s="45">
        <f>(BL363*0.3+BJ363*0.3+BI363*0.1+BN363*0.1+(AH363/2.8)*0.25)*0.62+40</f>
        <v>54.212653534010016</v>
      </c>
      <c r="BC363" s="5">
        <f>((D363-39)/-0.2)*0.5+50</f>
        <v>82.5</v>
      </c>
      <c r="BD363" s="5">
        <f>((F363-69)/0.19)*0.45+55</f>
        <v>69.21052631578948</v>
      </c>
      <c r="BE363" s="5">
        <f>((F363-85)/-0.16)*0.45+55</f>
        <v>83.125</v>
      </c>
      <c r="BF363" s="5">
        <f>((G363-161)/1.34)*0.45+55</f>
        <v>65.074626865671647</v>
      </c>
      <c r="BG363" s="5">
        <f>((G363-295)/-1.34)*0.45+55</f>
        <v>89.925373134328368</v>
      </c>
      <c r="BH363" s="5">
        <f>(M363/29.81)*0.45+55</f>
        <v>55.649111036564911</v>
      </c>
      <c r="BI363" s="5">
        <f>((D363-39)/-0.2)</f>
        <v>65</v>
      </c>
      <c r="BJ363" s="5">
        <f>((F363-69)/0.19)</f>
        <v>31.578947368421051</v>
      </c>
      <c r="BK363" s="5">
        <f>((F363-85)/-0.16)</f>
        <v>62.5</v>
      </c>
      <c r="BL363" s="5">
        <f>((G363-161)/1.34)</f>
        <v>22.388059701492537</v>
      </c>
      <c r="BM363" s="5">
        <f>((G363-295)/-1.34)</f>
        <v>77.611940298507463</v>
      </c>
      <c r="BN363" s="5">
        <f>(M363/29.81)</f>
        <v>1.442468970144247</v>
      </c>
      <c r="BP363" s="51" t="s">
        <v>795</v>
      </c>
      <c r="BQ363" s="51" t="s">
        <v>790</v>
      </c>
      <c r="BS363">
        <v>56</v>
      </c>
    </row>
    <row r="364" spans="1:71" x14ac:dyDescent="0.25">
      <c r="A364" s="1">
        <v>191</v>
      </c>
      <c r="B364" s="1" t="s">
        <v>252</v>
      </c>
      <c r="C364" s="1" t="s">
        <v>73</v>
      </c>
      <c r="D364" s="1">
        <v>26</v>
      </c>
      <c r="E364" s="4">
        <f>(F364-5)</f>
        <v>70</v>
      </c>
      <c r="F364">
        <v>75</v>
      </c>
      <c r="G364">
        <v>195</v>
      </c>
      <c r="H364" t="s">
        <v>737</v>
      </c>
      <c r="I364" s="1" t="s">
        <v>587</v>
      </c>
      <c r="J364" s="1" t="s">
        <v>62</v>
      </c>
      <c r="K364" s="1">
        <v>20</v>
      </c>
      <c r="L364" s="1">
        <v>1</v>
      </c>
      <c r="M364" s="1">
        <v>175</v>
      </c>
      <c r="N364" s="12">
        <v>22</v>
      </c>
      <c r="O364" s="12">
        <v>41</v>
      </c>
      <c r="P364" s="12">
        <v>0.53700000000000003</v>
      </c>
      <c r="Q364" s="7">
        <v>0</v>
      </c>
      <c r="R364" s="7">
        <v>3</v>
      </c>
      <c r="S364" s="7">
        <v>0</v>
      </c>
      <c r="T364" s="1">
        <v>22</v>
      </c>
      <c r="U364" s="1">
        <v>38</v>
      </c>
      <c r="V364" s="1">
        <v>0.57899999999999996</v>
      </c>
      <c r="W364" s="1">
        <v>0.53700000000000003</v>
      </c>
      <c r="X364" s="16">
        <v>9</v>
      </c>
      <c r="Y364" s="16">
        <v>13</v>
      </c>
      <c r="Z364" s="16">
        <v>0.69199999999999995</v>
      </c>
      <c r="AA364" s="20">
        <v>5</v>
      </c>
      <c r="AB364" s="20">
        <v>20</v>
      </c>
      <c r="AC364" s="20">
        <v>25</v>
      </c>
      <c r="AD364" s="32">
        <v>22</v>
      </c>
      <c r="AE364" s="34">
        <v>6</v>
      </c>
      <c r="AF364" s="30">
        <v>0</v>
      </c>
      <c r="AG364" s="1">
        <v>12</v>
      </c>
      <c r="AH364" s="1">
        <v>25</v>
      </c>
      <c r="AI364" s="1">
        <v>53</v>
      </c>
      <c r="AJ364" s="1"/>
      <c r="AK364" s="4">
        <f>(AVERAGE(AM364:BB364)/0.87)*0.85+10</f>
        <v>72.279121197597078</v>
      </c>
      <c r="AL364" s="4">
        <f>AVERAGE(AM364:BB364)</f>
        <v>63.744512284599359</v>
      </c>
      <c r="AM364" s="14">
        <f>((P364*100)*0.5+(N364/6.59)*0.5)*0.66+45</f>
        <v>63.822669195751139</v>
      </c>
      <c r="AN364" s="10">
        <f>(BS364-MIN(BS$2:BS$493))/(MAX(BS$2:BS$493)-MIN(BS$2:BS$493))*61 +45</f>
        <v>54.408089554917446</v>
      </c>
      <c r="AO364" s="18">
        <f>IF(Y364&gt;50,((Z364*107)*0.9+(X364/5)*0.1)*0.7+30,((Z364*90)*0.5+(X364/5)*0.5)*0.7+40)</f>
        <v>62.427999999999997</v>
      </c>
      <c r="AP364" s="39">
        <f>((AZ364/0.96)*0.4+(AS364/0.96)*0.3+(T364/6.3)*0.4)*0.6+40</f>
        <v>67.81886416088355</v>
      </c>
      <c r="AQ364" s="37">
        <f>(AE364/1.5)*0.57+47</f>
        <v>49.28</v>
      </c>
      <c r="AR364" s="24">
        <f>((AF364/1.8)*0.8+(F364/0.8)*0.2)*0.73+40</f>
        <v>53.6875</v>
      </c>
      <c r="AS364" s="22">
        <f>((AA364/3)*0.6+(AC364/9)*0.2+(AZ364/0.96)*0.2)*0.75+40</f>
        <v>51.942621308786002</v>
      </c>
      <c r="AT364" s="26">
        <f>((AB364/7)*0.65+(AC364/9)*0.2+(AZ364/0.96)*0.25)*0.6+47</f>
        <v>59.22357368973838</v>
      </c>
      <c r="AU364" s="43">
        <f>((AD364/5.5)*0.95+(AY364/0.95)*0.17)*0.67+40</f>
        <v>52.159764842105268</v>
      </c>
      <c r="AV364" s="37">
        <f>(((AG364-321)/-3.21)*0.1+(AU364/0.95)*0.57+(AS364/0.95)*0.2+(AI364/20)*0.2)*0.6+40</f>
        <v>71.43238949568925</v>
      </c>
      <c r="AW364" s="42">
        <f>((AQ364/0.95)*0.4+(AS364/0.95)*0.2+(AR364/0.95)*0.2+(AY364/0.95)*0.2)*0.71+30</f>
        <v>72.506603772691122</v>
      </c>
      <c r="AX364" s="45">
        <f>(BI364*0.3+BK364*0.2+BM364*0.2+AY364*0.1+BN364*0.2)*0.8+30</f>
        <v>74.894384209646176</v>
      </c>
      <c r="AY364" s="47">
        <f>(BI364*0.2+BK364*0.2+BM364*0.2+(AQ364/0.96)*0.45)*0.79+30</f>
        <v>80.185044776119412</v>
      </c>
      <c r="AZ364" s="28">
        <f>(BI364*0.2+BJ364*0.3+(AC364/11)*0.3+(AR364/0.96)*0.1+BM364*0.1+(AY364/0.96)*0.1)*0.65+40</f>
        <v>68.966109709563725</v>
      </c>
      <c r="BA364" s="49">
        <f>IF(C364="C",(((AY364/0.95)*0.35+(AU364/0.95)*0.2+BK364*0.45)*0.55+30),IF(C364="PF",(((AY364/0.95)*0.4+(AU364/0.95)*0.25+BK364*0.35)*0.65+35),(((T364/6.3)*0.1+(AY364/0.95)*0.35+(AU364/0.95)*0.2+BK364*0.35)*0.65+40)))</f>
        <v>80.785594249132387</v>
      </c>
      <c r="BB364" s="45">
        <f>(BL364*0.3+BJ364*0.3+BI364*0.1+BN364*0.1+(AH364/2.8)*0.25)*0.62+40</f>
        <v>56.37098758856591</v>
      </c>
      <c r="BC364" s="5">
        <f>((D364-39)/-0.2)*0.5+50</f>
        <v>82.5</v>
      </c>
      <c r="BD364" s="5">
        <f>((F364-69)/0.19)*0.45+55</f>
        <v>69.21052631578948</v>
      </c>
      <c r="BE364" s="5">
        <f>((F364-85)/-0.16)*0.45+55</f>
        <v>83.125</v>
      </c>
      <c r="BF364" s="5">
        <f>((G364-161)/1.34)*0.45+55</f>
        <v>66.417910447761187</v>
      </c>
      <c r="BG364" s="5">
        <f>((G364-295)/-1.34)*0.45+55</f>
        <v>88.582089552238813</v>
      </c>
      <c r="BH364" s="5">
        <f>(M364/29.81)*0.45+55</f>
        <v>57.641730962764171</v>
      </c>
      <c r="BI364" s="5">
        <f>((D364-39)/-0.2)</f>
        <v>65</v>
      </c>
      <c r="BJ364" s="5">
        <f>((F364-69)/0.19)</f>
        <v>31.578947368421051</v>
      </c>
      <c r="BK364" s="5">
        <f>((F364-85)/-0.16)</f>
        <v>62.5</v>
      </c>
      <c r="BL364" s="5">
        <f>((G364-161)/1.34)</f>
        <v>25.373134328358208</v>
      </c>
      <c r="BM364" s="5">
        <f>((G364-295)/-1.34)</f>
        <v>74.626865671641781</v>
      </c>
      <c r="BN364" s="5">
        <f>(M364/29.81)</f>
        <v>5.8705132505870514</v>
      </c>
      <c r="BP364" s="51" t="s">
        <v>795</v>
      </c>
      <c r="BQ364" s="51" t="s">
        <v>789</v>
      </c>
      <c r="BS364">
        <v>56</v>
      </c>
    </row>
    <row r="365" spans="1:71" x14ac:dyDescent="0.25">
      <c r="A365" s="1">
        <v>291</v>
      </c>
      <c r="B365" s="1" t="s">
        <v>353</v>
      </c>
      <c r="C365" s="1" t="s">
        <v>73</v>
      </c>
      <c r="D365" s="1">
        <v>25</v>
      </c>
      <c r="E365" s="4">
        <f>(F365-5)</f>
        <v>68</v>
      </c>
      <c r="F365">
        <v>73</v>
      </c>
      <c r="G365">
        <v>186</v>
      </c>
      <c r="H365" t="s">
        <v>606</v>
      </c>
      <c r="I365" s="1" t="s">
        <v>587</v>
      </c>
      <c r="J365" s="1" t="s">
        <v>31</v>
      </c>
      <c r="K365" s="1">
        <v>1</v>
      </c>
      <c r="L365" s="1">
        <v>0</v>
      </c>
      <c r="M365" s="1">
        <v>6</v>
      </c>
      <c r="N365" s="12">
        <v>0</v>
      </c>
      <c r="O365" s="12">
        <v>1</v>
      </c>
      <c r="P365" s="12">
        <v>0</v>
      </c>
      <c r="Q365" s="7">
        <v>0</v>
      </c>
      <c r="R365" s="7">
        <v>0</v>
      </c>
      <c r="S365" s="7"/>
      <c r="T365" s="1">
        <v>0</v>
      </c>
      <c r="U365" s="1">
        <v>1</v>
      </c>
      <c r="V365" s="1">
        <v>0</v>
      </c>
      <c r="W365" s="1">
        <v>0</v>
      </c>
      <c r="X365" s="16">
        <v>0</v>
      </c>
      <c r="Y365" s="16">
        <v>0</v>
      </c>
      <c r="Z365" s="16"/>
      <c r="AA365" s="20">
        <v>0</v>
      </c>
      <c r="AB365" s="20">
        <v>0</v>
      </c>
      <c r="AC365" s="20">
        <v>0</v>
      </c>
      <c r="AD365" s="32">
        <v>0</v>
      </c>
      <c r="AE365" s="34">
        <v>1</v>
      </c>
      <c r="AF365" s="30">
        <v>0</v>
      </c>
      <c r="AG365" s="1">
        <v>0</v>
      </c>
      <c r="AH365" s="1">
        <v>1</v>
      </c>
      <c r="AI365" s="1">
        <v>0</v>
      </c>
      <c r="AJ365" s="1"/>
      <c r="AK365" s="4">
        <f>(AVERAGE(AM365:BB365)/0.87)*0.85+10</f>
        <v>69.379836525526542</v>
      </c>
      <c r="AL365" s="4">
        <f>AVERAGE(AM365:BB365)</f>
        <v>60.777009149656593</v>
      </c>
      <c r="AM365" s="14">
        <f>((P365*100)*0.5+(N365/6.59)*0.5)*0.66+45</f>
        <v>45</v>
      </c>
      <c r="AN365" s="10">
        <f>(BS365-MIN(BS$2:BS$493))/(MAX(BS$2:BS$493)-MIN(BS$2:BS$493))*61 +45</f>
        <v>54.408089554917446</v>
      </c>
      <c r="AO365" s="18">
        <f>IF(Y365&gt;50,((Z365*107)*0.9+(X365/5)*0.1)*0.7+30,((Z365*90)*0.5+(X365/5)*0.5)*0.7+40)</f>
        <v>40</v>
      </c>
      <c r="AP365" s="39">
        <f>((AZ365/0.96)*0.4+(AS365/0.96)*0.3+(T365/6.3)*0.4)*0.6+40</f>
        <v>66.420569076885442</v>
      </c>
      <c r="AQ365" s="37">
        <f>(AE365/1.5)*0.57+47</f>
        <v>47.38</v>
      </c>
      <c r="AR365" s="24">
        <f>((AF365/1.8)*0.8+(F365/0.8)*0.2)*0.73+40</f>
        <v>53.322499999999998</v>
      </c>
      <c r="AS365" s="22">
        <f>((AA365/3)*0.6+(AC365/9)*0.2+(AZ365/0.96)*0.2)*0.75+40</f>
        <v>50.584933749306543</v>
      </c>
      <c r="AT365" s="26">
        <f>((AB365/7)*0.65+(AC365/9)*0.2+(AZ365/0.96)*0.25)*0.6+47</f>
        <v>57.584933749306543</v>
      </c>
      <c r="AU365" s="43">
        <f>((AD365/5.5)*0.95+(AY365/0.95)*0.17)*0.67+40</f>
        <v>49.988148180921058</v>
      </c>
      <c r="AV365" s="37">
        <f>(((AG365-321)/-3.21)*0.1+(AU365/0.95)*0.57+(AS365/0.95)*0.2+(AI365/20)*0.2)*0.6+40</f>
        <v>70.38540918714925</v>
      </c>
      <c r="AW365" s="42">
        <f>((AQ365/0.95)*0.4+(AS365/0.95)*0.2+(AR365/0.95)*0.2+(AY365/0.95)*0.2)*0.71+30</f>
        <v>72.147853884578211</v>
      </c>
      <c r="AX365" s="45">
        <f>(BI365*0.3+BK365*0.2+BM365*0.2+AY365*0.1+BN365*0.2)*0.8+30</f>
        <v>78.511740936015173</v>
      </c>
      <c r="AY365" s="47">
        <f>(BI365*0.2+BK365*0.2+BM365*0.2+(AQ365/0.96)*0.45)*0.79+30</f>
        <v>83.307645055970156</v>
      </c>
      <c r="AZ365" s="28">
        <f>(BI365*0.2+BJ365*0.3+(AC365/11)*0.3+(AR365/0.96)*0.1+BM365*0.1+(AY365/0.96)*0.1)*0.65+40</f>
        <v>67.743575995561883</v>
      </c>
      <c r="BA365" s="49">
        <f>IF(C365="C",(((AY365/0.95)*0.35+(AU365/0.95)*0.2+BK365*0.45)*0.55+30),IF(C365="PF",(((AY365/0.95)*0.4+(AU365/0.95)*0.25+BK365*0.35)*0.65+35),(((T365/6.3)*0.1+(AY365/0.95)*0.35+(AU365/0.95)*0.2+BK365*0.35)*0.65+40)))</f>
        <v>83.852972119739945</v>
      </c>
      <c r="BB365" s="45">
        <f>(BL365*0.3+BJ365*0.3+BI365*0.1+BN365*0.1+(AH365/2.8)*0.25)*0.62+40</f>
        <v>51.793774904153942</v>
      </c>
      <c r="BC365" s="5">
        <f>((D365-39)/-0.2)*0.5+50</f>
        <v>85</v>
      </c>
      <c r="BD365" s="5">
        <f>((F365-69)/0.19)*0.45+55</f>
        <v>64.473684210526315</v>
      </c>
      <c r="BE365" s="5">
        <f>((F365-85)/-0.16)*0.45+55</f>
        <v>88.75</v>
      </c>
      <c r="BF365" s="5">
        <f>((G365-161)/1.34)*0.45+55</f>
        <v>63.395522388059703</v>
      </c>
      <c r="BG365" s="5">
        <f>((G365-295)/-1.34)*0.45+55</f>
        <v>91.604477611940297</v>
      </c>
      <c r="BH365" s="5">
        <f>(M365/29.81)*0.45+55</f>
        <v>55.090573633009058</v>
      </c>
      <c r="BI365" s="5">
        <f>((D365-39)/-0.2)</f>
        <v>70</v>
      </c>
      <c r="BJ365" s="5">
        <f>((F365-69)/0.19)</f>
        <v>21.05263157894737</v>
      </c>
      <c r="BK365" s="5">
        <f>((F365-85)/-0.16)</f>
        <v>75</v>
      </c>
      <c r="BL365" s="5">
        <f>((G365-161)/1.34)</f>
        <v>18.656716417910445</v>
      </c>
      <c r="BM365" s="5">
        <f>((G365-295)/-1.34)</f>
        <v>81.343283582089541</v>
      </c>
      <c r="BN365" s="5">
        <f>(M365/29.81)</f>
        <v>0.20127474002012749</v>
      </c>
      <c r="BP365" s="51" t="s">
        <v>794</v>
      </c>
      <c r="BQ365" s="51" t="s">
        <v>787</v>
      </c>
      <c r="BS365">
        <v>56</v>
      </c>
    </row>
    <row r="366" spans="1:71" x14ac:dyDescent="0.25">
      <c r="A366" s="1">
        <v>484</v>
      </c>
      <c r="B366" s="1" t="s">
        <v>550</v>
      </c>
      <c r="C366" s="1" t="s">
        <v>73</v>
      </c>
      <c r="D366" s="1">
        <v>23</v>
      </c>
      <c r="E366" s="4">
        <f>(F366-5)</f>
        <v>71</v>
      </c>
      <c r="F366">
        <v>76</v>
      </c>
      <c r="G366">
        <v>190</v>
      </c>
      <c r="H366" t="s">
        <v>749</v>
      </c>
      <c r="I366" s="1" t="s">
        <v>587</v>
      </c>
      <c r="J366" s="1" t="s">
        <v>41</v>
      </c>
      <c r="K366" s="1">
        <v>21</v>
      </c>
      <c r="L366" s="1">
        <v>0</v>
      </c>
      <c r="M366" s="1">
        <v>247</v>
      </c>
      <c r="N366" s="12">
        <v>20</v>
      </c>
      <c r="O366" s="12">
        <v>57</v>
      </c>
      <c r="P366" s="12">
        <v>0.35099999999999998</v>
      </c>
      <c r="Q366" s="7">
        <v>0</v>
      </c>
      <c r="R366" s="7">
        <v>7</v>
      </c>
      <c r="S366" s="7">
        <v>0</v>
      </c>
      <c r="T366" s="1">
        <v>20</v>
      </c>
      <c r="U366" s="1">
        <v>50</v>
      </c>
      <c r="V366" s="1">
        <v>0.4</v>
      </c>
      <c r="W366" s="1">
        <v>0.35099999999999998</v>
      </c>
      <c r="X366" s="16">
        <v>2</v>
      </c>
      <c r="Y366" s="16">
        <v>6</v>
      </c>
      <c r="Z366" s="16">
        <v>0.33300000000000002</v>
      </c>
      <c r="AA366" s="20">
        <v>8</v>
      </c>
      <c r="AB366" s="20">
        <v>26</v>
      </c>
      <c r="AC366" s="20">
        <v>34</v>
      </c>
      <c r="AD366" s="32">
        <v>21</v>
      </c>
      <c r="AE366" s="34">
        <v>8</v>
      </c>
      <c r="AF366" s="30">
        <v>2</v>
      </c>
      <c r="AG366" s="1">
        <v>13</v>
      </c>
      <c r="AH366" s="1">
        <v>18</v>
      </c>
      <c r="AI366" s="1">
        <v>42</v>
      </c>
      <c r="AJ366" s="1"/>
      <c r="AK366" s="4">
        <f>(AVERAGE(AM366:BB366)/0.87)*0.85+10</f>
        <v>72.132688196004025</v>
      </c>
      <c r="AL366" s="4">
        <f>AVERAGE(AM366:BB366)</f>
        <v>63.594633800615888</v>
      </c>
      <c r="AM366" s="14">
        <f>((P366*100)*0.5+(N366/6.59)*0.5)*0.66+45</f>
        <v>57.584517450682853</v>
      </c>
      <c r="AN366" s="10">
        <f>(BS366-MIN(BS$2:BS$493))/(MAX(BS$2:BS$493)-MIN(BS$2:BS$493))*61 +45</f>
        <v>54.408089554917446</v>
      </c>
      <c r="AO366" s="18">
        <f>IF(Y366&gt;50,((Z366*107)*0.9+(X366/5)*0.1)*0.7+30,((Z366*90)*0.5+(X366/5)*0.5)*0.7+40)</f>
        <v>50.6295</v>
      </c>
      <c r="AP366" s="39">
        <f>((AZ366/0.96)*0.4+(AS366/0.96)*0.3+(T366/6.3)*0.4)*0.6+40</f>
        <v>68.857087138492375</v>
      </c>
      <c r="AQ366" s="37">
        <f>(AE366/1.5)*0.57+47</f>
        <v>50.04</v>
      </c>
      <c r="AR366" s="24">
        <f>((AF366/1.8)*0.8+(F366/0.8)*0.2)*0.73+40</f>
        <v>54.518888888888888</v>
      </c>
      <c r="AS366" s="22">
        <f>((AA366/3)*0.6+(AC366/9)*0.2+(AZ366/0.96)*0.2)*0.75+40</f>
        <v>53.1031323318905</v>
      </c>
      <c r="AT366" s="26">
        <f>((AB366/7)*0.65+(AC366/9)*0.2+(AZ366/0.96)*0.25)*0.6+47</f>
        <v>60.238370427128601</v>
      </c>
      <c r="AU366" s="43">
        <f>((AD366/5.5)*0.95+(AY366/0.95)*0.17)*0.67+40</f>
        <v>52.314219128588519</v>
      </c>
      <c r="AV366" s="37">
        <f>(((AG366-321)/-3.21)*0.1+(AU366/0.95)*0.57+(AS366/0.95)*0.2+(AI366/20)*0.2)*0.6+40</f>
        <v>71.549892316114537</v>
      </c>
      <c r="AW366" s="42">
        <f>((AQ366/0.95)*0.4+(AS366/0.95)*0.2+(AR366/0.95)*0.2+(AY366/0.95)*0.2)*0.71+30</f>
        <v>73.368377804705347</v>
      </c>
      <c r="AX366" s="45">
        <f>(BI366*0.3+BK366*0.2+BM366*0.2+AY366*0.1+BN366*0.2)*0.8+30</f>
        <v>78.658125814962432</v>
      </c>
      <c r="AY366" s="47">
        <f>(BI366*0.2+BK366*0.2+BM366*0.2+(AQ366/0.96)*0.45)*0.79+30</f>
        <v>82.438534514925379</v>
      </c>
      <c r="AZ366" s="28">
        <f>(BI366*0.2+BJ366*0.3+(AC366/11)*0.3+(AR366/0.96)*0.1+BM366*0.1+(AY366/0.96)*0.1)*0.65+40</f>
        <v>72.553380257432536</v>
      </c>
      <c r="BA366" s="49">
        <f>IF(C366="C",(((AY366/0.95)*0.35+(AU366/0.95)*0.2+BK366*0.45)*0.55+30),IF(C366="PF",(((AY366/0.95)*0.4+(AU366/0.95)*0.25+BK366*0.35)*0.65+35),(((T366/6.3)*0.1+(AY366/0.95)*0.35+(AU366/0.95)*0.2+BK366*0.35)*0.65+40)))</f>
        <v>79.90387166830925</v>
      </c>
      <c r="BB366" s="45">
        <f>(BL366*0.3+BJ366*0.3+BI366*0.1+BN366*0.1+(AH366/2.8)*0.25)*0.62+40</f>
        <v>57.348153512815671</v>
      </c>
      <c r="BC366" s="5">
        <f>((D366-39)/-0.2)*0.5+50</f>
        <v>90</v>
      </c>
      <c r="BD366" s="5">
        <f>((F366-69)/0.19)*0.45+55</f>
        <v>71.578947368421055</v>
      </c>
      <c r="BE366" s="5">
        <f>((F366-85)/-0.16)*0.45+55</f>
        <v>80.3125</v>
      </c>
      <c r="BF366" s="5">
        <f>((G366-161)/1.34)*0.45+55</f>
        <v>64.738805970149258</v>
      </c>
      <c r="BG366" s="5">
        <f>((G366-295)/-1.34)*0.45+55</f>
        <v>90.261194029850742</v>
      </c>
      <c r="BH366" s="5">
        <f>(M366/29.81)*0.45+55</f>
        <v>58.728614558872863</v>
      </c>
      <c r="BI366" s="5">
        <f>((D366-39)/-0.2)</f>
        <v>80</v>
      </c>
      <c r="BJ366" s="5">
        <f>((F366-69)/0.19)</f>
        <v>36.842105263157897</v>
      </c>
      <c r="BK366" s="5">
        <f>((F366-85)/-0.16)</f>
        <v>56.25</v>
      </c>
      <c r="BL366" s="5">
        <f>((G366-161)/1.34)</f>
        <v>21.641791044776117</v>
      </c>
      <c r="BM366" s="5">
        <f>((G366-295)/-1.34)</f>
        <v>78.358208955223873</v>
      </c>
      <c r="BN366" s="5">
        <f>(M366/29.81)</f>
        <v>8.2858101308285814</v>
      </c>
      <c r="BP366" s="51" t="s">
        <v>788</v>
      </c>
      <c r="BQ366" s="51" t="s">
        <v>790</v>
      </c>
      <c r="BS366">
        <v>56</v>
      </c>
    </row>
    <row r="367" spans="1:71" x14ac:dyDescent="0.25">
      <c r="A367" s="1">
        <v>111</v>
      </c>
      <c r="B367" s="1" t="s">
        <v>170</v>
      </c>
      <c r="C367" s="1" t="s">
        <v>73</v>
      </c>
      <c r="D367" s="1">
        <v>24</v>
      </c>
      <c r="E367" s="4">
        <f>(F367-5)</f>
        <v>69</v>
      </c>
      <c r="F367">
        <v>74</v>
      </c>
      <c r="G367">
        <v>185</v>
      </c>
      <c r="H367" t="s">
        <v>594</v>
      </c>
      <c r="I367" s="1" t="s">
        <v>587</v>
      </c>
      <c r="J367" s="1" t="s">
        <v>86</v>
      </c>
      <c r="K367" s="1">
        <v>2</v>
      </c>
      <c r="L367" s="1">
        <v>0</v>
      </c>
      <c r="M367" s="1">
        <v>8</v>
      </c>
      <c r="N367" s="12">
        <v>0</v>
      </c>
      <c r="O367" s="12">
        <v>3</v>
      </c>
      <c r="P367" s="12">
        <v>0</v>
      </c>
      <c r="Q367" s="7">
        <v>0</v>
      </c>
      <c r="R367" s="7">
        <v>1</v>
      </c>
      <c r="S367" s="7">
        <v>0</v>
      </c>
      <c r="T367" s="1">
        <v>0</v>
      </c>
      <c r="U367" s="1">
        <v>2</v>
      </c>
      <c r="V367" s="1">
        <v>0</v>
      </c>
      <c r="W367" s="1">
        <v>0</v>
      </c>
      <c r="X367" s="16">
        <v>0</v>
      </c>
      <c r="Y367" s="16">
        <v>0</v>
      </c>
      <c r="Z367" s="16"/>
      <c r="AA367" s="20">
        <v>0</v>
      </c>
      <c r="AB367" s="20">
        <v>2</v>
      </c>
      <c r="AC367" s="20">
        <v>2</v>
      </c>
      <c r="AD367" s="32">
        <v>1</v>
      </c>
      <c r="AE367" s="34">
        <v>0</v>
      </c>
      <c r="AF367" s="30">
        <v>0</v>
      </c>
      <c r="AG367" s="1">
        <v>0</v>
      </c>
      <c r="AH367" s="1">
        <v>2</v>
      </c>
      <c r="AI367" s="1">
        <v>0</v>
      </c>
      <c r="AJ367" s="1"/>
      <c r="AK367" s="4">
        <f>(AVERAGE(AM367:BB367)/0.87)*0.85+10</f>
        <v>69.544994931364371</v>
      </c>
      <c r="AL367" s="4">
        <f>AVERAGE(AM367:BB367)</f>
        <v>60.94605363563177</v>
      </c>
      <c r="AM367" s="14">
        <f>((P367*100)*0.5+(N367/6.59)*0.5)*0.66+45</f>
        <v>45</v>
      </c>
      <c r="AN367" s="10">
        <f>(BS367-MIN(BS$2:BS$493))/(MAX(BS$2:BS$493)-MIN(BS$2:BS$493))*61 +45</f>
        <v>54.408089554917446</v>
      </c>
      <c r="AO367" s="18">
        <f>IF(Y367&gt;50,((Z367*107)*0.9+(X367/5)*0.1)*0.7+30,((Z367*90)*0.5+(X367/5)*0.5)*0.7+40)</f>
        <v>40</v>
      </c>
      <c r="AP367" s="39">
        <f>((AZ367/0.96)*0.4+(AS367/0.96)*0.3+(T367/6.3)*0.4)*0.6+40</f>
        <v>66.917744182450321</v>
      </c>
      <c r="AQ367" s="37">
        <f>(AE367/1.5)*0.57+47</f>
        <v>47</v>
      </c>
      <c r="AR367" s="24">
        <f>((AF367/1.8)*0.8+(F367/0.8)*0.2)*0.73+40</f>
        <v>53.504999999999995</v>
      </c>
      <c r="AS367" s="22">
        <f>((AA367/3)*0.6+(AC367/9)*0.2+(AZ367/0.96)*0.2)*0.75+40</f>
        <v>50.892910498340513</v>
      </c>
      <c r="AT367" s="26">
        <f>((AB367/7)*0.65+(AC367/9)*0.2+(AZ367/0.96)*0.25)*0.6+47</f>
        <v>57.997672403102413</v>
      </c>
      <c r="AU367" s="43">
        <f>((AD367/5.5)*0.95+(AY367/0.95)*0.17)*0.67+40</f>
        <v>50.077461647727276</v>
      </c>
      <c r="AV367" s="37">
        <f>(((AG367-321)/-3.21)*0.1+(AU367/0.95)*0.57+(AS367/0.95)*0.2+(AI367/20)*0.2)*0.6+40</f>
        <v>70.456464361393245</v>
      </c>
      <c r="AW367" s="42">
        <f>((AQ367/0.95)*0.4+(AS367/0.95)*0.2+(AR367/0.95)*0.2+(AY367/0.95)*0.2)*0.71+30</f>
        <v>72.074636957678109</v>
      </c>
      <c r="AX367" s="45">
        <f>(BI367*0.3+BK367*0.2+BM367*0.2+AY367*0.1+BN367*0.2)*0.8+30</f>
        <v>78.824253909711757</v>
      </c>
      <c r="AY367" s="47">
        <f>(BI367*0.2+BK367*0.2+BM367*0.2+(AQ367/0.96)*0.45)*0.79+30</f>
        <v>83.087336753731336</v>
      </c>
      <c r="AZ367" s="28">
        <f>(BI367*0.2+BJ367*0.3+(AC367/11)*0.3+(AR367/0.96)*0.1+BM367*0.1+(AY367/0.96)*0.1)*0.65+40</f>
        <v>69.501293856045919</v>
      </c>
      <c r="BA367" s="49">
        <f>IF(C367="C",(((AY367/0.95)*0.35+(AU367/0.95)*0.2+BK367*0.45)*0.55+30),IF(C367="PF",(((AY367/0.95)*0.4+(AU367/0.95)*0.25+BK367*0.35)*0.65+35),(((T367/6.3)*0.1+(AY367/0.95)*0.35+(AU367/0.95)*0.2+BK367*0.35)*0.65+40)))</f>
        <v>82.390560921766763</v>
      </c>
      <c r="BB367" s="45">
        <f>(BL367*0.3+BJ367*0.3+BI367*0.1+BN367*0.1+(AH367/2.8)*0.25)*0.62+40</f>
        <v>53.003433123243298</v>
      </c>
      <c r="BC367" s="5">
        <f>((D367-39)/-0.2)*0.5+50</f>
        <v>87.5</v>
      </c>
      <c r="BD367" s="5">
        <f>((F367-69)/0.19)*0.45+55</f>
        <v>66.84210526315789</v>
      </c>
      <c r="BE367" s="5">
        <f>((F367-85)/-0.16)*0.45+55</f>
        <v>85.9375</v>
      </c>
      <c r="BF367" s="5">
        <f>((G367-161)/1.34)*0.45+55</f>
        <v>63.059701492537314</v>
      </c>
      <c r="BG367" s="5">
        <f>((G367-295)/-1.34)*0.45+55</f>
        <v>91.940298507462686</v>
      </c>
      <c r="BH367" s="5">
        <f>(M367/29.81)*0.45+55</f>
        <v>55.120764844012079</v>
      </c>
      <c r="BI367" s="5">
        <f>((D367-39)/-0.2)</f>
        <v>75</v>
      </c>
      <c r="BJ367" s="5">
        <f>((F367-69)/0.19)</f>
        <v>26.315789473684209</v>
      </c>
      <c r="BK367" s="5">
        <f>((F367-85)/-0.16)</f>
        <v>68.75</v>
      </c>
      <c r="BL367" s="5">
        <f>((G367-161)/1.34)</f>
        <v>17.910447761194028</v>
      </c>
      <c r="BM367" s="5">
        <f>((G367-295)/-1.34)</f>
        <v>82.089552238805965</v>
      </c>
      <c r="BN367" s="5">
        <f>(M367/29.81)</f>
        <v>0.26836632002683664</v>
      </c>
      <c r="BP367" s="51" t="s">
        <v>794</v>
      </c>
      <c r="BQ367" s="51" t="s">
        <v>789</v>
      </c>
      <c r="BS367">
        <v>56</v>
      </c>
    </row>
    <row r="368" spans="1:71" x14ac:dyDescent="0.25">
      <c r="A368" s="1">
        <v>285</v>
      </c>
      <c r="B368" s="1" t="s">
        <v>347</v>
      </c>
      <c r="C368" s="1" t="s">
        <v>73</v>
      </c>
      <c r="D368" s="1">
        <v>29</v>
      </c>
      <c r="E368" s="4">
        <f>(F368-5)</f>
        <v>74</v>
      </c>
      <c r="F368">
        <v>79</v>
      </c>
      <c r="G368">
        <v>192</v>
      </c>
      <c r="H368" t="s">
        <v>586</v>
      </c>
      <c r="I368" s="1" t="s">
        <v>587</v>
      </c>
      <c r="J368" s="1" t="s">
        <v>79</v>
      </c>
      <c r="K368" s="1">
        <v>78</v>
      </c>
      <c r="L368" s="1">
        <v>2</v>
      </c>
      <c r="M368" s="1">
        <v>1468</v>
      </c>
      <c r="N368" s="12">
        <v>198</v>
      </c>
      <c r="O368" s="12">
        <v>396</v>
      </c>
      <c r="P368" s="12">
        <v>0.5</v>
      </c>
      <c r="Q368" s="7">
        <v>0</v>
      </c>
      <c r="R368" s="7">
        <v>2</v>
      </c>
      <c r="S368" s="7">
        <v>0</v>
      </c>
      <c r="T368" s="1">
        <v>198</v>
      </c>
      <c r="U368" s="1">
        <v>394</v>
      </c>
      <c r="V368" s="1">
        <v>0.503</v>
      </c>
      <c r="W368" s="1">
        <v>0.5</v>
      </c>
      <c r="X368" s="16">
        <v>65</v>
      </c>
      <c r="Y368" s="16">
        <v>91</v>
      </c>
      <c r="Z368" s="16">
        <v>0.71399999999999997</v>
      </c>
      <c r="AA368" s="20">
        <v>43</v>
      </c>
      <c r="AB368" s="20">
        <v>140</v>
      </c>
      <c r="AC368" s="20">
        <v>183</v>
      </c>
      <c r="AD368" s="32">
        <v>259</v>
      </c>
      <c r="AE368" s="34">
        <v>49</v>
      </c>
      <c r="AF368" s="30">
        <v>20</v>
      </c>
      <c r="AG368" s="1">
        <v>102</v>
      </c>
      <c r="AH368" s="1">
        <v>110</v>
      </c>
      <c r="AI368" s="1">
        <v>461</v>
      </c>
      <c r="AJ368" s="1"/>
      <c r="AK368" s="4">
        <f>(AVERAGE(AM368:BB368)/0.87)*0.85+10</f>
        <v>80.725288694950748</v>
      </c>
      <c r="AL368" s="4">
        <f>AVERAGE(AM368:BB368)</f>
        <v>72.389413134831941</v>
      </c>
      <c r="AM368" s="14">
        <f>((P368*100)*0.5+(N368/6.59)*0.5)*0.66+45</f>
        <v>71.415022761760241</v>
      </c>
      <c r="AN368" s="10">
        <f>(BS368-MIN(BS$2:BS$493))/(MAX(BS$2:BS$493)-MIN(BS$2:BS$493))*61 +45</f>
        <v>54.408089554917446</v>
      </c>
      <c r="AO368" s="18">
        <f>IF(Y368&gt;50,((Z368*107)*0.9+(X368/5)*0.1)*0.7+30,((Z368*90)*0.5+(X368/5)*0.5)*0.7+40)</f>
        <v>79.04074</v>
      </c>
      <c r="AP368" s="39">
        <f>((AZ368/0.96)*0.4+(AS368/0.96)*0.3+(T368/6.3)*0.4)*0.6+40</f>
        <v>77.649128422417135</v>
      </c>
      <c r="AQ368" s="37">
        <f>(AE368/1.5)*0.57+47</f>
        <v>65.62</v>
      </c>
      <c r="AR368" s="24">
        <f>((AF368/1.8)*0.8+(F368/0.8)*0.2)*0.73+40</f>
        <v>60.906388888888884</v>
      </c>
      <c r="AS368" s="22">
        <f>((AA368/3)*0.6+(AC368/9)*0.2+(AZ368/0.96)*0.2)*0.75+40</f>
        <v>61.150361554998597</v>
      </c>
      <c r="AT368" s="26">
        <f>((AB368/7)*0.65+(AC368/9)*0.2+(AZ368/0.96)*0.25)*0.6+47</f>
        <v>68.890361554998591</v>
      </c>
      <c r="AU368" s="43">
        <f>((AD368/5.5)*0.95+(AY368/0.95)*0.17)*0.67+40</f>
        <v>79.597276080442583</v>
      </c>
      <c r="AV368" s="37">
        <f>(((AG368-321)/-3.21)*0.1+(AU368/0.95)*0.57+(AS368/0.95)*0.2+(AI368/20)*0.2)*0.6+40</f>
        <v>83.238733529305449</v>
      </c>
      <c r="AW368" s="42">
        <f>((AQ368/0.95)*0.4+(AS368/0.95)*0.2+(AR368/0.95)*0.2+(AY368/0.95)*0.2)*0.71+30</f>
        <v>79.859403641565535</v>
      </c>
      <c r="AX368" s="45">
        <f>(BI368*0.3+BK368*0.2+BM368*0.2+AY368*0.1+BN368*0.2)*0.8+30</f>
        <v>74.599317208226722</v>
      </c>
      <c r="AY368" s="47">
        <f>(BI368*0.2+BK368*0.2+BM368*0.2+(AQ368/0.96)*0.45)*0.79+30</f>
        <v>80.269682369402986</v>
      </c>
      <c r="AZ368" s="28">
        <f>(BI368*0.2+BJ368*0.3+(AC368/11)*0.3+(AR368/0.96)*0.1+BM368*0.1+(AY368/0.96)*0.1)*0.65+40</f>
        <v>74.562313951991015</v>
      </c>
      <c r="BA368" s="49">
        <f>IF(C368="C",(((AY368/0.95)*0.35+(AU368/0.95)*0.2+BK368*0.45)*0.55+30),IF(C368="PF",(((AY368/0.95)*0.4+(AU368/0.95)*0.25+BK368*0.35)*0.65+35),(((T368/6.3)*0.1+(AY368/0.95)*0.35+(AU368/0.95)*0.2+BK368*0.35)*0.65+40)))</f>
        <v>80.688842542327365</v>
      </c>
      <c r="BB368" s="45">
        <f>(BL368*0.3+BJ368*0.3+BI368*0.1+BN368*0.1+(AH368/2.8)*0.25)*0.62+40</f>
        <v>66.334948096068416</v>
      </c>
      <c r="BC368" s="5">
        <f>((D368-39)/-0.2)*0.5+50</f>
        <v>75</v>
      </c>
      <c r="BD368" s="5">
        <f>((F368-69)/0.19)*0.45+55</f>
        <v>78.68421052631578</v>
      </c>
      <c r="BE368" s="5">
        <f>((F368-85)/-0.16)*0.45+55</f>
        <v>71.875</v>
      </c>
      <c r="BF368" s="5">
        <f>((G368-161)/1.34)*0.45+55</f>
        <v>65.410447761194035</v>
      </c>
      <c r="BG368" s="5">
        <f>((G368-295)/-1.34)*0.45+55</f>
        <v>89.589552238805965</v>
      </c>
      <c r="BH368" s="5">
        <f>(M368/29.81)*0.45+55</f>
        <v>77.160348876216034</v>
      </c>
      <c r="BI368" s="5">
        <f>((D368-39)/-0.2)</f>
        <v>50</v>
      </c>
      <c r="BJ368" s="5">
        <f>((F368-69)/0.19)</f>
        <v>52.631578947368418</v>
      </c>
      <c r="BK368" s="5">
        <f>((F368-85)/-0.16)</f>
        <v>37.5</v>
      </c>
      <c r="BL368" s="5">
        <f>((G368-161)/1.34)</f>
        <v>23.134328358208954</v>
      </c>
      <c r="BM368" s="5">
        <f>((G368-295)/-1.34)</f>
        <v>76.865671641791039</v>
      </c>
      <c r="BN368" s="5">
        <f>(M368/29.81)</f>
        <v>49.245219724924524</v>
      </c>
      <c r="BP368" s="51" t="s">
        <v>808</v>
      </c>
      <c r="BQ368" s="51" t="s">
        <v>789</v>
      </c>
      <c r="BS368">
        <v>56</v>
      </c>
    </row>
    <row r="369" spans="1:71" x14ac:dyDescent="0.25">
      <c r="A369" s="1">
        <v>469</v>
      </c>
      <c r="B369" s="1" t="s">
        <v>535</v>
      </c>
      <c r="C369" s="1" t="s">
        <v>25</v>
      </c>
      <c r="D369" s="1">
        <v>34</v>
      </c>
      <c r="E369" s="4">
        <f>(F369-5)</f>
        <v>76</v>
      </c>
      <c r="F369">
        <v>81</v>
      </c>
      <c r="G369">
        <v>250</v>
      </c>
      <c r="H369" t="s">
        <v>626</v>
      </c>
      <c r="I369" s="1" t="s">
        <v>587</v>
      </c>
      <c r="J369" s="1" t="s">
        <v>47</v>
      </c>
      <c r="K369" s="1">
        <v>66</v>
      </c>
      <c r="L369" s="1">
        <v>66</v>
      </c>
      <c r="M369" s="1">
        <v>1895</v>
      </c>
      <c r="N369" s="12">
        <v>323</v>
      </c>
      <c r="O369" s="12">
        <v>686</v>
      </c>
      <c r="P369" s="12">
        <v>0.47099999999999997</v>
      </c>
      <c r="Q369" s="7">
        <v>4</v>
      </c>
      <c r="R369" s="7">
        <v>20</v>
      </c>
      <c r="S369" s="7">
        <v>0.2</v>
      </c>
      <c r="T369" s="1">
        <v>319</v>
      </c>
      <c r="U369" s="1">
        <v>666</v>
      </c>
      <c r="V369" s="1">
        <v>0.47899999999999998</v>
      </c>
      <c r="W369" s="1">
        <v>0.47399999999999998</v>
      </c>
      <c r="X369" s="16">
        <v>119</v>
      </c>
      <c r="Y369" s="16">
        <v>161</v>
      </c>
      <c r="Z369" s="16">
        <v>0.73899999999999999</v>
      </c>
      <c r="AA369" s="20">
        <v>108</v>
      </c>
      <c r="AB369" s="20">
        <v>341</v>
      </c>
      <c r="AC369" s="20">
        <v>449</v>
      </c>
      <c r="AD369" s="32">
        <v>223</v>
      </c>
      <c r="AE369" s="34">
        <v>48</v>
      </c>
      <c r="AF369" s="30">
        <v>48</v>
      </c>
      <c r="AG369" s="1">
        <v>120</v>
      </c>
      <c r="AH369" s="1">
        <v>160</v>
      </c>
      <c r="AI369" s="1">
        <v>769</v>
      </c>
      <c r="AJ369" s="1"/>
      <c r="AK369" s="4">
        <f>(AVERAGE(AM369:BB369)/0.87)*0.85+10</f>
        <v>82.373369752868427</v>
      </c>
      <c r="AL369" s="4">
        <f>AVERAGE(AM369:BB369)</f>
        <v>74.076272570582987</v>
      </c>
      <c r="AM369" s="14">
        <f>((P369*100)*0.5+(N369/6.59)*0.5)*0.66+45</f>
        <v>76.717506828528073</v>
      </c>
      <c r="AN369" s="10">
        <f>(BS369-MIN(BS$2:BS$493))/(MAX(BS$2:BS$493)-MIN(BS$2:BS$493))*61 +45</f>
        <v>53.977027997128502</v>
      </c>
      <c r="AO369" s="18">
        <f>IF(Y369&gt;50,((Z369*107)*0.9+(X369/5)*0.1)*0.7+30,((Z369*90)*0.5+(X369/5)*0.5)*0.7+40)</f>
        <v>81.481989999999996</v>
      </c>
      <c r="AP369" s="39">
        <f>((AZ369/0.96)*0.4+(AS369/0.96)*0.3+(T369/6.3)*0.4)*0.6+40</f>
        <v>85.049496617304158</v>
      </c>
      <c r="AQ369" s="37">
        <f>(AE369/1.5)*0.57+47</f>
        <v>65.239999999999995</v>
      </c>
      <c r="AR369" s="24">
        <f>((AF369/1.8)*0.8+(F369/0.8)*0.2)*0.73+40</f>
        <v>70.355833333333322</v>
      </c>
      <c r="AS369" s="22">
        <f>((AA369/3)*0.6+(AC369/9)*0.2+(AZ369/0.96)*0.2)*0.75+40</f>
        <v>75.407244194828834</v>
      </c>
      <c r="AT369" s="26">
        <f>((AB369/7)*0.65+(AC369/9)*0.2+(AZ369/0.96)*0.25)*0.6+47</f>
        <v>83.7091489567336</v>
      </c>
      <c r="AU369" s="43">
        <f>((AD369/5.5)*0.95+(AY369/0.95)*0.17)*0.67+40</f>
        <v>73.883909666866032</v>
      </c>
      <c r="AV369" s="37">
        <f>(((AG369-321)/-3.21)*0.1+(AU369/0.95)*0.57+(AS369/0.95)*0.2+(AI369/20)*0.2)*0.6+40</f>
        <v>84.494342408370855</v>
      </c>
      <c r="AW369" s="42">
        <f>((AQ369/0.95)*0.4+(AS369/0.95)*0.2+(AR369/0.95)*0.2+(AY369/0.95)*0.2)*0.71+30</f>
        <v>81.360388837045321</v>
      </c>
      <c r="AX369" s="45">
        <f>(BI369*0.3+BK369*0.2+BM369*0.2+AY369*0.1+BN369*0.2)*0.8+30</f>
        <v>60.93343046931561</v>
      </c>
      <c r="AY369" s="47">
        <f>(BI369*0.2+BK369*0.2+BM369*0.2+(AQ369/0.96)*0.45)*0.79+30</f>
        <v>67.365157649253732</v>
      </c>
      <c r="AZ369" s="28">
        <f>(BI369*0.2+BJ369*0.3+(AC369/11)*0.3+(AR369/0.96)*0.1+BM369*0.1+(AY369/0.96)*0.1)*0.65+40</f>
        <v>75.033029513571194</v>
      </c>
      <c r="BA369" s="49">
        <f>IF(C369="C",(((AY369/0.95)*0.35+(AU369/0.95)*0.2+BK369*0.45)*0.55+30),IF(C369="PF",(((AY369/0.95)*0.4+(AU369/0.95)*0.25+BK369*0.35)*0.65+35),(((T369/6.3)*0.1+(AY369/0.95)*0.35+(AU369/0.95)*0.2+BK369*0.35)*0.65+40)))</f>
        <v>71.762317168075469</v>
      </c>
      <c r="BB369" s="45">
        <f>(BL369*0.3+BJ369*0.3+BI369*0.1+BN369*0.1+(AH369/2.8)*0.25)*0.62+40</f>
        <v>78.449537488973192</v>
      </c>
      <c r="BC369" s="5">
        <f>((D369-39)/-0.2)*0.5+50</f>
        <v>62.5</v>
      </c>
      <c r="BD369" s="5">
        <f>((F369-69)/0.19)*0.45+55</f>
        <v>83.421052631578945</v>
      </c>
      <c r="BE369" s="5">
        <f>((F369-85)/-0.16)*0.45+55</f>
        <v>66.25</v>
      </c>
      <c r="BF369" s="5">
        <f>((G369-161)/1.34)*0.45+55</f>
        <v>84.888059701492537</v>
      </c>
      <c r="BG369" s="5">
        <f>((G369-295)/-1.34)*0.45+55</f>
        <v>70.111940298507463</v>
      </c>
      <c r="BH369" s="5">
        <f>(M369/29.81)*0.45+55</f>
        <v>83.606172425360626</v>
      </c>
      <c r="BI369" s="5">
        <f>((D369-39)/-0.2)</f>
        <v>25</v>
      </c>
      <c r="BJ369" s="5">
        <f>((F369-69)/0.19)</f>
        <v>63.157894736842103</v>
      </c>
      <c r="BK369" s="5">
        <f>((F369-85)/-0.16)</f>
        <v>25</v>
      </c>
      <c r="BL369" s="5">
        <f>((G369-161)/1.34)</f>
        <v>66.417910447761187</v>
      </c>
      <c r="BM369" s="5">
        <f>((G369-295)/-1.34)</f>
        <v>33.582089552238806</v>
      </c>
      <c r="BN369" s="5">
        <f>(M369/29.81)</f>
        <v>63.56927205635693</v>
      </c>
      <c r="BP369" s="51" t="s">
        <v>789</v>
      </c>
      <c r="BQ369" s="51" t="s">
        <v>781</v>
      </c>
      <c r="BS369">
        <v>55.496000000000002</v>
      </c>
    </row>
    <row r="370" spans="1:71" x14ac:dyDescent="0.25">
      <c r="A370" s="1">
        <v>198</v>
      </c>
      <c r="B370" s="1" t="s">
        <v>259</v>
      </c>
      <c r="C370" s="1" t="s">
        <v>50</v>
      </c>
      <c r="D370" s="1">
        <v>21</v>
      </c>
      <c r="E370" s="4">
        <f>(F370-5)</f>
        <v>76</v>
      </c>
      <c r="F370">
        <v>81</v>
      </c>
      <c r="G370">
        <v>215</v>
      </c>
      <c r="H370" t="s">
        <v>725</v>
      </c>
      <c r="I370" s="1" t="s">
        <v>587</v>
      </c>
      <c r="J370" s="1" t="s">
        <v>182</v>
      </c>
      <c r="K370" s="1">
        <v>45</v>
      </c>
      <c r="L370" s="1">
        <v>4</v>
      </c>
      <c r="M370" s="1">
        <v>674</v>
      </c>
      <c r="N370" s="12">
        <v>63</v>
      </c>
      <c r="O370" s="12">
        <v>158</v>
      </c>
      <c r="P370" s="12">
        <v>0.39900000000000002</v>
      </c>
      <c r="Q370" s="7">
        <v>10</v>
      </c>
      <c r="R370" s="7">
        <v>56</v>
      </c>
      <c r="S370" s="7">
        <v>0.17899999999999999</v>
      </c>
      <c r="T370" s="1">
        <v>53</v>
      </c>
      <c r="U370" s="1">
        <v>102</v>
      </c>
      <c r="V370" s="1">
        <v>0.52</v>
      </c>
      <c r="W370" s="1">
        <v>0.43</v>
      </c>
      <c r="X370" s="16">
        <v>22</v>
      </c>
      <c r="Y370" s="16">
        <v>41</v>
      </c>
      <c r="Z370" s="16">
        <v>0.53700000000000003</v>
      </c>
      <c r="AA370" s="20">
        <v>38</v>
      </c>
      <c r="AB370" s="20">
        <v>68</v>
      </c>
      <c r="AC370" s="20">
        <v>106</v>
      </c>
      <c r="AD370" s="32">
        <v>25</v>
      </c>
      <c r="AE370" s="34">
        <v>32</v>
      </c>
      <c r="AF370" s="30">
        <v>9</v>
      </c>
      <c r="AG370" s="1">
        <v>27</v>
      </c>
      <c r="AH370" s="1">
        <v>66</v>
      </c>
      <c r="AI370" s="1">
        <v>158</v>
      </c>
      <c r="AJ370" s="1"/>
      <c r="AK370" s="4">
        <f>(AVERAGE(AM370:BB370)/0.87)*0.85+10</f>
        <v>75.119281458905576</v>
      </c>
      <c r="AL370" s="4">
        <f>AVERAGE(AM370:BB370)</f>
        <v>66.651499846173934</v>
      </c>
      <c r="AM370" s="14">
        <f>((P370*100)*0.5+(N370/6.59)*0.5)*0.66+45</f>
        <v>61.32177996965099</v>
      </c>
      <c r="AN370" s="10">
        <f>(BS370-MIN(BS$2:BS$493))/(MAX(BS$2:BS$493)-MIN(BS$2:BS$493))*61 +45</f>
        <v>53.934948178391963</v>
      </c>
      <c r="AO370" s="18">
        <f>IF(Y370&gt;50,((Z370*107)*0.9+(X370/5)*0.1)*0.7+30,((Z370*90)*0.5+(X370/5)*0.5)*0.7+40)</f>
        <v>58.455500000000001</v>
      </c>
      <c r="AP370" s="39">
        <f>((AZ370/0.96)*0.4+(AS370/0.96)*0.3+(T370/6.3)*0.4)*0.6+40</f>
        <v>73.0019182833625</v>
      </c>
      <c r="AQ370" s="37">
        <f>(AE370/1.5)*0.57+47</f>
        <v>59.16</v>
      </c>
      <c r="AR370" s="24">
        <f>((AF370/1.8)*0.8+(F370/0.8)*0.2)*0.73+40</f>
        <v>57.702500000000001</v>
      </c>
      <c r="AS370" s="22">
        <f>((AA370/3)*0.6+(AC370/9)*0.2+(AZ370/0.96)*0.2)*0.75+40</f>
        <v>59.820720185164497</v>
      </c>
      <c r="AT370" s="26">
        <f>((AB370/7)*0.65+(AC370/9)*0.2+(AZ370/0.96)*0.25)*0.6+47</f>
        <v>64.555958280402592</v>
      </c>
      <c r="AU370" s="43">
        <f>((AD370/5.5)*0.95+(AY370/0.95)*0.17)*0.67+40</f>
        <v>52.426075087918662</v>
      </c>
      <c r="AV370" s="37">
        <f>(((AG370-321)/-3.21)*0.1+(AU370/0.95)*0.57+(AS370/0.95)*0.2+(AI370/20)*0.2)*0.6+40</f>
        <v>72.873015631527863</v>
      </c>
      <c r="AW370" s="42">
        <f>((AQ370/0.95)*0.4+(AS370/0.95)*0.2+(AR370/0.95)*0.2+(AY370/0.95)*0.2)*0.71+30</f>
        <v>77.137085871432134</v>
      </c>
      <c r="AX370" s="45">
        <f>(BI370*0.3+BK370*0.2+BM370*0.2+AY370*0.1+BN370*0.2)*0.8+30</f>
        <v>75.130658665603562</v>
      </c>
      <c r="AY370" s="47">
        <f>(BI370*0.2+BK370*0.2+BM370*0.2+(AQ370/0.96)*0.45)*0.79+30</f>
        <v>79.510523320895516</v>
      </c>
      <c r="AZ370" s="28">
        <f>(BI370*0.2+BJ370*0.3+(AC370/11)*0.3+(AR370/0.96)*0.1+BM370*0.1+(AY370/0.96)*0.1)*0.65+40</f>
        <v>79.065942518386123</v>
      </c>
      <c r="BA370" s="49">
        <f>IF(C370="C",(((AY370/0.95)*0.35+(AU370/0.95)*0.2+BK370*0.45)*0.55+30),IF(C370="PF",(((AY370/0.95)*0.4+(AU370/0.95)*0.25+BK370*0.35)*0.65+35),(((T370/6.3)*0.1+(AY370/0.95)*0.35+(AU370/0.95)*0.2+BK370*0.35)*0.65+40)))</f>
        <v>72.449097835702403</v>
      </c>
      <c r="BB370" s="45">
        <f>(BL370*0.3+BJ370*0.3+BI370*0.1+BN370*0.1+(AH370/2.8)*0.25)*0.62+40</f>
        <v>69.878273710343947</v>
      </c>
      <c r="BC370" s="5">
        <f>((D370-39)/-0.2)*0.5+50</f>
        <v>95</v>
      </c>
      <c r="BD370" s="5">
        <f>((F370-69)/0.19)*0.45+55</f>
        <v>83.421052631578945</v>
      </c>
      <c r="BE370" s="5">
        <f>((F370-85)/-0.16)*0.45+55</f>
        <v>66.25</v>
      </c>
      <c r="BF370" s="5">
        <f>((G370-161)/1.34)*0.45+55</f>
        <v>73.134328358208961</v>
      </c>
      <c r="BG370" s="5">
        <f>((G370-295)/-1.34)*0.45+55</f>
        <v>81.865671641791039</v>
      </c>
      <c r="BH370" s="5">
        <f>(M370/29.81)*0.45+55</f>
        <v>65.174438108017441</v>
      </c>
      <c r="BI370" s="5">
        <f>((D370-39)/-0.2)</f>
        <v>90</v>
      </c>
      <c r="BJ370" s="5">
        <f>((F370-69)/0.19)</f>
        <v>63.157894736842103</v>
      </c>
      <c r="BK370" s="5">
        <f>((F370-85)/-0.16)</f>
        <v>25</v>
      </c>
      <c r="BL370" s="5">
        <f>((G370-161)/1.34)</f>
        <v>40.298507462686565</v>
      </c>
      <c r="BM370" s="5">
        <f>((G370-295)/-1.34)</f>
        <v>59.701492537313428</v>
      </c>
      <c r="BN370" s="5">
        <f>(M370/29.81)</f>
        <v>22.609862462260988</v>
      </c>
      <c r="BP370" s="51" t="s">
        <v>801</v>
      </c>
      <c r="BQ370" s="51" t="s">
        <v>787</v>
      </c>
      <c r="BS370">
        <v>55.446799999999996</v>
      </c>
    </row>
    <row r="371" spans="1:71" x14ac:dyDescent="0.25">
      <c r="A371" s="1">
        <v>203</v>
      </c>
      <c r="B371" s="1" t="s">
        <v>264</v>
      </c>
      <c r="C371" s="1" t="s">
        <v>25</v>
      </c>
      <c r="D371" s="1">
        <v>34</v>
      </c>
      <c r="E371" s="4">
        <f>(F371-5)</f>
        <v>75</v>
      </c>
      <c r="F371">
        <v>80</v>
      </c>
      <c r="G371">
        <v>235</v>
      </c>
      <c r="H371" t="s">
        <v>602</v>
      </c>
      <c r="I371" s="1" t="s">
        <v>587</v>
      </c>
      <c r="J371" s="1" t="s">
        <v>55</v>
      </c>
      <c r="K371" s="1">
        <v>62</v>
      </c>
      <c r="L371" s="1">
        <v>25</v>
      </c>
      <c r="M371" s="1">
        <v>995</v>
      </c>
      <c r="N371" s="12">
        <v>107</v>
      </c>
      <c r="O371" s="12">
        <v>239</v>
      </c>
      <c r="P371" s="12">
        <v>0.44800000000000001</v>
      </c>
      <c r="Q371" s="7">
        <v>2</v>
      </c>
      <c r="R371" s="7">
        <v>10</v>
      </c>
      <c r="S371" s="7">
        <v>0.2</v>
      </c>
      <c r="T371" s="1">
        <v>105</v>
      </c>
      <c r="U371" s="1">
        <v>229</v>
      </c>
      <c r="V371" s="1">
        <v>0.45900000000000002</v>
      </c>
      <c r="W371" s="1">
        <v>0.45200000000000001</v>
      </c>
      <c r="X371" s="16">
        <v>45</v>
      </c>
      <c r="Y371" s="16">
        <v>64</v>
      </c>
      <c r="Z371" s="16">
        <v>0.70299999999999996</v>
      </c>
      <c r="AA371" s="20">
        <v>71</v>
      </c>
      <c r="AB371" s="20">
        <v>187</v>
      </c>
      <c r="AC371" s="20">
        <v>258</v>
      </c>
      <c r="AD371" s="32">
        <v>46</v>
      </c>
      <c r="AE371" s="34">
        <v>21</v>
      </c>
      <c r="AF371" s="30">
        <v>13</v>
      </c>
      <c r="AG371" s="1">
        <v>41</v>
      </c>
      <c r="AH371" s="1">
        <v>113</v>
      </c>
      <c r="AI371" s="1">
        <v>261</v>
      </c>
      <c r="AJ371" s="1"/>
      <c r="AK371" s="4">
        <f>(AVERAGE(AM371:BB371)/0.87)*0.85+10</f>
        <v>74.787565743326667</v>
      </c>
      <c r="AL371" s="4">
        <f>AVERAGE(AM371:BB371)</f>
        <v>66.311979054934355</v>
      </c>
      <c r="AM371" s="14">
        <f>((P371*100)*0.5+(N371/6.59)*0.5)*0.66+45</f>
        <v>65.142118361153265</v>
      </c>
      <c r="AN371" s="10">
        <f>(BS371-MIN(BS$2:BS$493))/(MAX(BS$2:BS$493)-MIN(BS$2:BS$493))*61 +45</f>
        <v>53.696495872218236</v>
      </c>
      <c r="AO371" s="18">
        <f>IF(Y371&gt;50,((Z371*107)*0.9+(X371/5)*0.1)*0.7+30,((Z371*90)*0.5+(X371/5)*0.5)*0.7+40)</f>
        <v>78.019229999999993</v>
      </c>
      <c r="AP371" s="39">
        <f>((AZ371/0.96)*0.4+(AS371/0.96)*0.3+(T371/6.3)*0.4)*0.6+40</f>
        <v>73.992593173023977</v>
      </c>
      <c r="AQ371" s="37">
        <f>(AE371/1.5)*0.57+47</f>
        <v>54.98</v>
      </c>
      <c r="AR371" s="24">
        <f>((AF371/1.8)*0.8+(F371/0.8)*0.2)*0.73+40</f>
        <v>58.817777777777778</v>
      </c>
      <c r="AS371" s="22">
        <f>((AA371/3)*0.6+(AC371/9)*0.2+(AZ371/0.96)*0.2)*0.75+40</f>
        <v>65.965087089803632</v>
      </c>
      <c r="AT371" s="26">
        <f>((AB371/7)*0.65+(AC371/9)*0.2+(AZ371/0.96)*0.25)*0.6+47</f>
        <v>71.873658518375052</v>
      </c>
      <c r="AU371" s="43">
        <f>((AD371/5.5)*0.95+(AY371/0.95)*0.17)*0.67+40</f>
        <v>53.275102265849284</v>
      </c>
      <c r="AV371" s="37">
        <f>(((AG371-321)/-3.21)*0.1+(AU371/0.95)*0.57+(AS371/0.95)*0.2+(AI371/20)*0.2)*0.6+40</f>
        <v>74.311113728967712</v>
      </c>
      <c r="AW371" s="42">
        <f>((AQ371/0.95)*0.4+(AS371/0.95)*0.2+(AR371/0.95)*0.2+(AY371/0.95)*0.2)*0.71+30</f>
        <v>75.001260803812556</v>
      </c>
      <c r="AX371" s="45">
        <f>(BI371*0.3+BK371*0.2+BM371*0.2+AY371*0.1+BN371*0.2)*0.8+30</f>
        <v>58.810421522265393</v>
      </c>
      <c r="AY371" s="47">
        <f>(BI371*0.2+BK371*0.2+BM371*0.2+(AQ371/0.96)*0.45)*0.79+30</f>
        <v>66.321908115671647</v>
      </c>
      <c r="AZ371" s="28">
        <f>(BI371*0.2+BJ371*0.3+(AC371/11)*0.3+(AR371/0.96)*0.1+BM371*0.1+(AY371/0.96)*0.1)*0.65+40</f>
        <v>70.496557374743219</v>
      </c>
      <c r="BA371" s="49">
        <f>IF(C371="C",(((AY371/0.95)*0.35+(AU371/0.95)*0.2+BK371*0.45)*0.55+30),IF(C371="PF",(((AY371/0.95)*0.4+(AU371/0.95)*0.25+BK371*0.35)*0.65+35),(((T371/6.3)*0.1+(AY371/0.95)*0.35+(AU371/0.95)*0.2+BK371*0.35)*0.65+40)))</f>
        <v>69.373480503447524</v>
      </c>
      <c r="BB371" s="45">
        <f>(BL371*0.3+BJ371*0.3+BI371*0.1+BN371*0.1+(AH371/2.8)*0.25)*0.62+40</f>
        <v>70.91485977184044</v>
      </c>
      <c r="BC371" s="5">
        <f>((D371-39)/-0.2)*0.5+50</f>
        <v>62.5</v>
      </c>
      <c r="BD371" s="5">
        <f>((F371-69)/0.19)*0.45+55</f>
        <v>81.05263157894737</v>
      </c>
      <c r="BE371" s="5">
        <f>((F371-85)/-0.16)*0.45+55</f>
        <v>69.0625</v>
      </c>
      <c r="BF371" s="5">
        <f>((G371-161)/1.34)*0.45+55</f>
        <v>79.850746268656707</v>
      </c>
      <c r="BG371" s="5">
        <f>((G371-295)/-1.34)*0.45+55</f>
        <v>75.149253731343279</v>
      </c>
      <c r="BH371" s="5">
        <f>(M371/29.81)*0.45+55</f>
        <v>70.02012747400201</v>
      </c>
      <c r="BI371" s="5">
        <f>((D371-39)/-0.2)</f>
        <v>25</v>
      </c>
      <c r="BJ371" s="5">
        <f>((F371-69)/0.19)</f>
        <v>57.89473684210526</v>
      </c>
      <c r="BK371" s="5">
        <f>((F371-85)/-0.16)</f>
        <v>31.25</v>
      </c>
      <c r="BL371" s="5">
        <f>((G371-161)/1.34)</f>
        <v>55.223880597014919</v>
      </c>
      <c r="BM371" s="5">
        <f>((G371-295)/-1.34)</f>
        <v>44.776119402985074</v>
      </c>
      <c r="BN371" s="5">
        <f>(M371/29.81)</f>
        <v>33.378061053337809</v>
      </c>
      <c r="BP371" s="51" t="s">
        <v>797</v>
      </c>
      <c r="BQ371" s="51" t="s">
        <v>781</v>
      </c>
      <c r="BS371">
        <v>55.167999999999999</v>
      </c>
    </row>
    <row r="372" spans="1:71" x14ac:dyDescent="0.25">
      <c r="A372" s="1">
        <v>213</v>
      </c>
      <c r="B372" s="1" t="s">
        <v>274</v>
      </c>
      <c r="C372" s="1" t="s">
        <v>25</v>
      </c>
      <c r="D372" s="1">
        <v>32</v>
      </c>
      <c r="E372" s="4">
        <f>(F372-5)</f>
        <v>78</v>
      </c>
      <c r="F372">
        <v>83</v>
      </c>
      <c r="G372">
        <v>250</v>
      </c>
      <c r="H372" t="s">
        <v>586</v>
      </c>
      <c r="I372" s="1" t="s">
        <v>614</v>
      </c>
      <c r="J372" s="1" t="s">
        <v>95</v>
      </c>
      <c r="K372" s="1">
        <v>67</v>
      </c>
      <c r="L372" s="1">
        <v>58</v>
      </c>
      <c r="M372" s="1">
        <v>1693</v>
      </c>
      <c r="N372" s="12">
        <v>307</v>
      </c>
      <c r="O372" s="12">
        <v>601</v>
      </c>
      <c r="P372" s="12">
        <v>0.51100000000000001</v>
      </c>
      <c r="Q372" s="7">
        <v>1</v>
      </c>
      <c r="R372" s="7">
        <v>5</v>
      </c>
      <c r="S372" s="7">
        <v>0.2</v>
      </c>
      <c r="T372" s="1">
        <v>306</v>
      </c>
      <c r="U372" s="1">
        <v>596</v>
      </c>
      <c r="V372" s="1">
        <v>0.51300000000000001</v>
      </c>
      <c r="W372" s="1">
        <v>0.51200000000000001</v>
      </c>
      <c r="X372" s="16">
        <v>122</v>
      </c>
      <c r="Y372" s="16">
        <v>202</v>
      </c>
      <c r="Z372" s="16">
        <v>0.60399999999999998</v>
      </c>
      <c r="AA372" s="20">
        <v>84</v>
      </c>
      <c r="AB372" s="20">
        <v>261</v>
      </c>
      <c r="AC372" s="20">
        <v>345</v>
      </c>
      <c r="AD372" s="32">
        <v>123</v>
      </c>
      <c r="AE372" s="34">
        <v>66</v>
      </c>
      <c r="AF372" s="30">
        <v>22</v>
      </c>
      <c r="AG372" s="1">
        <v>124</v>
      </c>
      <c r="AH372" s="1">
        <v>180</v>
      </c>
      <c r="AI372" s="1">
        <v>737</v>
      </c>
      <c r="AJ372" s="1"/>
      <c r="AK372" s="4">
        <f>(AVERAGE(AM372:BB372)/0.87)*0.85+10</f>
        <v>80.155093311752324</v>
      </c>
      <c r="AL372" s="4">
        <f>AVERAGE(AM372:BB372)</f>
        <v>71.805801389675906</v>
      </c>
      <c r="AM372" s="14">
        <f>((P372*100)*0.5+(N372/6.59)*0.5)*0.66+45</f>
        <v>77.236292867981788</v>
      </c>
      <c r="AN372" s="10">
        <f>(BS372-MIN(BS$2:BS$493))/(MAX(BS$2:BS$493)-MIN(BS$2:BS$493))*61 +45</f>
        <v>53.556229809763096</v>
      </c>
      <c r="AO372" s="18">
        <f>IF(Y372&gt;50,((Z372*107)*0.9+(X372/5)*0.1)*0.7+30,((Z372*90)*0.5+(X372/5)*0.5)*0.7+40)</f>
        <v>72.423639999999992</v>
      </c>
      <c r="AP372" s="39">
        <f>((AZ372/0.96)*0.4+(AS372/0.96)*0.3+(T372/6.3)*0.4)*0.6+40</f>
        <v>83.863526056106394</v>
      </c>
      <c r="AQ372" s="37">
        <f>(AE372/1.5)*0.57+47</f>
        <v>72.08</v>
      </c>
      <c r="AR372" s="24">
        <f>((AF372/1.8)*0.8+(F372/0.8)*0.2)*0.73+40</f>
        <v>62.285277777777779</v>
      </c>
      <c r="AS372" s="22">
        <f>((AA372/3)*0.6+(AC372/9)*0.2+(AZ372/0.96)*0.2)*0.75+40</f>
        <v>70.246927663755827</v>
      </c>
      <c r="AT372" s="26">
        <f>((AB372/7)*0.65+(AC372/9)*0.2+(AZ372/0.96)*0.25)*0.6+47</f>
        <v>78.038356235184395</v>
      </c>
      <c r="AU372" s="43">
        <f>((AD372/5.5)*0.95+(AY372/0.95)*0.17)*0.67+40</f>
        <v>62.567509848086125</v>
      </c>
      <c r="AV372" s="37">
        <f>(((AG372-321)/-3.21)*0.1+(AU372/0.95)*0.57+(AS372/0.95)*0.2+(AI372/20)*0.2)*0.6+40</f>
        <v>79.501842661913315</v>
      </c>
      <c r="AW372" s="42">
        <f>((AQ372/0.95)*0.4+(AS372/0.95)*0.2+(AR372/0.95)*0.2+(AY372/0.95)*0.2)*0.71+30</f>
        <v>81.747087035675577</v>
      </c>
      <c r="AX372" s="45">
        <f>(BI372*0.3+BK372*0.2+BM372*0.2+AY372*0.1+BN372*0.2)*0.8+30</f>
        <v>60.4202655364072</v>
      </c>
      <c r="AY372" s="47">
        <f>(BI372*0.2+BK372*0.2+BM372*0.2+(AQ372/0.96)*0.45)*0.79+30</f>
        <v>69.503095149253738</v>
      </c>
      <c r="AZ372" s="28">
        <f>(BI372*0.2+BJ372*0.3+(AC372/11)*0.3+(AR372/0.96)*0.1+BM372*0.1+(AY372/0.96)*0.1)*0.65+40</f>
        <v>76.140337048037281</v>
      </c>
      <c r="BA372" s="49">
        <f>IF(C372="C",(((AY372/0.95)*0.35+(AU372/0.95)*0.2+BK372*0.45)*0.55+30),IF(C372="PF",(((AY372/0.95)*0.4+(AU372/0.95)*0.25+BK372*0.35)*0.65+35),(((T372/6.3)*0.1+(AY372/0.95)*0.35+(AU372/0.95)*0.2+BK372*0.35)*0.65+40)))</f>
        <v>67.567986935915769</v>
      </c>
      <c r="BB372" s="45">
        <f>(BL372*0.3+BJ372*0.3+BI372*0.1+BN372*0.1+(AH372/2.8)*0.25)*0.62+40</f>
        <v>81.714447608956149</v>
      </c>
      <c r="BC372" s="5">
        <f>((D372-39)/-0.2)*0.5+50</f>
        <v>67.5</v>
      </c>
      <c r="BD372" s="5">
        <f>((F372-69)/0.19)*0.45+55</f>
        <v>88.15789473684211</v>
      </c>
      <c r="BE372" s="5">
        <f>((F372-85)/-0.16)*0.45+55</f>
        <v>60.625</v>
      </c>
      <c r="BF372" s="5">
        <f>((G372-161)/1.34)*0.45+55</f>
        <v>84.888059701492537</v>
      </c>
      <c r="BG372" s="5">
        <f>((G372-295)/-1.34)*0.45+55</f>
        <v>70.111940298507463</v>
      </c>
      <c r="BH372" s="5">
        <f>(M372/29.81)*0.45+55</f>
        <v>80.556860114055695</v>
      </c>
      <c r="BI372" s="5">
        <f>((D372-39)/-0.2)</f>
        <v>35</v>
      </c>
      <c r="BJ372" s="5">
        <f>((F372-69)/0.19)</f>
        <v>73.684210526315795</v>
      </c>
      <c r="BK372" s="5">
        <f>((F372-85)/-0.16)</f>
        <v>12.5</v>
      </c>
      <c r="BL372" s="5">
        <f>((G372-161)/1.34)</f>
        <v>66.417910447761187</v>
      </c>
      <c r="BM372" s="5">
        <f>((G372-295)/-1.34)</f>
        <v>33.582089552238806</v>
      </c>
      <c r="BN372" s="5">
        <f>(M372/29.81)</f>
        <v>56.793022475679308</v>
      </c>
      <c r="BP372" s="51" t="s">
        <v>786</v>
      </c>
      <c r="BQ372" s="51" t="s">
        <v>787</v>
      </c>
      <c r="BS372">
        <v>55.003999999999998</v>
      </c>
    </row>
    <row r="373" spans="1:71" x14ac:dyDescent="0.25">
      <c r="A373" s="1">
        <v>297</v>
      </c>
      <c r="B373" s="1" t="s">
        <v>359</v>
      </c>
      <c r="C373" s="1" t="s">
        <v>50</v>
      </c>
      <c r="D373" s="1">
        <v>30</v>
      </c>
      <c r="E373" s="4">
        <f>(F373-5)</f>
        <v>74</v>
      </c>
      <c r="F373">
        <v>79</v>
      </c>
      <c r="G373">
        <v>220</v>
      </c>
      <c r="H373" t="s">
        <v>676</v>
      </c>
      <c r="I373" s="1" t="s">
        <v>587</v>
      </c>
      <c r="J373" s="1" t="s">
        <v>65</v>
      </c>
      <c r="K373" s="1">
        <v>23</v>
      </c>
      <c r="L373" s="1">
        <v>0</v>
      </c>
      <c r="M373" s="1">
        <v>198</v>
      </c>
      <c r="N373" s="12">
        <v>15</v>
      </c>
      <c r="O373" s="12">
        <v>53</v>
      </c>
      <c r="P373" s="12">
        <v>0.28299999999999997</v>
      </c>
      <c r="Q373" s="7">
        <v>6</v>
      </c>
      <c r="R373" s="7">
        <v>33</v>
      </c>
      <c r="S373" s="7">
        <v>0.182</v>
      </c>
      <c r="T373" s="1">
        <v>9</v>
      </c>
      <c r="U373" s="1">
        <v>20</v>
      </c>
      <c r="V373" s="1">
        <v>0.45</v>
      </c>
      <c r="W373" s="1">
        <v>0.34</v>
      </c>
      <c r="X373" s="16">
        <v>0</v>
      </c>
      <c r="Y373" s="16">
        <v>0</v>
      </c>
      <c r="Z373" s="16"/>
      <c r="AA373" s="20">
        <v>0</v>
      </c>
      <c r="AB373" s="20">
        <v>20</v>
      </c>
      <c r="AC373" s="20">
        <v>20</v>
      </c>
      <c r="AD373" s="32">
        <v>11</v>
      </c>
      <c r="AE373" s="34">
        <v>3</v>
      </c>
      <c r="AF373" s="30">
        <v>1</v>
      </c>
      <c r="AG373" s="1">
        <v>5</v>
      </c>
      <c r="AH373" s="1">
        <v>20</v>
      </c>
      <c r="AI373" s="1">
        <v>36</v>
      </c>
      <c r="AJ373" s="1"/>
      <c r="AK373" s="4">
        <f>(AVERAGE(AM373:BB373)/0.87)*0.85+10</f>
        <v>68.276634540796607</v>
      </c>
      <c r="AL373" s="4">
        <f>AVERAGE(AM373:BB373)</f>
        <v>59.647849471168293</v>
      </c>
      <c r="AM373" s="14">
        <f>((P373*100)*0.5+(N373/6.59)*0.5)*0.66+45</f>
        <v>55.090138088012139</v>
      </c>
      <c r="AN373" s="10">
        <f>(BS373-MIN(BS$2:BS$493))/(MAX(BS$2:BS$493)-MIN(BS$2:BS$493))*61 +45</f>
        <v>53.500123384781048</v>
      </c>
      <c r="AO373" s="18">
        <f>IF(Y373&gt;50,((Z373*107)*0.9+(X373/5)*0.1)*0.7+30,((Z373*90)*0.5+(X373/5)*0.5)*0.7+40)</f>
        <v>40</v>
      </c>
      <c r="AP373" s="39">
        <f>((AZ373/0.96)*0.4+(AS373/0.96)*0.3+(T373/6.3)*0.4)*0.6+40</f>
        <v>67.046093397278639</v>
      </c>
      <c r="AQ373" s="37">
        <f>(AE373/1.5)*0.57+47</f>
        <v>48.14</v>
      </c>
      <c r="AR373" s="24">
        <f>((AF373/1.8)*0.8+(F373/0.8)*0.2)*0.73+40</f>
        <v>54.741944444444442</v>
      </c>
      <c r="AS373" s="22">
        <f>((AA373/3)*0.6+(AC373/9)*0.2+(AZ373/0.96)*0.2)*0.75+40</f>
        <v>51.041437531611095</v>
      </c>
      <c r="AT373" s="26">
        <f>((AB373/7)*0.65+(AC373/9)*0.2+(AZ373/0.96)*0.25)*0.6+47</f>
        <v>59.089056579230139</v>
      </c>
      <c r="AU373" s="43">
        <f>((AD373/5.5)*0.95+(AY373/0.95)*0.17)*0.67+40</f>
        <v>49.630277898026321</v>
      </c>
      <c r="AV373" s="37">
        <f>(((AG373-321)/-3.21)*0.1+(AU373/0.95)*0.57+(AS373/0.95)*0.2+(AI373/20)*0.2)*0.6+40</f>
        <v>70.43678157704143</v>
      </c>
      <c r="AW373" s="42">
        <f>((AQ373/0.95)*0.4+(AS373/0.95)*0.2+(AR373/0.95)*0.2+(AY373/0.95)*0.2)*0.71+30</f>
        <v>70.622240338691171</v>
      </c>
      <c r="AX373" s="45">
        <f>(BI373*0.3+BK373*0.2+BM373*0.2+AY373*0.1+BN373*0.2)*0.8+30</f>
        <v>62.394364694470454</v>
      </c>
      <c r="AY373" s="47">
        <f>(BI373*0.2+BK373*0.2+BM373*0.2+(AQ373/0.96)*0.45)*0.79+30</f>
        <v>69.70512733208956</v>
      </c>
      <c r="AZ373" s="28">
        <f>(BI373*0.2+BJ373*0.3+(AC373/11)*0.3+(AR373/0.96)*0.1+BM373*0.1+(AY373/0.96)*0.1)*0.65+40</f>
        <v>68.531866868977659</v>
      </c>
      <c r="BA373" s="49">
        <f>IF(C373="C",(((AY373/0.95)*0.35+(AU373/0.95)*0.2+BK373*0.45)*0.55+30),IF(C373="PF",(((AY373/0.95)*0.4+(AU373/0.95)*0.25+BK373*0.35)*0.65+35),(((T373/6.3)*0.1+(AY373/0.95)*0.35+(AU373/0.95)*0.2+BK373*0.35)*0.65+40)))</f>
        <v>72.108162505797992</v>
      </c>
      <c r="BB373" s="45">
        <f>(BL373*0.3+BJ373*0.3+BI373*0.1+BN373*0.1+(AH373/2.8)*0.25)*0.62+40</f>
        <v>62.28797689824053</v>
      </c>
      <c r="BC373" s="5">
        <f>((D373-39)/-0.2)*0.5+50</f>
        <v>72.5</v>
      </c>
      <c r="BD373" s="5">
        <f>((F373-69)/0.19)*0.45+55</f>
        <v>78.68421052631578</v>
      </c>
      <c r="BE373" s="5">
        <f>((F373-85)/-0.16)*0.45+55</f>
        <v>71.875</v>
      </c>
      <c r="BF373" s="5">
        <f>((G373-161)/1.34)*0.45+55</f>
        <v>74.81343283582089</v>
      </c>
      <c r="BG373" s="5">
        <f>((G373-295)/-1.34)*0.45+55</f>
        <v>80.18656716417911</v>
      </c>
      <c r="BH373" s="5">
        <f>(M373/29.81)*0.45+55</f>
        <v>57.988929889298895</v>
      </c>
      <c r="BI373" s="5">
        <f>((D373-39)/-0.2)</f>
        <v>45</v>
      </c>
      <c r="BJ373" s="5">
        <f>((F373-69)/0.19)</f>
        <v>52.631578947368418</v>
      </c>
      <c r="BK373" s="5">
        <f>((F373-85)/-0.16)</f>
        <v>37.5</v>
      </c>
      <c r="BL373" s="5">
        <f>((G373-161)/1.34)</f>
        <v>44.029850746268657</v>
      </c>
      <c r="BM373" s="5">
        <f>((G373-295)/-1.34)</f>
        <v>55.970149253731343</v>
      </c>
      <c r="BN373" s="5">
        <f>(M373/29.81)</f>
        <v>6.6420664206642073</v>
      </c>
      <c r="BP373" s="51" t="s">
        <v>798</v>
      </c>
      <c r="BQ373" s="51" t="s">
        <v>787</v>
      </c>
      <c r="BS373">
        <v>54.938400000000001</v>
      </c>
    </row>
    <row r="374" spans="1:71" x14ac:dyDescent="0.25">
      <c r="A374" s="1">
        <v>272</v>
      </c>
      <c r="B374" s="1" t="s">
        <v>334</v>
      </c>
      <c r="C374" s="1" t="s">
        <v>33</v>
      </c>
      <c r="D374" s="1">
        <v>23</v>
      </c>
      <c r="E374" s="4">
        <f>(F374-5)</f>
        <v>78</v>
      </c>
      <c r="F374">
        <v>83</v>
      </c>
      <c r="G374">
        <v>220</v>
      </c>
      <c r="H374" t="s">
        <v>586</v>
      </c>
      <c r="I374" s="1" t="s">
        <v>587</v>
      </c>
      <c r="J374" s="1" t="s">
        <v>38</v>
      </c>
      <c r="K374" s="1">
        <v>24</v>
      </c>
      <c r="L374" s="1">
        <v>1</v>
      </c>
      <c r="M374" s="1">
        <v>268</v>
      </c>
      <c r="N374" s="12">
        <v>36</v>
      </c>
      <c r="O374" s="12">
        <v>89</v>
      </c>
      <c r="P374" s="12">
        <v>0.40400000000000003</v>
      </c>
      <c r="Q374" s="7">
        <v>3</v>
      </c>
      <c r="R374" s="7">
        <v>16</v>
      </c>
      <c r="S374" s="7">
        <v>0.188</v>
      </c>
      <c r="T374" s="1">
        <v>33</v>
      </c>
      <c r="U374" s="1">
        <v>73</v>
      </c>
      <c r="V374" s="1">
        <v>0.45200000000000001</v>
      </c>
      <c r="W374" s="1">
        <v>0.42099999999999999</v>
      </c>
      <c r="X374" s="16">
        <v>18</v>
      </c>
      <c r="Y374" s="16">
        <v>28</v>
      </c>
      <c r="Z374" s="16">
        <v>0.64300000000000002</v>
      </c>
      <c r="AA374" s="20">
        <v>27</v>
      </c>
      <c r="AB374" s="20">
        <v>50</v>
      </c>
      <c r="AC374" s="20">
        <v>77</v>
      </c>
      <c r="AD374" s="32">
        <v>13</v>
      </c>
      <c r="AE374" s="34">
        <v>8</v>
      </c>
      <c r="AF374" s="30">
        <v>10</v>
      </c>
      <c r="AG374" s="1">
        <v>22</v>
      </c>
      <c r="AH374" s="1">
        <v>43</v>
      </c>
      <c r="AI374" s="1">
        <v>93</v>
      </c>
      <c r="AJ374" s="1"/>
      <c r="AK374" s="4">
        <f>(AVERAGE(AM374:BB374)/0.87)*0.85+10</f>
        <v>71.778790548980993</v>
      </c>
      <c r="AL374" s="4">
        <f>AVERAGE(AM374:BB374)</f>
        <v>63.232409150133499</v>
      </c>
      <c r="AM374" s="14">
        <f>((P374*100)*0.5+(N374/6.59)*0.5)*0.66+45</f>
        <v>60.13473141122914</v>
      </c>
      <c r="AN374" s="10">
        <f>(BS374-MIN(BS$2:BS$493))/(MAX(BS$2:BS$493)-MIN(BS$2:BS$493))*61 +45</f>
        <v>53.331804109834891</v>
      </c>
      <c r="AO374" s="18">
        <f>IF(Y374&gt;50,((Z374*107)*0.9+(X374/5)*0.1)*0.7+30,((Z374*90)*0.5+(X374/5)*0.5)*0.7+40)</f>
        <v>61.514499999999998</v>
      </c>
      <c r="AP374" s="39">
        <f>((AZ374/0.96)*0.4+(AS374/0.96)*0.3+(T374/6.3)*0.4)*0.6+40</f>
        <v>71.709692425818176</v>
      </c>
      <c r="AQ374" s="37">
        <f>(AE374/1.5)*0.57+47</f>
        <v>50.04</v>
      </c>
      <c r="AR374" s="24">
        <f>((AF374/1.8)*0.8+(F374/0.8)*0.2)*0.73+40</f>
        <v>58.391944444444448</v>
      </c>
      <c r="AS374" s="22">
        <f>((AA374/3)*0.6+(AC374/9)*0.2+(AZ374/0.96)*0.2)*0.75+40</f>
        <v>57.614479945179667</v>
      </c>
      <c r="AT374" s="26">
        <f>((AB374/7)*0.65+(AC374/9)*0.2+(AZ374/0.96)*0.25)*0.6+47</f>
        <v>63.093527564227287</v>
      </c>
      <c r="AU374" s="43">
        <f>((AD374/5.5)*0.95+(AY374/0.95)*0.17)*0.67+40</f>
        <v>50.135523315191392</v>
      </c>
      <c r="AV374" s="37">
        <f>(((AG374-321)/-3.21)*0.1+(AU374/0.95)*0.57+(AS374/0.95)*0.2+(AI374/20)*0.2)*0.6+40</f>
        <v>71.473191959588988</v>
      </c>
      <c r="AW374" s="42">
        <f>((AQ374/0.95)*0.4+(AS374/0.95)*0.2+(AR374/0.95)*0.2+(AY374/0.95)*0.2)*0.71+30</f>
        <v>73.059653323140367</v>
      </c>
      <c r="AX374" s="45">
        <f>(BI374*0.3+BK374*0.2+BM374*0.2+AY374*0.1+BN374*0.2)*0.8+30</f>
        <v>67.352765042508025</v>
      </c>
      <c r="AY374" s="47">
        <f>(BI374*0.2+BK374*0.2+BM374*0.2+(AQ374/0.96)*0.45)*0.79+30</f>
        <v>71.988721082089555</v>
      </c>
      <c r="AZ374" s="28">
        <f>(BI374*0.2+BJ374*0.3+(AC374/11)*0.3+(AR374/0.96)*0.1+BM374*0.1+(AY374/0.96)*0.1)*0.65+40</f>
        <v>78.599338315816524</v>
      </c>
      <c r="BA374" s="49">
        <f>IF(C374="C",(((AY374/0.95)*0.35+(AU374/0.95)*0.2+BK374*0.45)*0.55+30),IF(C374="PF",(((AY374/0.95)*0.4+(AU374/0.95)*0.25+BK374*0.35)*0.65+35),(((T374/6.3)*0.1+(AY374/0.95)*0.35+(AU374/0.95)*0.2+BK374*0.35)*0.65+40)))</f>
        <v>53.486104076813994</v>
      </c>
      <c r="BB374" s="45">
        <f>(BL374*0.3+BJ374*0.3+BI374*0.1+BN374*0.1+(AH374/2.8)*0.25)*0.62+40</f>
        <v>69.792569386253589</v>
      </c>
      <c r="BC374" s="5">
        <f>((D374-39)/-0.2)*0.5+50</f>
        <v>90</v>
      </c>
      <c r="BD374" s="5">
        <f>((F374-69)/0.19)*0.45+55</f>
        <v>88.15789473684211</v>
      </c>
      <c r="BE374" s="5">
        <f>((F374-85)/-0.16)*0.45+55</f>
        <v>60.625</v>
      </c>
      <c r="BF374" s="5">
        <f>((G374-161)/1.34)*0.45+55</f>
        <v>74.81343283582089</v>
      </c>
      <c r="BG374" s="5">
        <f>((G374-295)/-1.34)*0.45+55</f>
        <v>80.18656716417911</v>
      </c>
      <c r="BH374" s="5">
        <f>(M374/29.81)*0.45+55</f>
        <v>59.045622274404565</v>
      </c>
      <c r="BI374" s="5">
        <f>((D374-39)/-0.2)</f>
        <v>80</v>
      </c>
      <c r="BJ374" s="5">
        <f>((F374-69)/0.19)</f>
        <v>73.684210526315795</v>
      </c>
      <c r="BK374" s="5">
        <f>((F374-85)/-0.16)</f>
        <v>12.5</v>
      </c>
      <c r="BL374" s="5">
        <f>((G374-161)/1.34)</f>
        <v>44.029850746268657</v>
      </c>
      <c r="BM374" s="5">
        <f>((G374-295)/-1.34)</f>
        <v>55.970149253731343</v>
      </c>
      <c r="BN374" s="5">
        <f>(M374/29.81)</f>
        <v>8.9902717208990275</v>
      </c>
      <c r="BP374" s="51" t="s">
        <v>796</v>
      </c>
      <c r="BQ374" s="51" t="s">
        <v>790</v>
      </c>
      <c r="BS374">
        <v>54.741599999999998</v>
      </c>
    </row>
    <row r="375" spans="1:71" x14ac:dyDescent="0.25">
      <c r="A375" s="1">
        <v>409</v>
      </c>
      <c r="B375" s="1" t="s">
        <v>474</v>
      </c>
      <c r="C375" s="1" t="s">
        <v>33</v>
      </c>
      <c r="D375" s="1">
        <v>24</v>
      </c>
      <c r="E375" s="4">
        <f>(F375-5)</f>
        <v>77</v>
      </c>
      <c r="F375">
        <v>82</v>
      </c>
      <c r="G375">
        <v>248</v>
      </c>
      <c r="H375" t="s">
        <v>665</v>
      </c>
      <c r="I375" s="1" t="s">
        <v>604</v>
      </c>
      <c r="J375" s="1" t="s">
        <v>43</v>
      </c>
      <c r="K375" s="1">
        <v>73</v>
      </c>
      <c r="L375" s="1">
        <v>32</v>
      </c>
      <c r="M375" s="1">
        <v>1399</v>
      </c>
      <c r="N375" s="12">
        <v>238</v>
      </c>
      <c r="O375" s="12">
        <v>502</v>
      </c>
      <c r="P375" s="12">
        <v>0.47399999999999998</v>
      </c>
      <c r="Q375" s="7">
        <v>4</v>
      </c>
      <c r="R375" s="7">
        <v>22</v>
      </c>
      <c r="S375" s="7">
        <v>0.182</v>
      </c>
      <c r="T375" s="1">
        <v>234</v>
      </c>
      <c r="U375" s="1">
        <v>480</v>
      </c>
      <c r="V375" s="1">
        <v>0.48799999999999999</v>
      </c>
      <c r="W375" s="1">
        <v>0.47799999999999998</v>
      </c>
      <c r="X375" s="16">
        <v>106</v>
      </c>
      <c r="Y375" s="16">
        <v>137</v>
      </c>
      <c r="Z375" s="16">
        <v>0.77400000000000002</v>
      </c>
      <c r="AA375" s="20">
        <v>121</v>
      </c>
      <c r="AB375" s="20">
        <v>238</v>
      </c>
      <c r="AC375" s="20">
        <v>359</v>
      </c>
      <c r="AD375" s="32">
        <v>79</v>
      </c>
      <c r="AE375" s="34">
        <v>39</v>
      </c>
      <c r="AF375" s="30">
        <v>30</v>
      </c>
      <c r="AG375" s="1">
        <v>99</v>
      </c>
      <c r="AH375" s="1">
        <v>135</v>
      </c>
      <c r="AI375" s="1">
        <v>586</v>
      </c>
      <c r="AJ375" s="1"/>
      <c r="AK375" s="4">
        <f>(AVERAGE(AM375:BB375)/0.87)*0.85+10</f>
        <v>80.290475551519549</v>
      </c>
      <c r="AL375" s="4">
        <f>AVERAGE(AM375:BB375)</f>
        <v>71.944369093908236</v>
      </c>
      <c r="AM375" s="14">
        <f>((P375*100)*0.5+(N375/6.59)*0.5)*0.66+45</f>
        <v>72.560057663125946</v>
      </c>
      <c r="AN375" s="10">
        <f>(BS375-MIN(BS$2:BS$493))/(MAX(BS$2:BS$493)-MIN(BS$2:BS$493))*61 +45</f>
        <v>53.219591259870782</v>
      </c>
      <c r="AO375" s="18">
        <f>IF(Y375&gt;50,((Z375*107)*0.9+(X375/5)*0.1)*0.7+30,((Z375*90)*0.5+(X375/5)*0.5)*0.7+40)</f>
        <v>83.659339999999986</v>
      </c>
      <c r="AP375" s="39">
        <f>((AZ375/0.96)*0.4+(AS375/0.96)*0.3+(T375/6.3)*0.4)*0.6+40</f>
        <v>83.583586018138789</v>
      </c>
      <c r="AQ375" s="37">
        <f>(AE375/1.5)*0.57+47</f>
        <v>61.82</v>
      </c>
      <c r="AR375" s="24">
        <f>((AF375/1.8)*0.8+(F375/0.8)*0.2)*0.73+40</f>
        <v>64.698333333333338</v>
      </c>
      <c r="AS375" s="22">
        <f>((AA375/3)*0.6+(AC375/9)*0.2+(AZ375/0.96)*0.2)*0.75+40</f>
        <v>76.801473363460914</v>
      </c>
      <c r="AT375" s="26">
        <f>((AB375/7)*0.65+(AC375/9)*0.2+(AZ375/0.96)*0.25)*0.6+47</f>
        <v>77.714806696794255</v>
      </c>
      <c r="AU375" s="43">
        <f>((AD375/5.5)*0.95+(AY375/0.95)*0.17)*0.67+40</f>
        <v>57.924385509270337</v>
      </c>
      <c r="AV375" s="37">
        <f>(((AG375-321)/-3.21)*0.1+(AU375/0.95)*0.57+(AS375/0.95)*0.2+(AI375/20)*0.2)*0.6+40</f>
        <v>78.219550234265398</v>
      </c>
      <c r="AW375" s="42">
        <f>((AQ375/0.95)*0.4+(AS375/0.95)*0.2+(AR375/0.95)*0.2+(AY375/0.95)*0.2)*0.71+30</f>
        <v>80.579924149266304</v>
      </c>
      <c r="AX375" s="45">
        <f>(BI375*0.3+BK375*0.2+BM375*0.2+AY375*0.1+BN375*0.2)*0.8+30</f>
        <v>69.980590716440446</v>
      </c>
      <c r="AY375" s="47">
        <f>(BI375*0.2+BK375*0.2+BM375*0.2+(AQ375/0.96)*0.45)*0.79+30</f>
        <v>73.247009794776119</v>
      </c>
      <c r="AZ375" s="28">
        <f>(BI375*0.2+BJ375*0.3+(AC375/11)*0.3+(AR375/0.96)*0.1+BM375*0.1+(AY375/0.96)*0.1)*0.65+40</f>
        <v>81.07609619281655</v>
      </c>
      <c r="BA375" s="49">
        <f>IF(C375="C",(((AY375/0.95)*0.35+(AU375/0.95)*0.2+BK375*0.45)*0.55+30),IF(C375="PF",(((AY375/0.95)*0.4+(AU375/0.95)*0.25+BK375*0.35)*0.65+35),(((T375/6.3)*0.1+(AY375/0.95)*0.35+(AU375/0.95)*0.2+BK375*0.35)*0.65+40)))</f>
        <v>56.189816359488567</v>
      </c>
      <c r="BB375" s="45">
        <f>(BL375*0.3+BJ375*0.3+BI375*0.1+BN375*0.1+(AH375/2.8)*0.25)*0.62+40</f>
        <v>79.835344211484013</v>
      </c>
      <c r="BC375" s="5">
        <f>((D375-39)/-0.2)*0.5+50</f>
        <v>87.5</v>
      </c>
      <c r="BD375" s="5">
        <f>((F375-69)/0.19)*0.45+55</f>
        <v>85.78947368421052</v>
      </c>
      <c r="BE375" s="5">
        <f>((F375-85)/-0.16)*0.45+55</f>
        <v>63.4375</v>
      </c>
      <c r="BF375" s="5">
        <f>((G375-161)/1.34)*0.45+55</f>
        <v>84.21641791044776</v>
      </c>
      <c r="BG375" s="5">
        <f>((G375-295)/-1.34)*0.45+55</f>
        <v>70.78358208955224</v>
      </c>
      <c r="BH375" s="5">
        <f>(M375/29.81)*0.45+55</f>
        <v>76.118752096611871</v>
      </c>
      <c r="BI375" s="5">
        <f>((D375-39)/-0.2)</f>
        <v>75</v>
      </c>
      <c r="BJ375" s="5">
        <f>((F375-69)/0.19)</f>
        <v>68.421052631578945</v>
      </c>
      <c r="BK375" s="5">
        <f>((F375-85)/-0.16)</f>
        <v>18.75</v>
      </c>
      <c r="BL375" s="5">
        <f>((G375-161)/1.34)</f>
        <v>64.925373134328353</v>
      </c>
      <c r="BM375" s="5">
        <f>((G375-295)/-1.34)</f>
        <v>35.07462686567164</v>
      </c>
      <c r="BN375" s="5">
        <f>(M375/29.81)</f>
        <v>46.93056021469306</v>
      </c>
      <c r="BP375" s="51" t="s">
        <v>795</v>
      </c>
      <c r="BQ375" s="51" t="s">
        <v>787</v>
      </c>
      <c r="BS375">
        <v>54.610399999999998</v>
      </c>
    </row>
    <row r="376" spans="1:71" x14ac:dyDescent="0.25">
      <c r="A376" s="1">
        <v>166</v>
      </c>
      <c r="B376" s="1" t="s">
        <v>227</v>
      </c>
      <c r="C376" s="1" t="s">
        <v>33</v>
      </c>
      <c r="D376" s="1">
        <v>30</v>
      </c>
      <c r="E376" s="4">
        <f>(F376-5)</f>
        <v>80</v>
      </c>
      <c r="F376">
        <v>85</v>
      </c>
      <c r="G376">
        <v>265</v>
      </c>
      <c r="H376" t="s">
        <v>586</v>
      </c>
      <c r="I376" s="1" t="s">
        <v>605</v>
      </c>
      <c r="J376" s="1" t="s">
        <v>31</v>
      </c>
      <c r="K376" s="1">
        <v>81</v>
      </c>
      <c r="L376" s="1">
        <v>81</v>
      </c>
      <c r="M376" s="1">
        <v>2687</v>
      </c>
      <c r="N376" s="12">
        <v>530</v>
      </c>
      <c r="O376" s="12">
        <v>1072</v>
      </c>
      <c r="P376" s="12">
        <v>0.49399999999999999</v>
      </c>
      <c r="Q376" s="7">
        <v>3</v>
      </c>
      <c r="R376" s="7">
        <v>17</v>
      </c>
      <c r="S376" s="7">
        <v>0.17599999999999999</v>
      </c>
      <c r="T376" s="1">
        <v>527</v>
      </c>
      <c r="U376" s="1">
        <v>1055</v>
      </c>
      <c r="V376" s="1">
        <v>0.5</v>
      </c>
      <c r="W376" s="1">
        <v>0.496</v>
      </c>
      <c r="X376" s="16">
        <v>350</v>
      </c>
      <c r="Y376" s="16">
        <v>440</v>
      </c>
      <c r="Z376" s="16">
        <v>0.79500000000000004</v>
      </c>
      <c r="AA376" s="20">
        <v>115</v>
      </c>
      <c r="AB376" s="20">
        <v>515</v>
      </c>
      <c r="AC376" s="20">
        <v>630</v>
      </c>
      <c r="AD376" s="32">
        <v>307</v>
      </c>
      <c r="AE376" s="34">
        <v>70</v>
      </c>
      <c r="AF376" s="30">
        <v>131</v>
      </c>
      <c r="AG376" s="1">
        <v>176</v>
      </c>
      <c r="AH376" s="1">
        <v>208</v>
      </c>
      <c r="AI376" s="1">
        <v>1413</v>
      </c>
      <c r="AJ376" s="1"/>
      <c r="AK376" s="4">
        <f>(AVERAGE(AM376:BB376)/0.87)*0.85+10</f>
        <v>88.889103221185977</v>
      </c>
      <c r="AL376" s="4">
        <f>AVERAGE(AM376:BB376)</f>
        <v>80.745317414625646</v>
      </c>
      <c r="AM376" s="14">
        <f>((P376*100)*0.5+(N376/6.59)*0.5)*0.66+45</f>
        <v>87.842212443095605</v>
      </c>
      <c r="AN376" s="10">
        <f>(BS376-MIN(BS$2:BS$493))/(MAX(BS$2:BS$493)-MIN(BS$2:BS$493))*61 +45</f>
        <v>52.826846284996407</v>
      </c>
      <c r="AO376" s="18">
        <f>IF(Y376&gt;50,((Z376*107)*0.9+(X376/5)*0.1)*0.7+30,((Z376*90)*0.5+(X376/5)*0.5)*0.7+40)</f>
        <v>88.490949999999998</v>
      </c>
      <c r="AP376" s="39">
        <v>94</v>
      </c>
      <c r="AQ376" s="37">
        <f>(AE376/1.5)*0.57+47</f>
        <v>73.599999999999994</v>
      </c>
      <c r="AR376" s="24">
        <v>94</v>
      </c>
      <c r="AS376" s="22">
        <f>((AA376/3)*0.6+(AC376/9)*0.2+(AZ376/0.96)*0.2)*0.75+40</f>
        <v>81.16509283370408</v>
      </c>
      <c r="AT376" s="26">
        <v>95</v>
      </c>
      <c r="AU376" s="43">
        <f>((AD376/5.5)*0.95+(AY376/0.95)*0.17)*0.67+40</f>
        <v>83.66940272727274</v>
      </c>
      <c r="AV376" s="37">
        <f>(((AG376-321)/-3.21)*0.1+(AU376/0.95)*0.57+(AS376/0.95)*0.2+(AI376/20)*0.2)*0.6+40</f>
        <v>91.561698134644161</v>
      </c>
      <c r="AW376" s="42">
        <f>((AQ376/0.95)*0.4+(AS376/0.95)*0.2+(AR376/0.95)*0.2+(AY376/0.95)*0.2)*0.71+30</f>
        <v>88.334707041945975</v>
      </c>
      <c r="AX376" s="45">
        <f>(BI376*0.3+BK376*0.2+BM376*0.2+AY376*0.1+BN376*0.2)*0.8+30</f>
        <v>64.23628066510787</v>
      </c>
      <c r="AY376" s="47">
        <f>(BI376*0.2+BK376*0.2+BM376*0.2+(AQ376/0.96)*0.45)*0.79+30</f>
        <v>67.902313432835825</v>
      </c>
      <c r="AZ376" s="28">
        <f>(BI376*0.2+BJ376*0.3+(AC376/11)*0.3+(AR376/0.96)*0.1+BM376*0.1+(AY376/0.96)*0.1)*0.65+40</f>
        <v>85.856594135706047</v>
      </c>
      <c r="BA376" s="49">
        <f>IF(C376="C",(((AY376/0.95)*0.35+(AU376/0.95)*0.2+BK376*0.45)*0.55+30),IF(C376="PF",(((AY376/0.95)*0.4+(AU376/0.95)*0.25+BK376*0.35)*0.65+35),(((T376/6.3)*0.1+(AY376/0.95)*0.35+(AU376/0.95)*0.2+BK376*0.35)*0.65+40)))</f>
        <v>53.447189090337787</v>
      </c>
      <c r="BB376" s="45">
        <f>(BL376*0.3+BJ376*0.3+BI376*0.1+BN376*0.1+(AH376/2.8)*0.25)*0.62+40</f>
        <v>89.991791844363803</v>
      </c>
      <c r="BC376" s="5">
        <f>((D376-39)/-0.2)*0.5+50</f>
        <v>72.5</v>
      </c>
      <c r="BD376" s="5">
        <f>((F376-69)/0.19)*0.45+55</f>
        <v>92.89473684210526</v>
      </c>
      <c r="BE376" s="5">
        <f>((F376-85)/-0.16)*0.45+55</f>
        <v>55</v>
      </c>
      <c r="BF376" s="5">
        <f>((G376-161)/1.34)*0.45+55</f>
        <v>89.925373134328368</v>
      </c>
      <c r="BG376" s="5">
        <f>((G376-295)/-1.34)*0.45+55</f>
        <v>65.074626865671647</v>
      </c>
      <c r="BH376" s="5">
        <f>(M376/29.81)*0.45+55</f>
        <v>95.56189198255619</v>
      </c>
      <c r="BI376" s="5">
        <f>((D376-39)/-0.2)</f>
        <v>45</v>
      </c>
      <c r="BJ376" s="5">
        <f>((F376-69)/0.19)</f>
        <v>84.21052631578948</v>
      </c>
      <c r="BK376" s="5">
        <f>((F376-85)/-0.16)</f>
        <v>0</v>
      </c>
      <c r="BL376" s="5">
        <f>((G376-161)/1.34)</f>
        <v>77.611940298507463</v>
      </c>
      <c r="BM376" s="5">
        <f>((G376-295)/-1.34)</f>
        <v>22.388059701492537</v>
      </c>
      <c r="BN376" s="5">
        <f>(M376/29.81)</f>
        <v>90.137537739013752</v>
      </c>
      <c r="BP376" s="51" t="s">
        <v>796</v>
      </c>
      <c r="BQ376" s="51" t="s">
        <v>790</v>
      </c>
      <c r="BS376">
        <v>54.151199999999996</v>
      </c>
    </row>
    <row r="377" spans="1:71" x14ac:dyDescent="0.25">
      <c r="A377" s="1">
        <v>321</v>
      </c>
      <c r="B377" s="1" t="s">
        <v>383</v>
      </c>
      <c r="C377" s="1" t="s">
        <v>25</v>
      </c>
      <c r="D377" s="1">
        <v>22</v>
      </c>
      <c r="E377" s="4">
        <f>(F377-5)</f>
        <v>76</v>
      </c>
      <c r="F377">
        <v>81</v>
      </c>
      <c r="G377">
        <v>210</v>
      </c>
      <c r="H377" t="s">
        <v>701</v>
      </c>
      <c r="I377" s="1" t="s">
        <v>587</v>
      </c>
      <c r="J377" s="1" t="s">
        <v>65</v>
      </c>
      <c r="K377" s="1">
        <v>10</v>
      </c>
      <c r="L377" s="1">
        <v>0</v>
      </c>
      <c r="M377" s="1">
        <v>119</v>
      </c>
      <c r="N377" s="12">
        <v>9</v>
      </c>
      <c r="O377" s="12">
        <v>38</v>
      </c>
      <c r="P377" s="12">
        <v>0.23699999999999999</v>
      </c>
      <c r="Q377" s="7">
        <v>3</v>
      </c>
      <c r="R377" s="7">
        <v>18</v>
      </c>
      <c r="S377" s="7">
        <v>0.16700000000000001</v>
      </c>
      <c r="T377" s="1">
        <v>6</v>
      </c>
      <c r="U377" s="1">
        <v>20</v>
      </c>
      <c r="V377" s="1">
        <v>0.3</v>
      </c>
      <c r="W377" s="1">
        <v>0.27600000000000002</v>
      </c>
      <c r="X377" s="16">
        <v>8</v>
      </c>
      <c r="Y377" s="16">
        <v>11</v>
      </c>
      <c r="Z377" s="16">
        <v>0.72699999999999998</v>
      </c>
      <c r="AA377" s="20">
        <v>4</v>
      </c>
      <c r="AB377" s="20">
        <v>16</v>
      </c>
      <c r="AC377" s="20">
        <v>20</v>
      </c>
      <c r="AD377" s="32">
        <v>8</v>
      </c>
      <c r="AE377" s="34">
        <v>7</v>
      </c>
      <c r="AF377" s="30">
        <v>5</v>
      </c>
      <c r="AG377" s="1">
        <v>5</v>
      </c>
      <c r="AH377" s="1">
        <v>9</v>
      </c>
      <c r="AI377" s="1">
        <v>29</v>
      </c>
      <c r="AJ377" s="1"/>
      <c r="AK377" s="4">
        <f>(AVERAGE(AM377:BB377)/0.87)*0.85+10</f>
        <v>71.635769764023976</v>
      </c>
      <c r="AL377" s="4">
        <f>AVERAGE(AM377:BB377)</f>
        <v>63.086023170236302</v>
      </c>
      <c r="AM377" s="14">
        <f>((P377*100)*0.5+(N377/6.59)*0.5)*0.66+45</f>
        <v>53.271682852807288</v>
      </c>
      <c r="AN377" s="10">
        <f>(BS377-MIN(BS$2:BS$493))/(MAX(BS$2:BS$493)-MIN(BS$2:BS$493))*61 +45</f>
        <v>52.448127916367554</v>
      </c>
      <c r="AO377" s="18">
        <f>IF(Y377&gt;50,((Z377*107)*0.9+(X377/5)*0.1)*0.7+30,((Z377*90)*0.5+(X377/5)*0.5)*0.7+40)</f>
        <v>63.460499999999996</v>
      </c>
      <c r="AP377" s="39">
        <f>((AZ377/0.96)*0.4+(AS377/0.96)*0.3+(T377/6.3)*0.4)*0.6+40</f>
        <v>69.351978381281626</v>
      </c>
      <c r="AQ377" s="37">
        <f>(AE377/1.5)*0.57+47</f>
        <v>49.66</v>
      </c>
      <c r="AR377" s="24">
        <f>((AF377/1.8)*0.8+(F377/0.8)*0.2)*0.73+40</f>
        <v>56.404722222222219</v>
      </c>
      <c r="AS377" s="22">
        <f>((AA377/3)*0.6+(AC377/9)*0.2+(AZ377/0.96)*0.2)*0.75+40</f>
        <v>52.932442118066312</v>
      </c>
      <c r="AT377" s="26">
        <f>((AB377/7)*0.65+(AC377/9)*0.2+(AZ377/0.96)*0.25)*0.6+47</f>
        <v>60.157204022828218</v>
      </c>
      <c r="AU377" s="43">
        <f>((AD377/5.5)*0.95+(AY377/0.95)*0.17)*0.67+40</f>
        <v>50.012892882476081</v>
      </c>
      <c r="AV377" s="37">
        <f>(((AG377-321)/-3.21)*0.1+(AU377/0.95)*0.57+(AS377/0.95)*0.2+(AI377/20)*0.2)*0.6+40</f>
        <v>70.771386708679799</v>
      </c>
      <c r="AW377" s="42">
        <f>((AQ377/0.95)*0.4+(AS377/0.95)*0.2+(AR377/0.95)*0.2+(AY377/0.95)*0.2)*0.71+30</f>
        <v>72.517680529787981</v>
      </c>
      <c r="AX377" s="45">
        <f>(BI377*0.3+BK377*0.2+BM377*0.2+AY377*0.1+BN377*0.2)*0.8+30</f>
        <v>71.251334117783273</v>
      </c>
      <c r="AY377" s="47">
        <f>(BI377*0.2+BK377*0.2+BM377*0.2+(AQ377/0.96)*0.45)*0.79+30</f>
        <v>75.792106809701494</v>
      </c>
      <c r="AZ377" s="28">
        <f>(BI377*0.2+BJ377*0.3+(AC377/11)*0.3+(AR377/0.96)*0.1+BM377*0.1+(AY377/0.96)*0.1)*0.65+40</f>
        <v>76.794296222291052</v>
      </c>
      <c r="BA377" s="49">
        <f>IF(C377="C",(((AY377/0.95)*0.35+(AU377/0.95)*0.2+BK377*0.45)*0.55+30),IF(C377="PF",(((AY377/0.95)*0.4+(AU377/0.95)*0.25+BK377*0.35)*0.65+35),(((T377/6.3)*0.1+(AY377/0.95)*0.35+(AU377/0.95)*0.2+BK377*0.35)*0.65+40)))</f>
        <v>69.985439856762895</v>
      </c>
      <c r="BB377" s="45">
        <f>(BL377*0.3+BJ377*0.3+BI377*0.1+BN377*0.1+(AH377/2.8)*0.25)*0.62+40</f>
        <v>64.564576082725097</v>
      </c>
      <c r="BC377" s="5">
        <f>((D377-39)/-0.2)*0.5+50</f>
        <v>92.5</v>
      </c>
      <c r="BD377" s="5">
        <f>((F377-69)/0.19)*0.45+55</f>
        <v>83.421052631578945</v>
      </c>
      <c r="BE377" s="5">
        <f>((F377-85)/-0.16)*0.45+55</f>
        <v>66.25</v>
      </c>
      <c r="BF377" s="5">
        <f>((G377-161)/1.34)*0.45+55</f>
        <v>71.455223880597018</v>
      </c>
      <c r="BG377" s="5">
        <f>((G377-295)/-1.34)*0.45+55</f>
        <v>83.544776119402982</v>
      </c>
      <c r="BH377" s="5">
        <f>(M377/29.81)*0.45+55</f>
        <v>56.796377054679638</v>
      </c>
      <c r="BI377" s="5">
        <f>((D377-39)/-0.2)</f>
        <v>85</v>
      </c>
      <c r="BJ377" s="5">
        <f>((F377-69)/0.19)</f>
        <v>63.157894736842103</v>
      </c>
      <c r="BK377" s="5">
        <f>((F377-85)/-0.16)</f>
        <v>25</v>
      </c>
      <c r="BL377" s="5">
        <f>((G377-161)/1.34)</f>
        <v>36.567164179104473</v>
      </c>
      <c r="BM377" s="5">
        <f>((G377-295)/-1.34)</f>
        <v>63.432835820895519</v>
      </c>
      <c r="BN377" s="5">
        <f>(M377/29.81)</f>
        <v>3.9919490103991953</v>
      </c>
      <c r="BP377" s="51" t="s">
        <v>793</v>
      </c>
      <c r="BQ377" s="51" t="s">
        <v>787</v>
      </c>
      <c r="BS377">
        <v>53.708399999999997</v>
      </c>
    </row>
    <row r="378" spans="1:71" x14ac:dyDescent="0.25">
      <c r="A378" s="1">
        <v>152</v>
      </c>
      <c r="B378" s="1" t="s">
        <v>213</v>
      </c>
      <c r="C378" s="1" t="s">
        <v>25</v>
      </c>
      <c r="D378" s="1">
        <v>23</v>
      </c>
      <c r="E378" s="4">
        <f>(F378-5)</f>
        <v>77</v>
      </c>
      <c r="F378">
        <v>82</v>
      </c>
      <c r="G378">
        <v>262</v>
      </c>
      <c r="H378" t="s">
        <v>622</v>
      </c>
      <c r="I378" s="1" t="s">
        <v>587</v>
      </c>
      <c r="J378" s="1" t="s">
        <v>99</v>
      </c>
      <c r="K378" s="1">
        <v>74</v>
      </c>
      <c r="L378" s="1">
        <v>74</v>
      </c>
      <c r="M378" s="1">
        <v>2280</v>
      </c>
      <c r="N378" s="12">
        <v>482</v>
      </c>
      <c r="O378" s="12">
        <v>918</v>
      </c>
      <c r="P378" s="12">
        <v>0.52500000000000002</v>
      </c>
      <c r="Q378" s="7">
        <v>1</v>
      </c>
      <c r="R378" s="7">
        <v>6</v>
      </c>
      <c r="S378" s="7">
        <v>0.16700000000000001</v>
      </c>
      <c r="T378" s="1">
        <v>481</v>
      </c>
      <c r="U378" s="1">
        <v>912</v>
      </c>
      <c r="V378" s="1">
        <v>0.52700000000000002</v>
      </c>
      <c r="W378" s="1">
        <v>0.52600000000000002</v>
      </c>
      <c r="X378" s="16">
        <v>222</v>
      </c>
      <c r="Y378" s="16">
        <v>332</v>
      </c>
      <c r="Z378" s="16">
        <v>0.66900000000000004</v>
      </c>
      <c r="AA378" s="20">
        <v>196</v>
      </c>
      <c r="AB378" s="20">
        <v>411</v>
      </c>
      <c r="AC378" s="20">
        <v>607</v>
      </c>
      <c r="AD378" s="32">
        <v>112</v>
      </c>
      <c r="AE378" s="34">
        <v>60</v>
      </c>
      <c r="AF378" s="30">
        <v>123</v>
      </c>
      <c r="AG378" s="1">
        <v>121</v>
      </c>
      <c r="AH378" s="1">
        <v>210</v>
      </c>
      <c r="AI378" s="1">
        <v>1187</v>
      </c>
      <c r="AJ378" s="1"/>
      <c r="AK378" s="4">
        <f>(AVERAGE(AM378:BB378)/0.87)*0.85+10</f>
        <v>88.730745014207841</v>
      </c>
      <c r="AL378" s="4">
        <f>AVERAGE(AM378:BB378)</f>
        <v>80.583233132189207</v>
      </c>
      <c r="AM378" s="14">
        <f>((P378*100)*0.5+(N378/6.59)*0.5)*0.66+45</f>
        <v>86.461570561456753</v>
      </c>
      <c r="AN378" s="10">
        <f>(BS378-MIN(BS$2:BS$493))/(MAX(BS$2:BS$493)-MIN(BS$2:BS$493))*61 +45</f>
        <v>52.167595791457281</v>
      </c>
      <c r="AO378" s="18">
        <f>IF(Y378&gt;50,((Z378*107)*0.9+(X378/5)*0.1)*0.7+30,((Z378*90)*0.5+(X378/5)*0.5)*0.7+40)</f>
        <v>78.205289999999991</v>
      </c>
      <c r="AP378" s="39">
        <f>((AZ378/0.96)*0.4+(AS378/0.96)*0.27+(T378/6.3)*0.37)*0.6+40</f>
        <v>94.13945208351457</v>
      </c>
      <c r="AQ378" s="37">
        <f>(AE378/1.5)*0.57+47</f>
        <v>69.8</v>
      </c>
      <c r="AR378" s="24">
        <v>94</v>
      </c>
      <c r="AS378" s="22">
        <f>((AA378/3)*0.6+(AC378/9)*0.2+(AZ378/0.96)*0.2)*0.7+41</f>
        <v>90.652719930553019</v>
      </c>
      <c r="AT378" s="26">
        <f>((AB378/7)*0.65+(AC378/9)*0.2+(AZ378/0.96)*0.25)*0.6+47</f>
        <v>91.674580877973483</v>
      </c>
      <c r="AU378" s="43">
        <f>((AD378/5.5)*0.95+(AY378/0.95)*0.17)*0.67+40</f>
        <v>61.994486749401915</v>
      </c>
      <c r="AV378" s="37">
        <f>(((AG378-321)/-3.21)*0.1+(AU378/0.95)*0.57+(AS378/0.95)*0.2+(AI378/20)*0.2)*0.6+40</f>
        <v>84.629202872758611</v>
      </c>
      <c r="AW378" s="42">
        <f>((AQ378/0.95)*0.4+(AS378/0.95)*0.2+(AR378/0.95)*0.2+(AY378/0.95)*0.2)*0.71+30</f>
        <v>89.728798908786814</v>
      </c>
      <c r="AX378" s="45">
        <f>(BI378*0.3+BK378*0.2+BM378*0.2+AY378*0.1+BN378*0.2)*0.8+30</f>
        <v>74.405111282776005</v>
      </c>
      <c r="AY378" s="47">
        <f>(BI378*0.2+BK378*0.2+BM378*0.2+(AQ378/0.96)*0.45)*0.79+30</f>
        <v>75.341357276119396</v>
      </c>
      <c r="AZ378" s="28">
        <f>(BI378*0.2+BJ378*0.3+(AC378/11)*0.3+(AR378/0.96)*0.1+BM378*0.1+(AY378/0.96)*0.1)*0.65+40</f>
        <v>87.569127142839733</v>
      </c>
      <c r="BA378" s="49">
        <f>IF(C378="C",(((AY378/0.95)*0.35+(AU378/0.95)*0.2+BK378*0.45)*0.55+30),IF(C378="PF",(((AY378/0.95)*0.4+(AU378/0.95)*0.25+BK378*0.35)*0.65+35),(((T378/6.3)*0.1+(AY378/0.95)*0.35+(AU378/0.95)*0.2+BK378*0.35)*0.65+40)))</f>
        <v>70.489684987967223</v>
      </c>
      <c r="BB378" s="45">
        <f>(BL378*0.3+BJ378*0.3+BI378*0.1+BN378*0.1+(AH378/2.8)*0.25)*0.62+40</f>
        <v>88.072751649422514</v>
      </c>
      <c r="BC378" s="5">
        <f>((D378-39)/-0.2)*0.5+50</f>
        <v>90</v>
      </c>
      <c r="BD378" s="5">
        <f>((F378-69)/0.19)*0.45+55</f>
        <v>85.78947368421052</v>
      </c>
      <c r="BE378" s="5">
        <f>((F378-85)/-0.16)*0.45+55</f>
        <v>63.4375</v>
      </c>
      <c r="BF378" s="5">
        <f>((G378-161)/1.34)*0.45+55</f>
        <v>88.917910447761187</v>
      </c>
      <c r="BG378" s="5">
        <f>((G378-295)/-1.34)*0.45+55</f>
        <v>66.082089552238813</v>
      </c>
      <c r="BH378" s="5">
        <f>(M378/29.81)*0.45+55</f>
        <v>89.4179805434418</v>
      </c>
      <c r="BI378" s="5">
        <f>((D378-39)/-0.2)</f>
        <v>80</v>
      </c>
      <c r="BJ378" s="5">
        <f>((F378-69)/0.19)</f>
        <v>68.421052631578945</v>
      </c>
      <c r="BK378" s="5">
        <f>((F378-85)/-0.16)</f>
        <v>18.75</v>
      </c>
      <c r="BL378" s="5">
        <f>((G378-161)/1.34)</f>
        <v>75.373134328358205</v>
      </c>
      <c r="BM378" s="5">
        <f>((G378-295)/-1.34)</f>
        <v>24.626865671641788</v>
      </c>
      <c r="BN378" s="5">
        <f>(M378/29.81)</f>
        <v>76.484401207648446</v>
      </c>
      <c r="BP378" s="51" t="s">
        <v>797</v>
      </c>
      <c r="BQ378" s="51" t="s">
        <v>781</v>
      </c>
      <c r="BS378">
        <v>53.380399999999995</v>
      </c>
    </row>
    <row r="379" spans="1:71" x14ac:dyDescent="0.25">
      <c r="A379" s="1">
        <v>127</v>
      </c>
      <c r="B379" s="1" t="s">
        <v>187</v>
      </c>
      <c r="C379" s="1" t="s">
        <v>33</v>
      </c>
      <c r="D379" s="1">
        <v>25</v>
      </c>
      <c r="E379" s="4">
        <f>(F379-5)</f>
        <v>78</v>
      </c>
      <c r="F379">
        <v>83</v>
      </c>
      <c r="G379">
        <v>233</v>
      </c>
      <c r="H379" t="s">
        <v>644</v>
      </c>
      <c r="I379" s="1" t="s">
        <v>587</v>
      </c>
      <c r="J379" s="1" t="s">
        <v>36</v>
      </c>
      <c r="K379" s="1">
        <v>73</v>
      </c>
      <c r="L379" s="1">
        <v>49</v>
      </c>
      <c r="M379" s="1">
        <v>2193</v>
      </c>
      <c r="N379" s="12">
        <v>259</v>
      </c>
      <c r="O379" s="12">
        <v>512</v>
      </c>
      <c r="P379" s="12">
        <v>0.50600000000000001</v>
      </c>
      <c r="Q379" s="7">
        <v>1</v>
      </c>
      <c r="R379" s="7">
        <v>6</v>
      </c>
      <c r="S379" s="7">
        <v>0.16700000000000001</v>
      </c>
      <c r="T379" s="1">
        <v>258</v>
      </c>
      <c r="U379" s="1">
        <v>506</v>
      </c>
      <c r="V379" s="1">
        <v>0.51</v>
      </c>
      <c r="W379" s="1">
        <v>0.50700000000000001</v>
      </c>
      <c r="X379" s="16">
        <v>191</v>
      </c>
      <c r="Y379" s="16">
        <v>244</v>
      </c>
      <c r="Z379" s="16">
        <v>0.78300000000000003</v>
      </c>
      <c r="AA379" s="20">
        <v>223</v>
      </c>
      <c r="AB379" s="20">
        <v>386</v>
      </c>
      <c r="AC379" s="20">
        <v>609</v>
      </c>
      <c r="AD379" s="32">
        <v>146</v>
      </c>
      <c r="AE379" s="34">
        <v>71</v>
      </c>
      <c r="AF379" s="30">
        <v>126</v>
      </c>
      <c r="AG379" s="1">
        <v>126</v>
      </c>
      <c r="AH379" s="1">
        <v>188</v>
      </c>
      <c r="AI379" s="1">
        <v>710</v>
      </c>
      <c r="AJ379" s="1"/>
      <c r="AK379" s="4">
        <f>(AVERAGE(AM379:BB379)/0.87)*0.85+10</f>
        <v>87.916184649731363</v>
      </c>
      <c r="AL379" s="4">
        <f>AVERAGE(AM379:BB379)</f>
        <v>79.749506641489745</v>
      </c>
      <c r="AM379" s="14">
        <f>((P379*100)*0.5+(N379/6.59)*0.5)*0.66+45</f>
        <v>74.667650986342949</v>
      </c>
      <c r="AN379" s="10">
        <f>(BS379-MIN(BS$2:BS$493))/(MAX(BS$2:BS$493)-MIN(BS$2:BS$493))*61 +45</f>
        <v>52.167595791457281</v>
      </c>
      <c r="AO379" s="18">
        <f>IF(Y379&gt;50,((Z379*107)*0.9+(X379/5)*0.1)*0.7+30,((Z379*90)*0.5+(X379/5)*0.5)*0.7+40)</f>
        <v>85.456029999999998</v>
      </c>
      <c r="AP379" s="39">
        <f>((AZ379/0.96)*0.4+(AS379/0.96)*0.3+(T379/6.3)*0.4)*0.6+40</f>
        <v>89.614458809550058</v>
      </c>
      <c r="AQ379" s="37">
        <f>(AE379/1.5)*0.57+47</f>
        <v>73.98</v>
      </c>
      <c r="AR379" s="24">
        <v>94</v>
      </c>
      <c r="AS379" s="22">
        <f>((AA379/3)*0.6+(AC379/9)*0.2+(AZ379/0.96)*0.2)*0.7+40</f>
        <v>93.657931392815044</v>
      </c>
      <c r="AT379" s="26">
        <f>((AB379/7)*0.65+(AC379/9)*0.2+(AZ379/0.96)*0.25)*0.6+47</f>
        <v>90.51635506373043</v>
      </c>
      <c r="AU379" s="43">
        <f>((AD379/5.5)*0.95+(AY379/0.95)*0.17)*0.67+40</f>
        <v>66.216938518839711</v>
      </c>
      <c r="AV379" s="37">
        <f>(((AG379-321)/-3.21)*0.1+(AU379/0.95)*0.57+(AS379/0.95)*0.2+(AI379/20)*0.2)*0.6+40</f>
        <v>83.573433224221986</v>
      </c>
      <c r="AW379" s="42">
        <f>((AQ379/0.95)*0.4+(AS379/0.95)*0.2+(AR379/0.95)*0.2+(AY379/0.95)*0.2)*0.71+30</f>
        <v>91.786307265651885</v>
      </c>
      <c r="AX379" s="45">
        <f>(BI379*0.3+BK379*0.2+BM379*0.2+AY379*0.1+BN379*0.2)*0.8+30</f>
        <v>74.192825191899459</v>
      </c>
      <c r="AY379" s="47">
        <f>(BI379*0.2+BK379*0.2+BM379*0.2+(AQ379/0.96)*0.45)*0.79+30</f>
        <v>77.741166511194024</v>
      </c>
      <c r="AZ379" s="28">
        <f>(BI379*0.2+BJ379*0.3+(AC379/11)*0.3+(AR379/0.96)*0.1+BM379*0.1+(AY379/0.96)*0.1)*0.65+40</f>
        <v>88.900100979303275</v>
      </c>
      <c r="BA379" s="49">
        <f>IF(C379="C",(((AY379/0.95)*0.35+(AU379/0.95)*0.2+BK379*0.45)*0.55+30),IF(C379="PF",(((AY379/0.95)*0.4+(AU379/0.95)*0.25+BK379*0.35)*0.65+35),(((T379/6.3)*0.1+(AY379/0.95)*0.35+(AU379/0.95)*0.2+BK379*0.35)*0.65+40)))</f>
        <v>56.513789779449709</v>
      </c>
      <c r="BB379" s="45">
        <f>(BL379*0.3+BJ379*0.3+BI379*0.1+BN379*0.1+(AH379/2.8)*0.25)*0.62+40</f>
        <v>83.007522749379973</v>
      </c>
      <c r="BC379" s="5">
        <f>((D379-39)/-0.2)*0.5+50</f>
        <v>85</v>
      </c>
      <c r="BD379" s="5">
        <f>((F379-69)/0.19)*0.45+55</f>
        <v>88.15789473684211</v>
      </c>
      <c r="BE379" s="5">
        <f>((F379-85)/-0.16)*0.45+55</f>
        <v>60.625</v>
      </c>
      <c r="BF379" s="5">
        <f>((G379-161)/1.34)*0.45+55</f>
        <v>79.179104477611943</v>
      </c>
      <c r="BG379" s="5">
        <f>((G379-295)/-1.34)*0.45+55</f>
        <v>75.820895522388057</v>
      </c>
      <c r="BH379" s="5">
        <f>(M379/29.81)*0.45+55</f>
        <v>88.104662864810464</v>
      </c>
      <c r="BI379" s="5">
        <f>((D379-39)/-0.2)</f>
        <v>70</v>
      </c>
      <c r="BJ379" s="5">
        <f>((F379-69)/0.19)</f>
        <v>73.684210526315795</v>
      </c>
      <c r="BK379" s="5">
        <f>((F379-85)/-0.16)</f>
        <v>12.5</v>
      </c>
      <c r="BL379" s="5">
        <f>((G379-161)/1.34)</f>
        <v>53.731343283582085</v>
      </c>
      <c r="BM379" s="5">
        <f>((G379-295)/-1.34)</f>
        <v>46.268656716417908</v>
      </c>
      <c r="BN379" s="5">
        <f>(M379/29.81)</f>
        <v>73.565917477356592</v>
      </c>
      <c r="BP379" s="51" t="s">
        <v>788</v>
      </c>
      <c r="BQ379" s="51" t="s">
        <v>787</v>
      </c>
      <c r="BS379">
        <v>53.380399999999995</v>
      </c>
    </row>
    <row r="380" spans="1:71" x14ac:dyDescent="0.25">
      <c r="A380" s="1">
        <v>472</v>
      </c>
      <c r="B380" s="1" t="s">
        <v>538</v>
      </c>
      <c r="C380" s="1" t="s">
        <v>25</v>
      </c>
      <c r="D380" s="1">
        <v>23</v>
      </c>
      <c r="E380" s="4">
        <f>(F380-5)</f>
        <v>78</v>
      </c>
      <c r="F380">
        <v>83</v>
      </c>
      <c r="G380">
        <v>250</v>
      </c>
      <c r="H380" t="s">
        <v>764</v>
      </c>
      <c r="I380" s="1" t="s">
        <v>587</v>
      </c>
      <c r="J380" s="1" t="s">
        <v>47</v>
      </c>
      <c r="K380" s="1">
        <v>20</v>
      </c>
      <c r="L380" s="1">
        <v>0</v>
      </c>
      <c r="M380" s="1">
        <v>108</v>
      </c>
      <c r="N380" s="12">
        <v>19</v>
      </c>
      <c r="O380" s="12">
        <v>42</v>
      </c>
      <c r="P380" s="12">
        <v>0.45200000000000001</v>
      </c>
      <c r="Q380" s="7">
        <v>1</v>
      </c>
      <c r="R380" s="7">
        <v>6</v>
      </c>
      <c r="S380" s="7">
        <v>0.16700000000000001</v>
      </c>
      <c r="T380" s="1">
        <v>18</v>
      </c>
      <c r="U380" s="1">
        <v>36</v>
      </c>
      <c r="V380" s="1">
        <v>0.5</v>
      </c>
      <c r="W380" s="1">
        <v>0.46400000000000002</v>
      </c>
      <c r="X380" s="16">
        <v>18</v>
      </c>
      <c r="Y380" s="16">
        <v>23</v>
      </c>
      <c r="Z380" s="16">
        <v>0.78300000000000003</v>
      </c>
      <c r="AA380" s="20">
        <v>10</v>
      </c>
      <c r="AB380" s="20">
        <v>19</v>
      </c>
      <c r="AC380" s="20">
        <v>29</v>
      </c>
      <c r="AD380" s="32">
        <v>6</v>
      </c>
      <c r="AE380" s="34">
        <v>5</v>
      </c>
      <c r="AF380" s="30">
        <v>2</v>
      </c>
      <c r="AG380" s="1">
        <v>5</v>
      </c>
      <c r="AH380" s="1">
        <v>18</v>
      </c>
      <c r="AI380" s="1">
        <v>57</v>
      </c>
      <c r="AJ380" s="1"/>
      <c r="AK380" s="4">
        <f>(AVERAGE(AM380:BB380)/0.87)*0.85+10</f>
        <v>71.168334859161234</v>
      </c>
      <c r="AL380" s="4">
        <f>AVERAGE(AM380:BB380)</f>
        <v>62.607589797023856</v>
      </c>
      <c r="AM380" s="14">
        <f>((P380*100)*0.5+(N380/6.59)*0.5)*0.66+45</f>
        <v>60.867441578148714</v>
      </c>
      <c r="AN380" s="10">
        <f>(BS380-MIN(BS$2:BS$493))/(MAX(BS$2:BS$493)-MIN(BS$2:BS$493))*61 +45</f>
        <v>52.167595791457281</v>
      </c>
      <c r="AO380" s="18">
        <f>IF(Y380&gt;50,((Z380*107)*0.9+(X380/5)*0.1)*0.7+30,((Z380*90)*0.5+(X380/5)*0.5)*0.7+40)</f>
        <v>65.924499999999995</v>
      </c>
      <c r="AP380" s="39">
        <f>((AZ380/0.96)*0.4+(AS380/0.96)*0.3+(T380/6.3)*0.4)*0.6+40</f>
        <v>69.742082836487569</v>
      </c>
      <c r="AQ380" s="37">
        <f>(AE380/1.5)*0.57+47</f>
        <v>48.9</v>
      </c>
      <c r="AR380" s="24">
        <f>((AF380/1.8)*0.8+(F380/0.8)*0.2)*0.73+40</f>
        <v>55.796388888888885</v>
      </c>
      <c r="AS380" s="22">
        <f>((AA380/3)*0.6+(AC380/9)*0.2+(AZ380/0.96)*0.2)*0.75+40</f>
        <v>53.834798256842866</v>
      </c>
      <c r="AT380" s="26">
        <f>((AB380/7)*0.65+(AC380/9)*0.2+(AZ380/0.96)*0.25)*0.6+47</f>
        <v>60.296703018747628</v>
      </c>
      <c r="AU380" s="43">
        <f>((AD380/5.5)*0.95+(AY380/0.95)*0.17)*0.67+40</f>
        <v>48.850712830442582</v>
      </c>
      <c r="AV380" s="37">
        <f>(((AG380-321)/-3.21)*0.1+(AU380/0.95)*0.57+(AS380/0.95)*0.2+(AI380/20)*0.2)*0.6+40</f>
        <v>70.634983718003724</v>
      </c>
      <c r="AW380" s="42">
        <f>((AQ380/0.95)*0.4+(AS380/0.95)*0.2+(AR380/0.95)*0.2+(AY380/0.95)*0.2)*0.71+30</f>
        <v>71.174086603566252</v>
      </c>
      <c r="AX380" s="45">
        <f>(BI380*0.3+BK380*0.2+BM380*0.2+AY380*0.1+BN380*0.2)*0.8+30</f>
        <v>62.595145691556475</v>
      </c>
      <c r="AY380" s="47">
        <f>(BI380*0.2+BK380*0.2+BM380*0.2+(AQ380/0.96)*0.45)*0.79+30</f>
        <v>68.029251399253724</v>
      </c>
      <c r="AZ380" s="28">
        <f>(BI380*0.2+BJ380*0.3+(AC380/11)*0.3+(AR380/0.96)*0.1+BM380*0.1+(AY380/0.96)*0.1)*0.65+40</f>
        <v>75.849375510461002</v>
      </c>
      <c r="BA380" s="49">
        <f>IF(C380="C",(((AY380/0.95)*0.35+(AU380/0.95)*0.2+BK380*0.45)*0.55+30),IF(C380="PF",(((AY380/0.95)*0.4+(AU380/0.95)*0.25+BK380*0.35)*0.65+35),(((T380/6.3)*0.1+(AY380/0.95)*0.35+(AU380/0.95)*0.2+BK380*0.35)*0.65+40)))</f>
        <v>64.818324946055668</v>
      </c>
      <c r="BB380" s="45">
        <f>(BL380*0.3+BJ380*0.3+BI380*0.1+BN380*0.1+(AH380/2.8)*0.25)*0.62+40</f>
        <v>72.240045682469344</v>
      </c>
      <c r="BC380" s="5">
        <f>((D380-39)/-0.2)*0.5+50</f>
        <v>90</v>
      </c>
      <c r="BD380" s="5">
        <f>((F380-69)/0.19)*0.45+55</f>
        <v>88.15789473684211</v>
      </c>
      <c r="BE380" s="5">
        <f>((F380-85)/-0.16)*0.45+55</f>
        <v>60.625</v>
      </c>
      <c r="BF380" s="5">
        <f>((G380-161)/1.34)*0.45+55</f>
        <v>84.888059701492537</v>
      </c>
      <c r="BG380" s="5">
        <f>((G380-295)/-1.34)*0.45+55</f>
        <v>70.111940298507463</v>
      </c>
      <c r="BH380" s="5">
        <f>(M380/29.81)*0.45+55</f>
        <v>56.63032539416303</v>
      </c>
      <c r="BI380" s="5">
        <f>((D380-39)/-0.2)</f>
        <v>80</v>
      </c>
      <c r="BJ380" s="5">
        <f>((F380-69)/0.19)</f>
        <v>73.684210526315795</v>
      </c>
      <c r="BK380" s="5">
        <f>((F380-85)/-0.16)</f>
        <v>12.5</v>
      </c>
      <c r="BL380" s="5">
        <f>((G380-161)/1.34)</f>
        <v>66.417910447761187</v>
      </c>
      <c r="BM380" s="5">
        <f>((G380-295)/-1.34)</f>
        <v>33.582089552238806</v>
      </c>
      <c r="BN380" s="5">
        <f>(M380/29.81)</f>
        <v>3.6229453203622946</v>
      </c>
      <c r="BP380" s="51" t="s">
        <v>796</v>
      </c>
      <c r="BQ380" s="51" t="s">
        <v>790</v>
      </c>
      <c r="BS380">
        <v>53.380399999999995</v>
      </c>
    </row>
    <row r="381" spans="1:71" x14ac:dyDescent="0.25">
      <c r="A381" s="1">
        <v>481</v>
      </c>
      <c r="B381" s="1" t="s">
        <v>547</v>
      </c>
      <c r="C381" s="1" t="s">
        <v>50</v>
      </c>
      <c r="D381" s="1">
        <v>28</v>
      </c>
      <c r="E381" s="4">
        <f>(F381-5)</f>
        <v>73</v>
      </c>
      <c r="F381">
        <v>78</v>
      </c>
      <c r="G381">
        <v>205</v>
      </c>
      <c r="H381" t="s">
        <v>700</v>
      </c>
      <c r="I381" s="1" t="s">
        <v>587</v>
      </c>
      <c r="J381" s="1" t="s">
        <v>59</v>
      </c>
      <c r="K381" s="1">
        <v>20</v>
      </c>
      <c r="L381" s="1">
        <v>0</v>
      </c>
      <c r="M381" s="1">
        <v>105</v>
      </c>
      <c r="N381" s="12">
        <v>15</v>
      </c>
      <c r="O381" s="12">
        <v>39</v>
      </c>
      <c r="P381" s="12">
        <v>0.38500000000000001</v>
      </c>
      <c r="Q381" s="7">
        <v>3</v>
      </c>
      <c r="R381" s="7">
        <v>19</v>
      </c>
      <c r="S381" s="7">
        <v>0.158</v>
      </c>
      <c r="T381" s="1">
        <v>12</v>
      </c>
      <c r="U381" s="1">
        <v>20</v>
      </c>
      <c r="V381" s="1">
        <v>0.6</v>
      </c>
      <c r="W381" s="1">
        <v>0.42299999999999999</v>
      </c>
      <c r="X381" s="16">
        <v>4</v>
      </c>
      <c r="Y381" s="16">
        <v>4</v>
      </c>
      <c r="Z381" s="16">
        <v>1</v>
      </c>
      <c r="AA381" s="20">
        <v>5</v>
      </c>
      <c r="AB381" s="20">
        <v>12</v>
      </c>
      <c r="AC381" s="20">
        <v>17</v>
      </c>
      <c r="AD381" s="32">
        <v>10</v>
      </c>
      <c r="AE381" s="34">
        <v>1</v>
      </c>
      <c r="AF381" s="30">
        <v>0</v>
      </c>
      <c r="AG381" s="1">
        <v>2</v>
      </c>
      <c r="AH381" s="1">
        <v>12</v>
      </c>
      <c r="AI381" s="1">
        <v>37</v>
      </c>
      <c r="AJ381" s="1"/>
      <c r="AK381" s="4">
        <f>(AVERAGE(AM381:BB381)/0.87)*0.85+10</f>
        <v>70.986687946758394</v>
      </c>
      <c r="AL381" s="4">
        <f>AVERAGE(AM381:BB381)</f>
        <v>62.421668839623294</v>
      </c>
      <c r="AM381" s="14">
        <f>((P381*100)*0.5+(N381/6.59)*0.5)*0.66+45</f>
        <v>58.456138088012139</v>
      </c>
      <c r="AN381" s="10">
        <f>(BS381-MIN(BS$2:BS$493))/(MAX(BS$2:BS$493)-MIN(BS$2:BS$493))*61 +45</f>
        <v>52.069409547738694</v>
      </c>
      <c r="AO381" s="18">
        <f>IF(Y381&gt;50,((Z381*107)*0.9+(X381/5)*0.1)*0.7+30,((Z381*90)*0.5+(X381/5)*0.5)*0.7+40)</f>
        <v>71.78</v>
      </c>
      <c r="AP381" s="39">
        <f>((AZ381/0.96)*0.4+(AS381/0.96)*0.3+(T381/6.3)*0.4)*0.6+40</f>
        <v>67.62352547812263</v>
      </c>
      <c r="AQ381" s="37">
        <f>(AE381/1.5)*0.57+47</f>
        <v>47.38</v>
      </c>
      <c r="AR381" s="24">
        <f>((AF381/1.8)*0.8+(F381/0.8)*0.2)*0.73+40</f>
        <v>54.234999999999999</v>
      </c>
      <c r="AS381" s="22">
        <f>((AA381/3)*0.6+(AC381/9)*0.2+(AZ381/0.96)*0.2)*0.75+40</f>
        <v>51.927113820594741</v>
      </c>
      <c r="AT381" s="26">
        <f>((AB381/7)*0.65+(AC381/9)*0.2+(AZ381/0.96)*0.25)*0.6+47</f>
        <v>58.789018582499509</v>
      </c>
      <c r="AU381" s="43">
        <f>((AD381/5.5)*0.95+(AY381/0.95)*0.17)*0.67+40</f>
        <v>50.000690118720094</v>
      </c>
      <c r="AV381" s="37">
        <f>(((AG381-321)/-3.21)*0.1+(AU381/0.95)*0.57+(AS381/0.95)*0.2+(AI381/20)*0.2)*0.6+40</f>
        <v>70.744079642507415</v>
      </c>
      <c r="AW381" s="42">
        <f>((AQ381/0.95)*0.4+(AS381/0.95)*0.2+(AR381/0.95)*0.2+(AY381/0.95)*0.2)*0.71+30</f>
        <v>71.057724602539494</v>
      </c>
      <c r="AX381" s="45">
        <f>(BI381*0.3+BK381*0.2+BM381*0.2+AY381*0.1+BN381*0.2)*0.8+30</f>
        <v>67.41062565265338</v>
      </c>
      <c r="AY381" s="47">
        <f>(BI381*0.2+BK381*0.2+BM381*0.2+(AQ381/0.96)*0.45)*0.79+30</f>
        <v>73.759846548507454</v>
      </c>
      <c r="AZ381" s="28">
        <f>(BI381*0.2+BJ381*0.3+(AC381/11)*0.3+(AR381/0.96)*0.1+BM381*0.1+(AY381/0.96)*0.1)*0.65+40</f>
        <v>69.720195118473029</v>
      </c>
      <c r="BA381" s="49">
        <f>IF(C381="C",(((AY381/0.95)*0.35+(AU381/0.95)*0.2+BK381*0.45)*0.55+30),IF(C381="PF",(((AY381/0.95)*0.4+(AU381/0.95)*0.25+BK381*0.35)*0.65+35),(((T381/6.3)*0.1+(AY381/0.95)*0.35+(AU381/0.95)*0.2+BK381*0.35)*0.65+40)))</f>
        <v>74.582676424040116</v>
      </c>
      <c r="BB381" s="45">
        <f>(BL381*0.3+BJ381*0.3+BI381*0.1+BN381*0.1+(AH381/2.8)*0.25)*0.62+40</f>
        <v>59.210657809564189</v>
      </c>
      <c r="BC381" s="5">
        <f>((D381-39)/-0.2)*0.5+50</f>
        <v>77.5</v>
      </c>
      <c r="BD381" s="5">
        <f>((F381-69)/0.19)*0.45+55</f>
        <v>76.315789473684205</v>
      </c>
      <c r="BE381" s="5">
        <f>((F381-85)/-0.16)*0.45+55</f>
        <v>74.6875</v>
      </c>
      <c r="BF381" s="5">
        <f>((G381-161)/1.34)*0.45+55</f>
        <v>69.776119402985074</v>
      </c>
      <c r="BG381" s="5">
        <f>((G381-295)/-1.34)*0.45+55</f>
        <v>85.223880597014926</v>
      </c>
      <c r="BH381" s="5">
        <f>(M381/29.81)*0.45+55</f>
        <v>56.585038577658501</v>
      </c>
      <c r="BI381" s="5">
        <f>((D381-39)/-0.2)</f>
        <v>55</v>
      </c>
      <c r="BJ381" s="5">
        <f>((F381-69)/0.19)</f>
        <v>47.368421052631575</v>
      </c>
      <c r="BK381" s="5">
        <f>((F381-85)/-0.16)</f>
        <v>43.75</v>
      </c>
      <c r="BL381" s="5">
        <f>((G381-161)/1.34)</f>
        <v>32.835820895522389</v>
      </c>
      <c r="BM381" s="5">
        <f>((G381-295)/-1.34)</f>
        <v>67.164179104477611</v>
      </c>
      <c r="BN381" s="5">
        <f>(M381/29.81)</f>
        <v>3.5223079503522308</v>
      </c>
      <c r="BP381" s="51" t="s">
        <v>791</v>
      </c>
      <c r="BQ381" s="51" t="s">
        <v>787</v>
      </c>
      <c r="BS381">
        <v>53.265599999999999</v>
      </c>
    </row>
    <row r="382" spans="1:71" x14ac:dyDescent="0.25">
      <c r="A382" s="1">
        <v>165</v>
      </c>
      <c r="B382" s="1" t="s">
        <v>226</v>
      </c>
      <c r="C382" s="1" t="s">
        <v>25</v>
      </c>
      <c r="D382" s="1">
        <v>38</v>
      </c>
      <c r="E382" s="4">
        <f>(F382-5)</f>
        <v>78</v>
      </c>
      <c r="F382">
        <v>83</v>
      </c>
      <c r="G382">
        <v>253</v>
      </c>
      <c r="H382" t="s">
        <v>586</v>
      </c>
      <c r="I382" s="1" t="s">
        <v>587</v>
      </c>
      <c r="J382" s="1" t="s">
        <v>36</v>
      </c>
      <c r="K382" s="1">
        <v>47</v>
      </c>
      <c r="L382" s="1">
        <v>47</v>
      </c>
      <c r="M382" s="1">
        <v>952</v>
      </c>
      <c r="N382" s="12">
        <v>143</v>
      </c>
      <c r="O382" s="12">
        <v>306</v>
      </c>
      <c r="P382" s="12">
        <v>0.46700000000000003</v>
      </c>
      <c r="Q382" s="7">
        <v>1</v>
      </c>
      <c r="R382" s="7">
        <v>7</v>
      </c>
      <c r="S382" s="7">
        <v>0.14299999999999999</v>
      </c>
      <c r="T382" s="1">
        <v>142</v>
      </c>
      <c r="U382" s="1">
        <v>299</v>
      </c>
      <c r="V382" s="1">
        <v>0.47499999999999998</v>
      </c>
      <c r="W382" s="1">
        <v>0.46899999999999997</v>
      </c>
      <c r="X382" s="16">
        <v>36</v>
      </c>
      <c r="Y382" s="16">
        <v>45</v>
      </c>
      <c r="Z382" s="16">
        <v>0.8</v>
      </c>
      <c r="AA382" s="20">
        <v>48</v>
      </c>
      <c r="AB382" s="20">
        <v>263</v>
      </c>
      <c r="AC382" s="20">
        <v>311</v>
      </c>
      <c r="AD382" s="32">
        <v>77</v>
      </c>
      <c r="AE382" s="34">
        <v>46</v>
      </c>
      <c r="AF382" s="30">
        <v>17</v>
      </c>
      <c r="AG382" s="1">
        <v>46</v>
      </c>
      <c r="AH382" s="1">
        <v>109</v>
      </c>
      <c r="AI382" s="1">
        <v>323</v>
      </c>
      <c r="AJ382" s="1"/>
      <c r="AK382" s="4">
        <f>(AVERAGE(AM382:BB382)/0.87)*0.85+10</f>
        <v>74.449102870030202</v>
      </c>
      <c r="AL382" s="4">
        <f>AVERAGE(AM382:BB382)</f>
        <v>65.965552349325037</v>
      </c>
      <c r="AM382" s="14">
        <f>((P382*100)*0.5+(N382/6.59)*0.5)*0.66+45</f>
        <v>67.571849772382393</v>
      </c>
      <c r="AN382" s="10">
        <f>(BS382-MIN(BS$2:BS$493))/(MAX(BS$2:BS$493)-MIN(BS$2:BS$493))*61 +45</f>
        <v>51.157680141780325</v>
      </c>
      <c r="AO382" s="18">
        <f>IF(Y382&gt;50,((Z382*107)*0.9+(X382/5)*0.1)*0.7+30,((Z382*90)*0.5+(X382/5)*0.5)*0.7+40)</f>
        <v>67.72</v>
      </c>
      <c r="AP382" s="39">
        <f>((AZ382/0.96)*0.4+(AS382/0.96)*0.3+(T382/6.3)*0.4)*0.6+40</f>
        <v>75.018689972661321</v>
      </c>
      <c r="AQ382" s="37">
        <f>(AE382/1.5)*0.57+47</f>
        <v>64.48</v>
      </c>
      <c r="AR382" s="24">
        <f>((AF382/1.8)*0.8+(F382/0.8)*0.2)*0.73+40</f>
        <v>60.663055555555559</v>
      </c>
      <c r="AS382" s="22">
        <f>((AA382/3)*0.6+(AC382/9)*0.2+(AZ382/0.96)*0.2)*0.75+40</f>
        <v>63.453146571452216</v>
      </c>
      <c r="AT382" s="26">
        <f>((AB382/7)*0.65+(AC382/9)*0.2+(AZ382/0.96)*0.25)*0.6+47</f>
        <v>76.869337047642688</v>
      </c>
      <c r="AU382" s="43">
        <f>((AD382/5.5)*0.95+(AY382/0.95)*0.17)*0.67+40</f>
        <v>56.295914973684212</v>
      </c>
      <c r="AV382" s="37">
        <f>(((AG382-321)/-3.21)*0.1+(AU382/0.95)*0.57+(AS382/0.95)*0.2+(AI382/20)*0.2)*0.6+40</f>
        <v>75.359850610176551</v>
      </c>
      <c r="AW382" s="42">
        <f>((AQ382/0.95)*0.4+(AS382/0.95)*0.2+(AR382/0.95)*0.2+(AY382/0.95)*0.2)*0.71+30</f>
        <v>77.035062223666188</v>
      </c>
      <c r="AX382" s="45">
        <f>(BI382*0.3+BK382*0.2+BM382*0.2+AY382*0.1+BN382*0.2)*0.8+30</f>
        <v>48.252219210922917</v>
      </c>
      <c r="AY382" s="47">
        <f>(BI382*0.2+BK382*0.2+BM382*0.2+(AQ382/0.96)*0.45)*0.79+30</f>
        <v>61.594988805970161</v>
      </c>
      <c r="AZ382" s="28">
        <f>(BI382*0.2+BJ382*0.3+(AC382/11)*0.3+(AR382/0.96)*0.1+BM382*0.1+(AY382/0.96)*0.1)*0.65+40</f>
        <v>70.846804723960844</v>
      </c>
      <c r="BA382" s="49">
        <f>IF(C382="C",(((AY382/0.95)*0.35+(AU382/0.95)*0.2+BK382*0.45)*0.55+30),IF(C382="PF",(((AY382/0.95)*0.4+(AU382/0.95)*0.25+BK382*0.35)*0.65+35),(((T382/6.3)*0.1+(AY382/0.95)*0.35+(AU382/0.95)*0.2+BK382*0.35)*0.65+40)))</f>
        <v>64.330890287132547</v>
      </c>
      <c r="BB382" s="45">
        <f>(BL382*0.3+BJ382*0.3+BI382*0.1+BN382*0.1+(AH382/2.8)*0.25)*0.62+40</f>
        <v>74.799347692212649</v>
      </c>
      <c r="BC382" s="5">
        <f>((D382-39)/-0.2)*0.5+50</f>
        <v>52.5</v>
      </c>
      <c r="BD382" s="5">
        <f>((F382-69)/0.19)*0.45+55</f>
        <v>88.15789473684211</v>
      </c>
      <c r="BE382" s="5">
        <f>((F382-85)/-0.16)*0.45+55</f>
        <v>60.625</v>
      </c>
      <c r="BF382" s="5">
        <f>((G382-161)/1.34)*0.45+55</f>
        <v>85.895522388059703</v>
      </c>
      <c r="BG382" s="5">
        <f>((G382-295)/-1.34)*0.45+55</f>
        <v>69.104477611940297</v>
      </c>
      <c r="BH382" s="5">
        <f>(M382/29.81)*0.45+55</f>
        <v>69.371016437437106</v>
      </c>
      <c r="BI382" s="5">
        <f>((D382-39)/-0.2)</f>
        <v>5</v>
      </c>
      <c r="BJ382" s="5">
        <f>((F382-69)/0.19)</f>
        <v>73.684210526315795</v>
      </c>
      <c r="BK382" s="5">
        <f>((F382-85)/-0.16)</f>
        <v>12.5</v>
      </c>
      <c r="BL382" s="5">
        <f>((G382-161)/1.34)</f>
        <v>68.656716417910445</v>
      </c>
      <c r="BM382" s="5">
        <f>((G382-295)/-1.34)</f>
        <v>31.343283582089551</v>
      </c>
      <c r="BN382" s="5">
        <f>(M382/29.81)</f>
        <v>31.935592083193562</v>
      </c>
      <c r="BP382" s="51" t="s">
        <v>789</v>
      </c>
      <c r="BQ382" s="51" t="s">
        <v>787</v>
      </c>
      <c r="BS382">
        <v>52.199599999999997</v>
      </c>
    </row>
    <row r="383" spans="1:71" x14ac:dyDescent="0.25">
      <c r="A383" s="1">
        <v>195</v>
      </c>
      <c r="B383" s="1" t="s">
        <v>256</v>
      </c>
      <c r="C383" s="1" t="s">
        <v>25</v>
      </c>
      <c r="D383" s="1">
        <v>29</v>
      </c>
      <c r="E383" s="4">
        <f>(F383-5)</f>
        <v>76</v>
      </c>
      <c r="F383">
        <v>81</v>
      </c>
      <c r="G383">
        <v>250</v>
      </c>
      <c r="H383" t="s">
        <v>590</v>
      </c>
      <c r="I383" s="1" t="s">
        <v>587</v>
      </c>
      <c r="J383" s="1" t="s">
        <v>137</v>
      </c>
      <c r="K383" s="1">
        <v>74</v>
      </c>
      <c r="L383" s="1">
        <v>8</v>
      </c>
      <c r="M383" s="1">
        <v>1058</v>
      </c>
      <c r="N383" s="12">
        <v>86</v>
      </c>
      <c r="O383" s="12">
        <v>165</v>
      </c>
      <c r="P383" s="12">
        <v>0.52100000000000002</v>
      </c>
      <c r="Q383" s="7">
        <v>1</v>
      </c>
      <c r="R383" s="7">
        <v>7</v>
      </c>
      <c r="S383" s="7">
        <v>0.14299999999999999</v>
      </c>
      <c r="T383" s="1">
        <v>85</v>
      </c>
      <c r="U383" s="1">
        <v>158</v>
      </c>
      <c r="V383" s="1">
        <v>0.53800000000000003</v>
      </c>
      <c r="W383" s="1">
        <v>0.52400000000000002</v>
      </c>
      <c r="X383" s="16">
        <v>97</v>
      </c>
      <c r="Y383" s="16">
        <v>139</v>
      </c>
      <c r="Z383" s="16">
        <v>0.69799999999999995</v>
      </c>
      <c r="AA383" s="20">
        <v>106</v>
      </c>
      <c r="AB383" s="20">
        <v>159</v>
      </c>
      <c r="AC383" s="20">
        <v>265</v>
      </c>
      <c r="AD383" s="32">
        <v>21</v>
      </c>
      <c r="AE383" s="34">
        <v>30</v>
      </c>
      <c r="AF383" s="30">
        <v>15</v>
      </c>
      <c r="AG383" s="1">
        <v>20</v>
      </c>
      <c r="AH383" s="1">
        <v>141</v>
      </c>
      <c r="AI383" s="1">
        <v>270</v>
      </c>
      <c r="AJ383" s="1"/>
      <c r="AK383" s="4">
        <f>(AVERAGE(AM383:BB383)/0.87)*0.85+10</f>
        <v>76.325447039982564</v>
      </c>
      <c r="AL383" s="4">
        <f>AVERAGE(AM383:BB383)</f>
        <v>67.886045793864511</v>
      </c>
      <c r="AM383" s="14">
        <f>((P383*100)*0.5+(N383/6.59)*0.5)*0.66+45</f>
        <v>66.499525037936266</v>
      </c>
      <c r="AN383" s="10">
        <f>(BS383-MIN(BS$2:BS$493))/(MAX(BS$2:BS$493)-MIN(BS$2:BS$493))*61 +45</f>
        <v>51.157680141780325</v>
      </c>
      <c r="AO383" s="18">
        <f>IF(Y383&gt;50,((Z383*107)*0.9+(X383/5)*0.1)*0.7+30,((Z383*90)*0.5+(X383/5)*0.5)*0.7+40)</f>
        <v>78.410179999999997</v>
      </c>
      <c r="AP383" s="39">
        <f>((AZ383/0.96)*0.4+(AS383/0.96)*0.3+(T383/6.3)*0.4)*0.6+40</f>
        <v>75.324986963546678</v>
      </c>
      <c r="AQ383" s="37">
        <f>(AE383/1.5)*0.57+47</f>
        <v>58.4</v>
      </c>
      <c r="AR383" s="24">
        <f>((AF383/1.8)*0.8+(F383/0.8)*0.2)*0.73+40</f>
        <v>59.649166666666666</v>
      </c>
      <c r="AS383" s="22">
        <f>((AA383/3)*0.6+(AC383/9)*0.2+(AZ383/0.96)*0.2)*0.75+40</f>
        <v>71.940452247338797</v>
      </c>
      <c r="AT383" s="26">
        <f>((AB383/7)*0.65+(AC383/9)*0.2+(AZ383/0.96)*0.25)*0.6+47</f>
        <v>71.015690342576889</v>
      </c>
      <c r="AU383" s="43">
        <f>((AD383/5.5)*0.95+(AY383/0.95)*0.17)*0.67+40</f>
        <v>50.676898911483256</v>
      </c>
      <c r="AV383" s="37">
        <f>(((AG383-321)/-3.21)*0.1+(AU383/0.95)*0.57+(AS383/0.95)*0.2+(AI383/20)*0.2)*0.6+40</f>
        <v>74.577066853149518</v>
      </c>
      <c r="AW383" s="42">
        <f>((AQ383/0.95)*0.4+(AS383/0.95)*0.2+(AR383/0.95)*0.2+(AY383/0.95)*0.2)*0.71+30</f>
        <v>77.40884331261347</v>
      </c>
      <c r="AX383" s="45">
        <f>(BI383*0.3+BK383*0.2+BM383*0.2+AY383*0.1+BN383*0.2)*0.8+30</f>
        <v>62.554343272066369</v>
      </c>
      <c r="AY383" s="47">
        <f>(BI383*0.2+BK383*0.2+BM383*0.2+(AQ383/0.96)*0.45)*0.79+30</f>
        <v>68.782220149253732</v>
      </c>
      <c r="AZ383" s="28">
        <f>(BI383*0.2+BJ383*0.3+(AC383/11)*0.3+(AR383/0.96)*0.1+BM383*0.1+(AY383/0.96)*0.1)*0.65+40</f>
        <v>74.392227716301619</v>
      </c>
      <c r="BA383" s="49">
        <f>IF(C383="C",(((AY383/0.95)*0.35+(AU383/0.95)*0.2+BK383*0.45)*0.55+30),IF(C383="PF",(((AY383/0.95)*0.4+(AU383/0.95)*0.25+BK383*0.35)*0.65+35),(((T383/6.3)*0.1+(AY383/0.95)*0.35+(AU383/0.95)*0.2+BK383*0.35)*0.65+40)))</f>
        <v>68.180524538865257</v>
      </c>
      <c r="BB383" s="45">
        <f>(BL383*0.3+BJ383*0.3+BI383*0.1+BN383*0.1+(AH383/2.8)*0.25)*0.62+40</f>
        <v>77.206926548253392</v>
      </c>
      <c r="BC383" s="5">
        <f>((D383-39)/-0.2)*0.5+50</f>
        <v>75</v>
      </c>
      <c r="BD383" s="5">
        <f>((F383-69)/0.19)*0.45+55</f>
        <v>83.421052631578945</v>
      </c>
      <c r="BE383" s="5">
        <f>((F383-85)/-0.16)*0.45+55</f>
        <v>66.25</v>
      </c>
      <c r="BF383" s="5">
        <f>((G383-161)/1.34)*0.45+55</f>
        <v>84.888059701492537</v>
      </c>
      <c r="BG383" s="5">
        <f>((G383-295)/-1.34)*0.45+55</f>
        <v>70.111940298507463</v>
      </c>
      <c r="BH383" s="5">
        <f>(M383/29.81)*0.45+55</f>
        <v>70.971150620597115</v>
      </c>
      <c r="BI383" s="5">
        <f>((D383-39)/-0.2)</f>
        <v>50</v>
      </c>
      <c r="BJ383" s="5">
        <f>((F383-69)/0.19)</f>
        <v>63.157894736842103</v>
      </c>
      <c r="BK383" s="5">
        <f>((F383-85)/-0.16)</f>
        <v>25</v>
      </c>
      <c r="BL383" s="5">
        <f>((G383-161)/1.34)</f>
        <v>66.417910447761187</v>
      </c>
      <c r="BM383" s="5">
        <f>((G383-295)/-1.34)</f>
        <v>33.582089552238806</v>
      </c>
      <c r="BN383" s="5">
        <f>(M383/29.81)</f>
        <v>35.491445823549149</v>
      </c>
      <c r="BP383" s="51" t="s">
        <v>801</v>
      </c>
      <c r="BQ383" s="51" t="s">
        <v>790</v>
      </c>
      <c r="BS383">
        <v>52.199599999999997</v>
      </c>
    </row>
    <row r="384" spans="1:71" x14ac:dyDescent="0.25">
      <c r="A384" s="1">
        <v>237</v>
      </c>
      <c r="B384" s="1" t="s">
        <v>298</v>
      </c>
      <c r="C384" s="1" t="s">
        <v>25</v>
      </c>
      <c r="D384" s="1">
        <v>24</v>
      </c>
      <c r="E384" s="4">
        <f>(F384-5)</f>
        <v>76</v>
      </c>
      <c r="F384">
        <v>81</v>
      </c>
      <c r="G384">
        <v>218</v>
      </c>
      <c r="H384" t="s">
        <v>701</v>
      </c>
      <c r="I384" s="1" t="s">
        <v>587</v>
      </c>
      <c r="J384" s="1" t="s">
        <v>57</v>
      </c>
      <c r="K384" s="1">
        <v>50</v>
      </c>
      <c r="L384" s="1">
        <v>1</v>
      </c>
      <c r="M384" s="1">
        <v>531</v>
      </c>
      <c r="N384" s="12">
        <v>75</v>
      </c>
      <c r="O384" s="12">
        <v>167</v>
      </c>
      <c r="P384" s="12">
        <v>0.44900000000000001</v>
      </c>
      <c r="Q384" s="7">
        <v>2</v>
      </c>
      <c r="R384" s="7">
        <v>15</v>
      </c>
      <c r="S384" s="7">
        <v>0.13300000000000001</v>
      </c>
      <c r="T384" s="1">
        <v>73</v>
      </c>
      <c r="U384" s="1">
        <v>152</v>
      </c>
      <c r="V384" s="1">
        <v>0.48</v>
      </c>
      <c r="W384" s="1">
        <v>0.45500000000000002</v>
      </c>
      <c r="X384" s="16">
        <v>31</v>
      </c>
      <c r="Y384" s="16">
        <v>54</v>
      </c>
      <c r="Z384" s="16">
        <v>0.57399999999999995</v>
      </c>
      <c r="AA384" s="20">
        <v>47</v>
      </c>
      <c r="AB384" s="20">
        <v>98</v>
      </c>
      <c r="AC384" s="20">
        <v>145</v>
      </c>
      <c r="AD384" s="32">
        <v>16</v>
      </c>
      <c r="AE384" s="34">
        <v>10</v>
      </c>
      <c r="AF384" s="30">
        <v>21</v>
      </c>
      <c r="AG384" s="1">
        <v>20</v>
      </c>
      <c r="AH384" s="1">
        <v>61</v>
      </c>
      <c r="AI384" s="1">
        <v>183</v>
      </c>
      <c r="AJ384" s="1"/>
      <c r="AK384" s="4">
        <f>(AVERAGE(AM384:BB384)/0.87)*0.85+10</f>
        <v>74.43998828042011</v>
      </c>
      <c r="AL384" s="4">
        <f>AVERAGE(AM384:BB384)</f>
        <v>65.956223298782945</v>
      </c>
      <c r="AM384" s="14">
        <f>((P384*100)*0.5+(N384/6.59)*0.5)*0.66+45</f>
        <v>63.572690440060697</v>
      </c>
      <c r="AN384" s="10">
        <f>(BS384-MIN(BS$2:BS$493))/(MAX(BS$2:BS$493)-MIN(BS$2:BS$493))*61 +45</f>
        <v>50.877148016870066</v>
      </c>
      <c r="AO384" s="18">
        <f>IF(Y384&gt;50,((Z384*107)*0.9+(X384/5)*0.1)*0.7+30,((Z384*90)*0.5+(X384/5)*0.5)*0.7+40)</f>
        <v>69.12733999999999</v>
      </c>
      <c r="AP384" s="39">
        <f>((AZ384/0.96)*0.4+(AS384/0.96)*0.3+(T384/6.3)*0.4)*0.6+40</f>
        <v>73.710219854913205</v>
      </c>
      <c r="AQ384" s="37">
        <f>(AE384/1.5)*0.57+47</f>
        <v>50.8</v>
      </c>
      <c r="AR384" s="24">
        <f>((AF384/1.8)*0.8+(F384/0.8)*0.2)*0.73+40</f>
        <v>61.595833333333331</v>
      </c>
      <c r="AS384" s="22">
        <f>((AA384/3)*0.6+(AC384/9)*0.2+(AZ384/0.96)*0.2)*0.75+40</f>
        <v>61.580942176574823</v>
      </c>
      <c r="AT384" s="26">
        <f>((AB384/7)*0.65+(AC384/9)*0.2+(AZ384/0.96)*0.25)*0.6+47</f>
        <v>66.507608843241485</v>
      </c>
      <c r="AU384" s="43">
        <f>((AD384/5.5)*0.95+(AY384/0.95)*0.17)*0.67+40</f>
        <v>50.686796955741627</v>
      </c>
      <c r="AV384" s="37">
        <f>(((AG384-321)/-3.21)*0.1+(AU384/0.95)*0.57+(AS384/0.95)*0.2+(AI384/20)*0.2)*0.6+40</f>
        <v>72.750060455933394</v>
      </c>
      <c r="AW384" s="42">
        <f>((AQ384/0.95)*0.4+(AS384/0.95)*0.2+(AR384/0.95)*0.2+(AY384/0.95)*0.2)*0.71+30</f>
        <v>74.613074956029322</v>
      </c>
      <c r="AX384" s="45">
        <f>(BI384*0.3+BK384*0.2+BM384*0.2+AY384*0.1+BN384*0.2)*0.8+30</f>
        <v>69.939358527640223</v>
      </c>
      <c r="AY384" s="47">
        <f>(BI384*0.2+BK384*0.2+BM384*0.2+(AQ384/0.96)*0.45)*0.79+30</f>
        <v>73.690979477611933</v>
      </c>
      <c r="AZ384" s="28">
        <f>(BI384*0.2+BJ384*0.3+(AC384/11)*0.3+(AR384/0.96)*0.1+BM384*0.1+(AY384/0.96)*0.1)*0.65+40</f>
        <v>77.531363263412175</v>
      </c>
      <c r="BA384" s="49">
        <f>IF(C384="C",(((AY384/0.95)*0.35+(AU384/0.95)*0.2+BK384*0.45)*0.55+30),IF(C384="PF",(((AY384/0.95)*0.4+(AU384/0.95)*0.25+BK384*0.35)*0.65+35),(((T384/6.3)*0.1+(AY384/0.95)*0.35+(AU384/0.95)*0.2+BK384*0.35)*0.65+40)))</f>
        <v>69.525667546828544</v>
      </c>
      <c r="BB384" s="45">
        <f>(BL384*0.3+BJ384*0.3+BI384*0.1+BN384*0.1+(AH384/2.8)*0.25)*0.62+40</f>
        <v>68.790488932336245</v>
      </c>
      <c r="BC384" s="5">
        <f>((D384-39)/-0.2)*0.5+50</f>
        <v>87.5</v>
      </c>
      <c r="BD384" s="5">
        <f>((F384-69)/0.19)*0.45+55</f>
        <v>83.421052631578945</v>
      </c>
      <c r="BE384" s="5">
        <f>((F384-85)/-0.16)*0.45+55</f>
        <v>66.25</v>
      </c>
      <c r="BF384" s="5">
        <f>((G384-161)/1.34)*0.45+55</f>
        <v>74.141791044776113</v>
      </c>
      <c r="BG384" s="5">
        <f>((G384-295)/-1.34)*0.45+55</f>
        <v>80.858208955223887</v>
      </c>
      <c r="BH384" s="5">
        <f>(M384/29.81)*0.45+55</f>
        <v>63.015766521301579</v>
      </c>
      <c r="BI384" s="5">
        <f>((D384-39)/-0.2)</f>
        <v>75</v>
      </c>
      <c r="BJ384" s="5">
        <f>((F384-69)/0.19)</f>
        <v>63.157894736842103</v>
      </c>
      <c r="BK384" s="5">
        <f>((F384-85)/-0.16)</f>
        <v>25</v>
      </c>
      <c r="BL384" s="5">
        <f>((G384-161)/1.34)</f>
        <v>42.537313432835816</v>
      </c>
      <c r="BM384" s="5">
        <f>((G384-295)/-1.34)</f>
        <v>57.462686567164177</v>
      </c>
      <c r="BN384" s="5">
        <f>(M384/29.81)</f>
        <v>17.812814491781282</v>
      </c>
      <c r="BP384" s="51" t="s">
        <v>785</v>
      </c>
      <c r="BQ384" s="51" t="s">
        <v>787</v>
      </c>
      <c r="BS384">
        <v>51.871600000000001</v>
      </c>
    </row>
    <row r="385" spans="1:71" x14ac:dyDescent="0.25">
      <c r="A385" s="1">
        <v>150</v>
      </c>
      <c r="B385" s="1" t="s">
        <v>211</v>
      </c>
      <c r="C385" s="1" t="s">
        <v>25</v>
      </c>
      <c r="D385" s="1">
        <v>25</v>
      </c>
      <c r="E385" s="4">
        <f>(F385-5)</f>
        <v>75</v>
      </c>
      <c r="F385">
        <v>80</v>
      </c>
      <c r="G385">
        <v>228</v>
      </c>
      <c r="H385" t="s">
        <v>720</v>
      </c>
      <c r="I385" s="1" t="s">
        <v>587</v>
      </c>
      <c r="J385" s="1" t="s">
        <v>38</v>
      </c>
      <c r="K385" s="1">
        <v>75</v>
      </c>
      <c r="L385" s="1">
        <v>71</v>
      </c>
      <c r="M385" s="1">
        <v>2086</v>
      </c>
      <c r="N385" s="12">
        <v>373</v>
      </c>
      <c r="O385" s="12">
        <v>736</v>
      </c>
      <c r="P385" s="12">
        <v>0.50700000000000001</v>
      </c>
      <c r="Q385" s="7">
        <v>1</v>
      </c>
      <c r="R385" s="7">
        <v>8</v>
      </c>
      <c r="S385" s="7">
        <v>0.125</v>
      </c>
      <c r="T385" s="1">
        <v>372</v>
      </c>
      <c r="U385" s="1">
        <v>728</v>
      </c>
      <c r="V385" s="1">
        <v>0.51100000000000001</v>
      </c>
      <c r="W385" s="1">
        <v>0.50700000000000001</v>
      </c>
      <c r="X385" s="16">
        <v>199</v>
      </c>
      <c r="Y385" s="16">
        <v>288</v>
      </c>
      <c r="Z385" s="16">
        <v>0.69099999999999995</v>
      </c>
      <c r="AA385" s="20">
        <v>242</v>
      </c>
      <c r="AB385" s="20">
        <v>426</v>
      </c>
      <c r="AC385" s="20">
        <v>668</v>
      </c>
      <c r="AD385" s="32">
        <v>89</v>
      </c>
      <c r="AE385" s="34">
        <v>62</v>
      </c>
      <c r="AF385" s="30">
        <v>57</v>
      </c>
      <c r="AG385" s="1">
        <v>118</v>
      </c>
      <c r="AH385" s="1">
        <v>211</v>
      </c>
      <c r="AI385" s="1">
        <v>946</v>
      </c>
      <c r="AJ385" s="1"/>
      <c r="AK385" s="4">
        <f>(AVERAGE(AM385:BB385)/0.87)*0.85+10</f>
        <v>87.180848409546925</v>
      </c>
      <c r="AL385" s="4">
        <f>AVERAGE(AM385:BB385)</f>
        <v>78.996868372124496</v>
      </c>
      <c r="AM385" s="14">
        <f>((P385*100)*0.5+(N385/6.59)*0.5)*0.66+45</f>
        <v>80.409300455235211</v>
      </c>
      <c r="AN385" s="10">
        <f>(BS385-MIN(BS$2:BS$493))/(MAX(BS$2:BS$493)-MIN(BS$2:BS$493))*61 +45</f>
        <v>50.400243404522612</v>
      </c>
      <c r="AO385" s="18">
        <f>IF(Y385&gt;50,((Z385*107)*0.9+(X385/5)*0.1)*0.7+30,((Z385*90)*0.5+(X385/5)*0.5)*0.7+40)</f>
        <v>79.366309999999999</v>
      </c>
      <c r="AP385" s="39">
        <v>93</v>
      </c>
      <c r="AQ385" s="37">
        <f>(AE385/1.5)*0.57+47</f>
        <v>70.56</v>
      </c>
      <c r="AR385" s="24">
        <f>((AF385/1.8)*0.8+(F385/0.8)*0.2)*0.73+40</f>
        <v>73.093333333333334</v>
      </c>
      <c r="AS385" s="22">
        <v>95</v>
      </c>
      <c r="AT385" s="26">
        <f>((AB385/7)*0.65+(AC385/9)*0.2+(AZ385/0.96)*0.25)*0.6+47</f>
        <v>93.054826991638294</v>
      </c>
      <c r="AU385" s="43">
        <f>((AD385/5.5)*0.95+(AY385/0.95)*0.17)*0.67+40</f>
        <v>59.894513404306224</v>
      </c>
      <c r="AV385" s="37">
        <f>(((AG385-321)/-3.21)*0.1+(AU385/0.95)*0.57+(AS385/0.95)*0.2+(AI385/20)*0.2)*0.6+40</f>
        <v>83.03241734891472</v>
      </c>
      <c r="AW385" s="42">
        <f>((AQ385/0.95)*0.4+(AS385/0.95)*0.2+(AR385/0.95)*0.2+(AY385/0.95)*0.2)*0.71+30</f>
        <v>88.181149298245629</v>
      </c>
      <c r="AX385" s="45">
        <f>(BI385*0.3+BK385*0.2+BM385*0.2+AY385*0.1+BN385*0.2)*0.8+30</f>
        <v>77.39838287151963</v>
      </c>
      <c r="AY385" s="47">
        <f>(BI385*0.2+BK385*0.2+BM385*0.2+(AQ385/0.96)*0.45)*0.79+30</f>
        <v>80.026750000000007</v>
      </c>
      <c r="AZ385" s="28">
        <f>(BI385*0.2+BJ385*0.3+(AC385/11)*0.3+(AR385/0.96)*0.1+BM385*0.1+(AY385/0.96)*0.1)*0.65+40</f>
        <v>85.848797508389822</v>
      </c>
      <c r="BA385" s="49">
        <f>IF(C385="C",(((AY385/0.95)*0.35+(AU385/0.95)*0.2+BK385*0.45)*0.55+30),IF(C385="PF",(((AY385/0.95)*0.4+(AU385/0.95)*0.25+BK385*0.35)*0.65+35),(((T385/6.3)*0.1+(AY385/0.95)*0.35+(AU385/0.95)*0.2+BK385*0.35)*0.65+40)))</f>
        <v>74.256547029683958</v>
      </c>
      <c r="BB385" s="45">
        <f>(BL385*0.3+BJ385*0.3+BI385*0.1+BN385*0.1+(AH385/2.8)*0.25)*0.62+40</f>
        <v>80.427322308202577</v>
      </c>
      <c r="BC385" s="5">
        <f>((D385-39)/-0.2)*0.5+50</f>
        <v>85</v>
      </c>
      <c r="BD385" s="5">
        <f>((F385-69)/0.19)*0.45+55</f>
        <v>81.05263157894737</v>
      </c>
      <c r="BE385" s="5">
        <f>((F385-85)/-0.16)*0.45+55</f>
        <v>69.0625</v>
      </c>
      <c r="BF385" s="5">
        <f>((G385-161)/1.34)*0.45+55</f>
        <v>77.5</v>
      </c>
      <c r="BG385" s="5">
        <f>((G385-295)/-1.34)*0.45+55</f>
        <v>77.5</v>
      </c>
      <c r="BH385" s="5">
        <f>(M385/29.81)*0.45+55</f>
        <v>86.489433076148941</v>
      </c>
      <c r="BI385" s="5">
        <f>((D385-39)/-0.2)</f>
        <v>70</v>
      </c>
      <c r="BJ385" s="5">
        <f>((F385-69)/0.19)</f>
        <v>57.89473684210526</v>
      </c>
      <c r="BK385" s="5">
        <f>((F385-85)/-0.16)</f>
        <v>31.25</v>
      </c>
      <c r="BL385" s="5">
        <f>((G385-161)/1.34)</f>
        <v>50</v>
      </c>
      <c r="BM385" s="5">
        <f>((G385-295)/-1.34)</f>
        <v>50</v>
      </c>
      <c r="BN385" s="5">
        <f>(M385/29.81)</f>
        <v>69.97651794699766</v>
      </c>
      <c r="BP385" s="51" t="s">
        <v>786</v>
      </c>
      <c r="BQ385" s="51" t="s">
        <v>787</v>
      </c>
      <c r="BS385">
        <v>51.314</v>
      </c>
    </row>
    <row r="386" spans="1:71" x14ac:dyDescent="0.25">
      <c r="A386" s="1">
        <v>362</v>
      </c>
      <c r="B386" s="1" t="s">
        <v>425</v>
      </c>
      <c r="C386" s="1" t="s">
        <v>25</v>
      </c>
      <c r="D386" s="1">
        <v>23</v>
      </c>
      <c r="E386" s="4">
        <f>(F386-5)</f>
        <v>77</v>
      </c>
      <c r="F386">
        <v>82</v>
      </c>
      <c r="G386">
        <v>245</v>
      </c>
      <c r="H386" t="s">
        <v>606</v>
      </c>
      <c r="I386" s="1" t="s">
        <v>587</v>
      </c>
      <c r="J386" s="1" t="s">
        <v>36</v>
      </c>
      <c r="K386" s="1">
        <v>32</v>
      </c>
      <c r="L386" s="1">
        <v>22</v>
      </c>
      <c r="M386" s="1">
        <v>739</v>
      </c>
      <c r="N386" s="12">
        <v>91</v>
      </c>
      <c r="O386" s="12">
        <v>220</v>
      </c>
      <c r="P386" s="12">
        <v>0.41399999999999998</v>
      </c>
      <c r="Q386" s="7">
        <v>1</v>
      </c>
      <c r="R386" s="7">
        <v>9</v>
      </c>
      <c r="S386" s="7">
        <v>0.111</v>
      </c>
      <c r="T386" s="1">
        <v>90</v>
      </c>
      <c r="U386" s="1">
        <v>211</v>
      </c>
      <c r="V386" s="1">
        <v>0.42699999999999999</v>
      </c>
      <c r="W386" s="1">
        <v>0.41599999999999998</v>
      </c>
      <c r="X386" s="16">
        <v>30</v>
      </c>
      <c r="Y386" s="16">
        <v>46</v>
      </c>
      <c r="Z386" s="16">
        <v>0.65200000000000002</v>
      </c>
      <c r="AA386" s="20">
        <v>48</v>
      </c>
      <c r="AB386" s="20">
        <v>114</v>
      </c>
      <c r="AC386" s="20">
        <v>162</v>
      </c>
      <c r="AD386" s="32">
        <v>30</v>
      </c>
      <c r="AE386" s="34">
        <v>19</v>
      </c>
      <c r="AF386" s="30">
        <v>9</v>
      </c>
      <c r="AG386" s="1">
        <v>44</v>
      </c>
      <c r="AH386" s="1">
        <v>88</v>
      </c>
      <c r="AI386" s="1">
        <v>213</v>
      </c>
      <c r="AJ386" s="1"/>
      <c r="AK386" s="4">
        <f>(AVERAGE(AM386:BB386)/0.87)*0.85+10</f>
        <v>74.280893932232601</v>
      </c>
      <c r="AL386" s="4">
        <f>AVERAGE(AM386:BB386)</f>
        <v>65.793385554167486</v>
      </c>
      <c r="AM386" s="14">
        <f>((P386*100)*0.5+(N386/6.59)*0.5)*0.66+45</f>
        <v>63.218904400606981</v>
      </c>
      <c r="AN386" s="10">
        <f>(BS386-MIN(BS$2:BS$493))/(MAX(BS$2:BS$493)-MIN(BS$2:BS$493))*61 +45</f>
        <v>49.811125942211056</v>
      </c>
      <c r="AO386" s="18">
        <f>IF(Y386&gt;50,((Z386*107)*0.9+(X386/5)*0.1)*0.7+30,((Z386*90)*0.5+(X386/5)*0.5)*0.7+40)</f>
        <v>62.638000000000005</v>
      </c>
      <c r="AP386" s="39">
        <f>((AZ386/0.96)*0.4+(AS386/0.96)*0.3+(T386/6.3)*0.4)*0.6+40</f>
        <v>74.515489626529146</v>
      </c>
      <c r="AQ386" s="37">
        <f>(AE386/1.5)*0.57+47</f>
        <v>54.22</v>
      </c>
      <c r="AR386" s="24">
        <f>((AF386/1.8)*0.8+(F386/0.8)*0.2)*0.73+40</f>
        <v>57.884999999999998</v>
      </c>
      <c r="AS386" s="22">
        <f>((AA386/3)*0.6+(AC386/9)*0.2+(AZ386/0.96)*0.2)*0.75+40</f>
        <v>62.057017173682638</v>
      </c>
      <c r="AT386" s="26">
        <f>((AB386/7)*0.65+(AC386/9)*0.2+(AZ386/0.96)*0.25)*0.6+47</f>
        <v>67.668445745111214</v>
      </c>
      <c r="AU386" s="43">
        <f>((AD386/5.5)*0.95+(AY386/0.95)*0.17)*0.67+40</f>
        <v>52.053447764055022</v>
      </c>
      <c r="AV386" s="37">
        <f>(((AG386-321)/-3.21)*0.1+(AU386/0.95)*0.57+(AS386/0.95)*0.2+(AI386/20)*0.2)*0.6+40</f>
        <v>73.033592405193446</v>
      </c>
      <c r="AW386" s="42">
        <f>((AQ386/0.95)*0.4+(AS386/0.95)*0.2+(AR386/0.95)*0.2+(AY386/0.95)*0.2)*0.71+30</f>
        <v>74.835884663439387</v>
      </c>
      <c r="AX386" s="45">
        <f>(BI386*0.3+BK386*0.2+BM386*0.2+AY386*0.1+BN386*0.2)*0.8+30</f>
        <v>67.862712754772758</v>
      </c>
      <c r="AY386" s="47">
        <f>(BI386*0.2+BK386*0.2+BM386*0.2+(AQ386/0.96)*0.45)*0.79+30</f>
        <v>71.576366138059697</v>
      </c>
      <c r="AZ386" s="28">
        <f>(BI386*0.2+BJ386*0.3+(AC386/11)*0.3+(AR386/0.96)*0.1+BM386*0.1+(AY386/0.96)*0.1)*0.65+40</f>
        <v>77.804909911568899</v>
      </c>
      <c r="BA386" s="49">
        <f>IF(C386="C",(((AY386/0.95)*0.35+(AU386/0.95)*0.2+BK386*0.45)*0.55+30),IF(C386="PF",(((AY386/0.95)*0.4+(AU386/0.95)*0.25+BK386*0.35)*0.65+35),(((T386/6.3)*0.1+(AY386/0.95)*0.35+(AU386/0.95)*0.2+BK386*0.35)*0.65+40)))</f>
        <v>67.758825481636279</v>
      </c>
      <c r="BB386" s="45">
        <f>(BL386*0.3+BJ386*0.3+BI386*0.1+BN386*0.1+(AH386/2.8)*0.25)*0.62+40</f>
        <v>75.754446859813271</v>
      </c>
      <c r="BC386" s="5">
        <f>((D386-39)/-0.2)*0.5+50</f>
        <v>90</v>
      </c>
      <c r="BD386" s="5">
        <f>((F386-69)/0.19)*0.45+55</f>
        <v>85.78947368421052</v>
      </c>
      <c r="BE386" s="5">
        <f>((F386-85)/-0.16)*0.45+55</f>
        <v>63.4375</v>
      </c>
      <c r="BF386" s="5">
        <f>((G386-161)/1.34)*0.45+55</f>
        <v>83.208955223880594</v>
      </c>
      <c r="BG386" s="5">
        <f>((G386-295)/-1.34)*0.45+55</f>
        <v>71.791044776119406</v>
      </c>
      <c r="BH386" s="5">
        <f>(M386/29.81)*0.45+55</f>
        <v>66.15565246561556</v>
      </c>
      <c r="BI386" s="5">
        <f>((D386-39)/-0.2)</f>
        <v>80</v>
      </c>
      <c r="BJ386" s="5">
        <f>((F386-69)/0.19)</f>
        <v>68.421052631578945</v>
      </c>
      <c r="BK386" s="5">
        <f>((F386-85)/-0.16)</f>
        <v>18.75</v>
      </c>
      <c r="BL386" s="5">
        <f>((G386-161)/1.34)</f>
        <v>62.686567164179102</v>
      </c>
      <c r="BM386" s="5">
        <f>((G386-295)/-1.34)</f>
        <v>37.31343283582089</v>
      </c>
      <c r="BN386" s="5">
        <f>(M386/29.81)</f>
        <v>24.790338812479035</v>
      </c>
      <c r="BP386" s="51" t="s">
        <v>790</v>
      </c>
      <c r="BQ386" s="51" t="s">
        <v>781</v>
      </c>
      <c r="BS386">
        <v>50.6252</v>
      </c>
    </row>
    <row r="387" spans="1:71" x14ac:dyDescent="0.25">
      <c r="A387" s="1">
        <v>286</v>
      </c>
      <c r="B387" s="1" t="s">
        <v>348</v>
      </c>
      <c r="C387" s="1" t="s">
        <v>33</v>
      </c>
      <c r="D387" s="1">
        <v>26</v>
      </c>
      <c r="E387" s="4">
        <f>(F387-5)</f>
        <v>79</v>
      </c>
      <c r="F387">
        <v>84</v>
      </c>
      <c r="G387">
        <v>275</v>
      </c>
      <c r="H387" t="s">
        <v>678</v>
      </c>
      <c r="I387" s="1" t="s">
        <v>587</v>
      </c>
      <c r="J387" s="1" t="s">
        <v>57</v>
      </c>
      <c r="K387" s="1">
        <v>72</v>
      </c>
      <c r="L387" s="1">
        <v>44</v>
      </c>
      <c r="M387" s="1">
        <v>2100</v>
      </c>
      <c r="N387" s="12">
        <v>506</v>
      </c>
      <c r="O387" s="12">
        <v>987</v>
      </c>
      <c r="P387" s="12">
        <v>0.51300000000000001</v>
      </c>
      <c r="Q387" s="7">
        <v>1</v>
      </c>
      <c r="R387" s="7">
        <v>10</v>
      </c>
      <c r="S387" s="7">
        <v>0.1</v>
      </c>
      <c r="T387" s="1">
        <v>505</v>
      </c>
      <c r="U387" s="1">
        <v>977</v>
      </c>
      <c r="V387" s="1">
        <v>0.51700000000000002</v>
      </c>
      <c r="W387" s="1">
        <v>0.51300000000000001</v>
      </c>
      <c r="X387" s="16">
        <v>223</v>
      </c>
      <c r="Y387" s="16">
        <v>274</v>
      </c>
      <c r="Z387" s="16">
        <v>0.81399999999999995</v>
      </c>
      <c r="AA387" s="20">
        <v>214</v>
      </c>
      <c r="AB387" s="20">
        <v>321</v>
      </c>
      <c r="AC387" s="20">
        <v>535</v>
      </c>
      <c r="AD387" s="32">
        <v>50</v>
      </c>
      <c r="AE387" s="34">
        <v>43</v>
      </c>
      <c r="AF387" s="30">
        <v>126</v>
      </c>
      <c r="AG387" s="1">
        <v>104</v>
      </c>
      <c r="AH387" s="1">
        <v>206</v>
      </c>
      <c r="AI387" s="1">
        <v>1236</v>
      </c>
      <c r="AJ387" s="1"/>
      <c r="AK387" s="4">
        <f>(AVERAGE(AM387:BB387)/0.87)*0.85+10</f>
        <v>85.473936829801687</v>
      </c>
      <c r="AL387" s="4">
        <f>AVERAGE(AM387:BB387)</f>
        <v>77.249794166973487</v>
      </c>
      <c r="AM387" s="14">
        <f>((P387*100)*0.5+(N387/6.59)*0.5)*0.66+45</f>
        <v>87.267391502276183</v>
      </c>
      <c r="AN387" s="10">
        <f>(BS387-MIN(BS$2:BS$493))/(MAX(BS$2:BS$493)-MIN(BS$2:BS$493))*61 +45</f>
        <v>49.348247936109118</v>
      </c>
      <c r="AO387" s="18">
        <f>IF(Y387&gt;50,((Z387*107)*0.9+(X387/5)*0.1)*0.7+30,((Z387*90)*0.5+(X387/5)*0.5)*0.7+40)</f>
        <v>87.993739999999988</v>
      </c>
      <c r="AP387" s="39">
        <f>((AZ387/0.96)*0.4+(AS387/0.96)*0.27+(T387/6.3)*0.37)*0.6+40</f>
        <v>94.570303393985114</v>
      </c>
      <c r="AQ387" s="37">
        <f>(AE387/1.5)*0.57+47</f>
        <v>63.34</v>
      </c>
      <c r="AR387" s="24">
        <f>((AF387/1.8)*0.8+(F387/0.8)*0.2)*0.7+40</f>
        <v>93.9</v>
      </c>
      <c r="AS387" s="22">
        <f>((AA387/3)*0.6+(AC387/9)*0.2+(AZ387/0.96)*0.2)*0.7+41</f>
        <v>91.706941584287961</v>
      </c>
      <c r="AT387" s="26">
        <f>((AB387/7)*0.65+(AC387/9)*0.2+(AZ387/0.96)*0.25)*0.6+47</f>
        <v>85.329818364118069</v>
      </c>
      <c r="AU387" s="43">
        <f>((AD387/5.5)*0.95+(AY387/0.95)*0.17)*0.67+40</f>
        <v>53.827859823863641</v>
      </c>
      <c r="AV387" s="37">
        <f>(((AG387-321)/-3.21)*0.1+(AU387/0.95)*0.57+(AS387/0.95)*0.2+(AI387/20)*0.2)*0.6+40</f>
        <v>82.434139029382436</v>
      </c>
      <c r="AW387" s="42">
        <f>((AQ387/0.95)*0.4+(AS387/0.95)*0.2+(AR387/0.95)*0.2+(AY387/0.95)*0.2)*0.71+30</f>
        <v>86.704074409590206</v>
      </c>
      <c r="AX387" s="45">
        <f>(BI387*0.3+BK387*0.2+BM387*0.2+AY387*0.1+BN387*0.2)*0.8+30</f>
        <v>65.625149359037579</v>
      </c>
      <c r="AY387" s="47">
        <f>(BI387*0.2+BK387*0.2+BM387*0.2+(AQ387/0.96)*0.45)*0.79+30</f>
        <v>67.071302705223886</v>
      </c>
      <c r="AZ387" s="28">
        <f>(BI387*0.2+BJ387*0.3+(AC387/11)*0.3+(AR387/0.96)*0.1+BM387*0.1+(AY387/0.96)*0.1)*0.65+40</f>
        <v>85.198075625593702</v>
      </c>
      <c r="BA387" s="49">
        <f>IF(C387="C",(((AY387/0.95)*0.35+(AU387/0.95)*0.2+BK387*0.45)*0.55+30),IF(C387="PF",(((AY387/0.95)*0.4+(AU387/0.95)*0.25+BK387*0.35)*0.65+35),(((T387/6.3)*0.1+(AY387/0.95)*0.35+(AU387/0.95)*0.2+BK387*0.35)*0.65+40)))</f>
        <v>51.37033852776905</v>
      </c>
      <c r="BB387" s="45">
        <f>(BL387*0.3+BJ387*0.3+BI387*0.1+BN387*0.1+(AH387/2.8)*0.25)*0.62+40</f>
        <v>90.309324410338917</v>
      </c>
      <c r="BC387" s="5">
        <f>((D387-39)/-0.2)*0.5+50</f>
        <v>82.5</v>
      </c>
      <c r="BD387" s="5">
        <f>((F387-69)/0.19)*0.45+55</f>
        <v>90.526315789473685</v>
      </c>
      <c r="BE387" s="5">
        <f>((F387-85)/-0.16)*0.45+55</f>
        <v>57.8125</v>
      </c>
      <c r="BF387" s="5">
        <f>((G387-161)/1.34)*0.45+55</f>
        <v>93.283582089552226</v>
      </c>
      <c r="BG387" s="5">
        <f>((G387-295)/-1.34)*0.45+55</f>
        <v>61.71641791044776</v>
      </c>
      <c r="BH387" s="5">
        <f>(M387/29.81)*0.45+55</f>
        <v>86.700771553170085</v>
      </c>
      <c r="BI387" s="5">
        <f>((D387-39)/-0.2)</f>
        <v>65</v>
      </c>
      <c r="BJ387" s="5">
        <f>((F387-69)/0.19)</f>
        <v>78.94736842105263</v>
      </c>
      <c r="BK387" s="5">
        <f>((F387-85)/-0.16)</f>
        <v>6.25</v>
      </c>
      <c r="BL387" s="5">
        <f>((G387-161)/1.34)</f>
        <v>85.074626865671632</v>
      </c>
      <c r="BM387" s="5">
        <f>((G387-295)/-1.34)</f>
        <v>14.925373134328357</v>
      </c>
      <c r="BN387" s="5">
        <f>(M387/29.81)</f>
        <v>70.446159007044614</v>
      </c>
      <c r="BP387" s="51" t="s">
        <v>788</v>
      </c>
      <c r="BQ387" s="51" t="s">
        <v>790</v>
      </c>
      <c r="BS387">
        <v>50.084000000000003</v>
      </c>
    </row>
    <row r="388" spans="1:71" x14ac:dyDescent="0.25">
      <c r="A388" s="1">
        <v>109</v>
      </c>
      <c r="B388" s="1" t="s">
        <v>168</v>
      </c>
      <c r="C388" s="1" t="s">
        <v>25</v>
      </c>
      <c r="D388" s="1">
        <v>27</v>
      </c>
      <c r="E388" s="4">
        <f>(F388-5)</f>
        <v>75</v>
      </c>
      <c r="F388">
        <v>80</v>
      </c>
      <c r="G388">
        <v>230</v>
      </c>
      <c r="H388" t="s">
        <v>655</v>
      </c>
      <c r="I388" s="1" t="s">
        <v>587</v>
      </c>
      <c r="J388" s="1" t="s">
        <v>41</v>
      </c>
      <c r="K388" s="1">
        <v>66</v>
      </c>
      <c r="L388" s="1">
        <v>27</v>
      </c>
      <c r="M388" s="1">
        <v>1652</v>
      </c>
      <c r="N388" s="12">
        <v>155</v>
      </c>
      <c r="O388" s="12">
        <v>339</v>
      </c>
      <c r="P388" s="12">
        <v>0.45700000000000002</v>
      </c>
      <c r="Q388" s="7">
        <v>1</v>
      </c>
      <c r="R388" s="7">
        <v>10</v>
      </c>
      <c r="S388" s="7">
        <v>0.1</v>
      </c>
      <c r="T388" s="1">
        <v>154</v>
      </c>
      <c r="U388" s="1">
        <v>329</v>
      </c>
      <c r="V388" s="1">
        <v>0.46800000000000003</v>
      </c>
      <c r="W388" s="1">
        <v>0.45900000000000002</v>
      </c>
      <c r="X388" s="16">
        <v>29</v>
      </c>
      <c r="Y388" s="16">
        <v>47</v>
      </c>
      <c r="Z388" s="16">
        <v>0.61699999999999999</v>
      </c>
      <c r="AA388" s="20">
        <v>70</v>
      </c>
      <c r="AB388" s="20">
        <v>186</v>
      </c>
      <c r="AC388" s="20">
        <v>256</v>
      </c>
      <c r="AD388" s="32">
        <v>50</v>
      </c>
      <c r="AE388" s="34">
        <v>46</v>
      </c>
      <c r="AF388" s="30">
        <v>37</v>
      </c>
      <c r="AG388" s="1">
        <v>35</v>
      </c>
      <c r="AH388" s="1">
        <v>101</v>
      </c>
      <c r="AI388" s="1">
        <v>340</v>
      </c>
      <c r="AJ388" s="1"/>
      <c r="AK388" s="4">
        <f>(AVERAGE(AM388:BB388)/0.87)*0.85+10</f>
        <v>77.630885055291941</v>
      </c>
      <c r="AL388" s="4">
        <f>AVERAGE(AM388:BB388)</f>
        <v>69.222199997769394</v>
      </c>
      <c r="AM388" s="14">
        <f>((P388*100)*0.5+(N388/6.59)*0.5)*0.66+45</f>
        <v>67.84276024279211</v>
      </c>
      <c r="AN388" s="10">
        <f>(BS388-MIN(BS$2:BS$493))/(MAX(BS$2:BS$493)-MIN(BS$2:BS$493))*61 +45</f>
        <v>49.348247936109118</v>
      </c>
      <c r="AO388" s="18">
        <f>IF(Y388&gt;50,((Z388*107)*0.9+(X388/5)*0.1)*0.7+30,((Z388*90)*0.5+(X388/5)*0.5)*0.7+40)</f>
        <v>61.465499999999999</v>
      </c>
      <c r="AP388" s="39">
        <f>((AZ388/0.96)*0.4+(AS388/0.96)*0.3+(T388/6.3)*0.4)*0.6+40</f>
        <v>77.483027227885799</v>
      </c>
      <c r="AQ388" s="37">
        <f>(AE388/1.5)*0.57+47</f>
        <v>64.48</v>
      </c>
      <c r="AR388" s="24">
        <f>((AF388/1.8)*0.8+(F388/0.8)*0.2)*0.73+40</f>
        <v>66.604444444444439</v>
      </c>
      <c r="AS388" s="22">
        <f>((AA388/3)*0.6+(AC388/9)*0.2+(AZ388/0.96)*0.2)*0.75+40</f>
        <v>66.709385861754285</v>
      </c>
      <c r="AT388" s="26">
        <f>((AB388/7)*0.65+(AC388/9)*0.2+(AZ388/0.96)*0.25)*0.6+47</f>
        <v>72.718909671278098</v>
      </c>
      <c r="AU388" s="43">
        <f>((AD388/5.5)*0.95+(AY388/0.95)*0.17)*0.67+40</f>
        <v>54.893499399521531</v>
      </c>
      <c r="AV388" s="37">
        <f>(((AG388-321)/-3.21)*0.1+(AU388/0.95)*0.57+(AS388/0.95)*0.2+(AI388/20)*0.2)*0.6+40</f>
        <v>75.573902916783226</v>
      </c>
      <c r="AW388" s="42">
        <f>((AQ388/0.95)*0.4+(AS388/0.95)*0.2+(AR388/0.95)*0.2+(AY388/0.95)*0.2)*0.71+30</f>
        <v>80.556971406648472</v>
      </c>
      <c r="AX388" s="45">
        <f>(BI388*0.3+BK388*0.2+BM388*0.2+AY388*0.1+BN388*0.2)*0.8+30</f>
        <v>72.10477157189564</v>
      </c>
      <c r="AY388" s="47">
        <f>(BI388*0.2+BK388*0.2+BM388*0.2+(AQ388/0.96)*0.45)*0.79+30</f>
        <v>75.959429104477607</v>
      </c>
      <c r="AZ388" s="28">
        <f>(BI388*0.2+BJ388*0.3+(AC388/11)*0.3+(AR388/0.96)*0.1+BM388*0.1+(AY388/0.96)*0.1)*0.65+40</f>
        <v>76.433402848560803</v>
      </c>
      <c r="BA388" s="49">
        <f>IF(C388="C",(((AY388/0.95)*0.35+(AU388/0.95)*0.2+BK388*0.45)*0.55+30),IF(C388="PF",(((AY388/0.95)*0.4+(AU388/0.95)*0.25+BK388*0.35)*0.65+35),(((T388/6.3)*0.1+(AY388/0.95)*0.35+(AU388/0.95)*0.2+BK388*0.35)*0.65+40)))</f>
        <v>72.287948915354136</v>
      </c>
      <c r="BB388" s="45">
        <f>(BL388*0.3+BJ388*0.3+BI388*0.1+BN388*0.1+(AH388/2.8)*0.25)*0.62+40</f>
        <v>73.092998416805102</v>
      </c>
      <c r="BC388" s="5">
        <f>((D388-39)/-0.2)*0.5+50</f>
        <v>80</v>
      </c>
      <c r="BD388" s="5">
        <f>((F388-69)/0.19)*0.45+55</f>
        <v>81.05263157894737</v>
      </c>
      <c r="BE388" s="5">
        <f>((F388-85)/-0.16)*0.45+55</f>
        <v>69.0625</v>
      </c>
      <c r="BF388" s="5">
        <f>((G388-161)/1.34)*0.45+55</f>
        <v>78.171641791044777</v>
      </c>
      <c r="BG388" s="5">
        <f>((G388-295)/-1.34)*0.45+55</f>
        <v>76.828358208955223</v>
      </c>
      <c r="BH388" s="5">
        <f>(M388/29.81)*0.45+55</f>
        <v>79.937940288493792</v>
      </c>
      <c r="BI388" s="5">
        <f>((D388-39)/-0.2)</f>
        <v>60</v>
      </c>
      <c r="BJ388" s="5">
        <f>((F388-69)/0.19)</f>
        <v>57.89473684210526</v>
      </c>
      <c r="BK388" s="5">
        <f>((F388-85)/-0.16)</f>
        <v>31.25</v>
      </c>
      <c r="BL388" s="5">
        <f>((G388-161)/1.34)</f>
        <v>51.492537313432834</v>
      </c>
      <c r="BM388" s="5">
        <f>((G388-295)/-1.34)</f>
        <v>48.507462686567159</v>
      </c>
      <c r="BN388" s="5">
        <f>(M388/29.81)</f>
        <v>55.417645085541764</v>
      </c>
      <c r="BP388" s="51" t="s">
        <v>798</v>
      </c>
      <c r="BQ388" s="51" t="s">
        <v>787</v>
      </c>
      <c r="BS388">
        <v>50.084000000000003</v>
      </c>
    </row>
    <row r="389" spans="1:71" x14ac:dyDescent="0.25">
      <c r="A389" s="1">
        <v>117</v>
      </c>
      <c r="B389" s="1" t="s">
        <v>176</v>
      </c>
      <c r="C389" s="1" t="s">
        <v>25</v>
      </c>
      <c r="D389" s="1">
        <v>21</v>
      </c>
      <c r="E389" s="4">
        <f>(F389-5)</f>
        <v>77</v>
      </c>
      <c r="F389">
        <v>82</v>
      </c>
      <c r="G389">
        <v>220</v>
      </c>
      <c r="H389" t="s">
        <v>593</v>
      </c>
      <c r="I389" s="1" t="s">
        <v>587</v>
      </c>
      <c r="J389" s="1" t="s">
        <v>41</v>
      </c>
      <c r="K389" s="1">
        <v>68</v>
      </c>
      <c r="L389" s="1">
        <v>68</v>
      </c>
      <c r="M389" s="1">
        <v>2455</v>
      </c>
      <c r="N389" s="12">
        <v>642</v>
      </c>
      <c r="O389" s="12">
        <v>1199</v>
      </c>
      <c r="P389" s="12">
        <v>0.53500000000000003</v>
      </c>
      <c r="Q389" s="7">
        <v>1</v>
      </c>
      <c r="R389" s="7">
        <v>12</v>
      </c>
      <c r="S389" s="7">
        <v>8.3000000000000004E-2</v>
      </c>
      <c r="T389" s="1">
        <v>641</v>
      </c>
      <c r="U389" s="1">
        <v>1187</v>
      </c>
      <c r="V389" s="1">
        <v>0.54</v>
      </c>
      <c r="W389" s="1">
        <v>0.53600000000000003</v>
      </c>
      <c r="X389" s="16">
        <v>371</v>
      </c>
      <c r="Y389" s="16">
        <v>461</v>
      </c>
      <c r="Z389" s="16">
        <v>0.80500000000000005</v>
      </c>
      <c r="AA389" s="20">
        <v>173</v>
      </c>
      <c r="AB389" s="20">
        <v>523</v>
      </c>
      <c r="AC389" s="20">
        <v>696</v>
      </c>
      <c r="AD389" s="32">
        <v>149</v>
      </c>
      <c r="AE389" s="34">
        <v>100</v>
      </c>
      <c r="AF389" s="30">
        <v>200</v>
      </c>
      <c r="AG389" s="1">
        <v>95</v>
      </c>
      <c r="AH389" s="1">
        <v>141</v>
      </c>
      <c r="AI389" s="1">
        <v>1656</v>
      </c>
      <c r="AJ389" s="1"/>
      <c r="AK389" s="4">
        <f>(AVERAGE(AM389:BB389)/0.87)*0.85+10</f>
        <v>93.608855887266444</v>
      </c>
      <c r="AL389" s="4">
        <f>AVERAGE(AM389:BB389)</f>
        <v>85.576123084613897</v>
      </c>
      <c r="AM389" s="14">
        <f>((P389*100)*0.5+(N389/6.59)*0.5)*0.66+45</f>
        <v>94.803710166919586</v>
      </c>
      <c r="AN389" s="10">
        <f>(BS389-MIN(BS$2:BS$493))/(MAX(BS$2:BS$493)-MIN(BS$2:BS$493))*61 +45</f>
        <v>48.632891017587937</v>
      </c>
      <c r="AO389" s="18">
        <f>IF(Y389&gt;50,((Z389*107)*0.9+(X389/5)*0.1)*0.7+30,((Z389*90)*0.5+(X389/5)*0.5)*0.7+40)</f>
        <v>89.459049999999991</v>
      </c>
      <c r="AP389" s="39">
        <v>96</v>
      </c>
      <c r="AQ389" s="37">
        <f>(AE389/1.5)*0.57+47</f>
        <v>85</v>
      </c>
      <c r="AR389" s="24">
        <v>98</v>
      </c>
      <c r="AS389" s="22">
        <f>((AA389/3)*0.6+(AC389/9)*0.2+(AZ389/0.96)*0.2)*0.7+41</f>
        <v>89.693516880381594</v>
      </c>
      <c r="AT389" s="26">
        <v>96</v>
      </c>
      <c r="AU389" s="43">
        <f>((AD389/5.5)*0.95+(AY389/0.95)*0.17)*0.67+40</f>
        <v>67.734434392942589</v>
      </c>
      <c r="AV389" s="37">
        <f>(((AG389-321)/-3.21)*0.1+(AU389/0.95)*0.57+(AS389/0.95)*0.2+(AI389/20)*0.2)*0.6+40</f>
        <v>89.874402842296519</v>
      </c>
      <c r="AW389" s="42">
        <v>95</v>
      </c>
      <c r="AX389" s="45">
        <f>(BI389*0.3+BK389*0.2+BM389*0.2+AY389*0.1+BN389*0.2)*0.8+30</f>
        <v>83.732197880481863</v>
      </c>
      <c r="AY389" s="47">
        <f>(BI389*0.2+BK389*0.2+BM389*0.2+(AQ389/0.96)*0.45)*0.79+30</f>
        <v>87.502346082089559</v>
      </c>
      <c r="AZ389" s="28">
        <f>(BI389*0.2+BJ389*0.3+(AC389/11)*0.3+(AR389/0.96)*0.1+BM389*0.1+(AY389/0.96)*0.1)*0.65+40</f>
        <v>93.578401465473746</v>
      </c>
      <c r="BA389" s="49">
        <f>IF(C389="C",(((AY389/0.95)*0.35+(AU389/0.95)*0.2+BK389*0.45)*0.55+30),IF(C389="PF",(((AY389/0.95)*0.4+(AU389/0.95)*0.25+BK389*0.35)*0.65+35),(((T389/6.3)*0.1+(AY389/0.95)*0.35+(AU389/0.95)*0.2+BK389*0.35)*0.65+40)))</f>
        <v>74.799788758101528</v>
      </c>
      <c r="BB389" s="45">
        <f>(BL389*0.3+BJ389*0.3+BI389*0.1+BN389*0.1+(AH389/2.8)*0.25)*0.62+40</f>
        <v>79.407229867547386</v>
      </c>
      <c r="BC389" s="5">
        <f>((D389-39)/-0.2)*0.5+50</f>
        <v>95</v>
      </c>
      <c r="BD389" s="5">
        <f>((F389-69)/0.19)*0.45+55</f>
        <v>85.78947368421052</v>
      </c>
      <c r="BE389" s="5">
        <f>((F389-85)/-0.16)*0.45+55</f>
        <v>63.4375</v>
      </c>
      <c r="BF389" s="5">
        <f>((G389-161)/1.34)*0.45+55</f>
        <v>74.81343283582089</v>
      </c>
      <c r="BG389" s="5">
        <f>((G389-295)/-1.34)*0.45+55</f>
        <v>80.18656716417911</v>
      </c>
      <c r="BH389" s="5">
        <f>(M389/29.81)*0.45+55</f>
        <v>92.059711506205986</v>
      </c>
      <c r="BI389" s="5">
        <f>((D389-39)/-0.2)</f>
        <v>90</v>
      </c>
      <c r="BJ389" s="5">
        <f>((F389-69)/0.19)</f>
        <v>68.421052631578945</v>
      </c>
      <c r="BK389" s="5">
        <f>((F389-85)/-0.16)</f>
        <v>18.75</v>
      </c>
      <c r="BL389" s="5">
        <f>((G389-161)/1.34)</f>
        <v>44.029850746268657</v>
      </c>
      <c r="BM389" s="5">
        <f>((G389-295)/-1.34)</f>
        <v>55.970149253731343</v>
      </c>
      <c r="BN389" s="5">
        <f>(M389/29.81)</f>
        <v>82.354914458235498</v>
      </c>
      <c r="BP389" s="51" t="s">
        <v>795</v>
      </c>
      <c r="BQ389" s="51" t="s">
        <v>787</v>
      </c>
      <c r="BS389">
        <v>49.247599999999998</v>
      </c>
    </row>
    <row r="390" spans="1:71" x14ac:dyDescent="0.25">
      <c r="A390" s="1">
        <v>242</v>
      </c>
      <c r="B390" s="1" t="s">
        <v>303</v>
      </c>
      <c r="C390" s="1" t="s">
        <v>25</v>
      </c>
      <c r="D390" s="1">
        <v>21</v>
      </c>
      <c r="E390" s="4">
        <f>(F390-5)</f>
        <v>77</v>
      </c>
      <c r="F390">
        <v>82</v>
      </c>
      <c r="G390">
        <v>232</v>
      </c>
      <c r="H390" t="s">
        <v>597</v>
      </c>
      <c r="I390" s="1" t="s">
        <v>746</v>
      </c>
      <c r="J390" s="1" t="s">
        <v>99</v>
      </c>
      <c r="K390" s="1">
        <v>8</v>
      </c>
      <c r="L390" s="1">
        <v>0</v>
      </c>
      <c r="M390" s="1">
        <v>51</v>
      </c>
      <c r="N390" s="12">
        <v>7</v>
      </c>
      <c r="O390" s="12">
        <v>26</v>
      </c>
      <c r="P390" s="12">
        <v>0.26900000000000002</v>
      </c>
      <c r="Q390" s="7">
        <v>1</v>
      </c>
      <c r="R390" s="7">
        <v>15</v>
      </c>
      <c r="S390" s="7">
        <v>6.7000000000000004E-2</v>
      </c>
      <c r="T390" s="1">
        <v>6</v>
      </c>
      <c r="U390" s="1">
        <v>11</v>
      </c>
      <c r="V390" s="1">
        <v>0.54500000000000004</v>
      </c>
      <c r="W390" s="1">
        <v>0.28799999999999998</v>
      </c>
      <c r="X390" s="16">
        <v>1</v>
      </c>
      <c r="Y390" s="16">
        <v>1</v>
      </c>
      <c r="Z390" s="16">
        <v>1</v>
      </c>
      <c r="AA390" s="20">
        <v>2</v>
      </c>
      <c r="AB390" s="20">
        <v>7</v>
      </c>
      <c r="AC390" s="20">
        <v>9</v>
      </c>
      <c r="AD390" s="32">
        <v>3</v>
      </c>
      <c r="AE390" s="34">
        <v>2</v>
      </c>
      <c r="AF390" s="30">
        <v>2</v>
      </c>
      <c r="AG390" s="1">
        <v>3</v>
      </c>
      <c r="AH390" s="1">
        <v>11</v>
      </c>
      <c r="AI390" s="1">
        <v>16</v>
      </c>
      <c r="AJ390" s="1"/>
      <c r="AK390" s="4">
        <f>(AVERAGE(AM390:BB390)/0.87)*0.85+10</f>
        <v>71.228080919563382</v>
      </c>
      <c r="AL390" s="4">
        <f>AVERAGE(AM390:BB390)</f>
        <v>62.668741647082513</v>
      </c>
      <c r="AM390" s="14">
        <f>((P390*100)*0.5+(N390/6.59)*0.5)*0.66+45</f>
        <v>54.227531107738997</v>
      </c>
      <c r="AN390" s="10">
        <f>(BS390-MIN(BS$2:BS$493))/(MAX(BS$2:BS$493)-MIN(BS$2:BS$493))*61 +45</f>
        <v>47.959613917803303</v>
      </c>
      <c r="AO390" s="18">
        <f>IF(Y390&gt;50,((Z390*107)*0.9+(X390/5)*0.1)*0.7+30,((Z390*90)*0.5+(X390/5)*0.5)*0.7+40)</f>
        <v>71.569999999999993</v>
      </c>
      <c r="AP390" s="39">
        <f>((AZ390/0.96)*0.4+(AS390/0.96)*0.3+(T390/6.3)*0.4)*0.6+40</f>
        <v>69.295974074985267</v>
      </c>
      <c r="AQ390" s="37">
        <f>(AE390/1.5)*0.57+47</f>
        <v>47.76</v>
      </c>
      <c r="AR390" s="24">
        <f>((AF390/1.8)*0.8+(F390/0.8)*0.2)*0.73+40</f>
        <v>55.613888888888887</v>
      </c>
      <c r="AS390" s="22">
        <f>((AA390/3)*0.6+(AC390/9)*0.2+(AZ390/0.96)*0.2)*0.75+40</f>
        <v>52.468477004986767</v>
      </c>
      <c r="AT390" s="26">
        <f>((AB390/7)*0.65+(AC390/9)*0.2+(AZ390/0.96)*0.25)*0.6+47</f>
        <v>59.528477004986762</v>
      </c>
      <c r="AU390" s="43">
        <f>((AD390/5.5)*0.95+(AY390/0.95)*0.17)*0.67+40</f>
        <v>49.015209594497605</v>
      </c>
      <c r="AV390" s="37">
        <f>(((AG390-321)/-3.21)*0.1+(AU390/0.95)*0.57+(AS390/0.95)*0.2+(AI390/20)*0.2)*0.6+40</f>
        <v>70.312997783030752</v>
      </c>
      <c r="AW390" s="42">
        <f>((AQ390/0.95)*0.4+(AS390/0.95)*0.2+(AR390/0.95)*0.2+(AY390/0.95)*0.2)*0.71+30</f>
        <v>71.239692181686308</v>
      </c>
      <c r="AX390" s="45">
        <f>(BI390*0.3+BK390*0.2+BM390*0.2+AY390*0.1+BN390*0.2)*0.8+30</f>
        <v>68.179880362845296</v>
      </c>
      <c r="AY390" s="47">
        <f>(BI390*0.2+BK390*0.2+BM390*0.2+(AQ390/0.96)*0.45)*0.79+30</f>
        <v>72.296983208955226</v>
      </c>
      <c r="AZ390" s="28">
        <f>(BI390*0.2+BJ390*0.3+(AC390/11)*0.3+(AR390/0.96)*0.1+BM390*0.1+(AY390/0.96)*0.1)*0.65+40</f>
        <v>76.918252831915282</v>
      </c>
      <c r="BA390" s="49">
        <f>IF(C390="C",(((AY390/0.95)*0.35+(AU390/0.95)*0.2+BK390*0.45)*0.55+30),IF(C390="PF",(((AY390/0.95)*0.4+(AU390/0.95)*0.25+BK390*0.35)*0.65+35),(((T390/6.3)*0.1+(AY390/0.95)*0.35+(AU390/0.95)*0.2+BK390*0.35)*0.65+40)))</f>
        <v>67.436348361509715</v>
      </c>
      <c r="BB390" s="45">
        <f>(BL390*0.3+BJ390*0.3+BI390*0.1+BN390*0.1+(AH390/2.8)*0.25)*0.62+40</f>
        <v>68.876540029489874</v>
      </c>
      <c r="BC390" s="5">
        <f>((D390-39)/-0.2)*0.5+50</f>
        <v>95</v>
      </c>
      <c r="BD390" s="5">
        <f>((F390-69)/0.19)*0.45+55</f>
        <v>85.78947368421052</v>
      </c>
      <c r="BE390" s="5">
        <f>((F390-85)/-0.16)*0.45+55</f>
        <v>63.4375</v>
      </c>
      <c r="BF390" s="5">
        <f>((G390-161)/1.34)*0.45+55</f>
        <v>78.843283582089555</v>
      </c>
      <c r="BG390" s="5">
        <f>((G390-295)/-1.34)*0.45+55</f>
        <v>76.156716417910445</v>
      </c>
      <c r="BH390" s="5">
        <f>(M390/29.81)*0.45+55</f>
        <v>55.76987588057699</v>
      </c>
      <c r="BI390" s="5">
        <f>((D390-39)/-0.2)</f>
        <v>90</v>
      </c>
      <c r="BJ390" s="5">
        <f>((F390-69)/0.19)</f>
        <v>68.421052631578945</v>
      </c>
      <c r="BK390" s="5">
        <f>((F390-85)/-0.16)</f>
        <v>18.75</v>
      </c>
      <c r="BL390" s="5">
        <f>((G390-161)/1.34)</f>
        <v>52.985074626865668</v>
      </c>
      <c r="BM390" s="5">
        <f>((G390-295)/-1.34)</f>
        <v>47.014925373134325</v>
      </c>
      <c r="BN390" s="5">
        <f>(M390/29.81)</f>
        <v>1.7108352901710837</v>
      </c>
      <c r="BP390" s="51" t="s">
        <v>801</v>
      </c>
      <c r="BQ390" s="51" t="s">
        <v>790</v>
      </c>
      <c r="BS390">
        <v>48.4604</v>
      </c>
    </row>
    <row r="391" spans="1:71" x14ac:dyDescent="0.25">
      <c r="A391" s="1">
        <v>264</v>
      </c>
      <c r="B391" s="1" t="s">
        <v>325</v>
      </c>
      <c r="C391" s="1" t="s">
        <v>33</v>
      </c>
      <c r="D391" s="1">
        <v>23</v>
      </c>
      <c r="E391" s="4">
        <f>(F391-5)</f>
        <v>79</v>
      </c>
      <c r="F391">
        <v>84</v>
      </c>
      <c r="G391">
        <v>245</v>
      </c>
      <c r="H391" t="s">
        <v>642</v>
      </c>
      <c r="I391" s="1" t="s">
        <v>587</v>
      </c>
      <c r="J391" s="1" t="s">
        <v>53</v>
      </c>
      <c r="K391" s="1">
        <v>5</v>
      </c>
      <c r="L391" s="1">
        <v>0</v>
      </c>
      <c r="M391" s="1">
        <v>14</v>
      </c>
      <c r="N391" s="12">
        <v>1</v>
      </c>
      <c r="O391" s="12">
        <v>4</v>
      </c>
      <c r="P391" s="12">
        <v>0.25</v>
      </c>
      <c r="Q391" s="7">
        <v>0</v>
      </c>
      <c r="R391" s="7">
        <v>0</v>
      </c>
      <c r="S391" s="7"/>
      <c r="T391" s="1">
        <v>1</v>
      </c>
      <c r="U391" s="1">
        <v>4</v>
      </c>
      <c r="V391" s="1">
        <v>0.25</v>
      </c>
      <c r="W391" s="1">
        <v>0.25</v>
      </c>
      <c r="X391" s="16">
        <v>2</v>
      </c>
      <c r="Y391" s="16">
        <v>2</v>
      </c>
      <c r="Z391" s="16">
        <v>1</v>
      </c>
      <c r="AA391" s="20">
        <v>1</v>
      </c>
      <c r="AB391" s="20">
        <v>0</v>
      </c>
      <c r="AC391" s="20">
        <v>1</v>
      </c>
      <c r="AD391" s="32">
        <v>1</v>
      </c>
      <c r="AE391" s="34">
        <v>0</v>
      </c>
      <c r="AF391" s="30">
        <v>0</v>
      </c>
      <c r="AG391" s="1">
        <v>0</v>
      </c>
      <c r="AH391" s="1">
        <v>1</v>
      </c>
      <c r="AI391" s="1">
        <v>4</v>
      </c>
      <c r="AJ391" s="1"/>
      <c r="AK391" s="4">
        <f>(AVERAGE(AM391:BB391)/0.87)*0.85+10</f>
        <v>69.0853285670199</v>
      </c>
      <c r="AL391" s="4">
        <f>AVERAGE(AM391:BB391)</f>
        <v>60.475571592126251</v>
      </c>
      <c r="AM391" s="14">
        <f>((P391*100)*0.5+(N391/6.59)*0.5)*0.66+45</f>
        <v>53.300075872534144</v>
      </c>
      <c r="AN391" s="10">
        <f>(BS391-MIN(BS$2:BS$493))/(MAX(BS$2:BS$493)-MIN(BS$2:BS$493))*61 +45</f>
        <v>45</v>
      </c>
      <c r="AO391" s="18">
        <f>IF(Y391&gt;50,((Z391*107)*0.9+(X391/5)*0.1)*0.7+30,((Z391*90)*0.5+(X391/5)*0.5)*0.7+40)</f>
        <v>71.64</v>
      </c>
      <c r="AP391" s="39">
        <f>((AZ391/0.96)*0.4+(AS391/0.96)*0.3+(T391/6.3)*0.4)*0.6+40</f>
        <v>68.939941980800157</v>
      </c>
      <c r="AQ391" s="37">
        <f>(AE391/1.5)*0.57+47</f>
        <v>47</v>
      </c>
      <c r="AR391" s="24">
        <f>((AF391/1.8)*0.8+(F391/0.8)*0.2)*0.73+40</f>
        <v>55.33</v>
      </c>
      <c r="AS391" s="22">
        <f>((AA391/3)*0.6+(AC391/9)*0.2+(AZ391/0.96)*0.2)*0.75+40</f>
        <v>52.122245263984105</v>
      </c>
      <c r="AT391" s="26">
        <f>((AB391/7)*0.65+(AC391/9)*0.2+(AZ391/0.96)*0.25)*0.6+47</f>
        <v>58.968911930650776</v>
      </c>
      <c r="AU391" s="43">
        <f>((AD391/5.5)*0.95+(AY391/0.95)*0.17)*0.67+40</f>
        <v>48.140007437200957</v>
      </c>
      <c r="AV391" s="37">
        <f>(((AG391-321)/-3.21)*0.1+(AU391/0.95)*0.57+(AS391/0.95)*0.2+(AI391/20)*0.2)*0.6+40</f>
        <v>69.9382652370535</v>
      </c>
      <c r="AW391" s="42">
        <f>((AQ391/0.95)*0.4+(AS391/0.95)*0.2+(AR391/0.95)*0.2+(AY391/0.95)*0.2)*0.71+30</f>
        <v>70.115740664831804</v>
      </c>
      <c r="AX391" s="45">
        <f>(BI391*0.3+BK391*0.2+BM391*0.2+AY391*0.1+BN391*0.2)*0.8+30</f>
        <v>61.599508614383637</v>
      </c>
      <c r="AY391" s="47">
        <f>(BI391*0.2+BK391*0.2+BM391*0.2+(AQ391/0.96)*0.45)*0.79+30</f>
        <v>66.927709888059695</v>
      </c>
      <c r="AZ391" s="28">
        <f>(BI391*0.2+BJ391*0.3+(AC391/11)*0.3+(AR391/0.96)*0.1+BM391*0.1+(AY391/0.96)*0.1)*0.65+40</f>
        <v>76.515703022831616</v>
      </c>
      <c r="BA391" s="49">
        <f>IF(C391="C",(((AY391/0.95)*0.35+(AU391/0.95)*0.2+BK391*0.45)*0.55+30),IF(C391="PF",(((AY391/0.95)*0.4+(AU391/0.95)*0.25+BK391*0.35)*0.65+35),(((T391/6.3)*0.1+(AY391/0.95)*0.35+(AU391/0.95)*0.2+BK391*0.35)*0.65+40)))</f>
        <v>50.682648654256418</v>
      </c>
      <c r="BB391" s="45">
        <f>(BL391*0.3+BJ391*0.3+BI391*0.1+BN391*0.1+(AH391/2.8)*0.25)*0.62+40</f>
        <v>71.388386907433159</v>
      </c>
      <c r="BC391" s="5">
        <f>((D391-39)/-0.2)*0.5+50</f>
        <v>90</v>
      </c>
      <c r="BD391" s="5">
        <f>((F391-69)/0.19)*0.45+55</f>
        <v>90.526315789473685</v>
      </c>
      <c r="BE391" s="5">
        <f>((F391-85)/-0.16)*0.45+55</f>
        <v>57.8125</v>
      </c>
      <c r="BF391" s="5">
        <f>((G391-161)/1.34)*0.45+55</f>
        <v>83.208955223880594</v>
      </c>
      <c r="BG391" s="5">
        <f>((G391-295)/-1.34)*0.45+55</f>
        <v>71.791044776119406</v>
      </c>
      <c r="BH391" s="5">
        <f>(M391/29.81)*0.45+55</f>
        <v>55.211338477021137</v>
      </c>
      <c r="BI391" s="5">
        <f>((D391-39)/-0.2)</f>
        <v>80</v>
      </c>
      <c r="BJ391" s="5">
        <f>((F391-69)/0.19)</f>
        <v>78.94736842105263</v>
      </c>
      <c r="BK391" s="5">
        <f>((F391-85)/-0.16)</f>
        <v>6.25</v>
      </c>
      <c r="BL391" s="5">
        <f>((G391-161)/1.34)</f>
        <v>62.686567164179102</v>
      </c>
      <c r="BM391" s="5">
        <f>((G391-295)/-1.34)</f>
        <v>37.31343283582089</v>
      </c>
      <c r="BN391" s="5">
        <f>(M391/29.81)</f>
        <v>0.46964106004696415</v>
      </c>
      <c r="BP391" s="51" t="s">
        <v>792</v>
      </c>
      <c r="BQ391" s="51" t="s">
        <v>790</v>
      </c>
      <c r="BS391">
        <v>45</v>
      </c>
    </row>
    <row r="392" spans="1:71" x14ac:dyDescent="0.25">
      <c r="A392" s="1">
        <v>6</v>
      </c>
      <c r="B392" s="1" t="s">
        <v>40</v>
      </c>
      <c r="C392" s="1" t="s">
        <v>33</v>
      </c>
      <c r="D392" s="1">
        <v>26</v>
      </c>
      <c r="E392" s="4">
        <f>(F392-5)</f>
        <v>81</v>
      </c>
      <c r="F392">
        <v>86</v>
      </c>
      <c r="G392">
        <v>248</v>
      </c>
      <c r="H392" t="s">
        <v>586</v>
      </c>
      <c r="I392" s="1" t="s">
        <v>611</v>
      </c>
      <c r="J392" s="1" t="s">
        <v>41</v>
      </c>
      <c r="K392" s="1">
        <v>68</v>
      </c>
      <c r="L392" s="1">
        <v>8</v>
      </c>
      <c r="M392" s="1">
        <v>957</v>
      </c>
      <c r="N392" s="12">
        <v>181</v>
      </c>
      <c r="O392" s="12">
        <v>329</v>
      </c>
      <c r="P392" s="12">
        <v>0.55000000000000004</v>
      </c>
      <c r="Q392" s="7">
        <v>0</v>
      </c>
      <c r="R392" s="7">
        <v>0</v>
      </c>
      <c r="S392" s="7"/>
      <c r="T392" s="1">
        <v>181</v>
      </c>
      <c r="U392" s="1">
        <v>329</v>
      </c>
      <c r="V392" s="1">
        <v>0.55000000000000004</v>
      </c>
      <c r="W392" s="1">
        <v>0.55000000000000004</v>
      </c>
      <c r="X392" s="16">
        <v>81</v>
      </c>
      <c r="Y392" s="16">
        <v>99</v>
      </c>
      <c r="Z392" s="16">
        <v>0.81799999999999995</v>
      </c>
      <c r="AA392" s="20">
        <v>104</v>
      </c>
      <c r="AB392" s="20">
        <v>211</v>
      </c>
      <c r="AC392" s="20">
        <v>315</v>
      </c>
      <c r="AD392" s="32">
        <v>47</v>
      </c>
      <c r="AE392" s="34">
        <v>21</v>
      </c>
      <c r="AF392" s="30">
        <v>51</v>
      </c>
      <c r="AG392" s="1">
        <v>69</v>
      </c>
      <c r="AH392" s="1">
        <v>151</v>
      </c>
      <c r="AI392" s="1">
        <v>443</v>
      </c>
      <c r="AJ392" s="1"/>
      <c r="AK392" s="4">
        <f>(AVERAGE(AM392:BB392)/0.87)*0.85+10</f>
        <v>77.71003611822195</v>
      </c>
      <c r="AL392" s="4">
        <f>AVERAGE(AM392:BB392)</f>
        <v>69.303213438650701</v>
      </c>
      <c r="AM392" s="14">
        <f>((P392*100)*0.5+(N392/6.59)*0.5)*0.66+45</f>
        <v>72.213732928679818</v>
      </c>
      <c r="AN392" s="10">
        <f>(BS392-MIN(BS$2:BS$493))/(MAX(BS$2:BS$493)-MIN(BS$2:BS$493))*61 +45</f>
        <v>45</v>
      </c>
      <c r="AO392" s="18">
        <f>IF(Y392&gt;50,((Z392*107)*0.9+(X392/5)*0.1)*0.7+30,((Z392*90)*0.5+(X392/5)*0.5)*0.7+40)</f>
        <v>86.275379999999998</v>
      </c>
      <c r="AP392" s="39">
        <f>((AZ392/0.96)*0.4+(AS392/0.96)*0.3+(T392/6.3)*0.4)*0.6+40</f>
        <v>81.504736978165496</v>
      </c>
      <c r="AQ392" s="37">
        <f>(AE392/1.5)*0.57+47</f>
        <v>54.98</v>
      </c>
      <c r="AR392" s="24">
        <f>((AF392/1.8)*0.8+(F392/0.8)*0.2)*0.73+40</f>
        <v>72.241666666666674</v>
      </c>
      <c r="AS392" s="22">
        <f>((AA392/3)*0.6+(AC392/9)*0.2+(AZ392/0.96)*0.2)*0.75+40</f>
        <v>73.8290902841552</v>
      </c>
      <c r="AT392" s="26">
        <f>((AB392/7)*0.65+(AC392/9)*0.2+(AZ392/0.96)*0.25)*0.6+47</f>
        <v>75.93480456986947</v>
      </c>
      <c r="AU392" s="43">
        <f>((AD392/5.5)*0.95+(AY392/0.95)*0.17)*0.67+40</f>
        <v>53.254409012260766</v>
      </c>
      <c r="AV392" s="37">
        <f>(((AG392-321)/-3.21)*0.1+(AU392/0.95)*0.57+(AS392/0.95)*0.2+(AI392/20)*0.2)*0.6+40</f>
        <v>75.865647443612616</v>
      </c>
      <c r="AW392" s="42">
        <f>((AQ392/0.95)*0.4+(AS392/0.95)*0.2+(AR392/0.95)*0.2+(AY392/0.95)*0.2)*0.71+30</f>
        <v>78.013163950394642</v>
      </c>
      <c r="AX392" s="45">
        <f>(BI392*0.3+BK392*0.2+BM392*0.2+AY392*0.1+BN392*0.2)*0.8+30</f>
        <v>60.563197447403212</v>
      </c>
      <c r="AY392" s="47">
        <f>(BI392*0.2+BK392*0.2+BM392*0.2+(AQ392/0.96)*0.45)*0.79+30</f>
        <v>65.184072294776115</v>
      </c>
      <c r="AZ392" s="28">
        <f>(BI392*0.2+BJ392*0.3+(AC392/11)*0.3+(AR392/0.96)*0.1+BM392*0.1+(AY392/0.96)*0.1)*0.65+40</f>
        <v>83.066177818593218</v>
      </c>
      <c r="BA392" s="49">
        <f>IF(C392="C",(((AY392/0.95)*0.35+(AU392/0.95)*0.2+BK392*0.45)*0.55+30),IF(C392="PF",(((AY392/0.95)*0.4+(AU392/0.95)*0.25+BK392*0.35)*0.65+35),(((T392/6.3)*0.1+(AY392/0.95)*0.35+(AU392/0.95)*0.2+BK392*0.35)*0.65+40)))</f>
        <v>47.827776482203248</v>
      </c>
      <c r="BB392" s="45">
        <f>(BL392*0.3+BJ392*0.3+BI392*0.1+BN392*0.1+(AH392/2.8)*0.25)*0.62+40</f>
        <v>83.097559141630569</v>
      </c>
      <c r="BC392" s="5">
        <f>((D392-39)/-0.2)*0.5+50</f>
        <v>82.5</v>
      </c>
      <c r="BD392" s="5">
        <f>((F392-69)/0.19)*0.45+55</f>
        <v>95.26315789473685</v>
      </c>
      <c r="BE392" s="5">
        <f>((F392-85)/-0.16)*0.45+55</f>
        <v>52.1875</v>
      </c>
      <c r="BF392" s="5">
        <f>((G392-161)/1.34)*0.45+55</f>
        <v>84.21641791044776</v>
      </c>
      <c r="BG392" s="5">
        <f>((G392-295)/-1.34)*0.45+55</f>
        <v>70.78358208955224</v>
      </c>
      <c r="BH392" s="5">
        <f>(M392/29.81)*0.45+55</f>
        <v>69.446494464944649</v>
      </c>
      <c r="BI392" s="5">
        <f>((D392-39)/-0.2)</f>
        <v>65</v>
      </c>
      <c r="BJ392" s="5">
        <f>((F392-69)/0.19)</f>
        <v>89.473684210526315</v>
      </c>
      <c r="BK392" s="5">
        <f>((F392-85)/-0.16)</f>
        <v>-6.25</v>
      </c>
      <c r="BL392" s="5">
        <f>((G392-161)/1.34)</f>
        <v>64.925373134328353</v>
      </c>
      <c r="BM392" s="5">
        <f>((G392-295)/-1.34)</f>
        <v>35.07462686567164</v>
      </c>
      <c r="BN392" s="5">
        <f>(M392/29.81)</f>
        <v>32.103321033210335</v>
      </c>
      <c r="BP392" s="51" t="s">
        <v>794</v>
      </c>
      <c r="BQ392" s="51" t="s">
        <v>789</v>
      </c>
      <c r="BS392">
        <v>45</v>
      </c>
    </row>
    <row r="393" spans="1:71" x14ac:dyDescent="0.25">
      <c r="A393" s="1">
        <v>427</v>
      </c>
      <c r="B393" s="1" t="s">
        <v>492</v>
      </c>
      <c r="C393" s="1" t="s">
        <v>25</v>
      </c>
      <c r="D393" s="1">
        <v>32</v>
      </c>
      <c r="E393" s="4">
        <f>(F393-5)</f>
        <v>77</v>
      </c>
      <c r="F393">
        <v>82</v>
      </c>
      <c r="G393">
        <v>245</v>
      </c>
      <c r="H393" t="s">
        <v>586</v>
      </c>
      <c r="I393" s="1" t="s">
        <v>587</v>
      </c>
      <c r="J393" s="1" t="s">
        <v>51</v>
      </c>
      <c r="K393" s="1">
        <v>59</v>
      </c>
      <c r="L393" s="1">
        <v>15</v>
      </c>
      <c r="M393" s="1">
        <v>1245</v>
      </c>
      <c r="N393" s="12">
        <v>273</v>
      </c>
      <c r="O393" s="12">
        <v>490</v>
      </c>
      <c r="P393" s="12">
        <v>0.55700000000000005</v>
      </c>
      <c r="Q393" s="7">
        <v>0</v>
      </c>
      <c r="R393" s="7">
        <v>4</v>
      </c>
      <c r="S393" s="7">
        <v>0</v>
      </c>
      <c r="T393" s="1">
        <v>273</v>
      </c>
      <c r="U393" s="1">
        <v>486</v>
      </c>
      <c r="V393" s="1">
        <v>0.56200000000000006</v>
      </c>
      <c r="W393" s="1">
        <v>0.55700000000000005</v>
      </c>
      <c r="X393" s="16">
        <v>134</v>
      </c>
      <c r="Y393" s="16">
        <v>186</v>
      </c>
      <c r="Z393" s="16">
        <v>0.72</v>
      </c>
      <c r="AA393" s="20">
        <v>110</v>
      </c>
      <c r="AB393" s="20">
        <v>219</v>
      </c>
      <c r="AC393" s="20">
        <v>329</v>
      </c>
      <c r="AD393" s="32">
        <v>45</v>
      </c>
      <c r="AE393" s="34">
        <v>29</v>
      </c>
      <c r="AF393" s="30">
        <v>38</v>
      </c>
      <c r="AG393" s="1">
        <v>78</v>
      </c>
      <c r="AH393" s="1">
        <v>161</v>
      </c>
      <c r="AI393" s="1">
        <v>680</v>
      </c>
      <c r="AJ393" s="1"/>
      <c r="AK393" s="4">
        <f>(AVERAGE(AM393:BB393)/0.87)*0.85+10</f>
        <v>77.968278755227701</v>
      </c>
      <c r="AL393" s="4">
        <f>AVERAGE(AM393:BB393)</f>
        <v>69.567532372997775</v>
      </c>
      <c r="AM393" s="14">
        <f>((P393*100)*0.5+(N393/6.59)*0.5)*0.66+45</f>
        <v>77.051713201820945</v>
      </c>
      <c r="AN393" s="10">
        <f>(BS393-MIN(BS$2:BS$493))/(MAX(BS$2:BS$493)-MIN(BS$2:BS$493))*61 +45</f>
        <v>45</v>
      </c>
      <c r="AO393" s="18">
        <f>IF(Y393&gt;50,((Z393*107)*0.9+(X393/5)*0.1)*0.7+30,((Z393*90)*0.5+(X393/5)*0.5)*0.7+40)</f>
        <v>80.411200000000008</v>
      </c>
      <c r="AP393" s="39">
        <f>((AZ393/0.96)*0.4+(AS393/0.96)*0.3+(T393/6.3)*0.4)*0.6+40</f>
        <v>83.015586777129926</v>
      </c>
      <c r="AQ393" s="37">
        <f>(AE393/1.5)*0.57+47</f>
        <v>58.019999999999996</v>
      </c>
      <c r="AR393" s="24">
        <f>((AF393/1.8)*0.8+(F393/0.8)*0.2)*0.73+40</f>
        <v>67.293888888888887</v>
      </c>
      <c r="AS393" s="22">
        <f>((AA393/3)*0.6+(AC393/9)*0.2+(AZ393/0.96)*0.2)*0.75+40</f>
        <v>73.72806719466476</v>
      </c>
      <c r="AT393" s="26">
        <f>((AB393/7)*0.65+(AC393/9)*0.2+(AZ393/0.96)*0.25)*0.6+47</f>
        <v>75.332829099426661</v>
      </c>
      <c r="AU393" s="43">
        <f>((AD393/5.5)*0.95+(AY393/0.95)*0.17)*0.67+40</f>
        <v>53.105619651016745</v>
      </c>
      <c r="AV393" s="37">
        <f>(((AG393-321)/-3.21)*0.1+(AU393/0.95)*0.57+(AS393/0.95)*0.2+(AI393/20)*0.2)*0.6+40</f>
        <v>77.053098163195301</v>
      </c>
      <c r="AW393" s="42">
        <f>((AQ393/0.95)*0.4+(AS393/0.95)*0.2+(AR393/0.95)*0.2+(AY393/0.95)*0.2)*0.71+30</f>
        <v>78.270360400493786</v>
      </c>
      <c r="AX393" s="45">
        <f>(BI393*0.3+BK393*0.2+BM393*0.2+AY393*0.1+BN393*0.2)*0.8+30</f>
        <v>59.32235491344435</v>
      </c>
      <c r="AY393" s="47">
        <f>(BI393*0.2+BK393*0.2+BM393*0.2+(AQ393/0.96)*0.45)*0.79+30</f>
        <v>65.87355363805969</v>
      </c>
      <c r="AZ393" s="28">
        <f>(BI393*0.2+BJ393*0.3+(AC393/11)*0.3+(AR393/0.96)*0.1+BM393*0.1+(AY393/0.96)*0.1)*0.65+40</f>
        <v>75.166296712521131</v>
      </c>
      <c r="BA393" s="49">
        <f>IF(C393="C",(((AY393/0.95)*0.35+(AU393/0.95)*0.2+BK393*0.45)*0.55+30),IF(C393="PF",(((AY393/0.95)*0.4+(AU393/0.95)*0.25+BK393*0.35)*0.65+35),(((T393/6.3)*0.1+(AY393/0.95)*0.35+(AU393/0.95)*0.2+BK393*0.35)*0.65+40)))</f>
        <v>66.378032514932357</v>
      </c>
      <c r="BB393" s="45">
        <f>(BL393*0.3+BJ393*0.3+BI393*0.1+BN393*0.1+(AH393/2.8)*0.25)*0.62+40</f>
        <v>78.057916812369939</v>
      </c>
      <c r="BC393" s="5">
        <f>((D393-39)/-0.2)*0.5+50</f>
        <v>67.5</v>
      </c>
      <c r="BD393" s="5">
        <f>((F393-69)/0.19)*0.45+55</f>
        <v>85.78947368421052</v>
      </c>
      <c r="BE393" s="5">
        <f>((F393-85)/-0.16)*0.45+55</f>
        <v>63.4375</v>
      </c>
      <c r="BF393" s="5">
        <f>((G393-161)/1.34)*0.45+55</f>
        <v>83.208955223880594</v>
      </c>
      <c r="BG393" s="5">
        <f>((G393-295)/-1.34)*0.45+55</f>
        <v>71.791044776119406</v>
      </c>
      <c r="BH393" s="5">
        <f>(M393/29.81)*0.45+55</f>
        <v>73.794028849379401</v>
      </c>
      <c r="BI393" s="5">
        <f>((D393-39)/-0.2)</f>
        <v>35</v>
      </c>
      <c r="BJ393" s="5">
        <f>((F393-69)/0.19)</f>
        <v>68.421052631578945</v>
      </c>
      <c r="BK393" s="5">
        <f>((F393-85)/-0.16)</f>
        <v>18.75</v>
      </c>
      <c r="BL393" s="5">
        <f>((G393-161)/1.34)</f>
        <v>62.686567164179102</v>
      </c>
      <c r="BM393" s="5">
        <f>((G393-295)/-1.34)</f>
        <v>37.31343283582089</v>
      </c>
      <c r="BN393" s="5">
        <f>(M393/29.81)</f>
        <v>41.764508554176452</v>
      </c>
      <c r="BP393" s="51" t="s">
        <v>791</v>
      </c>
      <c r="BQ393" s="51" t="s">
        <v>787</v>
      </c>
      <c r="BS393">
        <v>45</v>
      </c>
    </row>
    <row r="394" spans="1:71" x14ac:dyDescent="0.25">
      <c r="A394" s="1">
        <v>453</v>
      </c>
      <c r="B394" s="1" t="s">
        <v>519</v>
      </c>
      <c r="C394" s="1" t="s">
        <v>33</v>
      </c>
      <c r="D394" s="1">
        <v>32</v>
      </c>
      <c r="E394" s="4">
        <f>(F394-5)</f>
        <v>78</v>
      </c>
      <c r="F394">
        <v>83</v>
      </c>
      <c r="G394">
        <v>267</v>
      </c>
      <c r="H394" t="s">
        <v>586</v>
      </c>
      <c r="I394" s="1" t="s">
        <v>614</v>
      </c>
      <c r="J394" s="1" t="s">
        <v>53</v>
      </c>
      <c r="K394" s="1">
        <v>26</v>
      </c>
      <c r="L394" s="1">
        <v>26</v>
      </c>
      <c r="M394" s="1">
        <v>636</v>
      </c>
      <c r="N394" s="12">
        <v>111</v>
      </c>
      <c r="O394" s="12">
        <v>200</v>
      </c>
      <c r="P394" s="12">
        <v>0.55500000000000005</v>
      </c>
      <c r="Q394" s="7">
        <v>0</v>
      </c>
      <c r="R394" s="7">
        <v>2</v>
      </c>
      <c r="S394" s="7">
        <v>0</v>
      </c>
      <c r="T394" s="1">
        <v>111</v>
      </c>
      <c r="U394" s="1">
        <v>198</v>
      </c>
      <c r="V394" s="1">
        <v>0.56100000000000005</v>
      </c>
      <c r="W394" s="1">
        <v>0.55500000000000005</v>
      </c>
      <c r="X394" s="16">
        <v>33</v>
      </c>
      <c r="Y394" s="16">
        <v>45</v>
      </c>
      <c r="Z394" s="16">
        <v>0.73299999999999998</v>
      </c>
      <c r="AA394" s="20">
        <v>57</v>
      </c>
      <c r="AB394" s="20">
        <v>113</v>
      </c>
      <c r="AC394" s="20">
        <v>170</v>
      </c>
      <c r="AD394" s="32">
        <v>35</v>
      </c>
      <c r="AE394" s="34">
        <v>19</v>
      </c>
      <c r="AF394" s="30">
        <v>16</v>
      </c>
      <c r="AG394" s="1">
        <v>35</v>
      </c>
      <c r="AH394" s="1">
        <v>58</v>
      </c>
      <c r="AI394" s="1">
        <v>255</v>
      </c>
      <c r="AJ394" s="1"/>
      <c r="AK394" s="4">
        <f>(AVERAGE(AM394:BB394)/0.87)*0.85+10</f>
        <v>71.439053469105318</v>
      </c>
      <c r="AL394" s="4">
        <f>AVERAGE(AM394:BB394)</f>
        <v>62.884678256613668</v>
      </c>
      <c r="AM394" s="14">
        <f>((P394*100)*0.5+(N394/6.59)*0.5)*0.66+45</f>
        <v>68.873421851289834</v>
      </c>
      <c r="AN394" s="10">
        <f>(BS394-MIN(BS$2:BS$493))/(MAX(BS$2:BS$493)-MIN(BS$2:BS$493))*61 +45</f>
        <v>45</v>
      </c>
      <c r="AO394" s="18">
        <f>IF(Y394&gt;50,((Z394*107)*0.9+(X394/5)*0.1)*0.7+30,((Z394*90)*0.5+(X394/5)*0.5)*0.7+40)</f>
        <v>65.399499999999989</v>
      </c>
      <c r="AP394" s="39">
        <f>((AZ394/0.96)*0.4+(AS394/0.96)*0.3+(T394/6.3)*0.4)*0.6+40</f>
        <v>73.832143431840365</v>
      </c>
      <c r="AQ394" s="37">
        <f>(AE394/1.5)*0.57+47</f>
        <v>54.22</v>
      </c>
      <c r="AR394" s="24">
        <f>((AF394/1.8)*0.8+(F394/0.8)*0.2)*0.73+40</f>
        <v>60.338611111111106</v>
      </c>
      <c r="AS394" s="22">
        <f>((AA394/3)*0.6+(AC394/9)*0.2+(AZ394/0.96)*0.2)*0.75+40</f>
        <v>62.554912076420855</v>
      </c>
      <c r="AT394" s="26">
        <f>((AB394/7)*0.65+(AC394/9)*0.2+(AZ394/0.96)*0.25)*0.6+47</f>
        <v>66.733959695468471</v>
      </c>
      <c r="AU394" s="43">
        <f>((AD394/5.5)*0.95+(AY394/0.95)*0.17)*0.67+40</f>
        <v>51.350225969796654</v>
      </c>
      <c r="AV394" s="37">
        <f>(((AG394-321)/-3.21)*0.1+(AU394/0.95)*0.57+(AS394/0.95)*0.2+(AI394/20)*0.2)*0.6+40</f>
        <v>73.263548846040152</v>
      </c>
      <c r="AW394" s="42">
        <f>((AQ394/0.95)*0.4+(AS394/0.95)*0.2+(AR394/0.95)*0.2+(AY394/0.95)*0.2)*0.71+30</f>
        <v>73.678954784661101</v>
      </c>
      <c r="AX394" s="45">
        <f>(BI394*0.3+BK394*0.2+BM394*0.2+AY394*0.1+BN394*0.2)*0.8+30</f>
        <v>52.02769007581599</v>
      </c>
      <c r="AY394" s="47">
        <f>(BI394*0.2+BK394*0.2+BM394*0.2+(AQ394/0.96)*0.45)*0.79+30</f>
        <v>60.884836287313433</v>
      </c>
      <c r="AZ394" s="28">
        <f>(BI394*0.2+BJ394*0.3+(AC394/11)*0.3+(AR394/0.96)*0.1+BM394*0.1+(AY394/0.96)*0.1)*0.65+40</f>
        <v>71.498103955760143</v>
      </c>
      <c r="BA394" s="49">
        <f>IF(C394="C",(((AY394/0.95)*0.35+(AU394/0.95)*0.2+BK394*0.45)*0.55+30),IF(C394="PF",(((AY394/0.95)*0.4+(AU394/0.95)*0.25+BK394*0.35)*0.65+35),(((T394/6.3)*0.1+(AY394/0.95)*0.35+(AU394/0.95)*0.2+BK394*0.35)*0.65+40)))</f>
        <v>51.376756149458387</v>
      </c>
      <c r="BB394" s="45">
        <f>(BL394*0.3+BJ394*0.3+BI394*0.1+BN394*0.1+(AH394/2.8)*0.25)*0.62+40</f>
        <v>75.122187870842197</v>
      </c>
      <c r="BC394" s="5">
        <f>((D394-39)/-0.2)*0.5+50</f>
        <v>67.5</v>
      </c>
      <c r="BD394" s="5">
        <f>((F394-69)/0.19)*0.45+55</f>
        <v>88.15789473684211</v>
      </c>
      <c r="BE394" s="5">
        <f>((F394-85)/-0.16)*0.45+55</f>
        <v>60.625</v>
      </c>
      <c r="BF394" s="5">
        <f>((G394-161)/1.34)*0.45+55</f>
        <v>90.597014925373145</v>
      </c>
      <c r="BG394" s="5">
        <f>((G394-295)/-1.34)*0.45+55</f>
        <v>64.402985074626869</v>
      </c>
      <c r="BH394" s="5">
        <f>(M394/29.81)*0.45+55</f>
        <v>64.60080509896008</v>
      </c>
      <c r="BI394" s="5">
        <f>((D394-39)/-0.2)</f>
        <v>35</v>
      </c>
      <c r="BJ394" s="5">
        <f>((F394-69)/0.19)</f>
        <v>73.684210526315795</v>
      </c>
      <c r="BK394" s="5">
        <f>((F394-85)/-0.16)</f>
        <v>12.5</v>
      </c>
      <c r="BL394" s="5">
        <f>((G394-161)/1.34)</f>
        <v>79.104477611940297</v>
      </c>
      <c r="BM394" s="5">
        <f>((G394-295)/-1.34)</f>
        <v>20.8955223880597</v>
      </c>
      <c r="BN394" s="5">
        <f>(M394/29.81)</f>
        <v>21.335122442133514</v>
      </c>
      <c r="BP394" s="51" t="s">
        <v>798</v>
      </c>
      <c r="BQ394" s="51" t="s">
        <v>790</v>
      </c>
      <c r="BS394">
        <v>45</v>
      </c>
    </row>
    <row r="395" spans="1:71" x14ac:dyDescent="0.25">
      <c r="A395" s="1">
        <v>135</v>
      </c>
      <c r="B395" s="1" t="s">
        <v>196</v>
      </c>
      <c r="C395" s="1" t="s">
        <v>33</v>
      </c>
      <c r="D395" s="1">
        <v>21</v>
      </c>
      <c r="E395" s="4">
        <f>(F395-5)</f>
        <v>78</v>
      </c>
      <c r="F395">
        <v>83</v>
      </c>
      <c r="G395">
        <v>279</v>
      </c>
      <c r="H395" t="s">
        <v>615</v>
      </c>
      <c r="I395" s="1" t="s">
        <v>587</v>
      </c>
      <c r="J395" s="1" t="s">
        <v>65</v>
      </c>
      <c r="K395" s="1">
        <v>82</v>
      </c>
      <c r="L395" s="1">
        <v>82</v>
      </c>
      <c r="M395" s="1">
        <v>2502</v>
      </c>
      <c r="N395" s="12">
        <v>494</v>
      </c>
      <c r="O395" s="12">
        <v>961</v>
      </c>
      <c r="P395" s="12">
        <v>0.51400000000000001</v>
      </c>
      <c r="Q395" s="7">
        <v>0</v>
      </c>
      <c r="R395" s="7">
        <v>2</v>
      </c>
      <c r="S395" s="7">
        <v>0</v>
      </c>
      <c r="T395" s="1">
        <v>494</v>
      </c>
      <c r="U395" s="1">
        <v>959</v>
      </c>
      <c r="V395" s="1">
        <v>0.51500000000000001</v>
      </c>
      <c r="W395" s="1">
        <v>0.51400000000000001</v>
      </c>
      <c r="X395" s="16">
        <v>142</v>
      </c>
      <c r="Y395" s="16">
        <v>365</v>
      </c>
      <c r="Z395" s="16">
        <v>0.38900000000000001</v>
      </c>
      <c r="AA395" s="20">
        <v>437</v>
      </c>
      <c r="AB395" s="20">
        <v>667</v>
      </c>
      <c r="AC395" s="20">
        <v>1104</v>
      </c>
      <c r="AD395" s="32">
        <v>55</v>
      </c>
      <c r="AE395" s="34">
        <v>73</v>
      </c>
      <c r="AF395" s="30">
        <v>153</v>
      </c>
      <c r="AG395" s="1">
        <v>120</v>
      </c>
      <c r="AH395" s="1">
        <v>285</v>
      </c>
      <c r="AI395" s="1">
        <v>1130</v>
      </c>
      <c r="AJ395" s="1"/>
      <c r="AK395" s="4">
        <f>(AVERAGE(AM395:BB395)/0.87)*0.85+10</f>
        <v>88.399117915239117</v>
      </c>
      <c r="AL395" s="4">
        <f>AVERAGE(AM395:BB395)</f>
        <v>80.243803042656509</v>
      </c>
      <c r="AM395" s="14">
        <f>((P395*100)*0.5+(N395/6.59)*0.5)*0.66+45</f>
        <v>86.699481031866469</v>
      </c>
      <c r="AN395" s="10">
        <f>(BS395-MIN(BS$2:BS$493))/(MAX(BS$2:BS$493)-MIN(BS$2:BS$493))*61 +45</f>
        <v>45</v>
      </c>
      <c r="AO395" s="18">
        <f>IF(Y395&gt;50,((Z395*107)*0.9+(X395/5)*0.1)*0.7+30,((Z395*90)*0.5+(X395/5)*0.5)*0.7+40)</f>
        <v>58.210490000000007</v>
      </c>
      <c r="AP395" s="39">
        <v>97</v>
      </c>
      <c r="AQ395" s="37">
        <f>(AE395/1.5)*0.57+47</f>
        <v>74.739999999999995</v>
      </c>
      <c r="AR395" s="24">
        <f>((AF395/1.8)*0.8+(F395/0.8)*0.2)*0.57+45</f>
        <v>95.587500000000006</v>
      </c>
      <c r="AS395" s="22">
        <v>99</v>
      </c>
      <c r="AT395" s="26">
        <v>98</v>
      </c>
      <c r="AU395" s="43">
        <f>((AD395/5.5)*0.95+(AY395/0.95)*0.17)*0.67+40</f>
        <v>55.448072207236848</v>
      </c>
      <c r="AV395" s="37">
        <f>(((AG395-321)/-3.21)*0.1+(AU395/0.95)*0.57+(AS395/0.95)*0.2+(AI395/20)*0.2)*0.6+40</f>
        <v>83.003578498294388</v>
      </c>
      <c r="AW395" s="42">
        <f>((AQ395/0.95)*0.4+(AS395/0.95)*0.2+(AR395/0.95)*0.2+(AY395/0.95)*0.2)*0.71+30</f>
        <v>92.752972341908873</v>
      </c>
      <c r="AX395" s="45">
        <f>(BI395*0.3+BK395*0.2+BM395*0.2+AY395*0.1+BN395*0.2)*0.8+30</f>
        <v>75.000196288471273</v>
      </c>
      <c r="AY395" s="47">
        <f>(BI395*0.2+BK395*0.2+BM395*0.2+(AQ395/0.96)*0.45)*0.79+30</f>
        <v>75.758723414179101</v>
      </c>
      <c r="AZ395" s="28">
        <f>(BI395*0.2+BJ395*0.3+(AC395/11)*0.3+(AR395/0.96)*0.1+BM395*0.1+(AY395/0.96)*0.1)*0.65+40</f>
        <v>98.017016756860798</v>
      </c>
      <c r="BA395" s="49">
        <f>IF(C395="C",(((AY395/0.95)*0.35+(AU395/0.95)*0.2+BK395*0.45)*0.55+30),IF(C395="PF",(((AY395/0.95)*0.4+(AU395/0.95)*0.25+BK395*0.35)*0.65+35),(((T395/6.3)*0.1+(AY395/0.95)*0.35+(AU395/0.95)*0.2+BK395*0.35)*0.65+40)))</f>
        <v>54.865162842132136</v>
      </c>
      <c r="BB395" s="45">
        <f>(BL395*0.3+BJ395*0.3+BI395*0.1+BN395*0.1+(AH395/2.8)*0.25)*0.6+40</f>
        <v>94.817655301554282</v>
      </c>
      <c r="BC395" s="5">
        <f>((D395-39)/-0.2)*0.5+50</f>
        <v>95</v>
      </c>
      <c r="BD395" s="5">
        <f>((F395-69)/0.19)*0.45+55</f>
        <v>88.15789473684211</v>
      </c>
      <c r="BE395" s="5">
        <f>((F395-85)/-0.16)*0.45+55</f>
        <v>60.625</v>
      </c>
      <c r="BF395" s="5">
        <f>((G395-161)/1.34)*0.45+55</f>
        <v>94.626865671641795</v>
      </c>
      <c r="BG395" s="5">
        <f>((G395-295)/-1.34)*0.45+55</f>
        <v>60.373134328358205</v>
      </c>
      <c r="BH395" s="5">
        <f>(M395/29.81)*0.45+55</f>
        <v>92.769204964776918</v>
      </c>
      <c r="BI395" s="5">
        <f>((D395-39)/-0.2)</f>
        <v>90</v>
      </c>
      <c r="BJ395" s="5">
        <f>((F395-69)/0.19)</f>
        <v>73.684210526315795</v>
      </c>
      <c r="BK395" s="5">
        <f>((F395-85)/-0.16)</f>
        <v>12.5</v>
      </c>
      <c r="BL395" s="5">
        <f>((G395-161)/1.34)</f>
        <v>88.059701492537314</v>
      </c>
      <c r="BM395" s="5">
        <f>((G395-295)/-1.34)</f>
        <v>11.940298507462686</v>
      </c>
      <c r="BN395" s="5">
        <f>(M395/29.81)</f>
        <v>83.931566588393167</v>
      </c>
      <c r="BP395" s="51" t="s">
        <v>796</v>
      </c>
      <c r="BQ395" s="51" t="s">
        <v>787</v>
      </c>
      <c r="BS395">
        <v>45</v>
      </c>
    </row>
    <row r="396" spans="1:71" x14ac:dyDescent="0.25">
      <c r="A396" s="1">
        <v>263</v>
      </c>
      <c r="B396" s="1" t="s">
        <v>324</v>
      </c>
      <c r="C396" s="1" t="s">
        <v>50</v>
      </c>
      <c r="D396" s="1">
        <v>33</v>
      </c>
      <c r="E396" s="4">
        <f>(F396-5)</f>
        <v>76</v>
      </c>
      <c r="F396">
        <v>81</v>
      </c>
      <c r="G396">
        <v>235</v>
      </c>
      <c r="H396" t="s">
        <v>586</v>
      </c>
      <c r="I396" s="1" t="s">
        <v>599</v>
      </c>
      <c r="J396" s="1" t="s">
        <v>57</v>
      </c>
      <c r="K396" s="1">
        <v>7</v>
      </c>
      <c r="L396" s="1">
        <v>0</v>
      </c>
      <c r="M396" s="1">
        <v>36</v>
      </c>
      <c r="N396" s="12">
        <v>0</v>
      </c>
      <c r="O396" s="12">
        <v>5</v>
      </c>
      <c r="P396" s="12">
        <v>0</v>
      </c>
      <c r="Q396" s="7">
        <v>0</v>
      </c>
      <c r="R396" s="7">
        <v>0</v>
      </c>
      <c r="S396" s="7"/>
      <c r="T396" s="1">
        <v>0</v>
      </c>
      <c r="U396" s="1">
        <v>5</v>
      </c>
      <c r="V396" s="1">
        <v>0</v>
      </c>
      <c r="W396" s="1">
        <v>0</v>
      </c>
      <c r="X396" s="16">
        <v>3</v>
      </c>
      <c r="Y396" s="16">
        <v>4</v>
      </c>
      <c r="Z396" s="16">
        <v>0.75</v>
      </c>
      <c r="AA396" s="20">
        <v>2</v>
      </c>
      <c r="AB396" s="20">
        <v>6</v>
      </c>
      <c r="AC396" s="20">
        <v>8</v>
      </c>
      <c r="AD396" s="32">
        <v>1</v>
      </c>
      <c r="AE396" s="34">
        <v>1</v>
      </c>
      <c r="AF396" s="30">
        <v>0</v>
      </c>
      <c r="AG396" s="1">
        <v>1</v>
      </c>
      <c r="AH396" s="1">
        <v>1</v>
      </c>
      <c r="AI396" s="1">
        <v>3</v>
      </c>
      <c r="AJ396" s="1"/>
      <c r="AK396" s="4">
        <f>(AVERAGE(AM396:BB396)/0.87)*0.85+10</f>
        <v>67.007833941298088</v>
      </c>
      <c r="AL396" s="4">
        <f>AVERAGE(AM396:BB396)</f>
        <v>58.349194739916868</v>
      </c>
      <c r="AM396" s="14">
        <f>((P396*100)*0.5+(N396/6.59)*0.5)*0.66+45</f>
        <v>45</v>
      </c>
      <c r="AN396" s="10">
        <f>(BS396-MIN(BS$2:BS$493))/(MAX(BS$2:BS$493)-MIN(BS$2:BS$493))*61 +45</f>
        <v>45</v>
      </c>
      <c r="AO396" s="18">
        <f>IF(Y396&gt;50,((Z396*107)*0.9+(X396/5)*0.1)*0.7+30,((Z396*90)*0.5+(X396/5)*0.5)*0.7+40)</f>
        <v>63.834999999999994</v>
      </c>
      <c r="AP396" s="39">
        <f>((AZ396/0.96)*0.4+(AS396/0.96)*0.3+(T396/6.3)*0.4)*0.6+40</f>
        <v>66.367848191150415</v>
      </c>
      <c r="AQ396" s="37">
        <f>(AE396/1.5)*0.57+47</f>
        <v>47.38</v>
      </c>
      <c r="AR396" s="24">
        <f>((AF396/1.8)*0.8+(F396/0.8)*0.2)*0.73+40</f>
        <v>54.782499999999999</v>
      </c>
      <c r="AS396" s="22">
        <f>((AA396/3)*0.6+(AC396/9)*0.2+(AZ396/0.96)*0.2)*0.75+40</f>
        <v>50.943318335375523</v>
      </c>
      <c r="AT396" s="26">
        <f>((AB396/7)*0.65+(AC396/9)*0.2+(AZ396/0.96)*0.25)*0.6+47</f>
        <v>57.950937382994574</v>
      </c>
      <c r="AU396" s="43">
        <f>((AD396/5.5)*0.95+(AY396/0.95)*0.17)*0.67+40</f>
        <v>47.706267032595697</v>
      </c>
      <c r="AV396" s="37">
        <f>(((AG396-321)/-3.21)*0.1+(AU396/0.95)*0.57+(AS396/0.95)*0.2+(AI396/20)*0.2)*0.6+40</f>
        <v>69.608510016891572</v>
      </c>
      <c r="AW396" s="42">
        <f>((AQ396/0.95)*0.4+(AS396/0.95)*0.2+(AR396/0.95)*0.2+(AY396/0.95)*0.2)*0.71+30</f>
        <v>69.430537795840735</v>
      </c>
      <c r="AX396" s="45">
        <f>(BI396*0.3+BK396*0.2+BM396*0.2+AY396*0.1+BN396*0.2)*0.8+30</f>
        <v>53.622205504150671</v>
      </c>
      <c r="AY396" s="47">
        <f>(BI396*0.2+BK396*0.2+BM396*0.2+(AQ396/0.96)*0.45)*0.79+30</f>
        <v>63.310033115671644</v>
      </c>
      <c r="AZ396" s="28">
        <f>(BI396*0.2+BJ396*0.3+(AC396/11)*0.3+(AR396/0.96)*0.1+BM396*0.1+(AY396/0.96)*0.1)*0.65+40</f>
        <v>67.263904013070032</v>
      </c>
      <c r="BA396" s="49">
        <f>IF(C396="C",(((AY396/0.95)*0.35+(AU396/0.95)*0.2+BK396*0.45)*0.55+30),IF(C396="PF",(((AY396/0.95)*0.4+(AU396/0.95)*0.25+BK396*0.35)*0.65+35),(((T396/6.3)*0.1+(AY396/0.95)*0.35+(AU396/0.95)*0.2+BK396*0.35)*0.65+40)))</f>
        <v>67.376812892687099</v>
      </c>
      <c r="BB396" s="45">
        <f>(BL396*0.3+BJ396*0.3+BI396*0.1+BN396*0.1+(AH396/2.8)*0.25)*0.62+40</f>
        <v>64.009241558242039</v>
      </c>
      <c r="BC396" s="5">
        <f>((D396-39)/-0.2)*0.5+50</f>
        <v>65</v>
      </c>
      <c r="BD396" s="5">
        <f>((F396-69)/0.19)*0.45+55</f>
        <v>83.421052631578945</v>
      </c>
      <c r="BE396" s="5">
        <f>((F396-85)/-0.16)*0.45+55</f>
        <v>66.25</v>
      </c>
      <c r="BF396" s="5">
        <f>((G396-161)/1.34)*0.45+55</f>
        <v>79.850746268656707</v>
      </c>
      <c r="BG396" s="5">
        <f>((G396-295)/-1.34)*0.45+55</f>
        <v>75.149253731343279</v>
      </c>
      <c r="BH396" s="5">
        <f>(M396/29.81)*0.45+55</f>
        <v>55.543441798054346</v>
      </c>
      <c r="BI396" s="5">
        <f>((D396-39)/-0.2)</f>
        <v>30</v>
      </c>
      <c r="BJ396" s="5">
        <f>((F396-69)/0.19)</f>
        <v>63.157894736842103</v>
      </c>
      <c r="BK396" s="5">
        <f>((F396-85)/-0.16)</f>
        <v>25</v>
      </c>
      <c r="BL396" s="5">
        <f>((G396-161)/1.34)</f>
        <v>55.223880597014919</v>
      </c>
      <c r="BM396" s="5">
        <f>((G396-295)/-1.34)</f>
        <v>44.776119402985074</v>
      </c>
      <c r="BN396" s="5">
        <f>(M396/29.81)</f>
        <v>1.207648440120765</v>
      </c>
      <c r="BP396" s="51" t="s">
        <v>793</v>
      </c>
      <c r="BQ396" s="51" t="s">
        <v>790</v>
      </c>
      <c r="BS396">
        <v>45</v>
      </c>
    </row>
    <row r="397" spans="1:71" x14ac:dyDescent="0.25">
      <c r="A397" s="1">
        <v>55</v>
      </c>
      <c r="B397" s="1" t="s">
        <v>113</v>
      </c>
      <c r="C397" s="1" t="s">
        <v>33</v>
      </c>
      <c r="D397" s="1">
        <v>30</v>
      </c>
      <c r="E397" s="4">
        <f>(F397-5)</f>
        <v>79</v>
      </c>
      <c r="F397">
        <v>84</v>
      </c>
      <c r="G397">
        <v>260</v>
      </c>
      <c r="H397" t="s">
        <v>595</v>
      </c>
      <c r="I397" s="1" t="s">
        <v>640</v>
      </c>
      <c r="J397" s="1" t="s">
        <v>79</v>
      </c>
      <c r="K397" s="1">
        <v>67</v>
      </c>
      <c r="L397" s="1">
        <v>65</v>
      </c>
      <c r="M397" s="1">
        <v>1583</v>
      </c>
      <c r="N397" s="12">
        <v>200</v>
      </c>
      <c r="O397" s="12">
        <v>355</v>
      </c>
      <c r="P397" s="12">
        <v>0.56299999999999994</v>
      </c>
      <c r="Q397" s="7">
        <v>0</v>
      </c>
      <c r="R397" s="7">
        <v>0</v>
      </c>
      <c r="S397" s="7"/>
      <c r="T397" s="1">
        <v>200</v>
      </c>
      <c r="U397" s="1">
        <v>355</v>
      </c>
      <c r="V397" s="1">
        <v>0.56299999999999994</v>
      </c>
      <c r="W397" s="1">
        <v>0.56299999999999994</v>
      </c>
      <c r="X397" s="16">
        <v>22</v>
      </c>
      <c r="Y397" s="16">
        <v>42</v>
      </c>
      <c r="Z397" s="16">
        <v>0.52400000000000002</v>
      </c>
      <c r="AA397" s="20">
        <v>141</v>
      </c>
      <c r="AB397" s="20">
        <v>402</v>
      </c>
      <c r="AC397" s="20">
        <v>543</v>
      </c>
      <c r="AD397" s="32">
        <v>180</v>
      </c>
      <c r="AE397" s="34">
        <v>39</v>
      </c>
      <c r="AF397" s="30">
        <v>113</v>
      </c>
      <c r="AG397" s="1">
        <v>106</v>
      </c>
      <c r="AH397" s="1">
        <v>188</v>
      </c>
      <c r="AI397" s="1">
        <v>422</v>
      </c>
      <c r="AJ397" s="1"/>
      <c r="AK397" s="4">
        <f>(AVERAGE(AM397:BB397)/0.87)*0.85+10</f>
        <v>81.305598735093653</v>
      </c>
      <c r="AL397" s="4">
        <f>AVERAGE(AM397:BB397)</f>
        <v>72.983377528860558</v>
      </c>
      <c r="AM397" s="14">
        <f>((P397*100)*0.5+(N397/6.59)*0.5)*0.66+45</f>
        <v>73.594174506828523</v>
      </c>
      <c r="AN397" s="10">
        <f>(BS397-MIN(BS$2:BS$493))/(MAX(BS$2:BS$493)-MIN(BS$2:BS$493))*61 +45</f>
        <v>45</v>
      </c>
      <c r="AO397" s="18">
        <f>IF(Y397&gt;50,((Z397*107)*0.9+(X397/5)*0.1)*0.7+30,((Z397*90)*0.5+(X397/5)*0.5)*0.7+40)</f>
        <v>58.045999999999999</v>
      </c>
      <c r="AP397" s="39">
        <f>((AZ397/0.96)*0.4+(AS397/0.96)*0.3+(T397/6.3)*0.4)*0.6+40</f>
        <v>84.020727989440161</v>
      </c>
      <c r="AQ397" s="37">
        <f>(AE397/1.5)*0.57+47</f>
        <v>61.82</v>
      </c>
      <c r="AR397" s="24">
        <f>((AF397/1.8)*0.8+(F397/0.8)*0.2)*0.73+40</f>
        <v>91.992222222222225</v>
      </c>
      <c r="AS397" s="22">
        <f>((AA397/3)*0.6+(AC397/9)*0.2+(AZ397/0.96)*0.2)*0.75+40</f>
        <v>83.200940067352477</v>
      </c>
      <c r="AT397" s="26">
        <f>((AB397/7)*0.65+(AC397/9)*0.2+(AZ397/0.96)*0.25)*0.6+47</f>
        <v>89.638082924495336</v>
      </c>
      <c r="AU397" s="43">
        <f>((AD397/5.5)*0.95+(AY397/0.95)*0.17)*0.67+40</f>
        <v>68.638104791566988</v>
      </c>
      <c r="AV397" s="37">
        <f>(((AG397-321)/-3.21)*0.1+(AU397/0.95)*0.57+(AS397/0.95)*0.2+(AI397/20)*0.2)*0.6+40</f>
        <v>81.770001743309479</v>
      </c>
      <c r="AW397" s="42">
        <f>((AQ397/0.95)*0.4+(AS397/0.95)*0.2+(AR397/0.95)*0.2+(AY397/0.95)*0.2)*0.71+30</f>
        <v>84.400984245255529</v>
      </c>
      <c r="AX397" s="45">
        <f>(BI397*0.3+BK397*0.2+BM397*0.2+AY397*0.1+BN397*0.2)*0.8+30</f>
        <v>59.684948923392938</v>
      </c>
      <c r="AY397" s="47">
        <f>(BI397*0.2+BK397*0.2+BM397*0.2+(AQ397/0.96)*0.45)*0.79+30</f>
        <v>65.117084421641806</v>
      </c>
      <c r="AZ397" s="28">
        <f>(BI397*0.2+BJ397*0.3+(AC397/11)*0.3+(AR397/0.96)*0.1+BM397*0.1+(AY397/0.96)*0.1)*0.65+40</f>
        <v>83.206016431055829</v>
      </c>
      <c r="BA397" s="49">
        <f>IF(C397="C",(((AY397/0.95)*0.35+(AU397/0.95)*0.2+BK397*0.45)*0.55+30),IF(C397="PF",(((AY397/0.95)*0.4+(AU397/0.95)*0.25+BK397*0.35)*0.65+35),(((T397/6.3)*0.1+(AY397/0.95)*0.35+(AU397/0.95)*0.2+BK397*0.35)*0.65+40)))</f>
        <v>52.689222661303603</v>
      </c>
      <c r="BB397" s="45">
        <f>(BL397*0.3+BJ397*0.3+BI397*0.1+BN397*0.1+(AH397/2.8)*0.25)*0.62+40</f>
        <v>84.915529533904007</v>
      </c>
      <c r="BC397" s="5">
        <f>((D397-39)/-0.2)*0.5+50</f>
        <v>72.5</v>
      </c>
      <c r="BD397" s="5">
        <f>((F397-69)/0.19)*0.45+55</f>
        <v>90.526315789473685</v>
      </c>
      <c r="BE397" s="5">
        <f>((F397-85)/-0.16)*0.45+55</f>
        <v>57.8125</v>
      </c>
      <c r="BF397" s="5">
        <f>((G397-161)/1.34)*0.45+55</f>
        <v>88.24626865671641</v>
      </c>
      <c r="BG397" s="5">
        <f>((G397-295)/-1.34)*0.45+55</f>
        <v>66.753731343283576</v>
      </c>
      <c r="BH397" s="5">
        <f>(M397/29.81)*0.45+55</f>
        <v>78.896343508889629</v>
      </c>
      <c r="BI397" s="5">
        <f>((D397-39)/-0.2)</f>
        <v>45</v>
      </c>
      <c r="BJ397" s="5">
        <f>((F397-69)/0.19)</f>
        <v>78.94736842105263</v>
      </c>
      <c r="BK397" s="5">
        <f>((F397-85)/-0.16)</f>
        <v>6.25</v>
      </c>
      <c r="BL397" s="5">
        <f>((G397-161)/1.34)</f>
        <v>73.880597014925371</v>
      </c>
      <c r="BM397" s="5">
        <f>((G397-295)/-1.34)</f>
        <v>26.119402985074625</v>
      </c>
      <c r="BN397" s="5">
        <f>(M397/29.81)</f>
        <v>53.102985575310299</v>
      </c>
      <c r="BP397" s="51" t="s">
        <v>785</v>
      </c>
      <c r="BQ397" s="51" t="s">
        <v>790</v>
      </c>
      <c r="BS397">
        <v>45</v>
      </c>
    </row>
    <row r="398" spans="1:71" x14ac:dyDescent="0.25">
      <c r="A398" s="1">
        <v>353</v>
      </c>
      <c r="B398" s="1" t="s">
        <v>416</v>
      </c>
      <c r="C398" s="1" t="s">
        <v>33</v>
      </c>
      <c r="D398" s="1">
        <v>27</v>
      </c>
      <c r="E398" s="4">
        <f>(F398-5)</f>
        <v>76</v>
      </c>
      <c r="F398">
        <v>81</v>
      </c>
      <c r="G398">
        <v>275</v>
      </c>
      <c r="H398" t="s">
        <v>621</v>
      </c>
      <c r="I398" s="1" t="s">
        <v>587</v>
      </c>
      <c r="J398" s="1" t="s">
        <v>36</v>
      </c>
      <c r="K398" s="1">
        <v>6</v>
      </c>
      <c r="L398" s="1">
        <v>1</v>
      </c>
      <c r="M398" s="1">
        <v>68</v>
      </c>
      <c r="N398" s="12">
        <v>12</v>
      </c>
      <c r="O398" s="12">
        <v>14</v>
      </c>
      <c r="P398" s="12">
        <v>0.85699999999999998</v>
      </c>
      <c r="Q398" s="7">
        <v>0</v>
      </c>
      <c r="R398" s="7">
        <v>0</v>
      </c>
      <c r="S398" s="7"/>
      <c r="T398" s="1">
        <v>12</v>
      </c>
      <c r="U398" s="1">
        <v>14</v>
      </c>
      <c r="V398" s="1">
        <v>0.85699999999999998</v>
      </c>
      <c r="W398" s="1">
        <v>0.85699999999999998</v>
      </c>
      <c r="X398" s="16">
        <v>3</v>
      </c>
      <c r="Y398" s="16">
        <v>8</v>
      </c>
      <c r="Z398" s="16">
        <v>0.375</v>
      </c>
      <c r="AA398" s="20">
        <v>7</v>
      </c>
      <c r="AB398" s="20">
        <v>14</v>
      </c>
      <c r="AC398" s="20">
        <v>21</v>
      </c>
      <c r="AD398" s="32">
        <v>4</v>
      </c>
      <c r="AE398" s="34">
        <v>1</v>
      </c>
      <c r="AF398" s="30">
        <v>3</v>
      </c>
      <c r="AG398" s="1">
        <v>2</v>
      </c>
      <c r="AH398" s="1">
        <v>6</v>
      </c>
      <c r="AI398" s="1">
        <v>27</v>
      </c>
      <c r="AJ398" s="1"/>
      <c r="AK398" s="4">
        <f>(AVERAGE(AM398:BB398)/0.87)*0.85+10</f>
        <v>68.385418233740921</v>
      </c>
      <c r="AL398" s="4">
        <f>AVERAGE(AM398:BB398)</f>
        <v>59.759192780417173</v>
      </c>
      <c r="AM398" s="14">
        <f>((P398*100)*0.5+(N398/6.59)*0.5)*0.66+45</f>
        <v>73.881910470409707</v>
      </c>
      <c r="AN398" s="10">
        <f>(BS398-MIN(BS$2:BS$493))/(MAX(BS$2:BS$493)-MIN(BS$2:BS$493))*61 +45</f>
        <v>45</v>
      </c>
      <c r="AO398" s="18">
        <f>IF(Y398&gt;50,((Z398*107)*0.9+(X398/5)*0.1)*0.7+30,((Z398*90)*0.5+(X398/5)*0.5)*0.7+40)</f>
        <v>52.022500000000001</v>
      </c>
      <c r="AP398" s="39">
        <f>((AZ398/0.96)*0.4+(AS398/0.96)*0.3+(T398/6.3)*0.4)*0.6+40</f>
        <v>67.636797179785873</v>
      </c>
      <c r="AQ398" s="37">
        <f>(AE398/1.5)*0.57+47</f>
        <v>47.38</v>
      </c>
      <c r="AR398" s="24">
        <f>((AF398/1.8)*0.8+(F398/0.8)*0.2)*0.73+40</f>
        <v>55.755833333333328</v>
      </c>
      <c r="AS398" s="22">
        <f>((AA398/3)*0.6+(AC398/9)*0.2+(AZ398/0.96)*0.2)*0.75+40</f>
        <v>52.262743677003087</v>
      </c>
      <c r="AT398" s="26">
        <f>((AB398/7)*0.65+(AC398/9)*0.2+(AZ398/0.96)*0.25)*0.6+47</f>
        <v>58.922743677003083</v>
      </c>
      <c r="AU398" s="43">
        <f>((AD398/5.5)*0.95+(AY398/0.95)*0.17)*0.67+40</f>
        <v>48.056276219198566</v>
      </c>
      <c r="AV398" s="37">
        <f>(((AG398-321)/-3.21)*0.1+(AU398/0.95)*0.57+(AS398/0.95)*0.2+(AI398/20)*0.2)*0.6+40</f>
        <v>70.026485988962833</v>
      </c>
      <c r="AW398" s="42">
        <f>((AQ398/0.95)*0.4+(AS398/0.95)*0.2+(AR398/0.95)*0.2+(AY398/0.95)*0.2)*0.71+30</f>
        <v>69.776769783799551</v>
      </c>
      <c r="AX398" s="45">
        <f>(BI398*0.3+BK398*0.2+BM398*0.2+AY398*0.1+BN398*0.2)*0.8+30</f>
        <v>56.219727113146952</v>
      </c>
      <c r="AY398" s="47">
        <f>(BI398*0.2+BK398*0.2+BM398*0.2+(AQ398/0.96)*0.45)*0.79+30</f>
        <v>63.333615205223886</v>
      </c>
      <c r="AZ398" s="28">
        <f>(BI398*0.2+BJ398*0.3+(AC398/11)*0.3+(AR398/0.96)*0.1+BM398*0.1+(AY398/0.96)*0.1)*0.65+40</f>
        <v>69.521559532819765</v>
      </c>
      <c r="BA398" s="49">
        <f>IF(C398="C",(((AY398/0.95)*0.35+(AU398/0.95)*0.2+BK398*0.45)*0.55+30),IF(C398="PF",(((AY398/0.95)*0.4+(AU398/0.95)*0.25+BK398*0.35)*0.65+35),(((T398/6.3)*0.1+(AY398/0.95)*0.35+(AU398/0.95)*0.2+BK398*0.35)*0.65+40)))</f>
        <v>54.585301380123624</v>
      </c>
      <c r="BB398" s="45">
        <f>(BL398*0.3+BJ398*0.3+BI398*0.1+BN398*0.1+(AH398/2.8)*0.25)*0.62+40</f>
        <v>71.764820925864541</v>
      </c>
      <c r="BC398" s="5">
        <f>((D398-39)/-0.2)*0.5+50</f>
        <v>80</v>
      </c>
      <c r="BD398" s="5">
        <f>((F398-69)/0.19)*0.45+55</f>
        <v>83.421052631578945</v>
      </c>
      <c r="BE398" s="5">
        <f>((F398-85)/-0.16)*0.45+55</f>
        <v>66.25</v>
      </c>
      <c r="BF398" s="5">
        <f>((G398-161)/1.34)*0.45+55</f>
        <v>93.283582089552226</v>
      </c>
      <c r="BG398" s="5">
        <f>((G398-295)/-1.34)*0.45+55</f>
        <v>61.71641791044776</v>
      </c>
      <c r="BH398" s="5">
        <f>(M398/29.81)*0.45+55</f>
        <v>56.026501174102648</v>
      </c>
      <c r="BI398" s="5">
        <f>((D398-39)/-0.2)</f>
        <v>60</v>
      </c>
      <c r="BJ398" s="5">
        <f>((F398-69)/0.19)</f>
        <v>63.157894736842103</v>
      </c>
      <c r="BK398" s="5">
        <f>((F398-85)/-0.16)</f>
        <v>25</v>
      </c>
      <c r="BL398" s="5">
        <f>((G398-161)/1.34)</f>
        <v>85.074626865671632</v>
      </c>
      <c r="BM398" s="5">
        <f>((G398-295)/-1.34)</f>
        <v>14.925373134328357</v>
      </c>
      <c r="BN398" s="5">
        <f>(M398/29.81)</f>
        <v>2.2811137202281113</v>
      </c>
      <c r="BP398" s="51" t="s">
        <v>785</v>
      </c>
      <c r="BQ398" s="51" t="s">
        <v>781</v>
      </c>
      <c r="BS398">
        <v>45</v>
      </c>
    </row>
    <row r="399" spans="1:71" x14ac:dyDescent="0.25">
      <c r="A399" s="1">
        <v>234</v>
      </c>
      <c r="B399" s="1" t="s">
        <v>295</v>
      </c>
      <c r="C399" s="1" t="s">
        <v>33</v>
      </c>
      <c r="D399" s="1">
        <v>29</v>
      </c>
      <c r="E399" s="4">
        <f>(F399-5)</f>
        <v>77</v>
      </c>
      <c r="F399">
        <v>82</v>
      </c>
      <c r="G399">
        <v>235</v>
      </c>
      <c r="H399" t="s">
        <v>694</v>
      </c>
      <c r="I399" s="1" t="s">
        <v>587</v>
      </c>
      <c r="J399" s="1" t="s">
        <v>51</v>
      </c>
      <c r="K399" s="1">
        <v>16</v>
      </c>
      <c r="L399" s="1">
        <v>2</v>
      </c>
      <c r="M399" s="1">
        <v>158</v>
      </c>
      <c r="N399" s="12">
        <v>12</v>
      </c>
      <c r="O399" s="12">
        <v>27</v>
      </c>
      <c r="P399" s="12">
        <v>0.44400000000000001</v>
      </c>
      <c r="Q399" s="7">
        <v>0</v>
      </c>
      <c r="R399" s="7">
        <v>0</v>
      </c>
      <c r="S399" s="7"/>
      <c r="T399" s="1">
        <v>12</v>
      </c>
      <c r="U399" s="1">
        <v>27</v>
      </c>
      <c r="V399" s="1">
        <v>0.44400000000000001</v>
      </c>
      <c r="W399" s="1">
        <v>0.44400000000000001</v>
      </c>
      <c r="X399" s="16">
        <v>20</v>
      </c>
      <c r="Y399" s="16">
        <v>23</v>
      </c>
      <c r="Z399" s="16">
        <v>0.87</v>
      </c>
      <c r="AA399" s="20">
        <v>18</v>
      </c>
      <c r="AB399" s="20">
        <v>21</v>
      </c>
      <c r="AC399" s="20">
        <v>39</v>
      </c>
      <c r="AD399" s="32">
        <v>4</v>
      </c>
      <c r="AE399" s="34">
        <v>2</v>
      </c>
      <c r="AF399" s="30">
        <v>15</v>
      </c>
      <c r="AG399" s="1">
        <v>6</v>
      </c>
      <c r="AH399" s="1">
        <v>17</v>
      </c>
      <c r="AI399" s="1">
        <v>44</v>
      </c>
      <c r="AJ399" s="1"/>
      <c r="AK399" s="4">
        <f>(AVERAGE(AM399:BB399)/0.87)*0.85+10</f>
        <v>69.325370610715652</v>
      </c>
      <c r="AL399" s="4">
        <f>AVERAGE(AM399:BB399)</f>
        <v>60.72126168390897</v>
      </c>
      <c r="AM399" s="14">
        <f>((P399*100)*0.5+(N399/6.59)*0.5)*0.66+45</f>
        <v>60.252910470409716</v>
      </c>
      <c r="AN399" s="10">
        <f>(BS399-MIN(BS$2:BS$493))/(MAX(BS$2:BS$493)-MIN(BS$2:BS$493))*61 +45</f>
        <v>45</v>
      </c>
      <c r="AO399" s="18">
        <f>IF(Y399&gt;50,((Z399*107)*0.9+(X399/5)*0.1)*0.7+30,((Z399*90)*0.5+(X399/5)*0.5)*0.7+40)</f>
        <v>68.804999999999993</v>
      </c>
      <c r="AP399" s="39">
        <f>((AZ399/0.96)*0.4+(AS399/0.96)*0.3+(T399/6.3)*0.4)*0.6+40</f>
        <v>68.677399096850536</v>
      </c>
      <c r="AQ399" s="37">
        <f>(AE399/1.5)*0.57+47</f>
        <v>47.76</v>
      </c>
      <c r="AR399" s="24">
        <f>((AF399/1.8)*0.8+(F399/0.8)*0.2)*0.73+40</f>
        <v>59.831666666666663</v>
      </c>
      <c r="AS399" s="22">
        <f>((AA399/3)*0.6+(AC399/9)*0.2+(AZ399/0.96)*0.2)*0.75+40</f>
        <v>54.590353141095207</v>
      </c>
      <c r="AT399" s="26">
        <f>((AB399/7)*0.65+(AC399/9)*0.2+(AZ399/0.96)*0.25)*0.6+47</f>
        <v>59.930353141095203</v>
      </c>
      <c r="AU399" s="43">
        <f>((AD399/5.5)*0.95+(AY399/0.95)*0.17)*0.67+40</f>
        <v>48.330791604066988</v>
      </c>
      <c r="AV399" s="37">
        <f>(((AG399-321)/-3.21)*0.1+(AU399/0.95)*0.57+(AS399/0.95)*0.2+(AI399/20)*0.2)*0.6+40</f>
        <v>70.446558999418485</v>
      </c>
      <c r="AW399" s="42">
        <f>((AQ399/0.95)*0.4+(AS399/0.95)*0.2+(AR399/0.95)*0.2+(AY399/0.95)*0.2)*0.71+30</f>
        <v>71.189756397502691</v>
      </c>
      <c r="AX399" s="45">
        <f>(BI399*0.3+BK399*0.2+BM399*0.2+AY399*0.1+BN399*0.2)*0.8+30</f>
        <v>58.262076825016152</v>
      </c>
      <c r="AY399" s="47">
        <f>(BI399*0.2+BK399*0.2+BM399*0.2+(AQ399/0.96)*0.45)*0.79+30</f>
        <v>65.623251865671648</v>
      </c>
      <c r="AZ399" s="28">
        <f>(BI399*0.2+BJ399*0.3+(AC399/11)*0.3+(AR399/0.96)*0.1+BM399*0.1+(AY399/0.96)*0.1)*0.65+40</f>
        <v>71.938260103009299</v>
      </c>
      <c r="BA399" s="49">
        <f>IF(C399="C",(((AY399/0.95)*0.35+(AU399/0.95)*0.2+BK399*0.45)*0.55+30),IF(C399="PF",(((AY399/0.95)*0.4+(AU399/0.95)*0.25+BK399*0.35)*0.65+35),(((T399/6.3)*0.1+(AY399/0.95)*0.35+(AU399/0.95)*0.2+BK399*0.35)*0.65+40)))</f>
        <v>53.534165063778062</v>
      </c>
      <c r="BB399" s="45">
        <f>(BL399*0.3+BJ399*0.3+BI399*0.1+BN399*0.1+(AH399/2.8)*0.25)*0.62+40</f>
        <v>67.367643567962745</v>
      </c>
      <c r="BC399" s="5">
        <f>((D399-39)/-0.2)*0.5+50</f>
        <v>75</v>
      </c>
      <c r="BD399" s="5">
        <f>((F399-69)/0.19)*0.45+55</f>
        <v>85.78947368421052</v>
      </c>
      <c r="BE399" s="5">
        <f>((F399-85)/-0.16)*0.45+55</f>
        <v>63.4375</v>
      </c>
      <c r="BF399" s="5">
        <f>((G399-161)/1.34)*0.45+55</f>
        <v>79.850746268656707</v>
      </c>
      <c r="BG399" s="5">
        <f>((G399-295)/-1.34)*0.45+55</f>
        <v>75.149253731343279</v>
      </c>
      <c r="BH399" s="5">
        <f>(M399/29.81)*0.45+55</f>
        <v>57.385105669238513</v>
      </c>
      <c r="BI399" s="5">
        <f>((D399-39)/-0.2)</f>
        <v>50</v>
      </c>
      <c r="BJ399" s="5">
        <f>((F399-69)/0.19)</f>
        <v>68.421052631578945</v>
      </c>
      <c r="BK399" s="5">
        <f>((F399-85)/-0.16)</f>
        <v>18.75</v>
      </c>
      <c r="BL399" s="5">
        <f>((G399-161)/1.34)</f>
        <v>55.223880597014919</v>
      </c>
      <c r="BM399" s="5">
        <f>((G399-295)/-1.34)</f>
        <v>44.776119402985074</v>
      </c>
      <c r="BN399" s="5">
        <f>(M399/29.81)</f>
        <v>5.300234820530024</v>
      </c>
      <c r="BP399" s="51" t="s">
        <v>790</v>
      </c>
      <c r="BQ399" s="51" t="s">
        <v>787</v>
      </c>
      <c r="BS399">
        <v>45</v>
      </c>
    </row>
    <row r="400" spans="1:71" x14ac:dyDescent="0.25">
      <c r="A400" s="1">
        <v>48</v>
      </c>
      <c r="B400" s="1" t="s">
        <v>104</v>
      </c>
      <c r="C400" s="1" t="s">
        <v>33</v>
      </c>
      <c r="D400" s="1">
        <v>22</v>
      </c>
      <c r="E400" s="4">
        <f>(F400-5)</f>
        <v>76</v>
      </c>
      <c r="F400">
        <v>81</v>
      </c>
      <c r="G400">
        <v>245</v>
      </c>
      <c r="H400" t="s">
        <v>586</v>
      </c>
      <c r="I400" s="1" t="s">
        <v>715</v>
      </c>
      <c r="J400" s="1" t="s">
        <v>105</v>
      </c>
      <c r="K400" s="1">
        <v>64</v>
      </c>
      <c r="L400" s="1">
        <v>21</v>
      </c>
      <c r="M400" s="1">
        <v>1243</v>
      </c>
      <c r="N400" s="12">
        <v>101</v>
      </c>
      <c r="O400" s="12">
        <v>186</v>
      </c>
      <c r="P400" s="12">
        <v>0.54300000000000004</v>
      </c>
      <c r="Q400" s="7">
        <v>0</v>
      </c>
      <c r="R400" s="7">
        <v>0</v>
      </c>
      <c r="S400" s="7"/>
      <c r="T400" s="1">
        <v>101</v>
      </c>
      <c r="U400" s="1">
        <v>186</v>
      </c>
      <c r="V400" s="1">
        <v>0.54300000000000004</v>
      </c>
      <c r="W400" s="1">
        <v>0.54300000000000004</v>
      </c>
      <c r="X400" s="16">
        <v>102</v>
      </c>
      <c r="Y400" s="16">
        <v>175</v>
      </c>
      <c r="Z400" s="16">
        <v>0.58299999999999996</v>
      </c>
      <c r="AA400" s="20">
        <v>159</v>
      </c>
      <c r="AB400" s="20">
        <v>248</v>
      </c>
      <c r="AC400" s="20">
        <v>407</v>
      </c>
      <c r="AD400" s="32">
        <v>16</v>
      </c>
      <c r="AE400" s="34">
        <v>18</v>
      </c>
      <c r="AF400" s="30">
        <v>99</v>
      </c>
      <c r="AG400" s="1">
        <v>52</v>
      </c>
      <c r="AH400" s="1">
        <v>140</v>
      </c>
      <c r="AI400" s="1">
        <v>304</v>
      </c>
      <c r="AJ400" s="1"/>
      <c r="AK400" s="4">
        <f>(AVERAGE(AM400:BB400)/0.87)*0.85+10</f>
        <v>79.778324483801626</v>
      </c>
      <c r="AL400" s="4">
        <f>AVERAGE(AM400:BB400)</f>
        <v>71.420167412832257</v>
      </c>
      <c r="AM400" s="14">
        <f>((P400*100)*0.5+(N400/6.59)*0.5)*0.66+45</f>
        <v>67.976663125948406</v>
      </c>
      <c r="AN400" s="10">
        <f>(BS400-MIN(BS$2:BS$493))/(MAX(BS$2:BS$493)-MIN(BS$2:BS$493))*61 +45</f>
        <v>45</v>
      </c>
      <c r="AO400" s="18">
        <f>IF(Y400&gt;50,((Z400*107)*0.9+(X400/5)*0.1)*0.7+30,((Z400*90)*0.5+(X400/5)*0.5)*0.7+40)</f>
        <v>70.72802999999999</v>
      </c>
      <c r="AP400" s="39">
        <f>((AZ400/0.96)*0.4+(AS400/0.96)*0.3+(T400/6.3)*0.4)*0.6+40</f>
        <v>80.50966524167012</v>
      </c>
      <c r="AQ400" s="37">
        <f>(AE400/1.5)*0.57+47</f>
        <v>53.84</v>
      </c>
      <c r="AR400" s="24">
        <f>((AF400/1.8)*0.8+(F400/0.8)*0.2)*0.73+40</f>
        <v>86.902500000000003</v>
      </c>
      <c r="AS400" s="22">
        <f>((AA400/3)*0.6+(AC400/9)*0.2+(AZ400/0.96)*0.2)*0.75+40</f>
        <v>83.734478057277983</v>
      </c>
      <c r="AT400" s="26">
        <f>((AB400/7)*0.65+(AC400/9)*0.2+(AZ400/0.96)*0.25)*0.6+47</f>
        <v>79.344954247754174</v>
      </c>
      <c r="AU400" s="43">
        <f>((AD400/5.5)*0.95+(AY400/0.95)*0.17)*0.67+40</f>
        <v>50.629507403110047</v>
      </c>
      <c r="AV400" s="37">
        <f>(((AG400-321)/-3.21)*0.1+(AU400/0.95)*0.57+(AS400/0.95)*0.2+(AI400/20)*0.2)*0.6+40</f>
        <v>75.655646750269142</v>
      </c>
      <c r="AW400" s="42">
        <f>((AQ400/0.95)*0.4+(AS400/0.95)*0.2+(AR400/0.95)*0.2+(AY400/0.95)*0.2)*0.71+30</f>
        <v>82.544502961303095</v>
      </c>
      <c r="AX400" s="45">
        <f>(BI400*0.3+BK400*0.2+BM400*0.2+AY400*0.1+BN400*0.2)*0.8+30</f>
        <v>72.898787760643273</v>
      </c>
      <c r="AY400" s="47">
        <f>(BI400*0.2+BK400*0.2+BM400*0.2+(AQ400/0.96)*0.45)*0.79+30</f>
        <v>73.213147388059696</v>
      </c>
      <c r="AZ400" s="28">
        <f>(BI400*0.2+BJ400*0.3+(AC400/11)*0.3+(AR400/0.96)*0.1+BM400*0.1+(AY400/0.96)*0.1)*0.65+40</f>
        <v>83.847326233245781</v>
      </c>
      <c r="BA400" s="49">
        <f>IF(C400="C",(((AY400/0.95)*0.35+(AU400/0.95)*0.2+BK400*0.45)*0.55+30),IF(C400="PF",(((AY400/0.95)*0.4+(AU400/0.95)*0.25+BK400*0.35)*0.65+35),(((T400/6.3)*0.1+(AY400/0.95)*0.35+(AU400/0.95)*0.2+BK400*0.35)*0.65+40)))</f>
        <v>56.885159670045894</v>
      </c>
      <c r="BB400" s="45">
        <f>(BL400*0.3+BJ400*0.3+BI400*0.1+BN400*0.1+(AH400/2.8)*0.25)*0.62+40</f>
        <v>79.012309765988476</v>
      </c>
      <c r="BC400" s="5">
        <f>((D400-39)/-0.2)*0.5+50</f>
        <v>92.5</v>
      </c>
      <c r="BD400" s="5">
        <f>((F400-69)/0.19)*0.45+55</f>
        <v>83.421052631578945</v>
      </c>
      <c r="BE400" s="5">
        <f>((F400-85)/-0.16)*0.45+55</f>
        <v>66.25</v>
      </c>
      <c r="BF400" s="5">
        <f>((G400-161)/1.34)*0.45+55</f>
        <v>83.208955223880594</v>
      </c>
      <c r="BG400" s="5">
        <f>((G400-295)/-1.34)*0.45+55</f>
        <v>71.791044776119406</v>
      </c>
      <c r="BH400" s="5">
        <f>(M400/29.81)*0.45+55</f>
        <v>73.763837638376387</v>
      </c>
      <c r="BI400" s="5">
        <f>((D400-39)/-0.2)</f>
        <v>85</v>
      </c>
      <c r="BJ400" s="5">
        <f>((F400-69)/0.19)</f>
        <v>63.157894736842103</v>
      </c>
      <c r="BK400" s="5">
        <f>((F400-85)/-0.16)</f>
        <v>25</v>
      </c>
      <c r="BL400" s="5">
        <f>((G400-161)/1.34)</f>
        <v>62.686567164179102</v>
      </c>
      <c r="BM400" s="5">
        <f>((G400-295)/-1.34)</f>
        <v>37.31343283582089</v>
      </c>
      <c r="BN400" s="5">
        <f>(M400/29.81)</f>
        <v>41.697416974169741</v>
      </c>
      <c r="BP400" s="51" t="s">
        <v>788</v>
      </c>
      <c r="BQ400" s="51" t="s">
        <v>787</v>
      </c>
      <c r="BS400">
        <v>45</v>
      </c>
    </row>
    <row r="401" spans="1:71" x14ac:dyDescent="0.25">
      <c r="A401" s="1">
        <v>485</v>
      </c>
      <c r="B401" s="1" t="s">
        <v>551</v>
      </c>
      <c r="C401" s="1" t="s">
        <v>25</v>
      </c>
      <c r="D401" s="1">
        <v>27</v>
      </c>
      <c r="E401" s="4">
        <f>(F401-5)</f>
        <v>77</v>
      </c>
      <c r="F401">
        <v>82</v>
      </c>
      <c r="G401">
        <v>210</v>
      </c>
      <c r="H401" t="s">
        <v>590</v>
      </c>
      <c r="I401" s="1" t="s">
        <v>587</v>
      </c>
      <c r="J401" s="1" t="s">
        <v>86</v>
      </c>
      <c r="K401" s="1">
        <v>75</v>
      </c>
      <c r="L401" s="1">
        <v>7</v>
      </c>
      <c r="M401" s="1">
        <v>1449</v>
      </c>
      <c r="N401" s="12">
        <v>233</v>
      </c>
      <c r="O401" s="12">
        <v>363</v>
      </c>
      <c r="P401" s="12">
        <v>0.64200000000000002</v>
      </c>
      <c r="Q401" s="7">
        <v>0</v>
      </c>
      <c r="R401" s="7">
        <v>3</v>
      </c>
      <c r="S401" s="7">
        <v>0</v>
      </c>
      <c r="T401" s="1">
        <v>233</v>
      </c>
      <c r="U401" s="1">
        <v>360</v>
      </c>
      <c r="V401" s="1">
        <v>0.64700000000000002</v>
      </c>
      <c r="W401" s="1">
        <v>0.64200000000000002</v>
      </c>
      <c r="X401" s="16">
        <v>78</v>
      </c>
      <c r="Y401" s="16">
        <v>112</v>
      </c>
      <c r="Z401" s="16">
        <v>0.69599999999999995</v>
      </c>
      <c r="AA401" s="20">
        <v>128</v>
      </c>
      <c r="AB401" s="20">
        <v>193</v>
      </c>
      <c r="AC401" s="20">
        <v>321</v>
      </c>
      <c r="AD401" s="32">
        <v>41</v>
      </c>
      <c r="AE401" s="34">
        <v>50</v>
      </c>
      <c r="AF401" s="30">
        <v>94</v>
      </c>
      <c r="AG401" s="1">
        <v>34</v>
      </c>
      <c r="AH401" s="1">
        <v>102</v>
      </c>
      <c r="AI401" s="1">
        <v>544</v>
      </c>
      <c r="AJ401" s="1"/>
      <c r="AK401" s="4">
        <f>(AVERAGE(AM401:BB401)/0.87)*0.85+10</f>
        <v>81.903577255228427</v>
      </c>
      <c r="AL401" s="4">
        <f>AVERAGE(AM401:BB401)</f>
        <v>73.595426131822038</v>
      </c>
      <c r="AM401" s="14">
        <f>((P401*100)*0.5+(N401/6.59)*0.5)*0.66+45</f>
        <v>77.853678300455243</v>
      </c>
      <c r="AN401" s="10">
        <f>(BS401-MIN(BS$2:BS$493))/(MAX(BS$2:BS$493)-MIN(BS$2:BS$493))*61 +45</f>
        <v>45</v>
      </c>
      <c r="AO401" s="18">
        <f>IF(Y401&gt;50,((Z401*107)*0.9+(X401/5)*0.1)*0.7+30,((Z401*90)*0.5+(X401/5)*0.5)*0.7+40)</f>
        <v>78.009360000000001</v>
      </c>
      <c r="AP401" s="39">
        <f>((AZ401/0.96)*0.4+(AS401/0.96)*0.3+(T401/6.3)*0.4)*0.6+40</f>
        <v>83.867521356841735</v>
      </c>
      <c r="AQ401" s="37">
        <f>(AE401/1.5)*0.57+47</f>
        <v>66</v>
      </c>
      <c r="AR401" s="24">
        <f>((AF401/1.8)*0.8+(F401/0.8)*0.2)*0.73+40</f>
        <v>85.462777777777774</v>
      </c>
      <c r="AS401" s="22">
        <f>((AA401/3)*0.6+(AC401/9)*0.2+(AZ401/0.96)*0.2)*0.75+40</f>
        <v>77.354590702462247</v>
      </c>
      <c r="AT401" s="26">
        <f>((AB401/7)*0.65+(AC401/9)*0.2+(AZ401/0.96)*0.25)*0.6+47</f>
        <v>74.837447845319375</v>
      </c>
      <c r="AU401" s="43">
        <f>((AD401/5.5)*0.95+(AY401/0.95)*0.17)*0.67+40</f>
        <v>53.96538443181818</v>
      </c>
      <c r="AV401" s="37">
        <f>(((AG401-321)/-3.21)*0.1+(AU401/0.95)*0.57+(AS401/0.95)*0.2+(AI401/20)*0.2)*0.6+40</f>
        <v>77.827130570758186</v>
      </c>
      <c r="AW401" s="42">
        <f>((AQ401/0.95)*0.4+(AS401/0.95)*0.2+(AR401/0.95)*0.2+(AY401/0.95)*0.2)*0.71+30</f>
        <v>85.562788609128106</v>
      </c>
      <c r="AX401" s="45">
        <f>(BI401*0.3+BK401*0.2+BM401*0.2+AY401*0.1+BN401*0.2)*0.8+30</f>
        <v>71.478950730497132</v>
      </c>
      <c r="AY401" s="47">
        <f>(BI401*0.2+BK401*0.2+BM401*0.2+(AQ401/0.96)*0.45)*0.79+30</f>
        <v>76.905513059701491</v>
      </c>
      <c r="AZ401" s="28">
        <f>(BI401*0.2+BJ401*0.3+(AC401/11)*0.3+(AR401/0.96)*0.1+BM401*0.1+(AY401/0.96)*0.1)*0.65+40</f>
        <v>81.949380495758305</v>
      </c>
      <c r="BA401" s="49">
        <f>IF(C401="C",(((AY401/0.95)*0.35+(AU401/0.95)*0.2+BK401*0.45)*0.55+30),IF(C401="PF",(((AY401/0.95)*0.4+(AU401/0.95)*0.25+BK401*0.35)*0.65+35),(((T401/6.3)*0.1+(AY401/0.95)*0.35+(AU401/0.95)*0.2+BK401*0.35)*0.65+40)))</f>
        <v>69.544370648097726</v>
      </c>
      <c r="BB401" s="45">
        <f>(BL401*0.3+BJ401*0.3+BI401*0.1+BN401*0.1+(AH401/2.8)*0.25)*0.62+40</f>
        <v>71.907923580537044</v>
      </c>
      <c r="BC401" s="5">
        <f>((D401-39)/-0.2)*0.5+50</f>
        <v>80</v>
      </c>
      <c r="BD401" s="5">
        <f>((F401-69)/0.19)*0.45+55</f>
        <v>85.78947368421052</v>
      </c>
      <c r="BE401" s="5">
        <f>((F401-85)/-0.16)*0.45+55</f>
        <v>63.4375</v>
      </c>
      <c r="BF401" s="5">
        <f>((G401-161)/1.34)*0.45+55</f>
        <v>71.455223880597018</v>
      </c>
      <c r="BG401" s="5">
        <f>((G401-295)/-1.34)*0.45+55</f>
        <v>83.544776119402982</v>
      </c>
      <c r="BH401" s="5">
        <f>(M401/29.81)*0.45+55</f>
        <v>76.873532371687361</v>
      </c>
      <c r="BI401" s="5">
        <f>((D401-39)/-0.2)</f>
        <v>60</v>
      </c>
      <c r="BJ401" s="5">
        <f>((F401-69)/0.19)</f>
        <v>68.421052631578945</v>
      </c>
      <c r="BK401" s="5">
        <f>((F401-85)/-0.16)</f>
        <v>18.75</v>
      </c>
      <c r="BL401" s="5">
        <f>((G401-161)/1.34)</f>
        <v>36.567164179104473</v>
      </c>
      <c r="BM401" s="5">
        <f>((G401-295)/-1.34)</f>
        <v>63.432835820895519</v>
      </c>
      <c r="BN401" s="5">
        <f>(M401/29.81)</f>
        <v>48.607849714860784</v>
      </c>
      <c r="BP401" s="51" t="s">
        <v>794</v>
      </c>
      <c r="BQ401" s="51" t="s">
        <v>781</v>
      </c>
      <c r="BS401">
        <v>45</v>
      </c>
    </row>
    <row r="402" spans="1:71" x14ac:dyDescent="0.25">
      <c r="A402" s="1">
        <v>207</v>
      </c>
      <c r="B402" s="1" t="s">
        <v>268</v>
      </c>
      <c r="C402" s="1" t="s">
        <v>33</v>
      </c>
      <c r="D402" s="1">
        <v>35</v>
      </c>
      <c r="E402" s="4">
        <f>(F402-5)</f>
        <v>79</v>
      </c>
      <c r="F402">
        <v>84</v>
      </c>
      <c r="G402">
        <v>263</v>
      </c>
      <c r="H402" t="s">
        <v>590</v>
      </c>
      <c r="I402" s="1" t="s">
        <v>587</v>
      </c>
      <c r="J402" s="1" t="s">
        <v>53</v>
      </c>
      <c r="K402" s="1">
        <v>22</v>
      </c>
      <c r="L402" s="1">
        <v>1</v>
      </c>
      <c r="M402" s="1">
        <v>119</v>
      </c>
      <c r="N402" s="12">
        <v>14</v>
      </c>
      <c r="O402" s="12">
        <v>30</v>
      </c>
      <c r="P402" s="12">
        <v>0.46700000000000003</v>
      </c>
      <c r="Q402" s="7">
        <v>0</v>
      </c>
      <c r="R402" s="7">
        <v>0</v>
      </c>
      <c r="S402" s="7"/>
      <c r="T402" s="1">
        <v>14</v>
      </c>
      <c r="U402" s="1">
        <v>30</v>
      </c>
      <c r="V402" s="1">
        <v>0.46700000000000003</v>
      </c>
      <c r="W402" s="1">
        <v>0.46700000000000003</v>
      </c>
      <c r="X402" s="16">
        <v>7</v>
      </c>
      <c r="Y402" s="16">
        <v>13</v>
      </c>
      <c r="Z402" s="16">
        <v>0.53800000000000003</v>
      </c>
      <c r="AA402" s="20">
        <v>6</v>
      </c>
      <c r="AB402" s="20">
        <v>23</v>
      </c>
      <c r="AC402" s="20">
        <v>29</v>
      </c>
      <c r="AD402" s="32">
        <v>2</v>
      </c>
      <c r="AE402" s="34">
        <v>2</v>
      </c>
      <c r="AF402" s="30">
        <v>10</v>
      </c>
      <c r="AG402" s="1">
        <v>10</v>
      </c>
      <c r="AH402" s="1">
        <v>17</v>
      </c>
      <c r="AI402" s="1">
        <v>35</v>
      </c>
      <c r="AJ402" s="1"/>
      <c r="AK402" s="4">
        <f>(AVERAGE(AM402:BB402)/0.87)*0.85+10</f>
        <v>66.266934834666685</v>
      </c>
      <c r="AL402" s="4">
        <f>AVERAGE(AM402:BB402)</f>
        <v>57.590862713129432</v>
      </c>
      <c r="AM402" s="14">
        <f>((P402*100)*0.5+(N402/6.59)*0.5)*0.66+45</f>
        <v>61.112062215477998</v>
      </c>
      <c r="AN402" s="10">
        <f>(BS402-MIN(BS$2:BS$493))/(MAX(BS$2:BS$493)-MIN(BS$2:BS$493))*61 +45</f>
        <v>45</v>
      </c>
      <c r="AO402" s="18">
        <f>IF(Y402&gt;50,((Z402*107)*0.9+(X402/5)*0.1)*0.7+30,((Z402*90)*0.5+(X402/5)*0.5)*0.7+40)</f>
        <v>57.436999999999998</v>
      </c>
      <c r="AP402" s="39">
        <f>((AZ402/0.96)*0.4+(AS402/0.96)*0.3+(T402/6.3)*0.4)*0.6+40</f>
        <v>67.226825980704746</v>
      </c>
      <c r="AQ402" s="37">
        <f>(AE402/1.5)*0.57+47</f>
        <v>47.76</v>
      </c>
      <c r="AR402" s="24">
        <f>((AF402/1.8)*0.8+(F402/0.8)*0.2)*0.73+40</f>
        <v>58.574444444444438</v>
      </c>
      <c r="AS402" s="22">
        <f>((AA402/3)*0.6+(AC402/9)*0.2+(AZ402/0.96)*0.2)*0.75+40</f>
        <v>51.975846702492163</v>
      </c>
      <c r="AT402" s="26">
        <f>((AB402/7)*0.65+(AC402/9)*0.2+(AZ402/0.96)*0.25)*0.6+47</f>
        <v>59.260608607254071</v>
      </c>
      <c r="AU402" s="43">
        <f>((AD402/5.5)*0.95+(AY402/0.95)*0.17)*0.67+40</f>
        <v>46.898412321770337</v>
      </c>
      <c r="AV402" s="37">
        <f>(((AG402-321)/-3.21)*0.1+(AU402/0.95)*0.57+(AS402/0.95)*0.2+(AI402/20)*0.2)*0.6+40</f>
        <v>69.471882657775339</v>
      </c>
      <c r="AW402" s="42">
        <f>((AQ402/0.95)*0.4+(AS402/0.95)*0.2+(AR402/0.95)*0.2+(AY402/0.95)*0.2)*0.71+30</f>
        <v>69.113832807886169</v>
      </c>
      <c r="AX402" s="45">
        <f>(BI402*0.3+BK402*0.2+BM402*0.2+AY402*0.1+BN402*0.2)*0.8+30</f>
        <v>44.708148110320586</v>
      </c>
      <c r="AY402" s="47">
        <f>(BI402*0.2+BK402*0.2+BM402*0.2+(AQ402/0.96)*0.45)*0.79+30</f>
        <v>55.606759328358208</v>
      </c>
      <c r="AZ402" s="28">
        <f>(BI402*0.2+BJ402*0.3+(AC402/11)*0.3+(AR402/0.96)*0.1+BM402*0.1+(AY402/0.96)*0.1)*0.65+40</f>
        <v>67.792085562616506</v>
      </c>
      <c r="BA402" s="49">
        <f>IF(C402="C",(((AY402/0.95)*0.35+(AU402/0.95)*0.2+BK402*0.45)*0.55+30),IF(C402="PF",(((AY402/0.95)*0.4+(AU402/0.95)*0.25+BK402*0.35)*0.65+35),(((T402/6.3)*0.1+(AY402/0.95)*0.35+(AU402/0.95)*0.2+BK402*0.35)*0.65+40)))</f>
        <v>48.244902922214415</v>
      </c>
      <c r="BB402" s="45">
        <f>(BL402*0.3+BJ402*0.3+BI402*0.1+BN402*0.1+(AH402/2.8)*0.25)*0.62+40</f>
        <v>71.270991748755847</v>
      </c>
      <c r="BC402" s="5">
        <f>((D402-39)/-0.2)*0.5+50</f>
        <v>60</v>
      </c>
      <c r="BD402" s="5">
        <f>((F402-69)/0.19)*0.45+55</f>
        <v>90.526315789473685</v>
      </c>
      <c r="BE402" s="5">
        <f>((F402-85)/-0.16)*0.45+55</f>
        <v>57.8125</v>
      </c>
      <c r="BF402" s="5">
        <f>((G402-161)/1.34)*0.45+55</f>
        <v>89.25373134328359</v>
      </c>
      <c r="BG402" s="5">
        <f>((G402-295)/-1.34)*0.45+55</f>
        <v>65.74626865671641</v>
      </c>
      <c r="BH402" s="5">
        <f>(M402/29.81)*0.45+55</f>
        <v>56.796377054679638</v>
      </c>
      <c r="BI402" s="5">
        <f>((D402-39)/-0.2)</f>
        <v>20</v>
      </c>
      <c r="BJ402" s="5">
        <f>((F402-69)/0.19)</f>
        <v>78.94736842105263</v>
      </c>
      <c r="BK402" s="5">
        <f>((F402-85)/-0.16)</f>
        <v>6.25</v>
      </c>
      <c r="BL402" s="5">
        <f>((G402-161)/1.34)</f>
        <v>76.119402985074629</v>
      </c>
      <c r="BM402" s="5">
        <f>((G402-295)/-1.34)</f>
        <v>23.880597014925371</v>
      </c>
      <c r="BN402" s="5">
        <f>(M402/29.81)</f>
        <v>3.9919490103991953</v>
      </c>
      <c r="BP402" s="51" t="s">
        <v>798</v>
      </c>
      <c r="BQ402" s="51" t="s">
        <v>781</v>
      </c>
      <c r="BS402">
        <v>45</v>
      </c>
    </row>
    <row r="403" spans="1:71" x14ac:dyDescent="0.25">
      <c r="A403" s="1">
        <v>28</v>
      </c>
      <c r="B403" s="1" t="s">
        <v>76</v>
      </c>
      <c r="C403" s="1" t="s">
        <v>25</v>
      </c>
      <c r="D403" s="1">
        <v>24</v>
      </c>
      <c r="E403" s="4">
        <f>(F403-5)</f>
        <v>76</v>
      </c>
      <c r="F403">
        <v>81</v>
      </c>
      <c r="G403">
        <v>250</v>
      </c>
      <c r="H403" t="s">
        <v>642</v>
      </c>
      <c r="I403" s="1" t="s">
        <v>587</v>
      </c>
      <c r="J403" s="1" t="s">
        <v>77</v>
      </c>
      <c r="K403" s="1">
        <v>18</v>
      </c>
      <c r="L403" s="1">
        <v>1</v>
      </c>
      <c r="M403" s="1">
        <v>64</v>
      </c>
      <c r="N403" s="12">
        <v>3</v>
      </c>
      <c r="O403" s="12">
        <v>14</v>
      </c>
      <c r="P403" s="12">
        <v>0.214</v>
      </c>
      <c r="Q403" s="7">
        <v>0</v>
      </c>
      <c r="R403" s="7">
        <v>0</v>
      </c>
      <c r="S403" s="7"/>
      <c r="T403" s="1">
        <v>3</v>
      </c>
      <c r="U403" s="1">
        <v>14</v>
      </c>
      <c r="V403" s="1">
        <v>0.214</v>
      </c>
      <c r="W403" s="1">
        <v>0.214</v>
      </c>
      <c r="X403" s="16">
        <v>4</v>
      </c>
      <c r="Y403" s="16">
        <v>5</v>
      </c>
      <c r="Z403" s="16">
        <v>0.8</v>
      </c>
      <c r="AA403" s="20">
        <v>6</v>
      </c>
      <c r="AB403" s="20">
        <v>2</v>
      </c>
      <c r="AC403" s="20">
        <v>8</v>
      </c>
      <c r="AD403" s="32">
        <v>1</v>
      </c>
      <c r="AE403" s="34">
        <v>2</v>
      </c>
      <c r="AF403" s="30">
        <v>1</v>
      </c>
      <c r="AG403" s="1">
        <v>3</v>
      </c>
      <c r="AH403" s="1">
        <v>8</v>
      </c>
      <c r="AI403" s="1">
        <v>10</v>
      </c>
      <c r="AJ403" s="1"/>
      <c r="AK403" s="4">
        <f>(AVERAGE(AM403:BB403)/0.87)*0.85+10</f>
        <v>69.574735595642494</v>
      </c>
      <c r="AL403" s="4">
        <f>AVERAGE(AM403:BB403)</f>
        <v>60.976494080245843</v>
      </c>
      <c r="AM403" s="14">
        <f>((P403*100)*0.5+(N403/6.59)*0.5)*0.66+45</f>
        <v>52.21222761760243</v>
      </c>
      <c r="AN403" s="10">
        <f>(BS403-MIN(BS$2:BS$493))/(MAX(BS$2:BS$493)-MIN(BS$2:BS$493))*61 +45</f>
        <v>45</v>
      </c>
      <c r="AO403" s="18">
        <f>IF(Y403&gt;50,((Z403*107)*0.9+(X403/5)*0.1)*0.7+30,((Z403*90)*0.5+(X403/5)*0.5)*0.7+40)</f>
        <v>65.47999999999999</v>
      </c>
      <c r="AP403" s="39">
        <f>((AZ403/0.96)*0.4+(AS403/0.96)*0.3+(T403/6.3)*0.4)*0.6+40</f>
        <v>68.135106135557137</v>
      </c>
      <c r="AQ403" s="37">
        <f>(AE403/1.5)*0.57+47</f>
        <v>47.76</v>
      </c>
      <c r="AR403" s="24">
        <f>((AF403/1.8)*0.8+(F403/0.8)*0.2)*0.73+40</f>
        <v>55.106944444444444</v>
      </c>
      <c r="AS403" s="22">
        <f>((AA403/3)*0.6+(AC403/9)*0.2+(AZ403/0.96)*0.2)*0.75+40</f>
        <v>52.405120981597065</v>
      </c>
      <c r="AT403" s="26">
        <f>((AB403/7)*0.65+(AC403/9)*0.2+(AZ403/0.96)*0.25)*0.6+47</f>
        <v>58.589882886358971</v>
      </c>
      <c r="AU403" s="43">
        <f>((AD403/5.5)*0.95+(AY403/0.95)*0.17)*0.67+40</f>
        <v>48.363537417464116</v>
      </c>
      <c r="AV403" s="37">
        <f>(((AG403-321)/-3.21)*0.1+(AU403/0.95)*0.57+(AS403/0.95)*0.2+(AI403/20)*0.2)*0.6+40</f>
        <v>70.034392933186311</v>
      </c>
      <c r="AW403" s="42">
        <f>((AQ403/0.95)*0.4+(AS403/0.95)*0.2+(AR403/0.95)*0.2+(AY403/0.95)*0.2)*0.71+30</f>
        <v>70.63055873862308</v>
      </c>
      <c r="AX403" s="45">
        <f>(BI403*0.3+BK403*0.2+BM403*0.2+AY403*0.1+BN403*0.2)*0.8+30</f>
        <v>63.22001082993286</v>
      </c>
      <c r="AY403" s="47">
        <f>(BI403*0.2+BK403*0.2+BM403*0.2+(AQ403/0.96)*0.45)*0.79+30</f>
        <v>68.792095149253726</v>
      </c>
      <c r="AZ403" s="28">
        <f>(BI403*0.2+BJ403*0.3+(AC403/11)*0.3+(AR403/0.96)*0.1+BM403*0.1+(AY403/0.96)*0.1)*0.65+40</f>
        <v>72.779440948887896</v>
      </c>
      <c r="BA403" s="49">
        <f>IF(C403="C",(((AY403/0.95)*0.35+(AU403/0.95)*0.2+BK403*0.45)*0.55+30),IF(C403="PF",(((AY403/0.95)*0.4+(AU403/0.95)*0.25+BK403*0.35)*0.65+35),(((T403/6.3)*0.1+(AY403/0.95)*0.35+(AU403/0.95)*0.2+BK403*0.35)*0.65+40)))</f>
        <v>67.787520599098826</v>
      </c>
      <c r="BB403" s="45">
        <f>(BL403*0.3+BJ403*0.3+BI403*0.1+BN403*0.1+(AH403/2.8)*0.25)*0.62+40</f>
        <v>69.32706660192666</v>
      </c>
      <c r="BC403" s="5">
        <f>((D403-39)/-0.2)*0.5+50</f>
        <v>87.5</v>
      </c>
      <c r="BD403" s="5">
        <f>((F403-69)/0.19)*0.45+55</f>
        <v>83.421052631578945</v>
      </c>
      <c r="BE403" s="5">
        <f>((F403-85)/-0.16)*0.45+55</f>
        <v>66.25</v>
      </c>
      <c r="BF403" s="5">
        <f>((G403-161)/1.34)*0.45+55</f>
        <v>84.888059701492537</v>
      </c>
      <c r="BG403" s="5">
        <f>((G403-295)/-1.34)*0.45+55</f>
        <v>70.111940298507463</v>
      </c>
      <c r="BH403" s="5">
        <f>(M403/29.81)*0.45+55</f>
        <v>55.966118752096612</v>
      </c>
      <c r="BI403" s="5">
        <f>((D403-39)/-0.2)</f>
        <v>75</v>
      </c>
      <c r="BJ403" s="5">
        <f>((F403-69)/0.19)</f>
        <v>63.157894736842103</v>
      </c>
      <c r="BK403" s="5">
        <f>((F403-85)/-0.16)</f>
        <v>25</v>
      </c>
      <c r="BL403" s="5">
        <f>((G403-161)/1.34)</f>
        <v>66.417910447761187</v>
      </c>
      <c r="BM403" s="5">
        <f>((G403-295)/-1.34)</f>
        <v>33.582089552238806</v>
      </c>
      <c r="BN403" s="5">
        <f>(M403/29.81)</f>
        <v>2.1469305602146931</v>
      </c>
      <c r="BP403" s="51" t="s">
        <v>804</v>
      </c>
      <c r="BQ403" s="51" t="s">
        <v>790</v>
      </c>
      <c r="BS403">
        <v>45</v>
      </c>
    </row>
    <row r="404" spans="1:71" x14ac:dyDescent="0.25">
      <c r="A404" s="1">
        <v>270</v>
      </c>
      <c r="B404" s="1" t="s">
        <v>332</v>
      </c>
      <c r="C404" s="1" t="s">
        <v>25</v>
      </c>
      <c r="D404" s="1">
        <v>31</v>
      </c>
      <c r="E404" s="4">
        <f>(F404-5)</f>
        <v>76</v>
      </c>
      <c r="F404">
        <v>81</v>
      </c>
      <c r="G404">
        <v>248</v>
      </c>
      <c r="H404" t="s">
        <v>671</v>
      </c>
      <c r="I404" s="1" t="s">
        <v>587</v>
      </c>
      <c r="J404" s="1" t="s">
        <v>103</v>
      </c>
      <c r="K404" s="1">
        <v>70</v>
      </c>
      <c r="L404" s="1">
        <v>15</v>
      </c>
      <c r="M404" s="1">
        <v>1192</v>
      </c>
      <c r="N404" s="12">
        <v>190</v>
      </c>
      <c r="O404" s="12">
        <v>369</v>
      </c>
      <c r="P404" s="12">
        <v>0.51500000000000001</v>
      </c>
      <c r="Q404" s="7">
        <v>0</v>
      </c>
      <c r="R404" s="7">
        <v>0</v>
      </c>
      <c r="S404" s="7"/>
      <c r="T404" s="1">
        <v>190</v>
      </c>
      <c r="U404" s="1">
        <v>369</v>
      </c>
      <c r="V404" s="1">
        <v>0.51500000000000001</v>
      </c>
      <c r="W404" s="1">
        <v>0.51500000000000001</v>
      </c>
      <c r="X404" s="16">
        <v>123</v>
      </c>
      <c r="Y404" s="16">
        <v>150</v>
      </c>
      <c r="Z404" s="16">
        <v>0.82</v>
      </c>
      <c r="AA404" s="20">
        <v>99</v>
      </c>
      <c r="AB404" s="20">
        <v>169</v>
      </c>
      <c r="AC404" s="20">
        <v>268</v>
      </c>
      <c r="AD404" s="32">
        <v>26</v>
      </c>
      <c r="AE404" s="34">
        <v>15</v>
      </c>
      <c r="AF404" s="30">
        <v>17</v>
      </c>
      <c r="AG404" s="1">
        <v>54</v>
      </c>
      <c r="AH404" s="1">
        <v>132</v>
      </c>
      <c r="AI404" s="1">
        <v>503</v>
      </c>
      <c r="AJ404" s="1"/>
      <c r="AK404" s="4">
        <f>(AVERAGE(AM404:BB404)/0.87)*0.85+10</f>
        <v>76.019354931217677</v>
      </c>
      <c r="AL404" s="4">
        <f>AVERAGE(AM404:BB404)</f>
        <v>67.572751517834561</v>
      </c>
      <c r="AM404" s="14">
        <f>((P404*100)*0.5+(N404/6.59)*0.5)*0.66+45</f>
        <v>71.509415781487107</v>
      </c>
      <c r="AN404" s="10">
        <f>(BS404-MIN(BS$2:BS$493))/(MAX(BS$2:BS$493)-MIN(BS$2:BS$493))*61 +45</f>
        <v>45</v>
      </c>
      <c r="AO404" s="18">
        <f>IF(Y404&gt;50,((Z404*107)*0.9+(X404/5)*0.1)*0.7+30,((Z404*90)*0.5+(X404/5)*0.5)*0.7+40)</f>
        <v>86.998199999999997</v>
      </c>
      <c r="AP404" s="39">
        <f>((AZ404/0.96)*0.4+(AS404/0.96)*0.3+(T404/6.3)*0.4)*0.6+40</f>
        <v>78.763285658783019</v>
      </c>
      <c r="AQ404" s="37">
        <f>(AE404/1.5)*0.57+47</f>
        <v>52.7</v>
      </c>
      <c r="AR404" s="24">
        <f>((AF404/1.8)*0.8+(F404/0.8)*0.2)*0.73+40</f>
        <v>60.298055555555557</v>
      </c>
      <c r="AS404" s="22">
        <f>((AA404/3)*0.6+(AC404/9)*0.2+(AZ404/0.96)*0.2)*0.75+40</f>
        <v>70.731108860058441</v>
      </c>
      <c r="AT404" s="26">
        <f>((AB404/7)*0.65+(AC404/9)*0.2+(AZ404/0.96)*0.25)*0.6+47</f>
        <v>71.403489812439389</v>
      </c>
      <c r="AU404" s="43">
        <f>((AD404/5.5)*0.95+(AY404/0.95)*0.17)*0.67+40</f>
        <v>50.84130371261962</v>
      </c>
      <c r="AV404" s="37">
        <f>(((AG404-321)/-3.21)*0.1+(AU404/0.95)*0.57+(AS404/0.95)*0.2+(AI404/20)*0.2)*0.6+40</f>
        <v>75.245979398157928</v>
      </c>
      <c r="AW404" s="42">
        <f>((AQ404/0.95)*0.4+(AS404/0.95)*0.2+(AR404/0.95)*0.2+(AY404/0.95)*0.2)*0.71+30</f>
        <v>75.104644460921477</v>
      </c>
      <c r="AX404" s="45">
        <f>(BI404*0.3+BK404*0.2+BM404*0.2+AY404*0.1+BN404*0.2)*0.8+30</f>
        <v>60.835974151529342</v>
      </c>
      <c r="AY404" s="47">
        <f>(BI404*0.2+BK404*0.2+BM404*0.2+(AQ404/0.96)*0.45)*0.79+30</f>
        <v>65.327259794776126</v>
      </c>
      <c r="AZ404" s="28">
        <f>(BI404*0.2+BJ404*0.3+(AC404/11)*0.3+(AR404/0.96)*0.1+BM404*0.1+(AY404/0.96)*0.1)*0.65+40</f>
        <v>73.052430037707339</v>
      </c>
      <c r="BA404" s="49">
        <f>IF(C404="C",(((AY404/0.95)*0.35+(AU404/0.95)*0.2+BK404*0.45)*0.55+30),IF(C404="PF",(((AY404/0.95)*0.4+(AU404/0.95)*0.25+BK404*0.35)*0.65+35),(((T404/6.3)*0.1+(AY404/0.95)*0.35+(AU404/0.95)*0.2+BK404*0.35)*0.65+40)))</f>
        <v>67.263078315728933</v>
      </c>
      <c r="BB404" s="45">
        <f>(BL404*0.3+BJ404*0.3+BI404*0.1+BN404*0.1+(AH404/2.8)*0.25)*0.62+40</f>
        <v>76.089798745588467</v>
      </c>
      <c r="BC404" s="5">
        <f>((D404-39)/-0.2)*0.5+50</f>
        <v>70</v>
      </c>
      <c r="BD404" s="5">
        <f>((F404-69)/0.19)*0.45+55</f>
        <v>83.421052631578945</v>
      </c>
      <c r="BE404" s="5">
        <f>((F404-85)/-0.16)*0.45+55</f>
        <v>66.25</v>
      </c>
      <c r="BF404" s="5">
        <f>((G404-161)/1.34)*0.45+55</f>
        <v>84.21641791044776</v>
      </c>
      <c r="BG404" s="5">
        <f>((G404-295)/-1.34)*0.45+55</f>
        <v>70.78358208955224</v>
      </c>
      <c r="BH404" s="5">
        <f>(M404/29.81)*0.45+55</f>
        <v>72.993961757799397</v>
      </c>
      <c r="BI404" s="5">
        <f>((D404-39)/-0.2)</f>
        <v>40</v>
      </c>
      <c r="BJ404" s="5">
        <f>((F404-69)/0.19)</f>
        <v>63.157894736842103</v>
      </c>
      <c r="BK404" s="5">
        <f>((F404-85)/-0.16)</f>
        <v>25</v>
      </c>
      <c r="BL404" s="5">
        <f>((G404-161)/1.34)</f>
        <v>64.925373134328353</v>
      </c>
      <c r="BM404" s="5">
        <f>((G404-295)/-1.34)</f>
        <v>35.07462686567164</v>
      </c>
      <c r="BN404" s="5">
        <f>(M404/29.81)</f>
        <v>39.986581683998658</v>
      </c>
      <c r="BP404" s="51" t="s">
        <v>785</v>
      </c>
      <c r="BQ404" s="51" t="s">
        <v>787</v>
      </c>
      <c r="BS404">
        <v>45</v>
      </c>
    </row>
    <row r="405" spans="1:71" x14ac:dyDescent="0.25">
      <c r="A405" s="1">
        <v>58</v>
      </c>
      <c r="B405" s="1" t="s">
        <v>116</v>
      </c>
      <c r="C405" s="1" t="s">
        <v>25</v>
      </c>
      <c r="D405" s="1">
        <v>33</v>
      </c>
      <c r="E405" s="4">
        <f>(F405-5)</f>
        <v>76</v>
      </c>
      <c r="F405">
        <v>81</v>
      </c>
      <c r="G405">
        <v>258</v>
      </c>
      <c r="H405" t="s">
        <v>594</v>
      </c>
      <c r="I405" s="1" t="s">
        <v>587</v>
      </c>
      <c r="J405" s="1" t="s">
        <v>107</v>
      </c>
      <c r="K405" s="1">
        <v>71</v>
      </c>
      <c r="L405" s="1">
        <v>26</v>
      </c>
      <c r="M405" s="1">
        <v>1692</v>
      </c>
      <c r="N405" s="12">
        <v>371</v>
      </c>
      <c r="O405" s="12">
        <v>743</v>
      </c>
      <c r="P405" s="12">
        <v>0.499</v>
      </c>
      <c r="Q405" s="7">
        <v>0</v>
      </c>
      <c r="R405" s="7">
        <v>0</v>
      </c>
      <c r="S405" s="7"/>
      <c r="T405" s="1">
        <v>371</v>
      </c>
      <c r="U405" s="1">
        <v>743</v>
      </c>
      <c r="V405" s="1">
        <v>0.499</v>
      </c>
      <c r="W405" s="1">
        <v>0.499</v>
      </c>
      <c r="X405" s="16">
        <v>94</v>
      </c>
      <c r="Y405" s="16">
        <v>150</v>
      </c>
      <c r="Z405" s="16">
        <v>0.627</v>
      </c>
      <c r="AA405" s="20">
        <v>111</v>
      </c>
      <c r="AB405" s="20">
        <v>371</v>
      </c>
      <c r="AC405" s="20">
        <v>482</v>
      </c>
      <c r="AD405" s="32">
        <v>95</v>
      </c>
      <c r="AE405" s="34">
        <v>41</v>
      </c>
      <c r="AF405" s="30">
        <v>12</v>
      </c>
      <c r="AG405" s="1">
        <v>92</v>
      </c>
      <c r="AH405" s="1">
        <v>184</v>
      </c>
      <c r="AI405" s="1">
        <v>836</v>
      </c>
      <c r="AJ405" s="1"/>
      <c r="AK405" s="4">
        <f>(AVERAGE(AM405:BB405)/0.87)*0.85+10</f>
        <v>79.497217390362849</v>
      </c>
      <c r="AL405" s="4">
        <f>AVERAGE(AM405:BB405)</f>
        <v>71.132446034841976</v>
      </c>
      <c r="AM405" s="14">
        <f>((P405*100)*0.5+(N405/6.59)*0.5)*0.66+45</f>
        <v>80.045148710166927</v>
      </c>
      <c r="AN405" s="10">
        <f>(BS405-MIN(BS$2:BS$493))/(MAX(BS$2:BS$493)-MIN(BS$2:BS$493))*61 +45</f>
        <v>45</v>
      </c>
      <c r="AO405" s="18">
        <f>IF(Y405&gt;50,((Z405*107)*0.9+(X405/5)*0.1)*0.7+30,((Z405*90)*0.5+(X405/5)*0.5)*0.7+40)</f>
        <v>73.582070000000002</v>
      </c>
      <c r="AP405" s="39">
        <f>((AZ405/0.96)*0.4+(AS405/0.96)*0.3+(T405/6.3)*0.4)*0.6+40</f>
        <v>87.212093138504812</v>
      </c>
      <c r="AQ405" s="37">
        <f>(AE405/1.5)*0.57+47</f>
        <v>62.58</v>
      </c>
      <c r="AR405" s="24">
        <f>((AF405/1.8)*0.8+(F405/0.8)*0.2)*0.73+40</f>
        <v>58.67583333333333</v>
      </c>
      <c r="AS405" s="22">
        <f>((AA405/3)*0.6+(AC405/9)*0.2+(AZ405/0.96)*0.2)*0.75+40</f>
        <v>76.40396818937333</v>
      </c>
      <c r="AT405" s="26">
        <f>((AB405/7)*0.65+(AC405/9)*0.2+(AZ405/0.96)*0.25)*0.6+47</f>
        <v>85.817301522706657</v>
      </c>
      <c r="AU405" s="43">
        <f>((AD405/5.5)*0.95+(AY405/0.95)*0.17)*0.67+40</f>
        <v>58.93434080053828</v>
      </c>
      <c r="AV405" s="37">
        <f>(((AG405-321)/-3.21)*0.1+(AU405/0.95)*0.57+(AS405/0.95)*0.2+(AI405/20)*0.2)*0.6+40</f>
        <v>80.16376408073242</v>
      </c>
      <c r="AW405" s="42">
        <f>((AQ405/0.95)*0.4+(AS405/0.95)*0.2+(AR405/0.95)*0.2+(AY405/0.95)*0.2)*0.71+30</f>
        <v>78.798172101328063</v>
      </c>
      <c r="AX405" s="45">
        <f>(BI405*0.3+BK405*0.2+BM405*0.2+AY405*0.1+BN405*0.2)*0.8+30</f>
        <v>59.997574142842481</v>
      </c>
      <c r="AY405" s="47">
        <f>(BI405*0.2+BK405*0.2+BM405*0.2+(AQ405/0.96)*0.45)*0.79+30</f>
        <v>66.226842817164183</v>
      </c>
      <c r="AZ405" s="28">
        <f>(BI405*0.2+BJ405*0.3+(AC405/11)*0.3+(AR405/0.96)*0.1+BM405*0.1+(AY405/0.96)*0.1)*0.65+40</f>
        <v>75.012063078655927</v>
      </c>
      <c r="BA405" s="49">
        <f>IF(C405="C",(((AY405/0.95)*0.35+(AU405/0.95)*0.2+BK405*0.45)*0.55+30),IF(C405="PF",(((AY405/0.95)*0.4+(AU405/0.95)*0.25+BK405*0.35)*0.65+35),(((T405/6.3)*0.1+(AY405/0.95)*0.35+(AU405/0.95)*0.2+BK405*0.35)*0.65+40)))</f>
        <v>68.893615276368593</v>
      </c>
      <c r="BB405" s="45">
        <f>(BL405*0.3+BJ405*0.3+BI405*0.1+BN405*0.1+(AH405/2.8)*0.25)*0.62+40</f>
        <v>80.776349365756431</v>
      </c>
      <c r="BC405" s="5">
        <f>((D405-39)/-0.2)*0.5+50</f>
        <v>65</v>
      </c>
      <c r="BD405" s="5">
        <f>((F405-69)/0.19)*0.45+55</f>
        <v>83.421052631578945</v>
      </c>
      <c r="BE405" s="5">
        <f>((F405-85)/-0.16)*0.45+55</f>
        <v>66.25</v>
      </c>
      <c r="BF405" s="5">
        <f>((G405-161)/1.34)*0.45+55</f>
        <v>87.574626865671632</v>
      </c>
      <c r="BG405" s="5">
        <f>((G405-295)/-1.34)*0.45+55</f>
        <v>67.425373134328353</v>
      </c>
      <c r="BH405" s="5">
        <f>(M405/29.81)*0.45+55</f>
        <v>80.541764508554181</v>
      </c>
      <c r="BI405" s="5">
        <f>((D405-39)/-0.2)</f>
        <v>30</v>
      </c>
      <c r="BJ405" s="5">
        <f>((F405-69)/0.19)</f>
        <v>63.157894736842103</v>
      </c>
      <c r="BK405" s="5">
        <f>((F405-85)/-0.16)</f>
        <v>25</v>
      </c>
      <c r="BL405" s="5">
        <f>((G405-161)/1.34)</f>
        <v>72.388059701492537</v>
      </c>
      <c r="BM405" s="5">
        <f>((G405-295)/-1.34)</f>
        <v>27.611940298507459</v>
      </c>
      <c r="BN405" s="5">
        <f>(M405/29.81)</f>
        <v>56.759476685675949</v>
      </c>
      <c r="BP405" s="51" t="s">
        <v>790</v>
      </c>
      <c r="BQ405" s="51" t="s">
        <v>781</v>
      </c>
      <c r="BS405">
        <v>45</v>
      </c>
    </row>
    <row r="406" spans="1:71" x14ac:dyDescent="0.25">
      <c r="A406" s="1">
        <v>257</v>
      </c>
      <c r="B406" s="1" t="s">
        <v>318</v>
      </c>
      <c r="C406" s="1" t="s">
        <v>33</v>
      </c>
      <c r="D406" s="1">
        <v>32</v>
      </c>
      <c r="E406" s="4">
        <f>(F406-5)</f>
        <v>79</v>
      </c>
      <c r="F406">
        <v>84</v>
      </c>
      <c r="G406">
        <v>265</v>
      </c>
      <c r="H406" t="s">
        <v>624</v>
      </c>
      <c r="I406" s="1" t="s">
        <v>587</v>
      </c>
      <c r="J406" s="1" t="s">
        <v>39</v>
      </c>
      <c r="K406" s="1">
        <v>74</v>
      </c>
      <c r="L406" s="1">
        <v>13</v>
      </c>
      <c r="M406" s="1">
        <v>1398</v>
      </c>
      <c r="N406" s="12">
        <v>283</v>
      </c>
      <c r="O406" s="12">
        <v>549</v>
      </c>
      <c r="P406" s="12">
        <v>0.51500000000000001</v>
      </c>
      <c r="Q406" s="7">
        <v>0</v>
      </c>
      <c r="R406" s="7">
        <v>0</v>
      </c>
      <c r="S406" s="7"/>
      <c r="T406" s="1">
        <v>283</v>
      </c>
      <c r="U406" s="1">
        <v>549</v>
      </c>
      <c r="V406" s="1">
        <v>0.51500000000000001</v>
      </c>
      <c r="W406" s="1">
        <v>0.51500000000000001</v>
      </c>
      <c r="X406" s="16">
        <v>72</v>
      </c>
      <c r="Y406" s="16">
        <v>102</v>
      </c>
      <c r="Z406" s="16">
        <v>0.70599999999999996</v>
      </c>
      <c r="AA406" s="20">
        <v>149</v>
      </c>
      <c r="AB406" s="20">
        <v>335</v>
      </c>
      <c r="AC406" s="20">
        <v>484</v>
      </c>
      <c r="AD406" s="32">
        <v>65</v>
      </c>
      <c r="AE406" s="34">
        <v>18</v>
      </c>
      <c r="AF406" s="30">
        <v>54</v>
      </c>
      <c r="AG406" s="1">
        <v>108</v>
      </c>
      <c r="AH406" s="1">
        <v>140</v>
      </c>
      <c r="AI406" s="1">
        <v>638</v>
      </c>
      <c r="AJ406" s="1"/>
      <c r="AK406" s="4">
        <f>(AVERAGE(AM406:BB406)/0.87)*0.85+10</f>
        <v>78.204337042168987</v>
      </c>
      <c r="AL406" s="4">
        <f>AVERAGE(AM406:BB406)</f>
        <v>69.809144972572966</v>
      </c>
      <c r="AM406" s="14">
        <f>((P406*100)*0.5+(N406/6.59)*0.5)*0.66+45</f>
        <v>76.166471927162377</v>
      </c>
      <c r="AN406" s="10">
        <f>(BS406-MIN(BS$2:BS$493))/(MAX(BS$2:BS$493)-MIN(BS$2:BS$493))*61 +45</f>
        <v>45</v>
      </c>
      <c r="AO406" s="18">
        <f>IF(Y406&gt;50,((Z406*107)*0.9+(X406/5)*0.1)*0.7+30,((Z406*90)*0.5+(X406/5)*0.5)*0.7+40)</f>
        <v>78.599459999999993</v>
      </c>
      <c r="AP406" s="39">
        <f>((AZ406/0.96)*0.4+(AS406/0.96)*0.3+(T406/6.3)*0.4)*0.6+40</f>
        <v>86.041408666039018</v>
      </c>
      <c r="AQ406" s="37">
        <f>(AE406/1.5)*0.57+47</f>
        <v>53.84</v>
      </c>
      <c r="AR406" s="24">
        <f>((AF406/1.8)*0.8+(F406/0.8)*0.2)*0.73+40</f>
        <v>72.849999999999994</v>
      </c>
      <c r="AS406" s="22">
        <f>((AA406/3)*0.6+(AC406/9)*0.2+(AZ406/0.96)*0.2)*0.75+40</f>
        <v>82.756432420561282</v>
      </c>
      <c r="AT406" s="26">
        <f>((AB406/7)*0.65+(AC406/9)*0.2+(AZ406/0.96)*0.25)*0.6+47</f>
        <v>84.457384801513655</v>
      </c>
      <c r="AU406" s="43">
        <f>((AD406/5.5)*0.95+(AY406/0.95)*0.17)*0.67+40</f>
        <v>54.715050345693783</v>
      </c>
      <c r="AV406" s="37">
        <f>(((AG406-321)/-3.21)*0.1+(AU406/0.95)*0.57+(AS406/0.95)*0.2+(AI406/20)*0.2)*0.6+40</f>
        <v>77.960170630893515</v>
      </c>
      <c r="AW406" s="42">
        <f>((AQ406/0.95)*0.4+(AS406/0.95)*0.2+(AR406/0.95)*0.2+(AY406/0.95)*0.2)*0.71+30</f>
        <v>78.321683853876209</v>
      </c>
      <c r="AX406" s="45">
        <f>(BI406*0.3+BK406*0.2+BM406*0.2+AY406*0.1+BN406*0.2)*0.8+30</f>
        <v>55.285006934816025</v>
      </c>
      <c r="AY406" s="47">
        <f>(BI406*0.2+BK406*0.2+BM406*0.2+(AQ406/0.96)*0.45)*0.79+30</f>
        <v>59.992438432835826</v>
      </c>
      <c r="AZ406" s="28">
        <f>(BI406*0.2+BJ406*0.3+(AC406/11)*0.3+(AR406/0.96)*0.1+BM406*0.1+(AY406/0.96)*0.1)*0.65+40</f>
        <v>78.974500824925528</v>
      </c>
      <c r="BA406" s="49">
        <f>IF(C406="C",(((AY406/0.95)*0.35+(AU406/0.95)*0.2+BK406*0.45)*0.55+30),IF(C406="PF",(((AY406/0.95)*0.4+(AU406/0.95)*0.25+BK406*0.35)*0.65+35),(((T406/6.3)*0.1+(AY406/0.95)*0.35+(AU406/0.95)*0.2+BK406*0.35)*0.65+40)))</f>
        <v>50.038664406681278</v>
      </c>
      <c r="BB406" s="45">
        <f>(BL406*0.3+BJ406*0.3+BI406*0.1+BN406*0.1+(AH406/2.8)*0.25)*0.62+40</f>
        <v>81.947646316168942</v>
      </c>
      <c r="BC406" s="5">
        <f>((D406-39)/-0.2)*0.5+50</f>
        <v>67.5</v>
      </c>
      <c r="BD406" s="5">
        <f>((F406-69)/0.19)*0.45+55</f>
        <v>90.526315789473685</v>
      </c>
      <c r="BE406" s="5">
        <f>((F406-85)/-0.16)*0.45+55</f>
        <v>57.8125</v>
      </c>
      <c r="BF406" s="5">
        <f>((G406-161)/1.34)*0.45+55</f>
        <v>89.925373134328368</v>
      </c>
      <c r="BG406" s="5">
        <f>((G406-295)/-1.34)*0.45+55</f>
        <v>65.074626865671647</v>
      </c>
      <c r="BH406" s="5">
        <f>(M406/29.81)*0.45+55</f>
        <v>76.103656491110371</v>
      </c>
      <c r="BI406" s="5">
        <f>((D406-39)/-0.2)</f>
        <v>35</v>
      </c>
      <c r="BJ406" s="5">
        <f>((F406-69)/0.19)</f>
        <v>78.94736842105263</v>
      </c>
      <c r="BK406" s="5">
        <f>((F406-85)/-0.16)</f>
        <v>6.25</v>
      </c>
      <c r="BL406" s="5">
        <f>((G406-161)/1.34)</f>
        <v>77.611940298507463</v>
      </c>
      <c r="BM406" s="5">
        <f>((G406-295)/-1.34)</f>
        <v>22.388059701492537</v>
      </c>
      <c r="BN406" s="5">
        <f>(M406/29.81)</f>
        <v>46.897014424689701</v>
      </c>
      <c r="BP406" s="51" t="s">
        <v>792</v>
      </c>
      <c r="BQ406" s="51" t="s">
        <v>790</v>
      </c>
      <c r="BS406">
        <v>45</v>
      </c>
    </row>
    <row r="407" spans="1:71" x14ac:dyDescent="0.25">
      <c r="A407" s="1">
        <v>205</v>
      </c>
      <c r="B407" s="1" t="s">
        <v>266</v>
      </c>
      <c r="C407" s="1" t="s">
        <v>33</v>
      </c>
      <c r="D407" s="1">
        <v>31</v>
      </c>
      <c r="E407" s="4">
        <f>(F407-5)</f>
        <v>73</v>
      </c>
      <c r="F407">
        <v>78</v>
      </c>
      <c r="G407">
        <v>240</v>
      </c>
      <c r="H407" t="s">
        <v>593</v>
      </c>
      <c r="I407" s="1" t="s">
        <v>587</v>
      </c>
      <c r="J407" s="1" t="s">
        <v>137</v>
      </c>
      <c r="K407" s="1">
        <v>29</v>
      </c>
      <c r="L407" s="1">
        <v>0</v>
      </c>
      <c r="M407" s="1">
        <v>255</v>
      </c>
      <c r="N407" s="12">
        <v>22</v>
      </c>
      <c r="O407" s="12">
        <v>46</v>
      </c>
      <c r="P407" s="12">
        <v>0.47799999999999998</v>
      </c>
      <c r="Q407" s="7">
        <v>0</v>
      </c>
      <c r="R407" s="7">
        <v>0</v>
      </c>
      <c r="S407" s="7"/>
      <c r="T407" s="1">
        <v>22</v>
      </c>
      <c r="U407" s="1">
        <v>46</v>
      </c>
      <c r="V407" s="1">
        <v>0.47799999999999998</v>
      </c>
      <c r="W407" s="1">
        <v>0.47799999999999998</v>
      </c>
      <c r="X407" s="16">
        <v>6</v>
      </c>
      <c r="Y407" s="16">
        <v>11</v>
      </c>
      <c r="Z407" s="16">
        <v>0.54500000000000004</v>
      </c>
      <c r="AA407" s="20">
        <v>18</v>
      </c>
      <c r="AB407" s="20">
        <v>33</v>
      </c>
      <c r="AC407" s="20">
        <v>51</v>
      </c>
      <c r="AD407" s="32">
        <v>20</v>
      </c>
      <c r="AE407" s="34">
        <v>10</v>
      </c>
      <c r="AF407" s="30">
        <v>4</v>
      </c>
      <c r="AG407" s="1">
        <v>8</v>
      </c>
      <c r="AH407" s="1">
        <v>37</v>
      </c>
      <c r="AI407" s="1">
        <v>50</v>
      </c>
      <c r="AJ407" s="1"/>
      <c r="AK407" s="4">
        <f>(AVERAGE(AM407:BB407)/0.87)*0.85+10</f>
        <v>68.987114717171238</v>
      </c>
      <c r="AL407" s="4">
        <f>AVERAGE(AM407:BB407)</f>
        <v>60.375046828163491</v>
      </c>
      <c r="AM407" s="14">
        <f>((P407*100)*0.5+(N407/6.59)*0.5)*0.66+45</f>
        <v>61.875669195751136</v>
      </c>
      <c r="AN407" s="10">
        <f>(BS407-MIN(BS$2:BS$493))/(MAX(BS$2:BS$493)-MIN(BS$2:BS$493))*61 +45</f>
        <v>45</v>
      </c>
      <c r="AO407" s="18">
        <f>IF(Y407&gt;50,((Z407*107)*0.9+(X407/5)*0.1)*0.7+30,((Z407*90)*0.5+(X407/5)*0.5)*0.7+40)</f>
        <v>57.587500000000006</v>
      </c>
      <c r="AP407" s="39">
        <f>((AZ407/0.96)*0.4+(AS407/0.96)*0.3+(T407/6.3)*0.4)*0.6+40</f>
        <v>67.551515717842435</v>
      </c>
      <c r="AQ407" s="37">
        <f>(AE407/1.5)*0.57+47</f>
        <v>50.8</v>
      </c>
      <c r="AR407" s="24">
        <f>((AF407/1.8)*0.8+(F407/0.8)*0.2)*0.73+40</f>
        <v>55.532777777777781</v>
      </c>
      <c r="AS407" s="22">
        <f>((AA407/3)*0.6+(AC407/9)*0.2+(AZ407/0.96)*0.2)*0.75+40</f>
        <v>53.926389079578854</v>
      </c>
      <c r="AT407" s="26">
        <f>((AB407/7)*0.65+(AC407/9)*0.2+(AZ407/0.96)*0.25)*0.6+47</f>
        <v>59.894960508150284</v>
      </c>
      <c r="AU407" s="43">
        <f>((AD407/5.5)*0.95+(AY407/0.95)*0.17)*0.67+40</f>
        <v>50.530865783492828</v>
      </c>
      <c r="AV407" s="37">
        <f>(((AG407-321)/-3.21)*0.1+(AU407/0.95)*0.57+(AS407/0.95)*0.2+(AI407/20)*0.2)*0.6+40</f>
        <v>71.1533333818291</v>
      </c>
      <c r="AW407" s="42">
        <f>((AQ407/0.95)*0.4+(AS407/0.95)*0.2+(AR407/0.95)*0.2+(AY407/0.95)*0.2)*0.71+30</f>
        <v>71.791140569220602</v>
      </c>
      <c r="AX407" s="45">
        <f>(BI407*0.3+BK407*0.2+BM407*0.2+AY407*0.1+BN407*0.2)*0.8+30</f>
        <v>60.018188381390601</v>
      </c>
      <c r="AY407" s="47">
        <f>(BI407*0.2+BK407*0.2+BM407*0.2+(AQ407/0.96)*0.45)*0.79+30</f>
        <v>68.52944962686567</v>
      </c>
      <c r="AZ407" s="28">
        <f>(BI407*0.2+BJ407*0.3+(AC407/11)*0.3+(AR407/0.96)*0.1+BM407*0.1+(AY407/0.96)*0.1)*0.65+40</f>
        <v>66.40889010930465</v>
      </c>
      <c r="BA407" s="49">
        <f>IF(C407="C",(((AY407/0.95)*0.35+(AU407/0.95)*0.2+BK407*0.45)*0.55+30),IF(C407="PF",(((AY407/0.95)*0.4+(AU407/0.95)*0.25+BK407*0.35)*0.65+35),(((T407/6.3)*0.1+(AY407/0.95)*0.35+(AU407/0.95)*0.2+BK407*0.35)*0.65+40)))</f>
        <v>60.565297936164058</v>
      </c>
      <c r="BB407" s="45">
        <f>(BL407*0.3+BJ407*0.3+BI407*0.1+BN407*0.1+(AH407/2.8)*0.25)*0.62+40</f>
        <v>64.834771183247838</v>
      </c>
      <c r="BC407" s="5">
        <f>((D407-39)/-0.2)*0.5+50</f>
        <v>70</v>
      </c>
      <c r="BD407" s="5">
        <f>((F407-69)/0.19)*0.45+55</f>
        <v>76.315789473684205</v>
      </c>
      <c r="BE407" s="5">
        <f>((F407-85)/-0.16)*0.45+55</f>
        <v>74.6875</v>
      </c>
      <c r="BF407" s="5">
        <f>((G407-161)/1.34)*0.45+55</f>
        <v>81.52985074626865</v>
      </c>
      <c r="BG407" s="5">
        <f>((G407-295)/-1.34)*0.45+55</f>
        <v>73.470149253731336</v>
      </c>
      <c r="BH407" s="5">
        <f>(M407/29.81)*0.45+55</f>
        <v>58.849379402884935</v>
      </c>
      <c r="BI407" s="5">
        <f>((D407-39)/-0.2)</f>
        <v>40</v>
      </c>
      <c r="BJ407" s="5">
        <f>((F407-69)/0.19)</f>
        <v>47.368421052631575</v>
      </c>
      <c r="BK407" s="5">
        <f>((F407-85)/-0.16)</f>
        <v>43.75</v>
      </c>
      <c r="BL407" s="5">
        <f>((G407-161)/1.34)</f>
        <v>58.955223880597011</v>
      </c>
      <c r="BM407" s="5">
        <f>((G407-295)/-1.34)</f>
        <v>41.044776119402982</v>
      </c>
      <c r="BN407" s="5">
        <f>(M407/29.81)</f>
        <v>8.5541764508554188</v>
      </c>
      <c r="BP407" s="51" t="s">
        <v>794</v>
      </c>
      <c r="BQ407" s="51" t="s">
        <v>787</v>
      </c>
      <c r="BS407">
        <v>45</v>
      </c>
    </row>
    <row r="408" spans="1:71" x14ac:dyDescent="0.25">
      <c r="A408" s="1">
        <v>83</v>
      </c>
      <c r="B408" s="1" t="s">
        <v>142</v>
      </c>
      <c r="C408" s="1" t="s">
        <v>33</v>
      </c>
      <c r="D408" s="1">
        <v>20</v>
      </c>
      <c r="E408" s="4">
        <f>(F408-5)</f>
        <v>77</v>
      </c>
      <c r="F408">
        <v>82</v>
      </c>
      <c r="G408">
        <v>240</v>
      </c>
      <c r="H408" t="s">
        <v>586</v>
      </c>
      <c r="I408" s="1" t="s">
        <v>657</v>
      </c>
      <c r="J408" s="1" t="s">
        <v>69</v>
      </c>
      <c r="K408" s="1">
        <v>12</v>
      </c>
      <c r="L408" s="1">
        <v>0</v>
      </c>
      <c r="M408" s="1">
        <v>90</v>
      </c>
      <c r="N408" s="12">
        <v>14</v>
      </c>
      <c r="O408" s="12">
        <v>29</v>
      </c>
      <c r="P408" s="12">
        <v>0.48299999999999998</v>
      </c>
      <c r="Q408" s="7">
        <v>0</v>
      </c>
      <c r="R408" s="7">
        <v>0</v>
      </c>
      <c r="S408" s="7"/>
      <c r="T408" s="1">
        <v>14</v>
      </c>
      <c r="U408" s="1">
        <v>29</v>
      </c>
      <c r="V408" s="1">
        <v>0.48299999999999998</v>
      </c>
      <c r="W408" s="1">
        <v>0.48299999999999998</v>
      </c>
      <c r="X408" s="16">
        <v>4</v>
      </c>
      <c r="Y408" s="16">
        <v>23</v>
      </c>
      <c r="Z408" s="16">
        <v>0.17399999999999999</v>
      </c>
      <c r="AA408" s="20">
        <v>10</v>
      </c>
      <c r="AB408" s="20">
        <v>26</v>
      </c>
      <c r="AC408" s="20">
        <v>36</v>
      </c>
      <c r="AD408" s="32">
        <v>2</v>
      </c>
      <c r="AE408" s="34">
        <v>1</v>
      </c>
      <c r="AF408" s="30">
        <v>9</v>
      </c>
      <c r="AG408" s="1">
        <v>5</v>
      </c>
      <c r="AH408" s="1">
        <v>14</v>
      </c>
      <c r="AI408" s="1">
        <v>32</v>
      </c>
      <c r="AJ408" s="1"/>
      <c r="AK408" s="4">
        <f>(AVERAGE(AM408:BB408)/0.87)*0.85+10</f>
        <v>69.725568644810224</v>
      </c>
      <c r="AL408" s="4">
        <f>AVERAGE(AM408:BB408)</f>
        <v>61.130876142335168</v>
      </c>
      <c r="AM408" s="14">
        <f>((P408*100)*0.5+(N408/6.59)*0.5)*0.66+45</f>
        <v>61.640062215477997</v>
      </c>
      <c r="AN408" s="10">
        <f>(BS408-MIN(BS$2:BS$493))/(MAX(BS$2:BS$493)-MIN(BS$2:BS$493))*61 +45</f>
        <v>45</v>
      </c>
      <c r="AO408" s="18">
        <f>IF(Y408&gt;50,((Z408*107)*0.9+(X408/5)*0.1)*0.7+30,((Z408*90)*0.5+(X408/5)*0.5)*0.7+40)</f>
        <v>45.760999999999996</v>
      </c>
      <c r="AP408" s="39">
        <f>((AZ408/0.96)*0.4+(AS408/0.96)*0.3+(T408/6.3)*0.4)*0.6+40</f>
        <v>70.154340289399073</v>
      </c>
      <c r="AQ408" s="37">
        <f>(AE408/1.5)*0.57+47</f>
        <v>47.38</v>
      </c>
      <c r="AR408" s="24">
        <f>((AF408/1.8)*0.8+(F408/0.8)*0.2)*0.73+40</f>
        <v>57.884999999999998</v>
      </c>
      <c r="AS408" s="22">
        <f>((AA408/3)*0.6+(AC408/9)*0.2+(AZ408/0.96)*0.2)*0.75+40</f>
        <v>54.255108786610208</v>
      </c>
      <c r="AT408" s="26">
        <f>((AB408/7)*0.65+(AC408/9)*0.2+(AZ408/0.96)*0.25)*0.6+47</f>
        <v>61.083680215181644</v>
      </c>
      <c r="AU408" s="43">
        <f>((AD408/5.5)*0.95+(AY408/0.95)*0.17)*0.67+40</f>
        <v>48.864232989533491</v>
      </c>
      <c r="AV408" s="37">
        <f>(((AG408-321)/-3.21)*0.1+(AU408/0.95)*0.57+(AS408/0.95)*0.2+(AI408/20)*0.2)*0.6+40</f>
        <v>70.542942831668114</v>
      </c>
      <c r="AW408" s="42">
        <f>((AQ408/0.95)*0.4+(AS408/0.95)*0.2+(AR408/0.95)*0.2+(AY408/0.95)*0.2)*0.71+30</f>
        <v>71.688672349698507</v>
      </c>
      <c r="AX408" s="45">
        <f>(BI408*0.3+BK408*0.2+BM408*0.2+AY408*0.1+BN408*0.2)*0.8+30</f>
        <v>68.610462025302041</v>
      </c>
      <c r="AY408" s="47">
        <f>(BI408*0.2+BK408*0.2+BM408*0.2+(AQ408/0.96)*0.45)*0.79+30</f>
        <v>72.002980876865678</v>
      </c>
      <c r="AZ408" s="28">
        <f>(BI408*0.2+BJ408*0.3+(AC408/11)*0.3+(AR408/0.96)*0.1+BM408*0.1+(AY408/0.96)*0.1)*0.65+40</f>
        <v>77.792696234305353</v>
      </c>
      <c r="BA408" s="49">
        <f>IF(C408="C",(((AY408/0.95)*0.35+(AU408/0.95)*0.2+BK408*0.45)*0.55+30),IF(C408="PF",(((AY408/0.95)*0.4+(AU408/0.95)*0.25+BK408*0.35)*0.65+35),(((T408/6.3)*0.1+(AY408/0.95)*0.35+(AU408/0.95)*0.2+BK408*0.35)*0.65+40)))</f>
        <v>54.888666523837188</v>
      </c>
      <c r="BB408" s="45">
        <f>(BL408*0.3+BJ408*0.3+BI408*0.1+BN408*0.1+(AH408/2.8)*0.25)*0.62+40</f>
        <v>70.544172939483445</v>
      </c>
      <c r="BC408" s="5">
        <f>((D408-39)/-0.2)*0.5+50</f>
        <v>97.5</v>
      </c>
      <c r="BD408" s="5">
        <f>((F408-69)/0.19)*0.45+55</f>
        <v>85.78947368421052</v>
      </c>
      <c r="BE408" s="5">
        <f>((F408-85)/-0.16)*0.45+55</f>
        <v>63.4375</v>
      </c>
      <c r="BF408" s="5">
        <f>((G408-161)/1.34)*0.45+55</f>
        <v>81.52985074626865</v>
      </c>
      <c r="BG408" s="5">
        <f>((G408-295)/-1.34)*0.45+55</f>
        <v>73.470149253731336</v>
      </c>
      <c r="BH408" s="5">
        <f>(M408/29.81)*0.45+55</f>
        <v>56.358604495135857</v>
      </c>
      <c r="BI408" s="5">
        <f>((D408-39)/-0.2)</f>
        <v>95</v>
      </c>
      <c r="BJ408" s="5">
        <f>((F408-69)/0.19)</f>
        <v>68.421052631578945</v>
      </c>
      <c r="BK408" s="5">
        <f>((F408-85)/-0.16)</f>
        <v>18.75</v>
      </c>
      <c r="BL408" s="5">
        <f>((G408-161)/1.34)</f>
        <v>58.955223880597011</v>
      </c>
      <c r="BM408" s="5">
        <f>((G408-295)/-1.34)</f>
        <v>41.044776119402982</v>
      </c>
      <c r="BN408" s="5">
        <f>(M408/29.81)</f>
        <v>3.0191211003019123</v>
      </c>
      <c r="BP408" s="51" t="s">
        <v>793</v>
      </c>
      <c r="BQ408" s="51" t="s">
        <v>787</v>
      </c>
      <c r="BS408">
        <v>45</v>
      </c>
    </row>
    <row r="409" spans="1:71" x14ac:dyDescent="0.25">
      <c r="A409" s="1">
        <v>8</v>
      </c>
      <c r="B409" s="1" t="s">
        <v>44</v>
      </c>
      <c r="C409" s="1" t="s">
        <v>33</v>
      </c>
      <c r="D409" s="1">
        <v>26</v>
      </c>
      <c r="E409" s="4">
        <f>(F409-5)</f>
        <v>78</v>
      </c>
      <c r="F409">
        <v>83</v>
      </c>
      <c r="G409">
        <v>250</v>
      </c>
      <c r="H409" t="s">
        <v>592</v>
      </c>
      <c r="I409" s="1" t="s">
        <v>587</v>
      </c>
      <c r="J409" s="1" t="s">
        <v>28</v>
      </c>
      <c r="K409" s="1">
        <v>61</v>
      </c>
      <c r="L409" s="1">
        <v>16</v>
      </c>
      <c r="M409" s="1">
        <v>976</v>
      </c>
      <c r="N409" s="12">
        <v>144</v>
      </c>
      <c r="O409" s="12">
        <v>301</v>
      </c>
      <c r="P409" s="12">
        <v>0.47799999999999998</v>
      </c>
      <c r="Q409" s="7">
        <v>0</v>
      </c>
      <c r="R409" s="7">
        <v>0</v>
      </c>
      <c r="S409" s="7"/>
      <c r="T409" s="1">
        <v>144</v>
      </c>
      <c r="U409" s="1">
        <v>301</v>
      </c>
      <c r="V409" s="1">
        <v>0.47799999999999998</v>
      </c>
      <c r="W409" s="1">
        <v>0.47799999999999998</v>
      </c>
      <c r="X409" s="16">
        <v>50</v>
      </c>
      <c r="Y409" s="16">
        <v>64</v>
      </c>
      <c r="Z409" s="16">
        <v>0.78100000000000003</v>
      </c>
      <c r="AA409" s="20">
        <v>101</v>
      </c>
      <c r="AB409" s="20">
        <v>237</v>
      </c>
      <c r="AC409" s="20">
        <v>338</v>
      </c>
      <c r="AD409" s="32">
        <v>75</v>
      </c>
      <c r="AE409" s="34">
        <v>37</v>
      </c>
      <c r="AF409" s="30">
        <v>65</v>
      </c>
      <c r="AG409" s="1">
        <v>59</v>
      </c>
      <c r="AH409" s="1">
        <v>122</v>
      </c>
      <c r="AI409" s="1">
        <v>338</v>
      </c>
      <c r="AJ409" s="1"/>
      <c r="AK409" s="4">
        <f>(AVERAGE(AM409:BB409)/0.87)*0.85+10</f>
        <v>78.789387554406289</v>
      </c>
      <c r="AL409" s="4">
        <f>AVERAGE(AM409:BB409)</f>
        <v>70.407961379215848</v>
      </c>
      <c r="AM409" s="14">
        <f>((P409*100)*0.5+(N409/6.59)*0.5)*0.66+45</f>
        <v>67.984925644916544</v>
      </c>
      <c r="AN409" s="10">
        <f>(BS409-MIN(BS$2:BS$493))/(MAX(BS$2:BS$493)-MIN(BS$2:BS$493))*61 +45</f>
        <v>45</v>
      </c>
      <c r="AO409" s="18">
        <f>IF(Y409&gt;50,((Z409*107)*0.9+(X409/5)*0.1)*0.7+30,((Z409*90)*0.5+(X409/5)*0.5)*0.7+40)</f>
        <v>83.34720999999999</v>
      </c>
      <c r="AP409" s="39">
        <f>((AZ409/0.96)*0.4+(AS409/0.96)*0.3+(T409/6.3)*0.4)*0.6+40</f>
        <v>79.479237855611927</v>
      </c>
      <c r="AQ409" s="37">
        <f>(AE409/1.5)*0.57+47</f>
        <v>61.06</v>
      </c>
      <c r="AR409" s="24">
        <f>((AF409/1.8)*0.8+(F409/0.8)*0.2)*0.73+40</f>
        <v>76.236388888888882</v>
      </c>
      <c r="AS409" s="22">
        <f>((AA409/3)*0.6+(AC409/9)*0.2+(AZ409/0.96)*0.2)*0.75+40</f>
        <v>73.424815050758582</v>
      </c>
      <c r="AT409" s="26">
        <f>((AB409/7)*0.65+(AC409/9)*0.2+(AZ409/0.96)*0.25)*0.6+47</f>
        <v>77.352434098377628</v>
      </c>
      <c r="AU409" s="43">
        <f>((AD409/5.5)*0.95+(AY409/0.95)*0.17)*0.67+40</f>
        <v>57.091630122308615</v>
      </c>
      <c r="AV409" s="37">
        <f>(((AG409-321)/-3.21)*0.1+(AU409/0.95)*0.57+(AS409/0.95)*0.2+(AI409/20)*0.2)*0.6+40</f>
        <v>76.752896585809168</v>
      </c>
      <c r="AW409" s="42">
        <f>((AQ409/0.95)*0.4+(AS409/0.95)*0.2+(AR409/0.95)*0.2+(AY409/0.95)*0.2)*0.71+30</f>
        <v>81.111548061183129</v>
      </c>
      <c r="AX409" s="45">
        <f>(BI409*0.3+BK409*0.2+BM409*0.2+AY409*0.1+BN409*0.2)*0.8+30</f>
        <v>63.824625007222359</v>
      </c>
      <c r="AY409" s="47">
        <f>(BI409*0.2+BK409*0.2+BM409*0.2+(AQ409/0.96)*0.45)*0.79+30</f>
        <v>70.162251399253734</v>
      </c>
      <c r="AZ409" s="28">
        <f>(BI409*0.2+BJ409*0.3+(AC409/11)*0.3+(AR409/0.96)*0.1+BM409*0.1+(AY409/0.96)*0.1)*0.65+40</f>
        <v>80.905482991521609</v>
      </c>
      <c r="BA409" s="49">
        <f>IF(C409="C",(((AY409/0.95)*0.35+(AU409/0.95)*0.2+BK409*0.45)*0.55+30),IF(C409="PF",(((AY409/0.95)*0.4+(AU409/0.95)*0.25+BK409*0.35)*0.65+35),(((T409/6.3)*0.1+(AY409/0.95)*0.35+(AU409/0.95)*0.2+BK409*0.35)*0.65+40)))</f>
        <v>53.921447587168728</v>
      </c>
      <c r="BB409" s="45">
        <f>(BL409*0.3+BJ409*0.3+BI409*0.1+BN409*0.1+(AH409/2.8)*0.25)*0.62+40</f>
        <v>78.872488774432739</v>
      </c>
      <c r="BC409" s="5">
        <f>((D409-39)/-0.2)*0.5+50</f>
        <v>82.5</v>
      </c>
      <c r="BD409" s="5">
        <f>((F409-69)/0.19)*0.45+55</f>
        <v>88.15789473684211</v>
      </c>
      <c r="BE409" s="5">
        <f>((F409-85)/-0.16)*0.45+55</f>
        <v>60.625</v>
      </c>
      <c r="BF409" s="5">
        <f>((G409-161)/1.34)*0.45+55</f>
        <v>84.888059701492537</v>
      </c>
      <c r="BG409" s="5">
        <f>((G409-295)/-1.34)*0.45+55</f>
        <v>70.111940298507463</v>
      </c>
      <c r="BH409" s="5">
        <f>(M409/29.81)*0.45+55</f>
        <v>69.733310969473337</v>
      </c>
      <c r="BI409" s="5">
        <f>((D409-39)/-0.2)</f>
        <v>65</v>
      </c>
      <c r="BJ409" s="5">
        <f>((F409-69)/0.19)</f>
        <v>73.684210526315795</v>
      </c>
      <c r="BK409" s="5">
        <f>((F409-85)/-0.16)</f>
        <v>12.5</v>
      </c>
      <c r="BL409" s="5">
        <f>((G409-161)/1.34)</f>
        <v>66.417910447761187</v>
      </c>
      <c r="BM409" s="5">
        <f>((G409-295)/-1.34)</f>
        <v>33.582089552238806</v>
      </c>
      <c r="BN409" s="5">
        <f>(M409/29.81)</f>
        <v>32.740691043274069</v>
      </c>
      <c r="BP409" s="51" t="s">
        <v>807</v>
      </c>
      <c r="BQ409" s="51" t="s">
        <v>790</v>
      </c>
      <c r="BS409">
        <v>45</v>
      </c>
    </row>
    <row r="410" spans="1:71" x14ac:dyDescent="0.25">
      <c r="A410" s="1">
        <v>250</v>
      </c>
      <c r="B410" s="1" t="s">
        <v>311</v>
      </c>
      <c r="C410" s="1" t="s">
        <v>50</v>
      </c>
      <c r="D410" s="1">
        <v>34</v>
      </c>
      <c r="E410" s="4">
        <f>(F410-5)</f>
        <v>73</v>
      </c>
      <c r="F410">
        <v>78</v>
      </c>
      <c r="G410">
        <v>225</v>
      </c>
      <c r="H410" t="s">
        <v>594</v>
      </c>
      <c r="I410" s="1" t="s">
        <v>587</v>
      </c>
      <c r="J410" s="1" t="s">
        <v>84</v>
      </c>
      <c r="K410" s="1">
        <v>33</v>
      </c>
      <c r="L410" s="1">
        <v>0</v>
      </c>
      <c r="M410" s="1">
        <v>123</v>
      </c>
      <c r="N410" s="12">
        <v>6</v>
      </c>
      <c r="O410" s="12">
        <v>21</v>
      </c>
      <c r="P410" s="12">
        <v>0.28599999999999998</v>
      </c>
      <c r="Q410" s="7">
        <v>0</v>
      </c>
      <c r="R410" s="7">
        <v>4</v>
      </c>
      <c r="S410" s="7">
        <v>0</v>
      </c>
      <c r="T410" s="1">
        <v>6</v>
      </c>
      <c r="U410" s="1">
        <v>17</v>
      </c>
      <c r="V410" s="1">
        <v>0.35299999999999998</v>
      </c>
      <c r="W410" s="1">
        <v>0.28599999999999998</v>
      </c>
      <c r="X410" s="16">
        <v>9</v>
      </c>
      <c r="Y410" s="16">
        <v>11</v>
      </c>
      <c r="Z410" s="16">
        <v>0.81799999999999995</v>
      </c>
      <c r="AA410" s="20">
        <v>1</v>
      </c>
      <c r="AB410" s="20">
        <v>10</v>
      </c>
      <c r="AC410" s="20">
        <v>11</v>
      </c>
      <c r="AD410" s="32">
        <v>2</v>
      </c>
      <c r="AE410" s="34">
        <v>3</v>
      </c>
      <c r="AF410" s="30">
        <v>0</v>
      </c>
      <c r="AG410" s="1">
        <v>1</v>
      </c>
      <c r="AH410" s="1">
        <v>23</v>
      </c>
      <c r="AI410" s="1">
        <v>21</v>
      </c>
      <c r="AJ410" s="1"/>
      <c r="AK410" s="4">
        <f>(AVERAGE(AM410:BB410)/0.87)*0.85+10</f>
        <v>68.165039217481961</v>
      </c>
      <c r="AL410" s="4">
        <f>AVERAGE(AM410:BB410)</f>
        <v>59.533628375540374</v>
      </c>
      <c r="AM410" s="14">
        <f>((P410*100)*0.5+(N410/6.59)*0.5)*0.66+45</f>
        <v>54.738455235204853</v>
      </c>
      <c r="AN410" s="10">
        <f>(BS410-MIN(BS$2:BS$493))/(MAX(BS$2:BS$493)-MIN(BS$2:BS$493))*61 +45</f>
        <v>45</v>
      </c>
      <c r="AO410" s="18">
        <f>IF(Y410&gt;50,((Z410*107)*0.9+(X410/5)*0.1)*0.7+30,((Z410*90)*0.5+(X410/5)*0.5)*0.7+40)</f>
        <v>66.396999999999991</v>
      </c>
      <c r="AP410" s="39">
        <f>((AZ410/0.96)*0.4+(AS410/0.96)*0.3+(T410/6.3)*0.4)*0.6+40</f>
        <v>65.744869454359673</v>
      </c>
      <c r="AQ410" s="37">
        <f>(AE410/1.5)*0.57+47</f>
        <v>48.14</v>
      </c>
      <c r="AR410" s="24">
        <f>((AF410/1.8)*0.8+(F410/0.8)*0.2)*0.73+40</f>
        <v>54.234999999999999</v>
      </c>
      <c r="AS410" s="22">
        <f>((AA410/3)*0.6+(AC410/9)*0.2+(AZ410/0.96)*0.2)*0.75+40</f>
        <v>50.377416144963121</v>
      </c>
      <c r="AT410" s="26">
        <f>((AB410/7)*0.65+(AC410/9)*0.2+(AZ410/0.96)*0.25)*0.6+47</f>
        <v>57.747892335439303</v>
      </c>
      <c r="AU410" s="43">
        <f>((AD410/5.5)*0.95+(AY410/0.95)*0.17)*0.67+40</f>
        <v>48.257576917165075</v>
      </c>
      <c r="AV410" s="37">
        <f>(((AG410-321)/-3.21)*0.1+(AU410/0.95)*0.57+(AS410/0.95)*0.2+(AI410/20)*0.2)*0.6+40</f>
        <v>69.843499193389718</v>
      </c>
      <c r="AW410" s="42">
        <f>((AQ410/0.95)*0.4+(AS410/0.95)*0.2+(AR410/0.95)*0.2+(AY410/0.95)*0.2)*0.71+30</f>
        <v>70.03435763771688</v>
      </c>
      <c r="AX410" s="45">
        <f>(BI410*0.3+BK410*0.2+BM410*0.2+AY410*0.1+BN410*0.2)*0.8+30</f>
        <v>57.373836109952592</v>
      </c>
      <c r="AY410" s="47">
        <f>(BI410*0.2+BK410*0.2+BM410*0.2+(AQ410/0.96)*0.45)*0.79+30</f>
        <v>66.943075093283582</v>
      </c>
      <c r="AZ410" s="28">
        <f>(BI410*0.2+BJ410*0.3+(AC410/11)*0.3+(AR410/0.96)*0.1+BM410*0.1+(AY410/0.96)*0.1)*0.65+40</f>
        <v>64.282129994430605</v>
      </c>
      <c r="BA410" s="49">
        <f>IF(C410="C",(((AY410/0.95)*0.35+(AU410/0.95)*0.2+BK410*0.45)*0.55+30),IF(C410="PF",(((AY410/0.95)*0.4+(AU410/0.95)*0.25+BK410*0.35)*0.65+35),(((T410/6.3)*0.1+(AY410/0.95)*0.35+(AU410/0.95)*0.2+BK410*0.35)*0.65+40)))</f>
        <v>72.649803007118948</v>
      </c>
      <c r="BB410" s="45">
        <f>(BL410*0.3+BJ410*0.3+BI410*0.1+BN410*0.1+(AH410/2.8)*0.25)*0.62+40</f>
        <v>60.773142885621581</v>
      </c>
      <c r="BC410" s="5">
        <f>((D410-39)/-0.2)*0.5+50</f>
        <v>62.5</v>
      </c>
      <c r="BD410" s="5">
        <f>((F410-69)/0.19)*0.45+55</f>
        <v>76.315789473684205</v>
      </c>
      <c r="BE410" s="5">
        <f>((F410-85)/-0.16)*0.45+55</f>
        <v>74.6875</v>
      </c>
      <c r="BF410" s="5">
        <f>((G410-161)/1.34)*0.45+55</f>
        <v>76.492537313432834</v>
      </c>
      <c r="BG410" s="5">
        <f>((G410-295)/-1.34)*0.45+55</f>
        <v>78.507462686567166</v>
      </c>
      <c r="BH410" s="5">
        <f>(M410/29.81)*0.45+55</f>
        <v>56.856759476685674</v>
      </c>
      <c r="BI410" s="5">
        <f>((D410-39)/-0.2)</f>
        <v>25</v>
      </c>
      <c r="BJ410" s="5">
        <f>((F410-69)/0.19)</f>
        <v>47.368421052631575</v>
      </c>
      <c r="BK410" s="5">
        <f>((F410-85)/-0.16)</f>
        <v>43.75</v>
      </c>
      <c r="BL410" s="5">
        <f>((G410-161)/1.34)</f>
        <v>47.761194029850742</v>
      </c>
      <c r="BM410" s="5">
        <f>((G410-295)/-1.34)</f>
        <v>52.238805970149251</v>
      </c>
      <c r="BN410" s="5">
        <f>(M410/29.81)</f>
        <v>4.126132170412613</v>
      </c>
      <c r="BP410" s="51" t="s">
        <v>781</v>
      </c>
      <c r="BQ410" s="51" t="s">
        <v>789</v>
      </c>
      <c r="BS410">
        <v>45</v>
      </c>
    </row>
    <row r="411" spans="1:71" x14ac:dyDescent="0.25">
      <c r="A411" s="1">
        <v>319</v>
      </c>
      <c r="B411" s="1" t="s">
        <v>381</v>
      </c>
      <c r="C411" s="1" t="s">
        <v>50</v>
      </c>
      <c r="D411" s="1">
        <v>24</v>
      </c>
      <c r="E411" s="4">
        <f>(F411-5)</f>
        <v>75</v>
      </c>
      <c r="F411">
        <v>80</v>
      </c>
      <c r="G411">
        <v>225</v>
      </c>
      <c r="H411" t="s">
        <v>593</v>
      </c>
      <c r="I411" s="1" t="s">
        <v>587</v>
      </c>
      <c r="J411" s="1" t="s">
        <v>41</v>
      </c>
      <c r="K411" s="1">
        <v>5</v>
      </c>
      <c r="L411" s="1">
        <v>1</v>
      </c>
      <c r="M411" s="1">
        <v>43</v>
      </c>
      <c r="N411" s="12">
        <v>1</v>
      </c>
      <c r="O411" s="12">
        <v>7</v>
      </c>
      <c r="P411" s="12">
        <v>0.14299999999999999</v>
      </c>
      <c r="Q411" s="7">
        <v>0</v>
      </c>
      <c r="R411" s="7">
        <v>1</v>
      </c>
      <c r="S411" s="7">
        <v>0</v>
      </c>
      <c r="T411" s="1">
        <v>1</v>
      </c>
      <c r="U411" s="1">
        <v>6</v>
      </c>
      <c r="V411" s="1">
        <v>0.16700000000000001</v>
      </c>
      <c r="W411" s="1">
        <v>0.14299999999999999</v>
      </c>
      <c r="X411" s="16">
        <v>0</v>
      </c>
      <c r="Y411" s="16">
        <v>0</v>
      </c>
      <c r="Z411" s="16"/>
      <c r="AA411" s="20">
        <v>0</v>
      </c>
      <c r="AB411" s="20">
        <v>1</v>
      </c>
      <c r="AC411" s="20">
        <v>1</v>
      </c>
      <c r="AD411" s="32">
        <v>2</v>
      </c>
      <c r="AE411" s="34">
        <v>1</v>
      </c>
      <c r="AF411" s="30">
        <v>0</v>
      </c>
      <c r="AG411" s="1">
        <v>1</v>
      </c>
      <c r="AH411" s="1">
        <v>8</v>
      </c>
      <c r="AI411" s="1">
        <v>2</v>
      </c>
      <c r="AJ411" s="1"/>
      <c r="AK411" s="4">
        <f>(AVERAGE(AM411:BB411)/0.87)*0.85+10</f>
        <v>68.229803207480757</v>
      </c>
      <c r="AL411" s="4">
        <f>AVERAGE(AM411:BB411)</f>
        <v>59.599916224127362</v>
      </c>
      <c r="AM411" s="14">
        <f>((P411*100)*0.5+(N411/6.59)*0.5)*0.66+45</f>
        <v>49.769075872534145</v>
      </c>
      <c r="AN411" s="10">
        <f>(BS411-MIN(BS$2:BS$493))/(MAX(BS$2:BS$493)-MIN(BS$2:BS$493))*61 +45</f>
        <v>45</v>
      </c>
      <c r="AO411" s="18">
        <f>IF(Y411&gt;50,((Z411*107)*0.9+(X411/5)*0.1)*0.7+30,((Z411*90)*0.5+(X411/5)*0.5)*0.7+40)</f>
        <v>40</v>
      </c>
      <c r="AP411" s="39">
        <f>((AZ411/0.96)*0.4+(AS411/0.96)*0.3+(T411/6.3)*0.4)*0.6+40</f>
        <v>67.94785609671915</v>
      </c>
      <c r="AQ411" s="37">
        <f>(AE411/1.5)*0.57+47</f>
        <v>47.38</v>
      </c>
      <c r="AR411" s="24">
        <f>((AF411/1.8)*0.8+(F411/0.8)*0.2)*0.73+40</f>
        <v>54.6</v>
      </c>
      <c r="AS411" s="22">
        <f>((AA411/3)*0.6+(AC411/9)*0.2+(AZ411/0.96)*0.2)*0.75+40</f>
        <v>51.432966447715017</v>
      </c>
      <c r="AT411" s="26">
        <f>((AB411/7)*0.65+(AC411/9)*0.2+(AZ411/0.96)*0.25)*0.6+47</f>
        <v>58.485347400095961</v>
      </c>
      <c r="AU411" s="43">
        <f>((AD411/5.5)*0.95+(AY411/0.95)*0.17)*0.67+40</f>
        <v>48.934210357954548</v>
      </c>
      <c r="AV411" s="37">
        <f>(((AG411-321)/-3.21)*0.1+(AU411/0.95)*0.57+(AS411/0.95)*0.2+(AI411/20)*0.2)*0.6+40</f>
        <v>70.106419901895222</v>
      </c>
      <c r="AW411" s="42">
        <f>((AQ411/0.95)*0.4+(AS411/0.95)*0.2+(AR411/0.95)*0.2+(AY411/0.95)*0.2)*0.71+30</f>
        <v>70.863056604022944</v>
      </c>
      <c r="AX411" s="45">
        <f>(BI411*0.3+BK411*0.2+BM411*0.2+AY411*0.1+BN411*0.2)*0.8+30</f>
        <v>67.395934997909649</v>
      </c>
      <c r="AY411" s="47">
        <f>(BI411*0.2+BK411*0.2+BM411*0.2+(AQ411/0.96)*0.45)*0.79+30</f>
        <v>72.586637593283584</v>
      </c>
      <c r="AZ411" s="28">
        <f>(BI411*0.2+BJ411*0.3+(AC411/11)*0.3+(AR411/0.96)*0.1+BM411*0.1+(AY411/0.96)*0.1)*0.65+40</f>
        <v>73.064318598709406</v>
      </c>
      <c r="BA411" s="49">
        <f>IF(C411="C",(((AY411/0.95)*0.35+(AU411/0.95)*0.2+BK411*0.45)*0.55+30),IF(C411="PF",(((AY411/0.95)*0.4+(AU411/0.95)*0.25+BK411*0.35)*0.65+35),(((T411/6.3)*0.1+(AY411/0.95)*0.35+(AU411/0.95)*0.2+BK411*0.35)*0.65+40)))</f>
        <v>71.198542354008111</v>
      </c>
      <c r="BB411" s="45">
        <f>(BL411*0.3+BJ411*0.3+BI411*0.1+BN411*0.1+(AH411/2.8)*0.25)*0.62+40</f>
        <v>64.834293361189907</v>
      </c>
      <c r="BC411" s="5">
        <f>((D411-39)/-0.2)*0.5+50</f>
        <v>87.5</v>
      </c>
      <c r="BD411" s="5">
        <f>((F411-69)/0.19)*0.45+55</f>
        <v>81.05263157894737</v>
      </c>
      <c r="BE411" s="5">
        <f>((F411-85)/-0.16)*0.45+55</f>
        <v>69.0625</v>
      </c>
      <c r="BF411" s="5">
        <f>((G411-161)/1.34)*0.45+55</f>
        <v>76.492537313432834</v>
      </c>
      <c r="BG411" s="5">
        <f>((G411-295)/-1.34)*0.45+55</f>
        <v>78.507462686567166</v>
      </c>
      <c r="BH411" s="5">
        <f>(M411/29.81)*0.45+55</f>
        <v>55.649111036564911</v>
      </c>
      <c r="BI411" s="5">
        <f>((D411-39)/-0.2)</f>
        <v>75</v>
      </c>
      <c r="BJ411" s="5">
        <f>((F411-69)/0.19)</f>
        <v>57.89473684210526</v>
      </c>
      <c r="BK411" s="5">
        <f>((F411-85)/-0.16)</f>
        <v>31.25</v>
      </c>
      <c r="BL411" s="5">
        <f>((G411-161)/1.34)</f>
        <v>47.761194029850742</v>
      </c>
      <c r="BM411" s="5">
        <f>((G411-295)/-1.34)</f>
        <v>52.238805970149251</v>
      </c>
      <c r="BN411" s="5">
        <f>(M411/29.81)</f>
        <v>1.442468970144247</v>
      </c>
      <c r="BP411" s="51" t="s">
        <v>785</v>
      </c>
      <c r="BQ411" s="51" t="s">
        <v>787</v>
      </c>
      <c r="BS411">
        <v>45</v>
      </c>
    </row>
    <row r="412" spans="1:71" x14ac:dyDescent="0.25">
      <c r="A412" s="1">
        <v>277</v>
      </c>
      <c r="B412" s="1" t="s">
        <v>339</v>
      </c>
      <c r="C412" s="1" t="s">
        <v>25</v>
      </c>
      <c r="D412" s="1">
        <v>31</v>
      </c>
      <c r="E412" s="4">
        <f>(F412-5)</f>
        <v>76</v>
      </c>
      <c r="F412">
        <v>81</v>
      </c>
      <c r="G412">
        <v>245</v>
      </c>
      <c r="H412" t="s">
        <v>602</v>
      </c>
      <c r="I412" s="1" t="s">
        <v>587</v>
      </c>
      <c r="J412" s="1" t="s">
        <v>79</v>
      </c>
      <c r="K412" s="1">
        <v>49</v>
      </c>
      <c r="L412" s="1">
        <v>4</v>
      </c>
      <c r="M412" s="1">
        <v>904</v>
      </c>
      <c r="N412" s="12">
        <v>160</v>
      </c>
      <c r="O412" s="12">
        <v>313</v>
      </c>
      <c r="P412" s="12">
        <v>0.51100000000000001</v>
      </c>
      <c r="Q412" s="7">
        <v>0</v>
      </c>
      <c r="R412" s="7">
        <v>2</v>
      </c>
      <c r="S412" s="7">
        <v>0</v>
      </c>
      <c r="T412" s="1">
        <v>160</v>
      </c>
      <c r="U412" s="1">
        <v>311</v>
      </c>
      <c r="V412" s="1">
        <v>0.51400000000000001</v>
      </c>
      <c r="W412" s="1">
        <v>0.51100000000000001</v>
      </c>
      <c r="X412" s="16">
        <v>68</v>
      </c>
      <c r="Y412" s="16">
        <v>104</v>
      </c>
      <c r="Z412" s="16">
        <v>0.65400000000000003</v>
      </c>
      <c r="AA412" s="20">
        <v>81</v>
      </c>
      <c r="AB412" s="20">
        <v>176</v>
      </c>
      <c r="AC412" s="20">
        <v>257</v>
      </c>
      <c r="AD412" s="32">
        <v>85</v>
      </c>
      <c r="AE412" s="34">
        <v>31</v>
      </c>
      <c r="AF412" s="30">
        <v>26</v>
      </c>
      <c r="AG412" s="1">
        <v>49</v>
      </c>
      <c r="AH412" s="1">
        <v>83</v>
      </c>
      <c r="AI412" s="1">
        <v>388</v>
      </c>
      <c r="AJ412" s="1"/>
      <c r="AK412" s="4">
        <f>(AVERAGE(AM412:BB412)/0.87)*0.85+10</f>
        <v>76.166391350007544</v>
      </c>
      <c r="AL412" s="4">
        <f>AVERAGE(AM412:BB412)</f>
        <v>67.723247617066534</v>
      </c>
      <c r="AM412" s="14">
        <f>((P412*100)*0.5+(N412/6.59)*0.5)*0.66+45</f>
        <v>69.87513960546282</v>
      </c>
      <c r="AN412" s="10">
        <f>(BS412-MIN(BS$2:BS$493))/(MAX(BS$2:BS$493)-MIN(BS$2:BS$493))*61 +45</f>
        <v>45</v>
      </c>
      <c r="AO412" s="18">
        <f>IF(Y412&gt;50,((Z412*107)*0.9+(X412/5)*0.1)*0.7+30,((Z412*90)*0.5+(X412/5)*0.5)*0.7+40)</f>
        <v>75.038139999999999</v>
      </c>
      <c r="AP412" s="39">
        <f>((AZ412/0.96)*0.4+(AS412/0.96)*0.3+(T412/6.3)*0.4)*0.6+40</f>
        <v>77.170470709058733</v>
      </c>
      <c r="AQ412" s="37">
        <f>(AE412/1.5)*0.57+47</f>
        <v>58.78</v>
      </c>
      <c r="AR412" s="24">
        <f>((AF412/1.8)*0.8+(F412/0.8)*0.2)*0.73+40</f>
        <v>63.218055555555551</v>
      </c>
      <c r="AS412" s="22">
        <f>((AA412/3)*0.6+(AC412/9)*0.2+(AZ412/0.96)*0.2)*0.75+40</f>
        <v>67.898498431974247</v>
      </c>
      <c r="AT412" s="26">
        <f>((AB412/7)*0.65+(AC412/9)*0.2+(AZ412/0.96)*0.25)*0.6+47</f>
        <v>71.697546051021874</v>
      </c>
      <c r="AU412" s="43">
        <f>((AD412/5.5)*0.95+(AY412/0.95)*0.17)*0.67+40</f>
        <v>57.981566329844497</v>
      </c>
      <c r="AV412" s="37">
        <f>(((AG412-321)/-3.21)*0.1+(AU412/0.95)*0.57+(AS412/0.95)*0.2+(AI412/20)*0.2)*0.6+40</f>
        <v>76.862128461789268</v>
      </c>
      <c r="AW412" s="42">
        <f>((AQ412/0.95)*0.4+(AS412/0.95)*0.2+(AR412/0.95)*0.2+(AY412/0.95)*0.2)*0.71+30</f>
        <v>77.324720429298651</v>
      </c>
      <c r="AX412" s="45">
        <f>(BI412*0.3+BK412*0.2+BM412*0.2+AY412*0.1+BN412*0.2)*0.8+30</f>
        <v>59.856811610861328</v>
      </c>
      <c r="AY412" s="47">
        <f>(BI412*0.2+BK412*0.2+BM412*0.2+(AQ412/0.96)*0.45)*0.79+30</f>
        <v>67.932491138059703</v>
      </c>
      <c r="AZ412" s="28">
        <f>(BI412*0.2+BJ412*0.3+(AC412/11)*0.3+(AR412/0.96)*0.1+BM412*0.1+(AY412/0.96)*0.1)*0.65+40</f>
        <v>73.377056631301855</v>
      </c>
      <c r="BA412" s="49">
        <f>IF(C412="C",(((AY412/0.95)*0.35+(AU412/0.95)*0.2+BK412*0.45)*0.55+30),IF(C412="PF",(((AY412/0.95)*0.4+(AU412/0.95)*0.25+BK412*0.35)*0.65+35),(((T412/6.3)*0.1+(AY412/0.95)*0.35+(AU412/0.95)*0.2+BK412*0.35)*0.65+40)))</f>
        <v>69.197449709994999</v>
      </c>
      <c r="BB412" s="45">
        <f>(BL412*0.3+BJ412*0.3+BI412*0.1+BN412*0.1+(AH412/2.8)*0.25)*0.62+40</f>
        <v>72.361887208840812</v>
      </c>
      <c r="BC412" s="5">
        <f>((D412-39)/-0.2)*0.5+50</f>
        <v>70</v>
      </c>
      <c r="BD412" s="5">
        <f>((F412-69)/0.19)*0.45+55</f>
        <v>83.421052631578945</v>
      </c>
      <c r="BE412" s="5">
        <f>((F412-85)/-0.16)*0.45+55</f>
        <v>66.25</v>
      </c>
      <c r="BF412" s="5">
        <f>((G412-161)/1.34)*0.45+55</f>
        <v>83.208955223880594</v>
      </c>
      <c r="BG412" s="5">
        <f>((G412-295)/-1.34)*0.45+55</f>
        <v>71.791044776119406</v>
      </c>
      <c r="BH412" s="5">
        <f>(M412/29.81)*0.45+55</f>
        <v>68.646427373364645</v>
      </c>
      <c r="BI412" s="5">
        <f>((D412-39)/-0.2)</f>
        <v>40</v>
      </c>
      <c r="BJ412" s="5">
        <f>((F412-69)/0.19)</f>
        <v>63.157894736842103</v>
      </c>
      <c r="BK412" s="5">
        <f>((F412-85)/-0.16)</f>
        <v>25</v>
      </c>
      <c r="BL412" s="5">
        <f>((G412-161)/1.34)</f>
        <v>62.686567164179102</v>
      </c>
      <c r="BM412" s="5">
        <f>((G412-295)/-1.34)</f>
        <v>37.31343283582089</v>
      </c>
      <c r="BN412" s="5">
        <f>(M412/29.81)</f>
        <v>30.325394163032541</v>
      </c>
      <c r="BP412" s="51" t="s">
        <v>808</v>
      </c>
      <c r="BQ412" s="51" t="s">
        <v>790</v>
      </c>
      <c r="BS412">
        <v>45</v>
      </c>
    </row>
    <row r="413" spans="1:71" x14ac:dyDescent="0.25">
      <c r="A413" s="1">
        <v>466</v>
      </c>
      <c r="B413" s="1" t="s">
        <v>532</v>
      </c>
      <c r="C413" s="1" t="s">
        <v>25</v>
      </c>
      <c r="D413" s="1">
        <v>24</v>
      </c>
      <c r="E413" s="4">
        <f>(F413-5)</f>
        <v>77</v>
      </c>
      <c r="F413">
        <v>82</v>
      </c>
      <c r="G413">
        <v>230</v>
      </c>
      <c r="H413" t="s">
        <v>782</v>
      </c>
      <c r="I413" s="1" t="s">
        <v>587</v>
      </c>
      <c r="J413" s="1" t="s">
        <v>103</v>
      </c>
      <c r="K413" s="1">
        <v>2</v>
      </c>
      <c r="L413" s="1">
        <v>0</v>
      </c>
      <c r="M413" s="1">
        <v>7</v>
      </c>
      <c r="N413" s="12">
        <v>0</v>
      </c>
      <c r="O413" s="12">
        <v>2</v>
      </c>
      <c r="P413" s="12">
        <v>0</v>
      </c>
      <c r="Q413" s="7">
        <v>0</v>
      </c>
      <c r="R413" s="7">
        <v>1</v>
      </c>
      <c r="S413" s="7">
        <v>0</v>
      </c>
      <c r="T413" s="1">
        <v>0</v>
      </c>
      <c r="U413" s="1">
        <v>1</v>
      </c>
      <c r="V413" s="1">
        <v>0</v>
      </c>
      <c r="W413" s="1">
        <v>0</v>
      </c>
      <c r="X413" s="16">
        <v>0</v>
      </c>
      <c r="Y413" s="16">
        <v>0</v>
      </c>
      <c r="Z413" s="16"/>
      <c r="AA413" s="20">
        <v>2</v>
      </c>
      <c r="AB413" s="20">
        <v>0</v>
      </c>
      <c r="AC413" s="20">
        <v>2</v>
      </c>
      <c r="AD413" s="32">
        <v>1</v>
      </c>
      <c r="AE413" s="34">
        <v>0</v>
      </c>
      <c r="AF413" s="30">
        <v>0</v>
      </c>
      <c r="AG413" s="1">
        <v>0</v>
      </c>
      <c r="AH413" s="1">
        <v>1</v>
      </c>
      <c r="AI413" s="1">
        <v>0</v>
      </c>
      <c r="AJ413" s="1"/>
      <c r="AK413" s="4">
        <f>(AVERAGE(AM413:BB413)/0.87)*0.85+10</f>
        <v>67.572641396772937</v>
      </c>
      <c r="AL413" s="4">
        <f>AVERAGE(AM413:BB413)</f>
        <v>58.927291782579367</v>
      </c>
      <c r="AM413" s="14">
        <f>((P413*100)*0.5+(N413/6.59)*0.5)*0.66+45</f>
        <v>45</v>
      </c>
      <c r="AN413" s="10">
        <f>(BS413-MIN(BS$2:BS$493))/(MAX(BS$2:BS$493)-MIN(BS$2:BS$493))*61 +45</f>
        <v>45</v>
      </c>
      <c r="AO413" s="18">
        <f>IF(Y413&gt;50,((Z413*107)*0.9+(X413/5)*0.1)*0.7+30,((Z413*90)*0.5+(X413/5)*0.5)*0.7+40)</f>
        <v>40</v>
      </c>
      <c r="AP413" s="39">
        <f>((AZ413/0.96)*0.4+(AS413/0.96)*0.3+(T413/6.3)*0.4)*0.6+40</f>
        <v>68.435384479084703</v>
      </c>
      <c r="AQ413" s="37">
        <f>(AE413/1.5)*0.57+47</f>
        <v>47</v>
      </c>
      <c r="AR413" s="24">
        <f>((AF413/1.8)*0.8+(F413/0.8)*0.2)*0.73+40</f>
        <v>54.965000000000003</v>
      </c>
      <c r="AS413" s="22">
        <f>((AA413/3)*0.6+(AC413/9)*0.2+(AZ413/0.96)*0.2)*0.75+40</f>
        <v>52.010471503450646</v>
      </c>
      <c r="AT413" s="26">
        <f>((AB413/7)*0.65+(AC413/9)*0.2+(AZ413/0.96)*0.25)*0.6+47</f>
        <v>58.703804836783981</v>
      </c>
      <c r="AU413" s="43">
        <f>((AD413/5.5)*0.95+(AY413/0.95)*0.17)*0.67+40</f>
        <v>48.494135331937798</v>
      </c>
      <c r="AV413" s="37">
        <f>(((AG413-321)/-3.21)*0.1+(AU413/0.95)*0.57+(AS413/0.95)*0.2+(AI413/20)*0.2)*0.6+40</f>
        <v>70.027632488354527</v>
      </c>
      <c r="AW413" s="42">
        <f>((AQ413/0.95)*0.4+(AS413/0.95)*0.2+(AR413/0.95)*0.2+(AY413/0.95)*0.2)*0.71+30</f>
        <v>70.48596948560612</v>
      </c>
      <c r="AX413" s="45">
        <f>(BI413*0.3+BK413*0.2+BM413*0.2+AY413*0.1+BN413*0.2)*0.8+30</f>
        <v>64.389274643012726</v>
      </c>
      <c r="AY413" s="47">
        <f>(BI413*0.2+BK413*0.2+BM413*0.2+(AQ413/0.96)*0.45)*0.79+30</f>
        <v>69.88136660447762</v>
      </c>
      <c r="AZ413" s="28">
        <f>(BI413*0.2+BJ413*0.3+(AC413/11)*0.3+(AR413/0.96)*0.1+BM413*0.1+(AY413/0.96)*0.1)*0.65+40</f>
        <v>74.733684288750823</v>
      </c>
      <c r="BA413" s="49">
        <f>IF(C413="C",(((AY413/0.95)*0.35+(AU413/0.95)*0.2+BK413*0.45)*0.55+30),IF(C413="PF",(((AY413/0.95)*0.4+(AU413/0.95)*0.25+BK413*0.35)*0.65+35),(((T413/6.3)*0.1+(AY413/0.95)*0.35+(AU413/0.95)*0.2+BK413*0.35)*0.65+40)))</f>
        <v>66.686101114320081</v>
      </c>
      <c r="BB413" s="45">
        <f>(BL413*0.3+BJ413*0.3+BI413*0.1+BN413*0.1+(AH413/2.8)*0.25)*0.62+40</f>
        <v>67.02384374549078</v>
      </c>
      <c r="BC413" s="5">
        <f>((D413-39)/-0.2)*0.5+50</f>
        <v>87.5</v>
      </c>
      <c r="BD413" s="5">
        <f>((F413-69)/0.19)*0.45+55</f>
        <v>85.78947368421052</v>
      </c>
      <c r="BE413" s="5">
        <f>((F413-85)/-0.16)*0.45+55</f>
        <v>63.4375</v>
      </c>
      <c r="BF413" s="5">
        <f>((G413-161)/1.34)*0.45+55</f>
        <v>78.171641791044777</v>
      </c>
      <c r="BG413" s="5">
        <f>((G413-295)/-1.34)*0.45+55</f>
        <v>76.828358208955223</v>
      </c>
      <c r="BH413" s="5">
        <f>(M413/29.81)*0.45+55</f>
        <v>55.105669238510565</v>
      </c>
      <c r="BI413" s="5">
        <f>((D413-39)/-0.2)</f>
        <v>75</v>
      </c>
      <c r="BJ413" s="5">
        <f>((F413-69)/0.19)</f>
        <v>68.421052631578945</v>
      </c>
      <c r="BK413" s="5">
        <f>((F413-85)/-0.16)</f>
        <v>18.75</v>
      </c>
      <c r="BL413" s="5">
        <f>((G413-161)/1.34)</f>
        <v>51.492537313432834</v>
      </c>
      <c r="BM413" s="5">
        <f>((G413-295)/-1.34)</f>
        <v>48.507462686567159</v>
      </c>
      <c r="BN413" s="5">
        <f>(M413/29.81)</f>
        <v>0.23482053002348208</v>
      </c>
      <c r="BP413" s="51" t="s">
        <v>807</v>
      </c>
      <c r="BQ413" s="51" t="s">
        <v>790</v>
      </c>
      <c r="BS413">
        <v>45</v>
      </c>
    </row>
    <row r="414" spans="1:71" x14ac:dyDescent="0.25">
      <c r="A414" s="1">
        <v>50</v>
      </c>
      <c r="B414" s="1" t="s">
        <v>108</v>
      </c>
      <c r="C414" s="1" t="s">
        <v>25</v>
      </c>
      <c r="D414" s="1">
        <v>25</v>
      </c>
      <c r="E414" s="4">
        <f>(F414-5)</f>
        <v>74</v>
      </c>
      <c r="F414">
        <v>79</v>
      </c>
      <c r="G414">
        <v>270</v>
      </c>
      <c r="H414" t="s">
        <v>695</v>
      </c>
      <c r="I414" s="1" t="s">
        <v>587</v>
      </c>
      <c r="J414" s="1" t="s">
        <v>95</v>
      </c>
      <c r="K414" s="1">
        <v>29</v>
      </c>
      <c r="L414" s="1">
        <v>0</v>
      </c>
      <c r="M414" s="1">
        <v>180</v>
      </c>
      <c r="N414" s="12">
        <v>26</v>
      </c>
      <c r="O414" s="12">
        <v>57</v>
      </c>
      <c r="P414" s="12">
        <v>0.45600000000000002</v>
      </c>
      <c r="Q414" s="7">
        <v>0</v>
      </c>
      <c r="R414" s="7">
        <v>0</v>
      </c>
      <c r="S414" s="7"/>
      <c r="T414" s="1">
        <v>26</v>
      </c>
      <c r="U414" s="1">
        <v>57</v>
      </c>
      <c r="V414" s="1">
        <v>0.45600000000000002</v>
      </c>
      <c r="W414" s="1">
        <v>0.45600000000000002</v>
      </c>
      <c r="X414" s="16">
        <v>4</v>
      </c>
      <c r="Y414" s="16">
        <v>6</v>
      </c>
      <c r="Z414" s="16">
        <v>0.66700000000000004</v>
      </c>
      <c r="AA414" s="20">
        <v>16</v>
      </c>
      <c r="AB414" s="20">
        <v>40</v>
      </c>
      <c r="AC414" s="20">
        <v>56</v>
      </c>
      <c r="AD414" s="32">
        <v>3</v>
      </c>
      <c r="AE414" s="34">
        <v>7</v>
      </c>
      <c r="AF414" s="30">
        <v>1</v>
      </c>
      <c r="AG414" s="1">
        <v>13</v>
      </c>
      <c r="AH414" s="1">
        <v>41</v>
      </c>
      <c r="AI414" s="1">
        <v>56</v>
      </c>
      <c r="AJ414" s="1"/>
      <c r="AK414" s="4">
        <f>(AVERAGE(AM414:BB414)/0.87)*0.85+10</f>
        <v>70.392718032607178</v>
      </c>
      <c r="AL414" s="4">
        <f>AVERAGE(AM414:BB414)</f>
        <v>61.813723162786168</v>
      </c>
      <c r="AM414" s="14">
        <f>((P414*100)*0.5+(N414/6.59)*0.5)*0.66+45</f>
        <v>61.349972685887707</v>
      </c>
      <c r="AN414" s="10">
        <f>(BS414-MIN(BS$2:BS$493))/(MAX(BS$2:BS$493)-MIN(BS$2:BS$493))*61 +45</f>
        <v>45</v>
      </c>
      <c r="AO414" s="18">
        <f>IF(Y414&gt;50,((Z414*107)*0.9+(X414/5)*0.1)*0.7+30,((Z414*90)*0.5+(X414/5)*0.5)*0.7+40)</f>
        <v>61.290499999999994</v>
      </c>
      <c r="AP414" s="39">
        <f>((AZ414/0.96)*0.4+(AS414/0.96)*0.3+(T414/6.3)*0.4)*0.6+40</f>
        <v>68.638623473233025</v>
      </c>
      <c r="AQ414" s="37">
        <f>(AE414/1.5)*0.57+47</f>
        <v>49.66</v>
      </c>
      <c r="AR414" s="24">
        <f>((AF414/1.8)*0.8+(F414/0.8)*0.2)*0.73+40</f>
        <v>54.741944444444442</v>
      </c>
      <c r="AS414" s="22">
        <f>((AA414/3)*0.6+(AC414/9)*0.2+(AZ414/0.96)*0.2)*0.75+40</f>
        <v>54.255373771239256</v>
      </c>
      <c r="AT414" s="26">
        <f>((AB414/7)*0.65+(AC414/9)*0.2+(AZ414/0.96)*0.25)*0.6+47</f>
        <v>60.897278533144018</v>
      </c>
      <c r="AU414" s="43">
        <f>((AD414/5.5)*0.95+(AY414/0.95)*0.17)*0.67+40</f>
        <v>48.538687571471293</v>
      </c>
      <c r="AV414" s="37">
        <f>(((AG414-321)/-3.21)*0.1+(AU414/0.95)*0.57+(AS414/0.95)*0.2+(AI414/20)*0.2)*0.6+40</f>
        <v>70.420247242627966</v>
      </c>
      <c r="AW414" s="42">
        <f>((AQ414/0.95)*0.4+(AS414/0.95)*0.2+(AR414/0.95)*0.2+(AY414/0.95)*0.2)*0.71+30</f>
        <v>71.350369830188754</v>
      </c>
      <c r="AX414" s="45">
        <f>(BI414*0.3+BK414*0.2+BM414*0.2+AY414*0.1+BN414*0.2)*0.8+30</f>
        <v>62.216991774484676</v>
      </c>
      <c r="AY414" s="47">
        <f>(BI414*0.2+BK414*0.2+BM414*0.2+(AQ414/0.96)*0.45)*0.79+30</f>
        <v>68.322479944029851</v>
      </c>
      <c r="AZ414" s="28">
        <f>(BI414*0.2+BJ414*0.3+(AC414/11)*0.3+(AR414/0.96)*0.1+BM414*0.1+(AY414/0.96)*0.1)*0.65+40</f>
        <v>69.901058802597902</v>
      </c>
      <c r="BA414" s="49">
        <f>IF(C414="C",(((AY414/0.95)*0.35+(AU414/0.95)*0.2+BK414*0.45)*0.55+30),IF(C414="PF",(((AY414/0.95)*0.4+(AU414/0.95)*0.25+BK414*0.35)*0.65+35),(((T414/6.3)*0.1+(AY414/0.95)*0.35+(AU414/0.95)*0.2+BK414*0.35)*0.65+40)))</f>
        <v>70.53270422717037</v>
      </c>
      <c r="BB414" s="45">
        <f>(BL414*0.3+BJ414*0.3+BI414*0.1+BN414*0.1+(AH414/2.8)*0.25)*0.62+40</f>
        <v>71.903338304059474</v>
      </c>
      <c r="BC414" s="5">
        <f>((D414-39)/-0.2)*0.5+50</f>
        <v>85</v>
      </c>
      <c r="BD414" s="5">
        <f>((F414-69)/0.19)*0.45+55</f>
        <v>78.68421052631578</v>
      </c>
      <c r="BE414" s="5">
        <f>((F414-85)/-0.16)*0.45+55</f>
        <v>71.875</v>
      </c>
      <c r="BF414" s="5">
        <f>((G414-161)/1.34)*0.45+55</f>
        <v>91.604477611940297</v>
      </c>
      <c r="BG414" s="5">
        <f>((G414-295)/-1.34)*0.45+55</f>
        <v>63.395522388059703</v>
      </c>
      <c r="BH414" s="5">
        <f>(M414/29.81)*0.45+55</f>
        <v>57.717208990271722</v>
      </c>
      <c r="BI414" s="5">
        <f>((D414-39)/-0.2)</f>
        <v>70</v>
      </c>
      <c r="BJ414" s="5">
        <f>((F414-69)/0.19)</f>
        <v>52.631578947368418</v>
      </c>
      <c r="BK414" s="5">
        <f>((F414-85)/-0.16)</f>
        <v>37.5</v>
      </c>
      <c r="BL414" s="5">
        <f>((G414-161)/1.34)</f>
        <v>81.343283582089541</v>
      </c>
      <c r="BM414" s="5">
        <f>((G414-295)/-1.34)</f>
        <v>18.656716417910445</v>
      </c>
      <c r="BN414" s="5">
        <f>(M414/29.81)</f>
        <v>6.0382422006038245</v>
      </c>
      <c r="BP414" s="51" t="s">
        <v>785</v>
      </c>
      <c r="BQ414" s="51" t="s">
        <v>787</v>
      </c>
      <c r="BS414">
        <v>45</v>
      </c>
    </row>
    <row r="415" spans="1:71" x14ac:dyDescent="0.25">
      <c r="A415" s="1">
        <v>122</v>
      </c>
      <c r="B415" s="1" t="s">
        <v>181</v>
      </c>
      <c r="C415" s="1" t="s">
        <v>33</v>
      </c>
      <c r="D415" s="1">
        <v>25</v>
      </c>
      <c r="E415" s="4">
        <f>(F415-5)</f>
        <v>79</v>
      </c>
      <c r="F415">
        <v>84</v>
      </c>
      <c r="G415">
        <v>245</v>
      </c>
      <c r="H415" t="s">
        <v>667</v>
      </c>
      <c r="I415" s="1" t="s">
        <v>587</v>
      </c>
      <c r="J415" s="1" t="s">
        <v>182</v>
      </c>
      <c r="K415" s="1">
        <v>59</v>
      </c>
      <c r="L415" s="1">
        <v>15</v>
      </c>
      <c r="M415" s="1">
        <v>845</v>
      </c>
      <c r="N415" s="12">
        <v>91</v>
      </c>
      <c r="O415" s="12">
        <v>162</v>
      </c>
      <c r="P415" s="12">
        <v>0.56200000000000006</v>
      </c>
      <c r="Q415" s="7">
        <v>0</v>
      </c>
      <c r="R415" s="7">
        <v>1</v>
      </c>
      <c r="S415" s="7">
        <v>0</v>
      </c>
      <c r="T415" s="1">
        <v>91</v>
      </c>
      <c r="U415" s="1">
        <v>161</v>
      </c>
      <c r="V415" s="1">
        <v>0.56499999999999995</v>
      </c>
      <c r="W415" s="1">
        <v>0.56200000000000006</v>
      </c>
      <c r="X415" s="16">
        <v>34</v>
      </c>
      <c r="Y415" s="16">
        <v>64</v>
      </c>
      <c r="Z415" s="16">
        <v>0.53100000000000003</v>
      </c>
      <c r="AA415" s="20">
        <v>118</v>
      </c>
      <c r="AB415" s="20">
        <v>177</v>
      </c>
      <c r="AC415" s="20">
        <v>295</v>
      </c>
      <c r="AD415" s="32">
        <v>9</v>
      </c>
      <c r="AE415" s="34">
        <v>16</v>
      </c>
      <c r="AF415" s="30">
        <v>50</v>
      </c>
      <c r="AG415" s="1">
        <v>51</v>
      </c>
      <c r="AH415" s="1">
        <v>141</v>
      </c>
      <c r="AI415" s="1">
        <v>216</v>
      </c>
      <c r="AJ415" s="1"/>
      <c r="AK415" s="4">
        <f>(AVERAGE(AM415:BB415)/0.87)*0.85+10</f>
        <v>75.679457813709604</v>
      </c>
      <c r="AL415" s="4">
        <f>AVERAGE(AM415:BB415)</f>
        <v>67.224856821090995</v>
      </c>
      <c r="AM415" s="14">
        <f>((P415*100)*0.5+(N415/6.59)*0.5)*0.66+45</f>
        <v>68.102904400606988</v>
      </c>
      <c r="AN415" s="10">
        <f>(BS415-MIN(BS$2:BS$493))/(MAX(BS$2:BS$493)-MIN(BS$2:BS$493))*61 +45</f>
        <v>45</v>
      </c>
      <c r="AO415" s="18">
        <f>IF(Y415&gt;50,((Z415*107)*0.9+(X415/5)*0.1)*0.7+30,((Z415*90)*0.5+(X415/5)*0.5)*0.7+40)</f>
        <v>66.270710000000008</v>
      </c>
      <c r="AP415" s="39">
        <f>((AZ415/0.96)*0.4+(AS415/0.96)*0.3+(T415/6.3)*0.4)*0.6+40</f>
        <v>77.989919553690356</v>
      </c>
      <c r="AQ415" s="37">
        <f>(AE415/1.5)*0.57+47</f>
        <v>53.08</v>
      </c>
      <c r="AR415" s="24">
        <f>((AF415/1.8)*0.8+(F415/0.8)*0.2)*0.73+40</f>
        <v>71.552222222222227</v>
      </c>
      <c r="AS415" s="22">
        <f>((AA415/3)*0.6+(AC415/9)*0.2+(AZ415/0.96)*0.2)*0.75+40</f>
        <v>75.362192757309288</v>
      </c>
      <c r="AT415" s="26">
        <f>((AB415/7)*0.65+(AC415/9)*0.2+(AZ415/0.96)*0.25)*0.6+47</f>
        <v>73.540287995404526</v>
      </c>
      <c r="AU415" s="43">
        <f>((AD415/5.5)*0.95+(AY415/0.95)*0.17)*0.67+40</f>
        <v>49.146334934808614</v>
      </c>
      <c r="AV415" s="37">
        <f>(((AG415-321)/-3.21)*0.1+(AU415/0.95)*0.57+(AS415/0.95)*0.2+(AI415/20)*0.2)*0.6+40</f>
        <v>73.554844423101201</v>
      </c>
      <c r="AW415" s="42">
        <f>((AQ415/0.95)*0.4+(AS415/0.95)*0.2+(AR415/0.95)*0.2+(AY415/0.95)*0.2)*0.71+30</f>
        <v>77.932268138103097</v>
      </c>
      <c r="AX415" s="45">
        <f>(BI415*0.3+BK415*0.2+BM415*0.2+AY415*0.1+BN415*0.2)*0.8+30</f>
        <v>63.713476853229658</v>
      </c>
      <c r="AY415" s="47">
        <f>(BI415*0.2+BK415*0.2+BM415*0.2+(AQ415/0.96)*0.45)*0.79+30</f>
        <v>67.599209888059704</v>
      </c>
      <c r="AZ415" s="28">
        <f>(BI415*0.2+BJ415*0.3+(AC415/11)*0.3+(AR415/0.96)*0.1+BM415*0.1+(AY415/0.96)*0.1)*0.65+40</f>
        <v>81.571366980112757</v>
      </c>
      <c r="BA415" s="49">
        <f>IF(C415="C",(((AY415/0.95)*0.35+(AU415/0.95)*0.2+BK415*0.45)*0.55+30),IF(C415="PF",(((AY415/0.95)*0.4+(AU415/0.95)*0.25+BK415*0.35)*0.65+35),(((T415/6.3)*0.1+(AY415/0.95)*0.35+(AU415/0.95)*0.2+BK415*0.35)*0.65+40)))</f>
        <v>50.935237890821519</v>
      </c>
      <c r="BB415" s="45">
        <f>(BL415*0.3+BJ415*0.3+BI415*0.1+BN415*0.1+(AH415/2.8)*0.25)*0.62+40</f>
        <v>80.246733099985988</v>
      </c>
      <c r="BC415" s="5">
        <f>((D415-39)/-0.2)*0.5+50</f>
        <v>85</v>
      </c>
      <c r="BD415" s="5">
        <f>((F415-69)/0.19)*0.45+55</f>
        <v>90.526315789473685</v>
      </c>
      <c r="BE415" s="5">
        <f>((F415-85)/-0.16)*0.45+55</f>
        <v>57.8125</v>
      </c>
      <c r="BF415" s="5">
        <f>((G415-161)/1.34)*0.45+55</f>
        <v>83.208955223880594</v>
      </c>
      <c r="BG415" s="5">
        <f>((G415-295)/-1.34)*0.45+55</f>
        <v>71.791044776119406</v>
      </c>
      <c r="BH415" s="5">
        <f>(M415/29.81)*0.45+55</f>
        <v>67.755786648775583</v>
      </c>
      <c r="BI415" s="5">
        <f>((D415-39)/-0.2)</f>
        <v>70</v>
      </c>
      <c r="BJ415" s="5">
        <f>((F415-69)/0.19)</f>
        <v>78.94736842105263</v>
      </c>
      <c r="BK415" s="5">
        <f>((F415-85)/-0.16)</f>
        <v>6.25</v>
      </c>
      <c r="BL415" s="5">
        <f>((G415-161)/1.34)</f>
        <v>62.686567164179102</v>
      </c>
      <c r="BM415" s="5">
        <f>((G415-295)/-1.34)</f>
        <v>37.31343283582089</v>
      </c>
      <c r="BN415" s="5">
        <f>(M415/29.81)</f>
        <v>28.346192552834619</v>
      </c>
      <c r="BP415" s="51" t="s">
        <v>795</v>
      </c>
      <c r="BQ415" s="51" t="s">
        <v>787</v>
      </c>
      <c r="BS415">
        <v>45</v>
      </c>
    </row>
    <row r="416" spans="1:71" x14ac:dyDescent="0.25">
      <c r="A416" s="1">
        <v>178</v>
      </c>
      <c r="B416" s="1" t="s">
        <v>239</v>
      </c>
      <c r="C416" s="1" t="s">
        <v>33</v>
      </c>
      <c r="D416" s="1">
        <v>24</v>
      </c>
      <c r="E416" s="4">
        <f>(F416-5)</f>
        <v>76</v>
      </c>
      <c r="F416">
        <v>81</v>
      </c>
      <c r="G416">
        <v>245</v>
      </c>
      <c r="H416" t="s">
        <v>642</v>
      </c>
      <c r="I416" s="1" t="s">
        <v>587</v>
      </c>
      <c r="J416" s="1" t="s">
        <v>43</v>
      </c>
      <c r="K416" s="1">
        <v>9</v>
      </c>
      <c r="L416" s="1">
        <v>0</v>
      </c>
      <c r="M416" s="1">
        <v>71</v>
      </c>
      <c r="N416" s="12">
        <v>8</v>
      </c>
      <c r="O416" s="12">
        <v>19</v>
      </c>
      <c r="P416" s="12">
        <v>0.42099999999999999</v>
      </c>
      <c r="Q416" s="7">
        <v>0</v>
      </c>
      <c r="R416" s="7">
        <v>3</v>
      </c>
      <c r="S416" s="7">
        <v>0</v>
      </c>
      <c r="T416" s="1">
        <v>8</v>
      </c>
      <c r="U416" s="1">
        <v>16</v>
      </c>
      <c r="V416" s="1">
        <v>0.5</v>
      </c>
      <c r="W416" s="1">
        <v>0.42099999999999999</v>
      </c>
      <c r="X416" s="16">
        <v>1</v>
      </c>
      <c r="Y416" s="16">
        <v>2</v>
      </c>
      <c r="Z416" s="16">
        <v>0.5</v>
      </c>
      <c r="AA416" s="20">
        <v>7</v>
      </c>
      <c r="AB416" s="20">
        <v>11</v>
      </c>
      <c r="AC416" s="20">
        <v>18</v>
      </c>
      <c r="AD416" s="32">
        <v>2</v>
      </c>
      <c r="AE416" s="34">
        <v>1</v>
      </c>
      <c r="AF416" s="30">
        <v>0</v>
      </c>
      <c r="AG416" s="1">
        <v>8</v>
      </c>
      <c r="AH416" s="1">
        <v>7</v>
      </c>
      <c r="AI416" s="1">
        <v>17</v>
      </c>
      <c r="AJ416" s="1"/>
      <c r="AK416" s="4">
        <f>(AVERAGE(AM416:BB416)/0.87)*0.85+10</f>
        <v>68.794608123809468</v>
      </c>
      <c r="AL416" s="4">
        <f>AVERAGE(AM416:BB416)</f>
        <v>60.178010667899102</v>
      </c>
      <c r="AM416" s="14">
        <f>((P416*100)*0.5+(N416/6.59)*0.5)*0.66+45</f>
        <v>59.29360698027314</v>
      </c>
      <c r="AN416" s="10">
        <f>(BS416-MIN(BS$2:BS$493))/(MAX(BS$2:BS$493)-MIN(BS$2:BS$493))*61 +45</f>
        <v>45</v>
      </c>
      <c r="AO416" s="18">
        <f>IF(Y416&gt;50,((Z416*107)*0.9+(X416/5)*0.1)*0.7+30,((Z416*90)*0.5+(X416/5)*0.5)*0.7+40)</f>
        <v>55.82</v>
      </c>
      <c r="AP416" s="39">
        <f>((AZ416/0.96)*0.4+(AS416/0.96)*0.3+(T416/6.3)*0.4)*0.6+40</f>
        <v>68.504561245620323</v>
      </c>
      <c r="AQ416" s="37">
        <f>(AE416/1.5)*0.57+47</f>
        <v>47.38</v>
      </c>
      <c r="AR416" s="24">
        <f>((AF416/1.8)*0.8+(F416/0.8)*0.2)*0.73+40</f>
        <v>54.782499999999999</v>
      </c>
      <c r="AS416" s="22">
        <f>((AA416/3)*0.6+(AC416/9)*0.2+(AZ416/0.96)*0.2)*0.75+40</f>
        <v>52.788698931948772</v>
      </c>
      <c r="AT416" s="26">
        <f>((AB416/7)*0.65+(AC416/9)*0.2+(AZ416/0.96)*0.25)*0.6+47</f>
        <v>59.291556074805911</v>
      </c>
      <c r="AU416" s="43">
        <f>((AD416/5.5)*0.95+(AY416/0.95)*0.17)*0.67+40</f>
        <v>48.533077463217708</v>
      </c>
      <c r="AV416" s="37">
        <f>(((AG416-321)/-3.21)*0.1+(AU416/0.95)*0.57+(AS416/0.95)*0.2+(AI416/20)*0.2)*0.6+40</f>
        <v>70.092421357355732</v>
      </c>
      <c r="AW416" s="42">
        <f>((AQ416/0.95)*0.4+(AS416/0.95)*0.2+(AR416/0.95)*0.2+(AY416/0.95)*0.2)*0.71+30</f>
        <v>70.592886436780219</v>
      </c>
      <c r="AX416" s="45">
        <f>(BI416*0.3+BK416*0.2+BM416*0.2+AY416*0.1+BN416*0.2)*0.8+30</f>
        <v>63.89050371921423</v>
      </c>
      <c r="AY416" s="47">
        <f>(BI416*0.2+BK416*0.2+BM416*0.2+(AQ416/0.96)*0.45)*0.79+30</f>
        <v>69.2409286380597</v>
      </c>
      <c r="AZ416" s="28">
        <f>(BI416*0.2+BJ416*0.3+(AC416/11)*0.3+(AR416/0.96)*0.1+BM416*0.1+(AY416/0.96)*0.1)*0.65+40</f>
        <v>73.207673164472112</v>
      </c>
      <c r="BA416" s="49">
        <f>IF(C416="C",(((AY416/0.95)*0.35+(AU416/0.95)*0.2+BK416*0.45)*0.55+30),IF(C416="PF",(((AY416/0.95)*0.4+(AU416/0.95)*0.25+BK416*0.35)*0.65+35),(((T416/6.3)*0.1+(AY416/0.95)*0.35+(AU416/0.95)*0.2+BK416*0.35)*0.65+40)))</f>
        <v>55.837518193453093</v>
      </c>
      <c r="BB416" s="45">
        <f>(BL416*0.3+BJ416*0.3+BI416*0.1+BN416*0.1+(AH416/2.8)*0.25)*0.62+40</f>
        <v>68.592238481184708</v>
      </c>
      <c r="BC416" s="5">
        <f>((D416-39)/-0.2)*0.5+50</f>
        <v>87.5</v>
      </c>
      <c r="BD416" s="5">
        <f>((F416-69)/0.19)*0.45+55</f>
        <v>83.421052631578945</v>
      </c>
      <c r="BE416" s="5">
        <f>((F416-85)/-0.16)*0.45+55</f>
        <v>66.25</v>
      </c>
      <c r="BF416" s="5">
        <f>((G416-161)/1.34)*0.45+55</f>
        <v>83.208955223880594</v>
      </c>
      <c r="BG416" s="5">
        <f>((G416-295)/-1.34)*0.45+55</f>
        <v>71.791044776119406</v>
      </c>
      <c r="BH416" s="5">
        <f>(M416/29.81)*0.45+55</f>
        <v>56.071787990607177</v>
      </c>
      <c r="BI416" s="5">
        <f>((D416-39)/-0.2)</f>
        <v>75</v>
      </c>
      <c r="BJ416" s="5">
        <f>((F416-69)/0.19)</f>
        <v>63.157894736842103</v>
      </c>
      <c r="BK416" s="5">
        <f>((F416-85)/-0.16)</f>
        <v>25</v>
      </c>
      <c r="BL416" s="5">
        <f>((G416-161)/1.34)</f>
        <v>62.686567164179102</v>
      </c>
      <c r="BM416" s="5">
        <f>((G416-295)/-1.34)</f>
        <v>37.31343283582089</v>
      </c>
      <c r="BN416" s="5">
        <f>(M416/29.81)</f>
        <v>2.3817510902381751</v>
      </c>
      <c r="BP416" s="51" t="s">
        <v>794</v>
      </c>
      <c r="BQ416" s="51" t="s">
        <v>790</v>
      </c>
      <c r="BS416">
        <v>45</v>
      </c>
    </row>
    <row r="417" spans="1:71" x14ac:dyDescent="0.25">
      <c r="A417" s="1">
        <v>118</v>
      </c>
      <c r="B417" s="1" t="s">
        <v>177</v>
      </c>
      <c r="C417" s="1" t="s">
        <v>25</v>
      </c>
      <c r="D417" s="1">
        <v>25</v>
      </c>
      <c r="E417" s="4">
        <f>(F417-5)</f>
        <v>77</v>
      </c>
      <c r="F417">
        <v>82</v>
      </c>
      <c r="G417">
        <v>240</v>
      </c>
      <c r="H417" t="s">
        <v>590</v>
      </c>
      <c r="I417" s="1" t="s">
        <v>587</v>
      </c>
      <c r="J417" s="1" t="s">
        <v>107</v>
      </c>
      <c r="K417" s="1">
        <v>79</v>
      </c>
      <c r="L417" s="1">
        <v>24</v>
      </c>
      <c r="M417" s="1">
        <v>1840</v>
      </c>
      <c r="N417" s="12">
        <v>282</v>
      </c>
      <c r="O417" s="12">
        <v>469</v>
      </c>
      <c r="P417" s="12">
        <v>0.60099999999999998</v>
      </c>
      <c r="Q417" s="7">
        <v>0</v>
      </c>
      <c r="R417" s="7">
        <v>0</v>
      </c>
      <c r="S417" s="7"/>
      <c r="T417" s="1">
        <v>282</v>
      </c>
      <c r="U417" s="1">
        <v>469</v>
      </c>
      <c r="V417" s="1">
        <v>0.60099999999999998</v>
      </c>
      <c r="W417" s="1">
        <v>0.60099999999999998</v>
      </c>
      <c r="X417" s="16">
        <v>92</v>
      </c>
      <c r="Y417" s="16">
        <v>189</v>
      </c>
      <c r="Z417" s="16">
        <v>0.48699999999999999</v>
      </c>
      <c r="AA417" s="20">
        <v>230</v>
      </c>
      <c r="AB417" s="20">
        <v>370</v>
      </c>
      <c r="AC417" s="20">
        <v>600</v>
      </c>
      <c r="AD417" s="32">
        <v>94</v>
      </c>
      <c r="AE417" s="34">
        <v>49</v>
      </c>
      <c r="AF417" s="30">
        <v>98</v>
      </c>
      <c r="AG417" s="1">
        <v>58</v>
      </c>
      <c r="AH417" s="1">
        <v>202</v>
      </c>
      <c r="AI417" s="1">
        <v>656</v>
      </c>
      <c r="AJ417" s="1"/>
      <c r="AK417" s="4">
        <f>(AVERAGE(AM417:BB417)/0.87)*0.85+10</f>
        <v>85.14317529624887</v>
      </c>
      <c r="AL417" s="4">
        <f>AVERAGE(AM417:BB417)</f>
        <v>76.911250009101778</v>
      </c>
      <c r="AM417" s="14">
        <f>((P417*100)*0.5+(N417/6.59)*0.5)*0.66+45</f>
        <v>78.954396054628234</v>
      </c>
      <c r="AN417" s="10">
        <f>(BS417-MIN(BS$2:BS$493))/(MAX(BS$2:BS$493)-MIN(BS$2:BS$493))*61 +45</f>
        <v>45</v>
      </c>
      <c r="AO417" s="18">
        <f>IF(Y417&gt;50,((Z417*107)*0.9+(X417/5)*0.1)*0.7+30,((Z417*90)*0.5+(X417/5)*0.5)*0.7+40)</f>
        <v>64.116669999999999</v>
      </c>
      <c r="AP417" s="39">
        <f>((AZ417/0.96)*0.4+(AS417/0.96)*0.3+(T417/6.3)*0.4)*0.6+40</f>
        <v>90.072144677225708</v>
      </c>
      <c r="AQ417" s="37">
        <f>(AE417/1.5)*0.57+47</f>
        <v>65.62</v>
      </c>
      <c r="AR417" s="24">
        <f>((AF417/1.8)*0.8+(F417/0.8)*0.2)*0.73+40</f>
        <v>86.760555555555555</v>
      </c>
      <c r="AS417" s="22">
        <f>((AA417/3)*0.6+(AC417/9)*0.2+(AZ417/0.96)*0.2)*0.7+40</f>
        <v>94.175024431217267</v>
      </c>
      <c r="AT417" s="26">
        <f>((AB417/7)*0.65+(AC417/9)*0.2+(AZ417/0.96)*0.25)*0.6+47</f>
        <v>89.158954747732793</v>
      </c>
      <c r="AU417" s="43">
        <f>((AD417/5.5)*0.95+(AY417/0.95)*0.17)*0.67+40</f>
        <v>59.847386869916264</v>
      </c>
      <c r="AV417" s="37">
        <f>(((AG417-321)/-3.21)*0.1+(AU417/0.95)*0.57+(AS417/0.95)*0.2+(AI417/20)*0.2)*0.6+40</f>
        <v>82.292739683369859</v>
      </c>
      <c r="AW417" s="42">
        <f>((AQ417/0.95)*0.4+(AS417/0.95)*0.2+(AR417/0.95)*0.2+(AY417/0.95)*0.2)*0.71+30</f>
        <v>87.843783834354383</v>
      </c>
      <c r="AX417" s="45">
        <f>(BI417*0.3+BK417*0.2+BM417*0.2+AY417*0.1+BN417*0.2)*0.8+30</f>
        <v>72.227643226241327</v>
      </c>
      <c r="AY417" s="47">
        <f>(BI417*0.2+BK417*0.2+BM417*0.2+(AQ417/0.96)*0.45)*0.79+30</f>
        <v>74.807480876865668</v>
      </c>
      <c r="AZ417" s="28">
        <f>(BI417*0.2+BJ417*0.3+(AC417/11)*0.3+(AR417/0.96)*0.1+BM417*0.1+(AY417/0.96)*0.1)*0.65+40</f>
        <v>86.685881814061247</v>
      </c>
      <c r="BA417" s="49">
        <f>IF(C417="C",(((AY417/0.95)*0.35+(AU417/0.95)*0.2+BK417*0.45)*0.55+30),IF(C417="PF",(((AY417/0.95)*0.4+(AU417/0.95)*0.25+BK417*0.35)*0.65+35),(((T417/6.3)*0.1+(AY417/0.95)*0.35+(AU417/0.95)*0.2+BK417*0.35)*0.65+40)))</f>
        <v>69.976304362469961</v>
      </c>
      <c r="BB417" s="45">
        <f>(BL417*0.3+BJ417*0.3+BI417*0.1+BN417*0.1+(AH417/2.8)*0.25)*0.62+40</f>
        <v>83.041034011990263</v>
      </c>
      <c r="BC417" s="5">
        <f>((D417-39)/-0.2)*0.5+50</f>
        <v>85</v>
      </c>
      <c r="BD417" s="5">
        <f>((F417-69)/0.19)*0.45+55</f>
        <v>85.78947368421052</v>
      </c>
      <c r="BE417" s="5">
        <f>((F417-85)/-0.16)*0.45+55</f>
        <v>63.4375</v>
      </c>
      <c r="BF417" s="5">
        <f>((G417-161)/1.34)*0.45+55</f>
        <v>81.52985074626865</v>
      </c>
      <c r="BG417" s="5">
        <f>((G417-295)/-1.34)*0.45+55</f>
        <v>73.470149253731336</v>
      </c>
      <c r="BH417" s="5">
        <f>(M417/29.81)*0.45+55</f>
        <v>82.775914122777593</v>
      </c>
      <c r="BI417" s="5">
        <f>((D417-39)/-0.2)</f>
        <v>70</v>
      </c>
      <c r="BJ417" s="5">
        <f>((F417-69)/0.19)</f>
        <v>68.421052631578945</v>
      </c>
      <c r="BK417" s="5">
        <f>((F417-85)/-0.16)</f>
        <v>18.75</v>
      </c>
      <c r="BL417" s="5">
        <f>((G417-161)/1.34)</f>
        <v>58.955223880597011</v>
      </c>
      <c r="BM417" s="5">
        <f>((G417-295)/-1.34)</f>
        <v>41.044776119402982</v>
      </c>
      <c r="BN417" s="5">
        <f>(M417/29.81)</f>
        <v>61.724253606172425</v>
      </c>
      <c r="BP417" s="51" t="s">
        <v>803</v>
      </c>
      <c r="BQ417" s="51" t="s">
        <v>787</v>
      </c>
      <c r="BS417">
        <v>45</v>
      </c>
    </row>
    <row r="418" spans="1:71" x14ac:dyDescent="0.25">
      <c r="A418" s="1">
        <v>450</v>
      </c>
      <c r="B418" s="1" t="s">
        <v>516</v>
      </c>
      <c r="C418" s="1" t="s">
        <v>25</v>
      </c>
      <c r="D418" s="1">
        <v>27</v>
      </c>
      <c r="E418" s="4">
        <f>(F418-5)</f>
        <v>77</v>
      </c>
      <c r="F418">
        <v>82</v>
      </c>
      <c r="G418">
        <v>245</v>
      </c>
      <c r="H418" t="s">
        <v>701</v>
      </c>
      <c r="I418" s="1" t="s">
        <v>587</v>
      </c>
      <c r="J418" s="1" t="s">
        <v>84</v>
      </c>
      <c r="K418" s="1">
        <v>33</v>
      </c>
      <c r="L418" s="1">
        <v>0</v>
      </c>
      <c r="M418" s="1">
        <v>128</v>
      </c>
      <c r="N418" s="12">
        <v>11</v>
      </c>
      <c r="O418" s="12">
        <v>24</v>
      </c>
      <c r="P418" s="12">
        <v>0.45800000000000002</v>
      </c>
      <c r="Q418" s="7">
        <v>0</v>
      </c>
      <c r="R418" s="7">
        <v>0</v>
      </c>
      <c r="S418" s="7"/>
      <c r="T418" s="1">
        <v>11</v>
      </c>
      <c r="U418" s="1">
        <v>24</v>
      </c>
      <c r="V418" s="1">
        <v>0.45800000000000002</v>
      </c>
      <c r="W418" s="1">
        <v>0.45800000000000002</v>
      </c>
      <c r="X418" s="16">
        <v>7</v>
      </c>
      <c r="Y418" s="16">
        <v>9</v>
      </c>
      <c r="Z418" s="16">
        <v>0.77800000000000002</v>
      </c>
      <c r="AA418" s="20">
        <v>7</v>
      </c>
      <c r="AB418" s="20">
        <v>19</v>
      </c>
      <c r="AC418" s="20">
        <v>26</v>
      </c>
      <c r="AD418" s="32">
        <v>8</v>
      </c>
      <c r="AE418" s="34">
        <v>8</v>
      </c>
      <c r="AF418" s="30">
        <v>7</v>
      </c>
      <c r="AG418" s="1">
        <v>7</v>
      </c>
      <c r="AH418" s="1">
        <v>20</v>
      </c>
      <c r="AI418" s="1">
        <v>29</v>
      </c>
      <c r="AJ418" s="1"/>
      <c r="AK418" s="4">
        <f>(AVERAGE(AM418:BB418)/0.87)*0.85+10</f>
        <v>70.067252610763376</v>
      </c>
      <c r="AL418" s="4">
        <f>AVERAGE(AM418:BB418)</f>
        <v>61.480599731016632</v>
      </c>
      <c r="AM418" s="14">
        <f>((P418*100)*0.5+(N418/6.59)*0.5)*0.66+45</f>
        <v>60.664834597875569</v>
      </c>
      <c r="AN418" s="10">
        <f>(BS418-MIN(BS$2:BS$493))/(MAX(BS$2:BS$493)-MIN(BS$2:BS$493))*61 +45</f>
        <v>45</v>
      </c>
      <c r="AO418" s="18">
        <f>IF(Y418&gt;50,((Z418*107)*0.9+(X418/5)*0.1)*0.7+30,((Z418*90)*0.5+(X418/5)*0.5)*0.7+40)</f>
        <v>64.997</v>
      </c>
      <c r="AP418" s="39">
        <f>((AZ418/0.96)*0.4+(AS418/0.96)*0.3+(T418/6.3)*0.4)*0.6+40</f>
        <v>68.427008682369973</v>
      </c>
      <c r="AQ418" s="37">
        <f>(AE418/1.5)*0.57+47</f>
        <v>50.04</v>
      </c>
      <c r="AR418" s="24">
        <f>((AF418/1.8)*0.8+(F418/0.8)*0.2)*0.73+40</f>
        <v>57.236111111111114</v>
      </c>
      <c r="AS418" s="22">
        <f>((AA418/3)*0.6+(AC418/9)*0.2+(AZ418/0.96)*0.2)*0.75+40</f>
        <v>52.800724137989199</v>
      </c>
      <c r="AT418" s="26">
        <f>((AB418/7)*0.65+(AC418/9)*0.2+(AZ418/0.96)*0.25)*0.6+47</f>
        <v>59.722628899893962</v>
      </c>
      <c r="AU418" s="43">
        <f>((AD418/5.5)*0.95+(AY418/0.95)*0.17)*0.67+40</f>
        <v>48.942994583133974</v>
      </c>
      <c r="AV418" s="37">
        <f>(((AG418-321)/-3.21)*0.1+(AU418/0.95)*0.57+(AS418/0.95)*0.2+(AI418/20)*0.2)*0.6+40</f>
        <v>70.332202082705223</v>
      </c>
      <c r="AW418" s="42">
        <f>((AQ418/0.95)*0.4+(AS418/0.95)*0.2+(AR418/0.95)*0.2+(AY418/0.95)*0.2)*0.71+30</f>
        <v>71.402012536291281</v>
      </c>
      <c r="AX418" s="45">
        <f>(BI418*0.3+BK418*0.2+BM418*0.2+AY418*0.1+BN418*0.2)*0.8+30</f>
        <v>59.406643824044821</v>
      </c>
      <c r="AY418" s="47">
        <f>(BI418*0.2+BK418*0.2+BM418*0.2+(AQ418/0.96)*0.45)*0.79+30</f>
        <v>66.868459888059704</v>
      </c>
      <c r="AZ418" s="28">
        <f>(BI418*0.2+BJ418*0.3+(AC418/11)*0.3+(AR418/0.96)*0.1+BM418*0.1+(AY418/0.96)*0.1)*0.65+40</f>
        <v>72.431301149797548</v>
      </c>
      <c r="BA418" s="49">
        <f>IF(C418="C",(((AY418/0.95)*0.35+(AU418/0.95)*0.2+BK418*0.45)*0.55+30),IF(C418="PF",(((AY418/0.95)*0.4+(AU418/0.95)*0.25+BK418*0.35)*0.65+35),(((T418/6.3)*0.1+(AY418/0.95)*0.35+(AU418/0.95)*0.2+BK418*0.35)*0.65+40)))</f>
        <v>65.938294674373466</v>
      </c>
      <c r="BB418" s="45">
        <f>(BL418*0.3+BJ418*0.3+BI418*0.1+BN418*0.1+(AH418/2.8)*0.25)*0.62+40</f>
        <v>69.47937952862047</v>
      </c>
      <c r="BC418" s="5">
        <f>((D418-39)/-0.2)*0.5+50</f>
        <v>80</v>
      </c>
      <c r="BD418" s="5">
        <f>((F418-69)/0.19)*0.45+55</f>
        <v>85.78947368421052</v>
      </c>
      <c r="BE418" s="5">
        <f>((F418-85)/-0.16)*0.45+55</f>
        <v>63.4375</v>
      </c>
      <c r="BF418" s="5">
        <f>((G418-161)/1.34)*0.45+55</f>
        <v>83.208955223880594</v>
      </c>
      <c r="BG418" s="5">
        <f>((G418-295)/-1.34)*0.45+55</f>
        <v>71.791044776119406</v>
      </c>
      <c r="BH418" s="5">
        <f>(M418/29.81)*0.45+55</f>
        <v>56.932237504193225</v>
      </c>
      <c r="BI418" s="5">
        <f>((D418-39)/-0.2)</f>
        <v>60</v>
      </c>
      <c r="BJ418" s="5">
        <f>((F418-69)/0.19)</f>
        <v>68.421052631578945</v>
      </c>
      <c r="BK418" s="5">
        <f>((F418-85)/-0.16)</f>
        <v>18.75</v>
      </c>
      <c r="BL418" s="5">
        <f>((G418-161)/1.34)</f>
        <v>62.686567164179102</v>
      </c>
      <c r="BM418" s="5">
        <f>((G418-295)/-1.34)</f>
        <v>37.31343283582089</v>
      </c>
      <c r="BN418" s="5">
        <f>(M418/29.81)</f>
        <v>4.2938611204293862</v>
      </c>
      <c r="BP418" s="51" t="s">
        <v>791</v>
      </c>
      <c r="BQ418" s="51" t="s">
        <v>787</v>
      </c>
      <c r="BS418">
        <v>45</v>
      </c>
    </row>
    <row r="419" spans="1:71" x14ac:dyDescent="0.25">
      <c r="A419" s="1">
        <v>61</v>
      </c>
      <c r="B419" s="1" t="s">
        <v>119</v>
      </c>
      <c r="C419" s="1" t="s">
        <v>25</v>
      </c>
      <c r="D419" s="1">
        <v>35</v>
      </c>
      <c r="E419" s="4">
        <f>(F419-5)</f>
        <v>76</v>
      </c>
      <c r="F419">
        <v>81</v>
      </c>
      <c r="G419">
        <v>254</v>
      </c>
      <c r="H419" t="s">
        <v>594</v>
      </c>
      <c r="I419" s="1" t="s">
        <v>587</v>
      </c>
      <c r="J419" s="1" t="s">
        <v>67</v>
      </c>
      <c r="K419" s="1">
        <v>36</v>
      </c>
      <c r="L419" s="1">
        <v>4</v>
      </c>
      <c r="M419" s="1">
        <v>486</v>
      </c>
      <c r="N419" s="12">
        <v>42</v>
      </c>
      <c r="O419" s="12">
        <v>95</v>
      </c>
      <c r="P419" s="12">
        <v>0.442</v>
      </c>
      <c r="Q419" s="7">
        <v>0</v>
      </c>
      <c r="R419" s="7">
        <v>1</v>
      </c>
      <c r="S419" s="7">
        <v>0</v>
      </c>
      <c r="T419" s="1">
        <v>42</v>
      </c>
      <c r="U419" s="1">
        <v>94</v>
      </c>
      <c r="V419" s="1">
        <v>0.44700000000000001</v>
      </c>
      <c r="W419" s="1">
        <v>0.442</v>
      </c>
      <c r="X419" s="16">
        <v>12</v>
      </c>
      <c r="Y419" s="16">
        <v>23</v>
      </c>
      <c r="Z419" s="16">
        <v>0.52200000000000002</v>
      </c>
      <c r="AA419" s="20">
        <v>28</v>
      </c>
      <c r="AB419" s="20">
        <v>72</v>
      </c>
      <c r="AC419" s="20">
        <v>100</v>
      </c>
      <c r="AD419" s="32">
        <v>22</v>
      </c>
      <c r="AE419" s="34">
        <v>17</v>
      </c>
      <c r="AF419" s="30">
        <v>25</v>
      </c>
      <c r="AG419" s="1">
        <v>18</v>
      </c>
      <c r="AH419" s="1">
        <v>54</v>
      </c>
      <c r="AI419" s="1">
        <v>96</v>
      </c>
      <c r="AJ419" s="1"/>
      <c r="AK419" s="4">
        <f>(AVERAGE(AM419:BB419)/0.87)*0.85+10</f>
        <v>69.77508422730449</v>
      </c>
      <c r="AL419" s="4">
        <f>AVERAGE(AM419:BB419)</f>
        <v>61.181556797358724</v>
      </c>
      <c r="AM419" s="14">
        <f>((P419*100)*0.5+(N419/6.59)*0.5)*0.66+45</f>
        <v>61.689186646433996</v>
      </c>
      <c r="AN419" s="10">
        <f>(BS419-MIN(BS$2:BS$493))/(MAX(BS$2:BS$493)-MIN(BS$2:BS$493))*61 +45</f>
        <v>45</v>
      </c>
      <c r="AO419" s="18">
        <f>IF(Y419&gt;50,((Z419*107)*0.9+(X419/5)*0.1)*0.7+30,((Z419*90)*0.5+(X419/5)*0.5)*0.7+40)</f>
        <v>57.283000000000001</v>
      </c>
      <c r="AP419" s="39">
        <f>((AZ419/0.96)*0.4+(AS419/0.96)*0.3+(T419/6.3)*0.4)*0.6+40</f>
        <v>68.945328274516868</v>
      </c>
      <c r="AQ419" s="37">
        <f>(AE419/1.5)*0.57+47</f>
        <v>53.46</v>
      </c>
      <c r="AR419" s="24">
        <f>((AF419/1.8)*0.8+(F419/0.8)*0.2)*0.73+40</f>
        <v>62.893611111111113</v>
      </c>
      <c r="AS419" s="22">
        <f>((AA419/3)*0.6+(AC419/9)*0.2+(AZ419/0.96)*0.2)*0.75+40</f>
        <v>56.353563603459328</v>
      </c>
      <c r="AT419" s="26">
        <f>((AB419/7)*0.65+(AC419/9)*0.2+(AZ419/0.96)*0.25)*0.6+47</f>
        <v>62.831658841554564</v>
      </c>
      <c r="AU419" s="43">
        <f>((AD419/5.5)*0.95+(AY419/0.95)*0.17)*0.67+40</f>
        <v>49.948449075657891</v>
      </c>
      <c r="AV419" s="37">
        <f>(((AG419-321)/-3.21)*0.1+(AU419/0.95)*0.57+(AS419/0.95)*0.2+(AI419/20)*0.2)*0.6+40</f>
        <v>71.339337945332446</v>
      </c>
      <c r="AW419" s="42">
        <f>((AQ419/0.95)*0.4+(AS419/0.95)*0.2+(AR419/0.95)*0.2+(AY419/0.95)*0.2)*0.71+30</f>
        <v>73.034730656668074</v>
      </c>
      <c r="AX419" s="45">
        <f>(BI419*0.3+BK419*0.2+BM419*0.2+AY419*0.1+BN419*0.2)*0.8+30</f>
        <v>51.243341787377275</v>
      </c>
      <c r="AY419" s="47">
        <f>(BI419*0.2+BK419*0.2+BM419*0.2+(AQ419/0.96)*0.45)*0.79+30</f>
        <v>61.741234608208956</v>
      </c>
      <c r="AZ419" s="28">
        <f>(BI419*0.2+BJ419*0.3+(AC419/11)*0.3+(AR419/0.96)*0.1+BM419*0.1+(AY419/0.96)*0.1)*0.65+40</f>
        <v>67.116140395473025</v>
      </c>
      <c r="BA419" s="49">
        <f>IF(C419="C",(((AY419/0.95)*0.35+(AU419/0.95)*0.2+BK419*0.45)*0.55+30),IF(C419="PF",(((AY419/0.95)*0.4+(AU419/0.95)*0.25+BK419*0.35)*0.65+35),(((T419/6.3)*0.1+(AY419/0.95)*0.35+(AU419/0.95)*0.2+BK419*0.35)*0.65+40)))</f>
        <v>66.128914708346031</v>
      </c>
      <c r="BB419" s="45">
        <f>(BL419*0.3+BJ419*0.3+BI419*0.1+BN419*0.1+(AH419/2.8)*0.25)*0.62+40</f>
        <v>69.896411103600016</v>
      </c>
      <c r="BC419" s="5">
        <f>((D419-39)/-0.2)*0.5+50</f>
        <v>60</v>
      </c>
      <c r="BD419" s="5">
        <f>((F419-69)/0.19)*0.45+55</f>
        <v>83.421052631578945</v>
      </c>
      <c r="BE419" s="5">
        <f>((F419-85)/-0.16)*0.45+55</f>
        <v>66.25</v>
      </c>
      <c r="BF419" s="5">
        <f>((G419-161)/1.34)*0.45+55</f>
        <v>86.231343283582078</v>
      </c>
      <c r="BG419" s="5">
        <f>((G419-295)/-1.34)*0.45+55</f>
        <v>68.768656716417908</v>
      </c>
      <c r="BH419" s="5">
        <f>(M419/29.81)*0.45+55</f>
        <v>62.336464273733647</v>
      </c>
      <c r="BI419" s="5">
        <f>((D419-39)/-0.2)</f>
        <v>20</v>
      </c>
      <c r="BJ419" s="5">
        <f>((F419-69)/0.19)</f>
        <v>63.157894736842103</v>
      </c>
      <c r="BK419" s="5">
        <f>((F419-85)/-0.16)</f>
        <v>25</v>
      </c>
      <c r="BL419" s="5">
        <f>((G419-161)/1.34)</f>
        <v>69.402985074626855</v>
      </c>
      <c r="BM419" s="5">
        <f>((G419-295)/-1.34)</f>
        <v>30.597014925373134</v>
      </c>
      <c r="BN419" s="5">
        <f>(M419/29.81)</f>
        <v>16.303253941630327</v>
      </c>
      <c r="BP419" s="51" t="s">
        <v>800</v>
      </c>
      <c r="BQ419" s="51" t="s">
        <v>787</v>
      </c>
      <c r="BS419">
        <v>45</v>
      </c>
    </row>
    <row r="420" spans="1:71" x14ac:dyDescent="0.25">
      <c r="A420" s="1">
        <v>329</v>
      </c>
      <c r="B420" s="1" t="s">
        <v>391</v>
      </c>
      <c r="C420" s="1" t="s">
        <v>25</v>
      </c>
      <c r="D420" s="1">
        <v>23</v>
      </c>
      <c r="E420" s="4">
        <f>(F420-5)</f>
        <v>77</v>
      </c>
      <c r="F420">
        <v>82</v>
      </c>
      <c r="G420">
        <v>218</v>
      </c>
      <c r="H420" t="s">
        <v>728</v>
      </c>
      <c r="I420" s="1" t="s">
        <v>587</v>
      </c>
      <c r="J420" s="1" t="s">
        <v>103</v>
      </c>
      <c r="K420" s="1">
        <v>3</v>
      </c>
      <c r="L420" s="1">
        <v>0</v>
      </c>
      <c r="M420" s="1">
        <v>2</v>
      </c>
      <c r="N420" s="12">
        <v>1</v>
      </c>
      <c r="O420" s="12">
        <v>1</v>
      </c>
      <c r="P420" s="12">
        <v>1</v>
      </c>
      <c r="Q420" s="7">
        <v>0</v>
      </c>
      <c r="R420" s="7">
        <v>0</v>
      </c>
      <c r="S420" s="7"/>
      <c r="T420" s="1">
        <v>1</v>
      </c>
      <c r="U420" s="1">
        <v>1</v>
      </c>
      <c r="V420" s="1">
        <v>1</v>
      </c>
      <c r="W420" s="1">
        <v>1</v>
      </c>
      <c r="X420" s="16">
        <v>0</v>
      </c>
      <c r="Y420" s="16">
        <v>0</v>
      </c>
      <c r="Z420" s="16"/>
      <c r="AA420" s="20">
        <v>0</v>
      </c>
      <c r="AB420" s="20">
        <v>1</v>
      </c>
      <c r="AC420" s="20">
        <v>1</v>
      </c>
      <c r="AD420" s="32">
        <v>0</v>
      </c>
      <c r="AE420" s="34">
        <v>0</v>
      </c>
      <c r="AF420" s="30">
        <v>0</v>
      </c>
      <c r="AG420" s="1">
        <v>0</v>
      </c>
      <c r="AH420" s="1">
        <v>1</v>
      </c>
      <c r="AI420" s="1">
        <v>2</v>
      </c>
      <c r="AJ420" s="1"/>
      <c r="AK420" s="4">
        <f>(AVERAGE(AM420:BB420)/0.87)*0.85+10</f>
        <v>69.996267547692895</v>
      </c>
      <c r="AL420" s="4">
        <f>AVERAGE(AM420:BB420)</f>
        <v>61.407944431168019</v>
      </c>
      <c r="AM420" s="14">
        <f>((P420*100)*0.5+(N420/6.59)*0.5)*0.66+45</f>
        <v>78.050075872534137</v>
      </c>
      <c r="AN420" s="10">
        <f>(BS420-MIN(BS$2:BS$493))/(MAX(BS$2:BS$493)-MIN(BS$2:BS$493))*61 +45</f>
        <v>45</v>
      </c>
      <c r="AO420" s="18">
        <f>IF(Y420&gt;50,((Z420*107)*0.9+(X420/5)*0.1)*0.7+30,((Z420*90)*0.5+(X420/5)*0.5)*0.7+40)</f>
        <v>40</v>
      </c>
      <c r="AP420" s="39">
        <f>((AZ420/0.96)*0.4+(AS420/0.96)*0.3+(T420/6.3)*0.4)*0.6+40</f>
        <v>68.794969046351952</v>
      </c>
      <c r="AQ420" s="37">
        <f>(AE420/1.5)*0.57+47</f>
        <v>47</v>
      </c>
      <c r="AR420" s="24">
        <f>((AF420/1.8)*0.8+(F420/0.8)*0.2)*0.73+40</f>
        <v>54.965000000000003</v>
      </c>
      <c r="AS420" s="22">
        <f>((AA420/3)*0.6+(AC420/9)*0.2+(AZ420/0.96)*0.2)*0.75+40</f>
        <v>51.906875790166922</v>
      </c>
      <c r="AT420" s="26">
        <f>((AB420/7)*0.65+(AC420/9)*0.2+(AZ420/0.96)*0.25)*0.6+47</f>
        <v>58.959256742547879</v>
      </c>
      <c r="AU420" s="43">
        <f>((AD420/5.5)*0.95+(AY420/0.95)*0.17)*0.67+40</f>
        <v>48.64276700657895</v>
      </c>
      <c r="AV420" s="37">
        <f>(((AG420-321)/-3.21)*0.1+(AU420/0.95)*0.57+(AS420/0.95)*0.2+(AI420/20)*0.2)*0.6+40</f>
        <v>70.080054116915818</v>
      </c>
      <c r="AW420" s="42">
        <f>((AQ420/0.95)*0.4+(AS420/0.95)*0.2+(AR420/0.95)*0.2+(AY420/0.95)*0.2)*0.71+30</f>
        <v>70.800062971604831</v>
      </c>
      <c r="AX420" s="45">
        <f>(BI420*0.3+BK420*0.2+BM420*0.2+AY420*0.1+BN420*0.2)*0.8+30</f>
        <v>67.171667861756305</v>
      </c>
      <c r="AY420" s="47">
        <f>(BI420*0.2+BK420*0.2+BM420*0.2+(AQ420/0.96)*0.45)*0.79+30</f>
        <v>72.08629197761195</v>
      </c>
      <c r="AZ420" s="28">
        <f>(BI420*0.2+BJ420*0.3+(AC420/11)*0.3+(AR420/0.96)*0.1+BM420*0.1+(AY420/0.96)*0.1)*0.65+40</f>
        <v>76.097338390401646</v>
      </c>
      <c r="BA420" s="49">
        <f>IF(C420="C",(((AY420/0.95)*0.35+(AU420/0.95)*0.2+BK420*0.45)*0.55+30),IF(C420="PF",(((AY420/0.95)*0.4+(AU420/0.95)*0.25+BK420*0.35)*0.65+35),(((T420/6.3)*0.1+(AY420/0.95)*0.35+(AU420/0.95)*0.2+BK420*0.35)*0.65+40)))</f>
        <v>67.314978213419153</v>
      </c>
      <c r="BB420" s="45">
        <f>(BL420*0.3+BJ420*0.3+BI420*0.1+BN420*0.1+(AH420/2.8)*0.25)*0.62+40</f>
        <v>65.657772908798705</v>
      </c>
      <c r="BC420" s="5">
        <f>((D420-39)/-0.2)*0.5+50</f>
        <v>90</v>
      </c>
      <c r="BD420" s="5">
        <f>((F420-69)/0.19)*0.45+55</f>
        <v>85.78947368421052</v>
      </c>
      <c r="BE420" s="5">
        <f>((F420-85)/-0.16)*0.45+55</f>
        <v>63.4375</v>
      </c>
      <c r="BF420" s="5">
        <f>((G420-161)/1.34)*0.45+55</f>
        <v>74.141791044776113</v>
      </c>
      <c r="BG420" s="5">
        <f>((G420-295)/-1.34)*0.45+55</f>
        <v>80.858208955223887</v>
      </c>
      <c r="BH420" s="5">
        <f>(M420/29.81)*0.45+55</f>
        <v>55.030191211003022</v>
      </c>
      <c r="BI420" s="5">
        <f>((D420-39)/-0.2)</f>
        <v>80</v>
      </c>
      <c r="BJ420" s="5">
        <f>((F420-69)/0.19)</f>
        <v>68.421052631578945</v>
      </c>
      <c r="BK420" s="5">
        <f>((F420-85)/-0.16)</f>
        <v>18.75</v>
      </c>
      <c r="BL420" s="5">
        <f>((G420-161)/1.34)</f>
        <v>42.537313432835816</v>
      </c>
      <c r="BM420" s="5">
        <f>((G420-295)/-1.34)</f>
        <v>57.462686567164177</v>
      </c>
      <c r="BN420" s="5">
        <f>(M420/29.81)</f>
        <v>6.7091580006709159E-2</v>
      </c>
      <c r="BP420" s="51" t="s">
        <v>795</v>
      </c>
      <c r="BQ420" s="51" t="s">
        <v>781</v>
      </c>
      <c r="BS420">
        <v>45</v>
      </c>
    </row>
    <row r="421" spans="1:71" x14ac:dyDescent="0.25">
      <c r="A421" s="1">
        <v>149</v>
      </c>
      <c r="B421" s="1" t="s">
        <v>210</v>
      </c>
      <c r="C421" s="1" t="s">
        <v>33</v>
      </c>
      <c r="D421" s="1">
        <v>25</v>
      </c>
      <c r="E421" s="4">
        <f>(F421-5)</f>
        <v>78</v>
      </c>
      <c r="F421">
        <v>83</v>
      </c>
      <c r="G421">
        <v>265</v>
      </c>
      <c r="H421" t="s">
        <v>727</v>
      </c>
      <c r="I421" s="1" t="s">
        <v>729</v>
      </c>
      <c r="J421" s="1" t="s">
        <v>79</v>
      </c>
      <c r="K421" s="1">
        <v>46</v>
      </c>
      <c r="L421" s="1">
        <v>7</v>
      </c>
      <c r="M421" s="1">
        <v>504</v>
      </c>
      <c r="N421" s="12">
        <v>76</v>
      </c>
      <c r="O421" s="12">
        <v>139</v>
      </c>
      <c r="P421" s="12">
        <v>0.54700000000000004</v>
      </c>
      <c r="Q421" s="7">
        <v>0</v>
      </c>
      <c r="R421" s="7">
        <v>0</v>
      </c>
      <c r="S421" s="7"/>
      <c r="T421" s="1">
        <v>76</v>
      </c>
      <c r="U421" s="1">
        <v>139</v>
      </c>
      <c r="V421" s="1">
        <v>0.54700000000000004</v>
      </c>
      <c r="W421" s="1">
        <v>0.54700000000000004</v>
      </c>
      <c r="X421" s="16">
        <v>49</v>
      </c>
      <c r="Y421" s="16">
        <v>78</v>
      </c>
      <c r="Z421" s="16">
        <v>0.628</v>
      </c>
      <c r="AA421" s="20">
        <v>60</v>
      </c>
      <c r="AB421" s="20">
        <v>95</v>
      </c>
      <c r="AC421" s="20">
        <v>155</v>
      </c>
      <c r="AD421" s="32">
        <v>9</v>
      </c>
      <c r="AE421" s="34">
        <v>7</v>
      </c>
      <c r="AF421" s="30">
        <v>42</v>
      </c>
      <c r="AG421" s="1">
        <v>32</v>
      </c>
      <c r="AH421" s="1">
        <v>77</v>
      </c>
      <c r="AI421" s="1">
        <v>201</v>
      </c>
      <c r="AJ421" s="1"/>
      <c r="AK421" s="4">
        <f>(AVERAGE(AM421:BB421)/0.87)*0.85+10</f>
        <v>73.156924954653007</v>
      </c>
      <c r="AL421" s="4">
        <f>AVERAGE(AM421:BB421)</f>
        <v>64.642970247703673</v>
      </c>
      <c r="AM421" s="14">
        <f>((P421*100)*0.5+(N421/6.59)*0.5)*0.66+45</f>
        <v>66.856766312594843</v>
      </c>
      <c r="AN421" s="10">
        <f>(BS421-MIN(BS$2:BS$493))/(MAX(BS$2:BS$493)-MIN(BS$2:BS$493))*61 +45</f>
        <v>45</v>
      </c>
      <c r="AO421" s="18">
        <f>IF(Y421&gt;50,((Z421*107)*0.9+(X421/5)*0.1)*0.7+30,((Z421*90)*0.5+(X421/5)*0.5)*0.7+40)</f>
        <v>73.019479999999987</v>
      </c>
      <c r="AP421" s="39">
        <f>((AZ421/0.96)*0.4+(AS421/0.96)*0.3+(T421/6.3)*0.4)*0.6+40</f>
        <v>73.996564480206658</v>
      </c>
      <c r="AQ421" s="37">
        <f>(AE421/1.5)*0.57+47</f>
        <v>49.66</v>
      </c>
      <c r="AR421" s="24">
        <f>((AF421/1.8)*0.8+(F421/0.8)*0.2)*0.73+40</f>
        <v>68.774166666666673</v>
      </c>
      <c r="AS421" s="22">
        <f>((AA421/3)*0.6+(AC421/9)*0.2+(AZ421/0.96)*0.2)*0.75+40</f>
        <v>63.571837604644422</v>
      </c>
      <c r="AT421" s="26">
        <f>((AB421/7)*0.65+(AC421/9)*0.2+(AZ421/0.96)*0.25)*0.6+47</f>
        <v>66.348028080834894</v>
      </c>
      <c r="AU421" s="43">
        <f>((AD421/5.5)*0.95+(AY421/0.95)*0.17)*0.67+40</f>
        <v>48.83015120783493</v>
      </c>
      <c r="AV421" s="37">
        <f>(((AG421-321)/-3.21)*0.1+(AU421/0.95)*0.57+(AS421/0.95)*0.2+(AI421/20)*0.2)*0.6+40</f>
        <v>72.216850449022587</v>
      </c>
      <c r="AW421" s="42">
        <f>((AQ421/0.95)*0.4+(AS421/0.95)*0.2+(AR421/0.95)*0.2+(AY421/0.95)*0.2)*0.71+30</f>
        <v>74.338085448935658</v>
      </c>
      <c r="AX421" s="45">
        <f>(BI421*0.3+BK421*0.2+BM421*0.2+AY421*0.1+BN421*0.2)*0.8+30</f>
        <v>60.284184632736185</v>
      </c>
      <c r="AY421" s="47">
        <f>(BI421*0.2+BK421*0.2+BM421*0.2+(AQ421/0.96)*0.45)*0.79+30</f>
        <v>64.962032182835827</v>
      </c>
      <c r="AZ421" s="28">
        <f>(BI421*0.2+BJ421*0.3+(AC421/11)*0.3+(AR421/0.96)*0.1+BM421*0.1+(AY421/0.96)*0.1)*0.65+40</f>
        <v>76.726427336390941</v>
      </c>
      <c r="BA421" s="49">
        <f>IF(C421="C",(((AY421/0.95)*0.35+(AU421/0.95)*0.2+BK421*0.45)*0.55+30),IF(C421="PF",(((AY421/0.95)*0.4+(AU421/0.95)*0.25+BK421*0.35)*0.65+35),(((T421/6.3)*0.1+(AY421/0.95)*0.35+(AU421/0.95)*0.2+BK421*0.35)*0.65+40)))</f>
        <v>51.911126661113414</v>
      </c>
      <c r="BB421" s="45">
        <f>(BL421*0.3+BJ421*0.3+BI421*0.1+BN421*0.1+(AH421/2.8)*0.25)*0.62+40</f>
        <v>77.791822899441939</v>
      </c>
      <c r="BC421" s="5">
        <f>((D421-39)/-0.2)*0.5+50</f>
        <v>85</v>
      </c>
      <c r="BD421" s="5">
        <f>((F421-69)/0.19)*0.45+55</f>
        <v>88.15789473684211</v>
      </c>
      <c r="BE421" s="5">
        <f>((F421-85)/-0.16)*0.45+55</f>
        <v>60.625</v>
      </c>
      <c r="BF421" s="5">
        <f>((G421-161)/1.34)*0.45+55</f>
        <v>89.925373134328368</v>
      </c>
      <c r="BG421" s="5">
        <f>((G421-295)/-1.34)*0.45+55</f>
        <v>65.074626865671647</v>
      </c>
      <c r="BH421" s="5">
        <f>(M421/29.81)*0.45+55</f>
        <v>62.60818517276082</v>
      </c>
      <c r="BI421" s="5">
        <f>((D421-39)/-0.2)</f>
        <v>70</v>
      </c>
      <c r="BJ421" s="5">
        <f>((F421-69)/0.19)</f>
        <v>73.684210526315795</v>
      </c>
      <c r="BK421" s="5">
        <f>((F421-85)/-0.16)</f>
        <v>12.5</v>
      </c>
      <c r="BL421" s="5">
        <f>((G421-161)/1.34)</f>
        <v>77.611940298507463</v>
      </c>
      <c r="BM421" s="5">
        <f>((G421-295)/-1.34)</f>
        <v>22.388059701492537</v>
      </c>
      <c r="BN421" s="5">
        <f>(M421/29.81)</f>
        <v>16.907078161690709</v>
      </c>
      <c r="BP421" s="51" t="s">
        <v>785</v>
      </c>
      <c r="BQ421" s="51" t="s">
        <v>787</v>
      </c>
      <c r="BS421">
        <v>45</v>
      </c>
    </row>
    <row r="422" spans="1:71" x14ac:dyDescent="0.25">
      <c r="A422" s="1">
        <v>7</v>
      </c>
      <c r="B422" s="1" t="s">
        <v>42</v>
      </c>
      <c r="C422" s="1" t="s">
        <v>25</v>
      </c>
      <c r="D422" s="1">
        <v>23</v>
      </c>
      <c r="E422" s="4">
        <f>(F422-5)</f>
        <v>77</v>
      </c>
      <c r="F422">
        <v>82</v>
      </c>
      <c r="G422">
        <v>240</v>
      </c>
      <c r="H422" t="s">
        <v>586</v>
      </c>
      <c r="I422" s="1" t="s">
        <v>604</v>
      </c>
      <c r="J422" s="1" t="s">
        <v>43</v>
      </c>
      <c r="K422" s="1">
        <v>41</v>
      </c>
      <c r="L422" s="1">
        <v>9</v>
      </c>
      <c r="M422" s="1">
        <v>540</v>
      </c>
      <c r="N422" s="12">
        <v>40</v>
      </c>
      <c r="O422" s="12">
        <v>78</v>
      </c>
      <c r="P422" s="12">
        <v>0.51300000000000001</v>
      </c>
      <c r="Q422" s="7">
        <v>0</v>
      </c>
      <c r="R422" s="7">
        <v>5</v>
      </c>
      <c r="S422" s="7">
        <v>0</v>
      </c>
      <c r="T422" s="1">
        <v>40</v>
      </c>
      <c r="U422" s="1">
        <v>73</v>
      </c>
      <c r="V422" s="1">
        <v>0.54800000000000004</v>
      </c>
      <c r="W422" s="1">
        <v>0.51300000000000001</v>
      </c>
      <c r="X422" s="16">
        <v>13</v>
      </c>
      <c r="Y422" s="16">
        <v>27</v>
      </c>
      <c r="Z422" s="16">
        <v>0.48099999999999998</v>
      </c>
      <c r="AA422" s="20">
        <v>78</v>
      </c>
      <c r="AB422" s="20">
        <v>98</v>
      </c>
      <c r="AC422" s="20">
        <v>176</v>
      </c>
      <c r="AD422" s="32">
        <v>28</v>
      </c>
      <c r="AE422" s="34">
        <v>17</v>
      </c>
      <c r="AF422" s="30">
        <v>16</v>
      </c>
      <c r="AG422" s="1">
        <v>17</v>
      </c>
      <c r="AH422" s="1">
        <v>96</v>
      </c>
      <c r="AI422" s="1">
        <v>93</v>
      </c>
      <c r="AJ422" s="1"/>
      <c r="AK422" s="4">
        <f>(AVERAGE(AM422:BB422)/0.87)*0.85+10</f>
        <v>73.985790337829286</v>
      </c>
      <c r="AL422" s="4">
        <f>AVERAGE(AM422:BB422)</f>
        <v>65.491338345778217</v>
      </c>
      <c r="AM422" s="14">
        <f>((P422*100)*0.5+(N422/6.59)*0.5)*0.66+45</f>
        <v>63.932034901365711</v>
      </c>
      <c r="AN422" s="10">
        <f>(BS422-MIN(BS$2:BS$493))/(MAX(BS$2:BS$493)-MIN(BS$2:BS$493))*61 +45</f>
        <v>45</v>
      </c>
      <c r="AO422" s="18">
        <f>IF(Y422&gt;50,((Z422*107)*0.9+(X422/5)*0.1)*0.7+30,((Z422*90)*0.5+(X422/5)*0.5)*0.7+40)</f>
        <v>56.061499999999995</v>
      </c>
      <c r="AP422" s="39">
        <f>((AZ422/0.96)*0.4+(AS422/0.96)*0.3+(T422/6.3)*0.4)*0.6+40</f>
        <v>73.684059074841457</v>
      </c>
      <c r="AQ422" s="37">
        <f>(AE422/1.5)*0.57+47</f>
        <v>53.46</v>
      </c>
      <c r="AR422" s="24">
        <f>((AF422/1.8)*0.8+(F422/0.8)*0.2)*0.73+40</f>
        <v>60.156111111111109</v>
      </c>
      <c r="AS422" s="22">
        <f>((AA422/3)*0.6+(AC422/9)*0.2+(AZ422/0.96)*0.2)*0.75+40</f>
        <v>66.894312103141402</v>
      </c>
      <c r="AT422" s="26">
        <f>((AB422/7)*0.65+(AC422/9)*0.2+(AZ422/0.96)*0.25)*0.6+47</f>
        <v>67.067645436474749</v>
      </c>
      <c r="AU422" s="43">
        <f>((AD422/5.5)*0.95+(AY422/0.95)*0.17)*0.67+40</f>
        <v>51.85893455412679</v>
      </c>
      <c r="AV422" s="37">
        <f>(((AG422-321)/-3.21)*0.1+(AU422/0.95)*0.57+(AS422/0.95)*0.2+(AI422/20)*0.2)*0.6+40</f>
        <v>73.359267274747182</v>
      </c>
      <c r="AW422" s="42">
        <f>((AQ422/0.95)*0.4+(AS422/0.95)*0.2+(AR422/0.95)*0.2+(AY422/0.95)*0.2)*0.71+30</f>
        <v>75.717259348356606</v>
      </c>
      <c r="AX422" s="45">
        <f>(BI422*0.3+BK422*0.2+BM422*0.2+AY422*0.1+BN422*0.2)*0.8+30</f>
        <v>67.416278905543564</v>
      </c>
      <c r="AY422" s="47">
        <f>(BI422*0.2+BK422*0.2+BM422*0.2+(AQ422/0.96)*0.45)*0.79+30</f>
        <v>71.884480876865666</v>
      </c>
      <c r="AZ422" s="28">
        <f>(BI422*0.2+BJ422*0.3+(AC422/11)*0.3+(AR422/0.96)*0.1+BM422*0.1+(AY422/0.96)*0.1)*0.65+40</f>
        <v>78.470264126771681</v>
      </c>
      <c r="BA422" s="49">
        <f>IF(C422="C",(((AY422/0.95)*0.35+(AU422/0.95)*0.2+BK422*0.45)*0.55+30),IF(C422="PF",(((AY422/0.95)*0.4+(AU422/0.95)*0.25+BK422*0.35)*0.65+35),(((T422/6.3)*0.1+(AY422/0.95)*0.35+(AU422/0.95)*0.2+BK422*0.35)*0.65+40)))</f>
        <v>67.809879624242825</v>
      </c>
      <c r="BB422" s="45">
        <f>(BL422*0.3+BJ422*0.3+BI422*0.1+BN422*0.1+(AH422/2.8)*0.25)*0.62+40</f>
        <v>75.089386194862755</v>
      </c>
      <c r="BC422" s="5">
        <f>((D422-39)/-0.2)*0.5+50</f>
        <v>90</v>
      </c>
      <c r="BD422" s="5">
        <f>((F422-69)/0.19)*0.45+55</f>
        <v>85.78947368421052</v>
      </c>
      <c r="BE422" s="5">
        <f>((F422-85)/-0.16)*0.45+55</f>
        <v>63.4375</v>
      </c>
      <c r="BF422" s="5">
        <f>((G422-161)/1.34)*0.45+55</f>
        <v>81.52985074626865</v>
      </c>
      <c r="BG422" s="5">
        <f>((G422-295)/-1.34)*0.45+55</f>
        <v>73.470149253731336</v>
      </c>
      <c r="BH422" s="5">
        <f>(M422/29.81)*0.45+55</f>
        <v>63.151626970815165</v>
      </c>
      <c r="BI422" s="5">
        <f>((D422-39)/-0.2)</f>
        <v>80</v>
      </c>
      <c r="BJ422" s="5">
        <f>((F422-69)/0.19)</f>
        <v>68.421052631578945</v>
      </c>
      <c r="BK422" s="5">
        <f>((F422-85)/-0.16)</f>
        <v>18.75</v>
      </c>
      <c r="BL422" s="5">
        <f>((G422-161)/1.34)</f>
        <v>58.955223880597011</v>
      </c>
      <c r="BM422" s="5">
        <f>((G422-295)/-1.34)</f>
        <v>41.044776119402982</v>
      </c>
      <c r="BN422" s="5">
        <f>(M422/29.81)</f>
        <v>18.114726601811473</v>
      </c>
      <c r="BP422" s="51" t="s">
        <v>786</v>
      </c>
      <c r="BQ422" s="51" t="s">
        <v>790</v>
      </c>
      <c r="BS422">
        <v>45</v>
      </c>
    </row>
    <row r="423" spans="1:71" x14ac:dyDescent="0.25">
      <c r="A423" s="1">
        <v>119</v>
      </c>
      <c r="B423" s="1" t="s">
        <v>178</v>
      </c>
      <c r="C423" s="1" t="s">
        <v>25</v>
      </c>
      <c r="D423" s="1">
        <v>29</v>
      </c>
      <c r="E423" s="4">
        <f>(F423-5)</f>
        <v>76</v>
      </c>
      <c r="F423">
        <v>81</v>
      </c>
      <c r="G423">
        <v>289</v>
      </c>
      <c r="H423" t="s">
        <v>646</v>
      </c>
      <c r="I423" s="1" t="s">
        <v>653</v>
      </c>
      <c r="J423" s="1" t="s">
        <v>84</v>
      </c>
      <c r="K423" s="1">
        <v>74</v>
      </c>
      <c r="L423" s="1">
        <v>0</v>
      </c>
      <c r="M423" s="1">
        <v>904</v>
      </c>
      <c r="N423" s="12">
        <v>117</v>
      </c>
      <c r="O423" s="12">
        <v>255</v>
      </c>
      <c r="P423" s="12">
        <v>0.45900000000000002</v>
      </c>
      <c r="Q423" s="7">
        <v>0</v>
      </c>
      <c r="R423" s="7">
        <v>4</v>
      </c>
      <c r="S423" s="7">
        <v>0</v>
      </c>
      <c r="T423" s="1">
        <v>117</v>
      </c>
      <c r="U423" s="1">
        <v>251</v>
      </c>
      <c r="V423" s="1">
        <v>0.46600000000000003</v>
      </c>
      <c r="W423" s="1">
        <v>0.45900000000000002</v>
      </c>
      <c r="X423" s="16">
        <v>60</v>
      </c>
      <c r="Y423" s="16">
        <v>95</v>
      </c>
      <c r="Z423" s="16">
        <v>0.63200000000000001</v>
      </c>
      <c r="AA423" s="20">
        <v>43</v>
      </c>
      <c r="AB423" s="20">
        <v>126</v>
      </c>
      <c r="AC423" s="20">
        <v>169</v>
      </c>
      <c r="AD423" s="32">
        <v>39</v>
      </c>
      <c r="AE423" s="34">
        <v>41</v>
      </c>
      <c r="AF423" s="30">
        <v>21</v>
      </c>
      <c r="AG423" s="1">
        <v>39</v>
      </c>
      <c r="AH423" s="1">
        <v>132</v>
      </c>
      <c r="AI423" s="1">
        <v>294</v>
      </c>
      <c r="AJ423" s="1"/>
      <c r="AK423" s="4">
        <f>(AVERAGE(AM423:BB423)/0.87)*0.85+10</f>
        <v>74.428025356714073</v>
      </c>
      <c r="AL423" s="4">
        <f>AVERAGE(AM423:BB423)</f>
        <v>65.943978894519105</v>
      </c>
      <c r="AM423" s="14">
        <f>((P423*100)*0.5+(N423/6.59)*0.5)*0.66+45</f>
        <v>66.005877086494692</v>
      </c>
      <c r="AN423" s="10">
        <f>(BS423-MIN(BS$2:BS$493))/(MAX(BS$2:BS$493)-MIN(BS$2:BS$493))*61 +45</f>
        <v>45</v>
      </c>
      <c r="AO423" s="18">
        <f>IF(Y423&gt;50,((Z423*107)*0.9+(X423/5)*0.1)*0.7+30,((Z423*90)*0.5+(X423/5)*0.5)*0.7+40)</f>
        <v>73.443119999999993</v>
      </c>
      <c r="AP423" s="39">
        <f>((AZ423/0.96)*0.4+(AS423/0.96)*0.3+(T423/6.3)*0.4)*0.6+40</f>
        <v>73.447599552011354</v>
      </c>
      <c r="AQ423" s="37">
        <f>(AE423/1.5)*0.57+47</f>
        <v>62.58</v>
      </c>
      <c r="AR423" s="24">
        <f>((AF423/1.8)*0.8+(F423/0.8)*0.2)*0.73+40</f>
        <v>61.595833333333331</v>
      </c>
      <c r="AS423" s="22">
        <f>((AA423/3)*0.6+(AC423/9)*0.2+(AZ423/0.96)*0.2)*0.75+40</f>
        <v>60.317271810649046</v>
      </c>
      <c r="AT423" s="26">
        <f>((AB423/7)*0.65+(AC423/9)*0.2+(AZ423/0.96)*0.25)*0.6+47</f>
        <v>67.323938477315721</v>
      </c>
      <c r="AU423" s="43">
        <f>((AD423/5.5)*0.95+(AY423/0.95)*0.17)*0.67+40</f>
        <v>52.394238790968899</v>
      </c>
      <c r="AV423" s="37">
        <f>(((AG423-321)/-3.21)*0.1+(AU423/0.95)*0.57+(AS423/0.95)*0.2+(AI423/20)*0.2)*0.6+40</f>
        <v>73.515977809792915</v>
      </c>
      <c r="AW423" s="42">
        <f>((AQ423/0.95)*0.4+(AS423/0.95)*0.2+(AR423/0.95)*0.2+(AY423/0.95)*0.2)*0.71+30</f>
        <v>76.756074546776887</v>
      </c>
      <c r="AX423" s="45">
        <f>(BI423*0.3+BK423*0.2+BM423*0.2+AY423*0.1+BN423*0.2)*0.8+30</f>
        <v>56.827010491458346</v>
      </c>
      <c r="AY423" s="47">
        <f>(BI423*0.2+BK423*0.2+BM423*0.2+(AQ423/0.96)*0.45)*0.79+30</f>
        <v>65.731618936567173</v>
      </c>
      <c r="AZ423" s="28">
        <f>(BI423*0.2+BJ423*0.3+(AC423/11)*0.3+(AR423/0.96)*0.1+BM423*0.1+(AY423/0.96)*0.1)*0.65+40</f>
        <v>70.723872921487214</v>
      </c>
      <c r="BA423" s="49">
        <f>IF(C423="C",(((AY423/0.95)*0.35+(AU423/0.95)*0.2+BK423*0.45)*0.55+30),IF(C423="PF",(((AY423/0.95)*0.4+(AU423/0.95)*0.25+BK423*0.35)*0.65+35),(((T423/6.3)*0.1+(AY423/0.95)*0.35+(AU423/0.95)*0.2+BK423*0.35)*0.65+40)))</f>
        <v>67.639378660042013</v>
      </c>
      <c r="BB423" s="45">
        <f>(BL423*0.3+BJ423*0.3+BI423*0.1+BN423*0.1+(AH423/2.8)*0.25)*0.62+40</f>
        <v>81.801849895407983</v>
      </c>
      <c r="BC423" s="5">
        <f>((D423-39)/-0.2)*0.5+50</f>
        <v>75</v>
      </c>
      <c r="BD423" s="5">
        <f>((F423-69)/0.19)*0.45+55</f>
        <v>83.421052631578945</v>
      </c>
      <c r="BE423" s="5">
        <f>((F423-85)/-0.16)*0.45+55</f>
        <v>66.25</v>
      </c>
      <c r="BF423" s="5">
        <f>((G423-161)/1.34)*0.45+55</f>
        <v>97.985074626865668</v>
      </c>
      <c r="BG423" s="5">
        <f>((G423-295)/-1.34)*0.45+55</f>
        <v>57.014925373134325</v>
      </c>
      <c r="BH423" s="5">
        <f>(M423/29.81)*0.45+55</f>
        <v>68.646427373364645</v>
      </c>
      <c r="BI423" s="5">
        <f>((D423-39)/-0.2)</f>
        <v>50</v>
      </c>
      <c r="BJ423" s="5">
        <f>((F423-69)/0.19)</f>
        <v>63.157894736842103</v>
      </c>
      <c r="BK423" s="5">
        <f>((F423-85)/-0.16)</f>
        <v>25</v>
      </c>
      <c r="BL423" s="5">
        <f>((G423-161)/1.34)</f>
        <v>95.522388059701484</v>
      </c>
      <c r="BM423" s="5">
        <f>((G423-295)/-1.34)</f>
        <v>4.4776119402985071</v>
      </c>
      <c r="BN423" s="5">
        <f>(M423/29.81)</f>
        <v>30.325394163032541</v>
      </c>
      <c r="BP423" s="51" t="s">
        <v>791</v>
      </c>
      <c r="BQ423" s="51" t="s">
        <v>787</v>
      </c>
      <c r="BS423">
        <v>45</v>
      </c>
    </row>
    <row r="424" spans="1:71" x14ac:dyDescent="0.25">
      <c r="A424" s="1">
        <v>327</v>
      </c>
      <c r="B424" s="1" t="s">
        <v>389</v>
      </c>
      <c r="C424" s="1" t="s">
        <v>25</v>
      </c>
      <c r="D424" s="1">
        <v>24</v>
      </c>
      <c r="E424" s="4">
        <f>(F424-5)</f>
        <v>78</v>
      </c>
      <c r="F424">
        <v>83</v>
      </c>
      <c r="G424">
        <v>250</v>
      </c>
      <c r="H424" t="s">
        <v>665</v>
      </c>
      <c r="I424" s="1" t="s">
        <v>587</v>
      </c>
      <c r="J424" s="1" t="s">
        <v>65</v>
      </c>
      <c r="K424" s="1">
        <v>69</v>
      </c>
      <c r="L424" s="1">
        <v>57</v>
      </c>
      <c r="M424" s="1">
        <v>2137</v>
      </c>
      <c r="N424" s="12">
        <v>423</v>
      </c>
      <c r="O424" s="12">
        <v>853</v>
      </c>
      <c r="P424" s="12">
        <v>0.496</v>
      </c>
      <c r="Q424" s="7">
        <v>0</v>
      </c>
      <c r="R424" s="7">
        <v>0</v>
      </c>
      <c r="S424" s="7"/>
      <c r="T424" s="1">
        <v>423</v>
      </c>
      <c r="U424" s="1">
        <v>853</v>
      </c>
      <c r="V424" s="1">
        <v>0.496</v>
      </c>
      <c r="W424" s="1">
        <v>0.496</v>
      </c>
      <c r="X424" s="16">
        <v>252</v>
      </c>
      <c r="Y424" s="16">
        <v>336</v>
      </c>
      <c r="Z424" s="16">
        <v>0.75</v>
      </c>
      <c r="AA424" s="20">
        <v>229</v>
      </c>
      <c r="AB424" s="20">
        <v>475</v>
      </c>
      <c r="AC424" s="20">
        <v>704</v>
      </c>
      <c r="AD424" s="32">
        <v>142</v>
      </c>
      <c r="AE424" s="34">
        <v>78</v>
      </c>
      <c r="AF424" s="30">
        <v>34</v>
      </c>
      <c r="AG424" s="1">
        <v>149</v>
      </c>
      <c r="AH424" s="1">
        <v>148</v>
      </c>
      <c r="AI424" s="1">
        <v>1098</v>
      </c>
      <c r="AJ424" s="1"/>
      <c r="AK424" s="4">
        <f>(AVERAGE(AM424:BB424)/0.87)*0.85+10</f>
        <v>87.547061949622915</v>
      </c>
      <c r="AL424" s="4">
        <f>AVERAGE(AM424:BB424)</f>
        <v>79.371698701378747</v>
      </c>
      <c r="AM424" s="14">
        <f>((P424*100)*0.5+(N424/6.59)*0.5)*0.66+45</f>
        <v>82.550094081942348</v>
      </c>
      <c r="AN424" s="10">
        <f>(BS424-MIN(BS$2:BS$493))/(MAX(BS$2:BS$493)-MIN(BS$2:BS$493))*61 +45</f>
        <v>45</v>
      </c>
      <c r="AO424" s="18">
        <f>IF(Y424&gt;50,((Z424*107)*0.9+(X424/5)*0.1)*0.7+30,((Z424*90)*0.5+(X424/5)*0.5)*0.7+40)</f>
        <v>84.08550000000001</v>
      </c>
      <c r="AP424" s="39">
        <v>94</v>
      </c>
      <c r="AQ424" s="37">
        <f>(AE424/1.5)*0.57+47</f>
        <v>76.64</v>
      </c>
      <c r="AR424" s="24">
        <f>((AF424/1.8)*0.8+(F424/0.8)*0.2)*0.73+40</f>
        <v>66.17861111111111</v>
      </c>
      <c r="AS424" s="22">
        <v>95</v>
      </c>
      <c r="AT424" s="26">
        <v>94</v>
      </c>
      <c r="AU424" s="43">
        <f>((AD424/5.5)*0.95+(AY424/0.95)*0.17)*0.67+40</f>
        <v>65.726520016746406</v>
      </c>
      <c r="AV424" s="37">
        <f>(((AG424-321)/-3.21)*0.1+(AU424/0.95)*0.57+(AS424/0.95)*0.2+(AI424/20)*0.2)*0.6+40</f>
        <v>85.46450047705676</v>
      </c>
      <c r="AW424" s="42">
        <f>((AQ424/0.95)*0.4+(AS424/0.95)*0.2+(AR424/0.95)*0.2+(AY424/0.95)*0.2)*0.71+30</f>
        <v>88.589249514707177</v>
      </c>
      <c r="AX424" s="45">
        <f>(BI424*0.3+BK424*0.2+BM424*0.2+AY424*0.1+BN424*0.2)*0.8+30</f>
        <v>73.044048458245499</v>
      </c>
      <c r="AY424" s="47">
        <f>(BI424*0.2+BK424*0.2+BM424*0.2+(AQ424/0.96)*0.45)*0.79+30</f>
        <v>77.511720149253733</v>
      </c>
      <c r="AZ424" s="28">
        <f>(BI424*0.2+BJ424*0.3+(AC424/11)*0.3+(AR424/0.96)*0.1+BM424*0.1+(AY424/0.96)*0.1)*0.65+40</f>
        <v>88.510289719280991</v>
      </c>
      <c r="BA424" s="49">
        <f>IF(C424="C",(((AY424/0.95)*0.35+(AU424/0.95)*0.2+BK424*0.45)*0.55+30),IF(C424="PF",(((AY424/0.95)*0.4+(AU424/0.95)*0.25+BK424*0.35)*0.65+35),(((T424/6.3)*0.1+(AY424/0.95)*0.35+(AU424/0.95)*0.2+BK424*0.35)*0.65+40)))</f>
        <v>70.300178148976073</v>
      </c>
      <c r="BB424" s="45">
        <f>(BL424*0.3+BJ424*0.3+BI424*0.1+BN424*0.1+(AH424/2.8)*0.25)*0.62+40</f>
        <v>83.346467544739909</v>
      </c>
      <c r="BC424" s="5">
        <f>((D424-39)/-0.2)*0.5+50</f>
        <v>87.5</v>
      </c>
      <c r="BD424" s="5">
        <f>((F424-69)/0.19)*0.45+55</f>
        <v>88.15789473684211</v>
      </c>
      <c r="BE424" s="5">
        <f>((F424-85)/-0.16)*0.45+55</f>
        <v>60.625</v>
      </c>
      <c r="BF424" s="5">
        <f>((G424-161)/1.34)*0.45+55</f>
        <v>84.888059701492537</v>
      </c>
      <c r="BG424" s="5">
        <f>((G424-295)/-1.34)*0.45+55</f>
        <v>70.111940298507463</v>
      </c>
      <c r="BH424" s="5">
        <f>(M424/29.81)*0.45+55</f>
        <v>87.259308956725931</v>
      </c>
      <c r="BI424" s="5">
        <f>((D424-39)/-0.2)</f>
        <v>75</v>
      </c>
      <c r="BJ424" s="5">
        <f>((F424-69)/0.19)</f>
        <v>73.684210526315795</v>
      </c>
      <c r="BK424" s="5">
        <f>((F424-85)/-0.16)</f>
        <v>12.5</v>
      </c>
      <c r="BL424" s="5">
        <f>((G424-161)/1.34)</f>
        <v>66.417910447761187</v>
      </c>
      <c r="BM424" s="5">
        <f>((G424-295)/-1.34)</f>
        <v>33.582089552238806</v>
      </c>
      <c r="BN424" s="5">
        <f>(M424/29.81)</f>
        <v>71.687353237168736</v>
      </c>
      <c r="BP424" s="51" t="s">
        <v>791</v>
      </c>
      <c r="BQ424" s="51" t="s">
        <v>787</v>
      </c>
      <c r="BS424">
        <v>45</v>
      </c>
    </row>
    <row r="425" spans="1:71" x14ac:dyDescent="0.25">
      <c r="A425" s="1">
        <v>413</v>
      </c>
      <c r="B425" s="1" t="s">
        <v>478</v>
      </c>
      <c r="C425" s="1" t="s">
        <v>25</v>
      </c>
      <c r="D425" s="1">
        <v>24</v>
      </c>
      <c r="E425" s="4">
        <f>(F425-5)</f>
        <v>77</v>
      </c>
      <c r="F425">
        <v>82</v>
      </c>
      <c r="G425">
        <v>250</v>
      </c>
      <c r="H425" t="s">
        <v>703</v>
      </c>
      <c r="I425" s="1" t="s">
        <v>587</v>
      </c>
      <c r="J425" s="1" t="s">
        <v>51</v>
      </c>
      <c r="K425" s="1">
        <v>42</v>
      </c>
      <c r="L425" s="1">
        <v>2</v>
      </c>
      <c r="M425" s="1">
        <v>363</v>
      </c>
      <c r="N425" s="12">
        <v>30</v>
      </c>
      <c r="O425" s="12">
        <v>49</v>
      </c>
      <c r="P425" s="12">
        <v>0.61199999999999999</v>
      </c>
      <c r="Q425" s="7">
        <v>0</v>
      </c>
      <c r="R425" s="7">
        <v>0</v>
      </c>
      <c r="S425" s="7"/>
      <c r="T425" s="1">
        <v>30</v>
      </c>
      <c r="U425" s="1">
        <v>49</v>
      </c>
      <c r="V425" s="1">
        <v>0.61199999999999999</v>
      </c>
      <c r="W425" s="1">
        <v>0.61199999999999999</v>
      </c>
      <c r="X425" s="16">
        <v>20</v>
      </c>
      <c r="Y425" s="16">
        <v>39</v>
      </c>
      <c r="Z425" s="16">
        <v>0.51300000000000001</v>
      </c>
      <c r="AA425" s="20">
        <v>26</v>
      </c>
      <c r="AB425" s="20">
        <v>53</v>
      </c>
      <c r="AC425" s="20">
        <v>79</v>
      </c>
      <c r="AD425" s="32">
        <v>9</v>
      </c>
      <c r="AE425" s="34">
        <v>7</v>
      </c>
      <c r="AF425" s="30">
        <v>11</v>
      </c>
      <c r="AG425" s="1">
        <v>11</v>
      </c>
      <c r="AH425" s="1">
        <v>53</v>
      </c>
      <c r="AI425" s="1">
        <v>80</v>
      </c>
      <c r="AJ425" s="1"/>
      <c r="AK425" s="4">
        <f>(AVERAGE(AM425:BB425)/0.87)*0.85+10</f>
        <v>71.55796558659145</v>
      </c>
      <c r="AL425" s="4">
        <f>AVERAGE(AM425:BB425)</f>
        <v>63.006388306275952</v>
      </c>
      <c r="AM425" s="14">
        <f>((P425*100)*0.5+(N425/6.59)*0.5)*0.66+45</f>
        <v>66.698276176024279</v>
      </c>
      <c r="AN425" s="10">
        <f>(BS425-MIN(BS$2:BS$493))/(MAX(BS$2:BS$493)-MIN(BS$2:BS$493))*61 +45</f>
        <v>45</v>
      </c>
      <c r="AO425" s="18">
        <f>IF(Y425&gt;50,((Z425*107)*0.9+(X425/5)*0.1)*0.7+30,((Z425*90)*0.5+(X425/5)*0.5)*0.7+40)</f>
        <v>57.5595</v>
      </c>
      <c r="AP425" s="39">
        <f>((AZ425/0.96)*0.4+(AS425/0.96)*0.3+(T425/6.3)*0.4)*0.6+40</f>
        <v>70.645669693841114</v>
      </c>
      <c r="AQ425" s="37">
        <f>(AE425/1.5)*0.57+47</f>
        <v>49.66</v>
      </c>
      <c r="AR425" s="24">
        <f>((AF425/1.8)*0.8+(F425/0.8)*0.2)*0.73+40</f>
        <v>58.533888888888889</v>
      </c>
      <c r="AS425" s="22">
        <f>((AA425/3)*0.6+(AC425/9)*0.2+(AZ425/0.96)*0.2)*0.75+40</f>
        <v>56.978729632252104</v>
      </c>
      <c r="AT425" s="26">
        <f>((AB425/7)*0.65+(AC425/9)*0.2+(AZ425/0.96)*0.25)*0.6+47</f>
        <v>62.768253441775911</v>
      </c>
      <c r="AU425" s="43">
        <f>((AD425/5.5)*0.95+(AY425/0.95)*0.17)*0.67+40</f>
        <v>49.255316734150718</v>
      </c>
      <c r="AV425" s="37">
        <f>(((AG425-321)/-3.21)*0.1+(AU425/0.95)*0.57+(AS425/0.95)*0.2+(AI425/20)*0.2)*0.6+40</f>
        <v>71.203619764364277</v>
      </c>
      <c r="AW425" s="42">
        <f>((AQ425/0.95)*0.4+(AS425/0.95)*0.2+(AR425/0.95)*0.2+(AY425/0.95)*0.2)*0.71+30</f>
        <v>72.351994372311623</v>
      </c>
      <c r="AX425" s="45">
        <f>(BI425*0.3+BK425*0.2+BM425*0.2+AY425*0.1+BN425*0.2)*0.8+30</f>
        <v>63.802128923693338</v>
      </c>
      <c r="AY425" s="47">
        <f>(BI425*0.2+BK425*0.2+BM425*0.2+(AQ425/0.96)*0.45)*0.79+30</f>
        <v>68.508188899253724</v>
      </c>
      <c r="AZ425" s="28">
        <f>(BI425*0.2+BJ425*0.3+(AC425/11)*0.3+(AR425/0.96)*0.1+BM425*0.1+(AY425/0.96)*0.1)*0.65+40</f>
        <v>75.277202979746789</v>
      </c>
      <c r="BA425" s="49">
        <f>IF(C425="C",(((AY425/0.95)*0.35+(AU425/0.95)*0.2+BK425*0.45)*0.55+30),IF(C425="PF",(((AY425/0.95)*0.4+(AU425/0.95)*0.25+BK425*0.35)*0.65+35),(((T425/6.3)*0.1+(AY425/0.95)*0.35+(AU425/0.95)*0.2+BK425*0.35)*0.65+40)))</f>
        <v>66.44048614011102</v>
      </c>
      <c r="BB425" s="45">
        <f>(BL425*0.3+BJ425*0.3+BI425*0.1+BN425*0.1+(AH425/2.8)*0.25)*0.62+40</f>
        <v>73.418957254001327</v>
      </c>
      <c r="BC425" s="5">
        <f>((D425-39)/-0.2)*0.5+50</f>
        <v>87.5</v>
      </c>
      <c r="BD425" s="5">
        <f>((F425-69)/0.19)*0.45+55</f>
        <v>85.78947368421052</v>
      </c>
      <c r="BE425" s="5">
        <f>((F425-85)/-0.16)*0.45+55</f>
        <v>63.4375</v>
      </c>
      <c r="BF425" s="5">
        <f>((G425-161)/1.34)*0.45+55</f>
        <v>84.888059701492537</v>
      </c>
      <c r="BG425" s="5">
        <f>((G425-295)/-1.34)*0.45+55</f>
        <v>70.111940298507463</v>
      </c>
      <c r="BH425" s="5">
        <f>(M425/29.81)*0.45+55</f>
        <v>60.479704797047972</v>
      </c>
      <c r="BI425" s="5">
        <f>((D425-39)/-0.2)</f>
        <v>75</v>
      </c>
      <c r="BJ425" s="5">
        <f>((F425-69)/0.19)</f>
        <v>68.421052631578945</v>
      </c>
      <c r="BK425" s="5">
        <f>((F425-85)/-0.16)</f>
        <v>18.75</v>
      </c>
      <c r="BL425" s="5">
        <f>((G425-161)/1.34)</f>
        <v>66.417910447761187</v>
      </c>
      <c r="BM425" s="5">
        <f>((G425-295)/-1.34)</f>
        <v>33.582089552238806</v>
      </c>
      <c r="BN425" s="5">
        <f>(M425/29.81)</f>
        <v>12.177121771217713</v>
      </c>
      <c r="BP425" s="51" t="s">
        <v>799</v>
      </c>
      <c r="BQ425" s="51" t="s">
        <v>781</v>
      </c>
      <c r="BS425">
        <v>45</v>
      </c>
    </row>
    <row r="426" spans="1:71" x14ac:dyDescent="0.25">
      <c r="A426" s="1">
        <v>424</v>
      </c>
      <c r="B426" s="1" t="s">
        <v>489</v>
      </c>
      <c r="C426" s="1" t="s">
        <v>33</v>
      </c>
      <c r="D426" s="1">
        <v>29</v>
      </c>
      <c r="E426" s="4">
        <f>(F426-5)</f>
        <v>78</v>
      </c>
      <c r="F426">
        <v>83</v>
      </c>
      <c r="G426">
        <v>260</v>
      </c>
      <c r="H426" t="s">
        <v>631</v>
      </c>
      <c r="I426" s="1" t="s">
        <v>587</v>
      </c>
      <c r="J426" s="1" t="s">
        <v>137</v>
      </c>
      <c r="K426" s="1">
        <v>17</v>
      </c>
      <c r="L426" s="1">
        <v>0</v>
      </c>
      <c r="M426" s="1">
        <v>66</v>
      </c>
      <c r="N426" s="12">
        <v>6</v>
      </c>
      <c r="O426" s="12">
        <v>8</v>
      </c>
      <c r="P426" s="12">
        <v>0.75</v>
      </c>
      <c r="Q426" s="7">
        <v>0</v>
      </c>
      <c r="R426" s="7">
        <v>0</v>
      </c>
      <c r="S426" s="7"/>
      <c r="T426" s="1">
        <v>6</v>
      </c>
      <c r="U426" s="1">
        <v>8</v>
      </c>
      <c r="V426" s="1">
        <v>0.75</v>
      </c>
      <c r="W426" s="1">
        <v>0.75</v>
      </c>
      <c r="X426" s="16">
        <v>2</v>
      </c>
      <c r="Y426" s="16">
        <v>4</v>
      </c>
      <c r="Z426" s="16">
        <v>0.5</v>
      </c>
      <c r="AA426" s="20">
        <v>9</v>
      </c>
      <c r="AB426" s="20">
        <v>6</v>
      </c>
      <c r="AC426" s="20">
        <v>15</v>
      </c>
      <c r="AD426" s="32">
        <v>3</v>
      </c>
      <c r="AE426" s="34">
        <v>2</v>
      </c>
      <c r="AF426" s="30">
        <v>0</v>
      </c>
      <c r="AG426" s="1">
        <v>7</v>
      </c>
      <c r="AH426" s="1">
        <v>15</v>
      </c>
      <c r="AI426" s="1">
        <v>14</v>
      </c>
      <c r="AJ426" s="1"/>
      <c r="AK426" s="4">
        <f>(AVERAGE(AM426:BB426)/0.87)*0.85+10</f>
        <v>67.92205106286076</v>
      </c>
      <c r="AL426" s="4">
        <f>AVERAGE(AM426:BB426)</f>
        <v>59.284922852575143</v>
      </c>
      <c r="AM426" s="14">
        <f>((P426*100)*0.5+(N426/6.59)*0.5)*0.66+45</f>
        <v>70.050455235204851</v>
      </c>
      <c r="AN426" s="10">
        <f>(BS426-MIN(BS$2:BS$493))/(MAX(BS$2:BS$493)-MIN(BS$2:BS$493))*61 +45</f>
        <v>45</v>
      </c>
      <c r="AO426" s="18">
        <f>IF(Y426&gt;50,((Z426*107)*0.9+(X426/5)*0.1)*0.7+30,((Z426*90)*0.5+(X426/5)*0.5)*0.7+40)</f>
        <v>55.89</v>
      </c>
      <c r="AP426" s="39">
        <f>((AZ426/0.96)*0.4+(AS426/0.96)*0.3+(T426/6.3)*0.4)*0.6+40</f>
        <v>67.786822129691615</v>
      </c>
      <c r="AQ426" s="37">
        <f>(AE426/1.5)*0.57+47</f>
        <v>47.76</v>
      </c>
      <c r="AR426" s="24">
        <f>((AF426/1.8)*0.8+(F426/0.8)*0.2)*0.73+40</f>
        <v>55.147500000000001</v>
      </c>
      <c r="AS426" s="22">
        <f>((AA426/3)*0.6+(AC426/9)*0.2+(AZ426/0.96)*0.2)*0.75+40</f>
        <v>52.653566825801498</v>
      </c>
      <c r="AT426" s="26">
        <f>((AB426/7)*0.65+(AC426/9)*0.2+(AZ426/0.96)*0.25)*0.6+47</f>
        <v>58.587852540087212</v>
      </c>
      <c r="AU426" s="43">
        <f>((AD426/5.5)*0.95+(AY426/0.95)*0.17)*0.67+40</f>
        <v>47.743247226076555</v>
      </c>
      <c r="AV426" s="37">
        <f>(((AG426-321)/-3.21)*0.1+(AU426/0.95)*0.57+(AS426/0.95)*0.2+(AI426/20)*0.2)*0.6+40</f>
        <v>69.791704742098744</v>
      </c>
      <c r="AW426" s="42">
        <f>((AQ426/0.95)*0.4+(AS426/0.95)*0.2+(AR426/0.95)*0.2+(AY426/0.95)*0.2)*0.71+30</f>
        <v>69.611880173302055</v>
      </c>
      <c r="AX426" s="45">
        <f>(BI426*0.3+BK426*0.2+BM426*0.2+AY426*0.1+BN426*0.2)*0.8+30</f>
        <v>53.46838727377871</v>
      </c>
      <c r="AY426" s="47">
        <f>(BI426*0.2+BK426*0.2+BM426*0.2+(AQ426/0.96)*0.45)*0.79+30</f>
        <v>61.687990671641799</v>
      </c>
      <c r="AZ426" s="28">
        <f>(BI426*0.2+BJ426*0.3+(AC426/11)*0.3+(AR426/0.96)*0.1+BM426*0.1+(AY426/0.96)*0.1)*0.65+40</f>
        <v>70.742827685129598</v>
      </c>
      <c r="BA426" s="49">
        <f>IF(C426="C",(((AY426/0.95)*0.35+(AU426/0.95)*0.2+BK426*0.45)*0.55+30),IF(C426="PF",(((AY426/0.95)*0.4+(AU426/0.95)*0.25+BK426*0.35)*0.65+35),(((T426/6.3)*0.1+(AY426/0.95)*0.35+(AU426/0.95)*0.2+BK426*0.35)*0.65+40)))</f>
        <v>51.121850420167867</v>
      </c>
      <c r="BB426" s="45">
        <f>(BL426*0.3+BJ426*0.3+BI426*0.1+BN426*0.1+(AH426/2.8)*0.25)*0.62+40</f>
        <v>71.514680718221726</v>
      </c>
      <c r="BC426" s="5">
        <f>((D426-39)/-0.2)*0.5+50</f>
        <v>75</v>
      </c>
      <c r="BD426" s="5">
        <f>((F426-69)/0.19)*0.45+55</f>
        <v>88.15789473684211</v>
      </c>
      <c r="BE426" s="5">
        <f>((F426-85)/-0.16)*0.45+55</f>
        <v>60.625</v>
      </c>
      <c r="BF426" s="5">
        <f>((G426-161)/1.34)*0.45+55</f>
        <v>88.24626865671641</v>
      </c>
      <c r="BG426" s="5">
        <f>((G426-295)/-1.34)*0.45+55</f>
        <v>66.753731343283576</v>
      </c>
      <c r="BH426" s="5">
        <f>(M426/29.81)*0.45+55</f>
        <v>55.996309963099634</v>
      </c>
      <c r="BI426" s="5">
        <f>((D426-39)/-0.2)</f>
        <v>50</v>
      </c>
      <c r="BJ426" s="5">
        <f>((F426-69)/0.19)</f>
        <v>73.684210526315795</v>
      </c>
      <c r="BK426" s="5">
        <f>((F426-85)/-0.16)</f>
        <v>12.5</v>
      </c>
      <c r="BL426" s="5">
        <f>((G426-161)/1.34)</f>
        <v>73.880597014925371</v>
      </c>
      <c r="BM426" s="5">
        <f>((G426-295)/-1.34)</f>
        <v>26.119402985074625</v>
      </c>
      <c r="BN426" s="5">
        <f>(M426/29.81)</f>
        <v>2.2140221402214024</v>
      </c>
      <c r="BP426" s="51" t="s">
        <v>807</v>
      </c>
      <c r="BQ426" s="51" t="s">
        <v>790</v>
      </c>
      <c r="BS426">
        <v>45</v>
      </c>
    </row>
    <row r="427" spans="1:71" x14ac:dyDescent="0.25">
      <c r="A427" s="1">
        <v>471</v>
      </c>
      <c r="B427" s="1" t="s">
        <v>537</v>
      </c>
      <c r="C427" s="1" t="s">
        <v>33</v>
      </c>
      <c r="D427" s="1">
        <v>25</v>
      </c>
      <c r="E427" s="4">
        <f>(F427-5)</f>
        <v>79</v>
      </c>
      <c r="F427">
        <v>84</v>
      </c>
      <c r="G427">
        <v>265</v>
      </c>
      <c r="H427" t="s">
        <v>708</v>
      </c>
      <c r="I427" s="1" t="s">
        <v>587</v>
      </c>
      <c r="J427" s="1" t="s">
        <v>55</v>
      </c>
      <c r="K427" s="1">
        <v>48</v>
      </c>
      <c r="L427" s="1">
        <v>32</v>
      </c>
      <c r="M427" s="1">
        <v>1142</v>
      </c>
      <c r="N427" s="12">
        <v>243</v>
      </c>
      <c r="O427" s="12">
        <v>387</v>
      </c>
      <c r="P427" s="12">
        <v>0.628</v>
      </c>
      <c r="Q427" s="7">
        <v>0</v>
      </c>
      <c r="R427" s="7">
        <v>0</v>
      </c>
      <c r="S427" s="7"/>
      <c r="T427" s="1">
        <v>243</v>
      </c>
      <c r="U427" s="1">
        <v>387</v>
      </c>
      <c r="V427" s="1">
        <v>0.628</v>
      </c>
      <c r="W427" s="1">
        <v>0.628</v>
      </c>
      <c r="X427" s="16">
        <v>78</v>
      </c>
      <c r="Y427" s="16">
        <v>156</v>
      </c>
      <c r="Z427" s="16">
        <v>0.5</v>
      </c>
      <c r="AA427" s="20">
        <v>145</v>
      </c>
      <c r="AB427" s="20">
        <v>337</v>
      </c>
      <c r="AC427" s="20">
        <v>482</v>
      </c>
      <c r="AD427" s="32">
        <v>6</v>
      </c>
      <c r="AE427" s="34">
        <v>27</v>
      </c>
      <c r="AF427" s="30">
        <v>123</v>
      </c>
      <c r="AG427" s="1">
        <v>58</v>
      </c>
      <c r="AH427" s="1">
        <v>129</v>
      </c>
      <c r="AI427" s="1">
        <v>564</v>
      </c>
      <c r="AJ427" s="1"/>
      <c r="AK427" s="4">
        <f>(AVERAGE(AM427:BB427)/0.87)*0.85+10</f>
        <v>80.215153736127903</v>
      </c>
      <c r="AL427" s="4">
        <f>AVERAGE(AM427:BB427)</f>
        <v>71.867275000507377</v>
      </c>
      <c r="AM427" s="14">
        <f>((P427*100)*0.5+(N427/6.59)*0.5)*0.66+45</f>
        <v>77.892437025796653</v>
      </c>
      <c r="AN427" s="10">
        <f>(BS427-MIN(BS$2:BS$493))/(MAX(BS$2:BS$493)-MIN(BS$2:BS$493))*61 +45</f>
        <v>45</v>
      </c>
      <c r="AO427" s="18">
        <f>IF(Y427&gt;50,((Z427*107)*0.9+(X427/5)*0.1)*0.7+30,((Z427*90)*0.5+(X427/5)*0.5)*0.7+40)</f>
        <v>64.796999999999997</v>
      </c>
      <c r="AP427" s="39">
        <f>((AZ427/0.96)*0.4+(AS427/0.96)*0.3+(T427/6.3)*0.4)*0.6+40</f>
        <v>86.169324864542403</v>
      </c>
      <c r="AQ427" s="37">
        <f>(AE427/1.5)*0.57+47</f>
        <v>57.26</v>
      </c>
      <c r="AR427" s="24">
        <v>93</v>
      </c>
      <c r="AS427" s="22">
        <f>((AA427/3)*0.6+(AC427/9)*0.2+(AZ427/0.96)*0.2)*0.75+40</f>
        <v>83.113575015794623</v>
      </c>
      <c r="AT427" s="26">
        <f>((AB427/7)*0.65+(AC427/9)*0.2+(AZ427/0.96)*0.25)*0.6+47</f>
        <v>85.532622634842241</v>
      </c>
      <c r="AU427" s="43">
        <f>((AD427/5.5)*0.95+(AY427/0.95)*0.17)*0.67+40</f>
        <v>48.702002087021533</v>
      </c>
      <c r="AV427" s="37">
        <f>(((AG427-321)/-3.21)*0.1+(AU427/0.95)*0.57+(AS427/0.95)*0.2+(AI427/20)*0.2)*0.6+40</f>
        <v>76.331165445895408</v>
      </c>
      <c r="AW427" s="42">
        <f>((AQ427/0.95)*0.4+(AS427/0.95)*0.2+(AR427/0.95)*0.2+(AY427/0.95)*0.2)*0.71+30</f>
        <v>83.425255233900543</v>
      </c>
      <c r="AX427" s="45">
        <f>(BI427*0.3+BK427*0.2+BM427*0.2+AY427*0.1+BN427*0.2)*0.8+30</f>
        <v>62.854688876278622</v>
      </c>
      <c r="AY427" s="47">
        <f>(BI427*0.2+BK427*0.2+BM427*0.2+(AQ427/0.96)*0.45)*0.79+30</f>
        <v>66.788907182835828</v>
      </c>
      <c r="AZ427" s="28">
        <f>(BI427*0.2+BJ427*0.3+(AC427/11)*0.3+(AR427/0.96)*0.1+BM427*0.1+(AY427/0.96)*0.1)*0.65+40</f>
        <v>85.313546767752243</v>
      </c>
      <c r="BA427" s="49">
        <f>IF(C427="C",(((AY427/0.95)*0.35+(AU427/0.95)*0.2+BK427*0.45)*0.55+30),IF(C427="PF",(((AY427/0.95)*0.4+(AU427/0.95)*0.25+BK427*0.35)*0.65+35),(((T427/6.3)*0.1+(AY427/0.95)*0.35+(AU427/0.95)*0.2+BK427*0.35)*0.65+40)))</f>
        <v>50.719595907650806</v>
      </c>
      <c r="BB427" s="45">
        <f>(BL427*0.3+BJ427*0.3+BI427*0.1+BN427*0.1+(AH427/2.8)*0.25)*0.62+40</f>
        <v>82.976278965807111</v>
      </c>
      <c r="BC427" s="5">
        <f>((D427-39)/-0.2)*0.5+50</f>
        <v>85</v>
      </c>
      <c r="BD427" s="5">
        <f>((F427-69)/0.19)*0.45+55</f>
        <v>90.526315789473685</v>
      </c>
      <c r="BE427" s="5">
        <f>((F427-85)/-0.16)*0.45+55</f>
        <v>57.8125</v>
      </c>
      <c r="BF427" s="5">
        <f>((G427-161)/1.34)*0.45+55</f>
        <v>89.925373134328368</v>
      </c>
      <c r="BG427" s="5">
        <f>((G427-295)/-1.34)*0.45+55</f>
        <v>65.074626865671647</v>
      </c>
      <c r="BH427" s="5">
        <f>(M427/29.81)*0.45+55</f>
        <v>72.239181482723922</v>
      </c>
      <c r="BI427" s="5">
        <f>((D427-39)/-0.2)</f>
        <v>70</v>
      </c>
      <c r="BJ427" s="5">
        <f>((F427-69)/0.19)</f>
        <v>78.94736842105263</v>
      </c>
      <c r="BK427" s="5">
        <f>((F427-85)/-0.16)</f>
        <v>6.25</v>
      </c>
      <c r="BL427" s="5">
        <f>((G427-161)/1.34)</f>
        <v>77.611940298507463</v>
      </c>
      <c r="BM427" s="5">
        <f>((G427-295)/-1.34)</f>
        <v>22.388059701492537</v>
      </c>
      <c r="BN427" s="5">
        <f>(M427/29.81)</f>
        <v>38.309292183830934</v>
      </c>
      <c r="BP427" s="51" t="s">
        <v>801</v>
      </c>
      <c r="BQ427" s="51" t="s">
        <v>781</v>
      </c>
      <c r="BS427">
        <v>45</v>
      </c>
    </row>
    <row r="428" spans="1:71" x14ac:dyDescent="0.25">
      <c r="A428" s="1">
        <v>293</v>
      </c>
      <c r="B428" s="1" t="s">
        <v>355</v>
      </c>
      <c r="C428" s="1" t="s">
        <v>33</v>
      </c>
      <c r="D428" s="1">
        <v>28</v>
      </c>
      <c r="E428" s="4">
        <f>(F428-5)</f>
        <v>78</v>
      </c>
      <c r="F428">
        <v>83</v>
      </c>
      <c r="G428">
        <v>250</v>
      </c>
      <c r="H428" t="s">
        <v>586</v>
      </c>
      <c r="I428" s="1" t="s">
        <v>587</v>
      </c>
      <c r="J428" s="1" t="s">
        <v>47</v>
      </c>
      <c r="K428" s="1">
        <v>61</v>
      </c>
      <c r="L428" s="1">
        <v>6</v>
      </c>
      <c r="M428" s="1">
        <v>1146</v>
      </c>
      <c r="N428" s="12">
        <v>117</v>
      </c>
      <c r="O428" s="12">
        <v>212</v>
      </c>
      <c r="P428" s="12">
        <v>0.55200000000000005</v>
      </c>
      <c r="Q428" s="7">
        <v>0</v>
      </c>
      <c r="R428" s="7">
        <v>0</v>
      </c>
      <c r="S428" s="7"/>
      <c r="T428" s="1">
        <v>117</v>
      </c>
      <c r="U428" s="1">
        <v>212</v>
      </c>
      <c r="V428" s="1">
        <v>0.55200000000000005</v>
      </c>
      <c r="W428" s="1">
        <v>0.55200000000000005</v>
      </c>
      <c r="X428" s="16">
        <v>31</v>
      </c>
      <c r="Y428" s="16">
        <v>102</v>
      </c>
      <c r="Z428" s="16">
        <v>0.30399999999999999</v>
      </c>
      <c r="AA428" s="20">
        <v>105</v>
      </c>
      <c r="AB428" s="20">
        <v>251</v>
      </c>
      <c r="AC428" s="20">
        <v>356</v>
      </c>
      <c r="AD428" s="32">
        <v>33</v>
      </c>
      <c r="AE428" s="34">
        <v>30</v>
      </c>
      <c r="AF428" s="30">
        <v>46</v>
      </c>
      <c r="AG428" s="1">
        <v>59</v>
      </c>
      <c r="AH428" s="1">
        <v>172</v>
      </c>
      <c r="AI428" s="1">
        <v>265</v>
      </c>
      <c r="AJ428" s="1"/>
      <c r="AK428" s="4">
        <f>(AVERAGE(AM428:BB428)/0.87)*0.85+10</f>
        <v>75.500656670638008</v>
      </c>
      <c r="AL428" s="4">
        <f>AVERAGE(AM428:BB428)</f>
        <v>67.041848592300084</v>
      </c>
      <c r="AM428" s="14">
        <f>((P428*100)*0.5+(N428/6.59)*0.5)*0.66+45</f>
        <v>69.074877086494695</v>
      </c>
      <c r="AN428" s="10">
        <f>(BS428-MIN(BS$2:BS$493))/(MAX(BS$2:BS$493)-MIN(BS$2:BS$493))*61 +45</f>
        <v>45</v>
      </c>
      <c r="AO428" s="18">
        <f>IF(Y428&gt;50,((Z428*107)*0.9+(X428/5)*0.1)*0.7+30,((Z428*90)*0.5+(X428/5)*0.5)*0.7+40)</f>
        <v>50.926639999999999</v>
      </c>
      <c r="AP428" s="39">
        <f>((AZ428/0.96)*0.4+(AS428/0.96)*0.3+(T428/6.3)*0.4)*0.6+40</f>
        <v>78.18037086108211</v>
      </c>
      <c r="AQ428" s="37">
        <f>(AE428/1.5)*0.57+47</f>
        <v>58.4</v>
      </c>
      <c r="AR428" s="24">
        <f>((AF428/1.8)*0.8+(F428/0.8)*0.2)*0.73+40</f>
        <v>70.071944444444441</v>
      </c>
      <c r="AS428" s="22">
        <f>((AA428/3)*0.6+(AC428/9)*0.2+(AZ428/0.96)*0.2)*0.75+40</f>
        <v>74.079195153718928</v>
      </c>
      <c r="AT428" s="26">
        <f>((AB428/7)*0.65+(AC428/9)*0.2+(AZ428/0.96)*0.25)*0.6+47</f>
        <v>78.126814201337979</v>
      </c>
      <c r="AU428" s="43">
        <f>((AD428/5.5)*0.95+(AY428/0.95)*0.17)*0.67+40</f>
        <v>51.92355092105263</v>
      </c>
      <c r="AV428" s="37">
        <f>(((AG428-321)/-3.21)*0.1+(AU428/0.95)*0.57+(AS428/0.95)*0.2+(AI428/20)*0.2)*0.6+40</f>
        <v>74.537046612678324</v>
      </c>
      <c r="AW428" s="42">
        <f>((AQ428/0.95)*0.4+(AS428/0.95)*0.2+(AR428/0.95)*0.2+(AY428/0.95)*0.2)*0.71+30</f>
        <v>79.109333772771805</v>
      </c>
      <c r="AX428" s="45">
        <f>(BI428*0.3+BK428*0.2+BM428*0.2+AY428*0.1+BN428*0.2)*0.8+30</f>
        <v>62.131867995313605</v>
      </c>
      <c r="AY428" s="47">
        <f>(BI428*0.2+BK428*0.2+BM428*0.2+(AQ428/0.96)*0.45)*0.79+30</f>
        <v>67.597220149253729</v>
      </c>
      <c r="AZ428" s="28">
        <f>(BI428*0.2+BJ428*0.3+(AC428/11)*0.3+(AR428/0.96)*0.1+BM428*0.1+(AY428/0.96)*0.1)*0.65+40</f>
        <v>79.333515650467845</v>
      </c>
      <c r="BA428" s="49">
        <f>IF(C428="C",(((AY428/0.95)*0.35+(AU428/0.95)*0.2+BK428*0.45)*0.55+30),IF(C428="PF",(((AY428/0.95)*0.4+(AU428/0.95)*0.25+BK428*0.35)*0.65+35),(((T428/6.3)*0.1+(AY428/0.95)*0.35+(AU428/0.95)*0.2+BK428*0.35)*0.65+40)))</f>
        <v>52.803282084260147</v>
      </c>
      <c r="BB428" s="45">
        <f>(BL428*0.3+BJ428*0.3+BI428*0.1+BN428*0.1+(AH428/2.8)*0.25)*0.62+40</f>
        <v>81.373918543925242</v>
      </c>
      <c r="BC428" s="5">
        <f>((D428-39)/-0.2)*0.5+50</f>
        <v>77.5</v>
      </c>
      <c r="BD428" s="5">
        <f>((F428-69)/0.19)*0.45+55</f>
        <v>88.15789473684211</v>
      </c>
      <c r="BE428" s="5">
        <f>((F428-85)/-0.16)*0.45+55</f>
        <v>60.625</v>
      </c>
      <c r="BF428" s="5">
        <f>((G428-161)/1.34)*0.45+55</f>
        <v>84.888059701492537</v>
      </c>
      <c r="BG428" s="5">
        <f>((G428-295)/-1.34)*0.45+55</f>
        <v>70.111940298507463</v>
      </c>
      <c r="BH428" s="5">
        <f>(M428/29.81)*0.45+55</f>
        <v>72.299563904729951</v>
      </c>
      <c r="BI428" s="5">
        <f>((D428-39)/-0.2)</f>
        <v>55</v>
      </c>
      <c r="BJ428" s="5">
        <f>((F428-69)/0.19)</f>
        <v>73.684210526315795</v>
      </c>
      <c r="BK428" s="5">
        <f>((F428-85)/-0.16)</f>
        <v>12.5</v>
      </c>
      <c r="BL428" s="5">
        <f>((G428-161)/1.34)</f>
        <v>66.417910447761187</v>
      </c>
      <c r="BM428" s="5">
        <f>((G428-295)/-1.34)</f>
        <v>33.582089552238806</v>
      </c>
      <c r="BN428" s="5">
        <f>(M428/29.81)</f>
        <v>38.443475343844348</v>
      </c>
      <c r="BP428" s="51" t="s">
        <v>785</v>
      </c>
      <c r="BQ428" s="51" t="s">
        <v>787</v>
      </c>
      <c r="BS428">
        <v>45</v>
      </c>
    </row>
    <row r="429" spans="1:71" x14ac:dyDescent="0.25">
      <c r="A429" s="1">
        <v>212</v>
      </c>
      <c r="B429" s="1" t="s">
        <v>273</v>
      </c>
      <c r="C429" s="1" t="s">
        <v>33</v>
      </c>
      <c r="D429" s="1">
        <v>26</v>
      </c>
      <c r="E429" s="4">
        <f>(F429-5)</f>
        <v>76</v>
      </c>
      <c r="F429">
        <v>81</v>
      </c>
      <c r="G429">
        <v>242</v>
      </c>
      <c r="H429" t="s">
        <v>681</v>
      </c>
      <c r="I429" s="1" t="s">
        <v>587</v>
      </c>
      <c r="J429" s="1" t="s">
        <v>38</v>
      </c>
      <c r="K429" s="1">
        <v>73</v>
      </c>
      <c r="L429" s="1">
        <v>8</v>
      </c>
      <c r="M429" s="1">
        <v>1411</v>
      </c>
      <c r="N429" s="12">
        <v>218</v>
      </c>
      <c r="O429" s="12">
        <v>459</v>
      </c>
      <c r="P429" s="12">
        <v>0.47499999999999998</v>
      </c>
      <c r="Q429" s="7">
        <v>0</v>
      </c>
      <c r="R429" s="7">
        <v>2</v>
      </c>
      <c r="S429" s="7">
        <v>0</v>
      </c>
      <c r="T429" s="1">
        <v>218</v>
      </c>
      <c r="U429" s="1">
        <v>457</v>
      </c>
      <c r="V429" s="1">
        <v>0.47699999999999998</v>
      </c>
      <c r="W429" s="1">
        <v>0.47499999999999998</v>
      </c>
      <c r="X429" s="16">
        <v>116</v>
      </c>
      <c r="Y429" s="16">
        <v>201</v>
      </c>
      <c r="Z429" s="16">
        <v>0.57699999999999996</v>
      </c>
      <c r="AA429" s="20">
        <v>150</v>
      </c>
      <c r="AB429" s="20">
        <v>302</v>
      </c>
      <c r="AC429" s="20">
        <v>452</v>
      </c>
      <c r="AD429" s="32">
        <v>57</v>
      </c>
      <c r="AE429" s="34">
        <v>36</v>
      </c>
      <c r="AF429" s="30">
        <v>35</v>
      </c>
      <c r="AG429" s="1">
        <v>96</v>
      </c>
      <c r="AH429" s="1">
        <v>136</v>
      </c>
      <c r="AI429" s="1">
        <v>552</v>
      </c>
      <c r="AJ429" s="1"/>
      <c r="AK429" s="4">
        <f>(AVERAGE(AM429:BB429)/0.87)*0.85+10</f>
        <v>79.334577467499344</v>
      </c>
      <c r="AL429" s="4">
        <f>AVERAGE(AM429:BB429)</f>
        <v>70.965979290264045</v>
      </c>
      <c r="AM429" s="14">
        <f>((P429*100)*0.5+(N429/6.59)*0.5)*0.66+45</f>
        <v>71.591540212443093</v>
      </c>
      <c r="AN429" s="10">
        <f>(BS429-MIN(BS$2:BS$493))/(MAX(BS$2:BS$493)-MIN(BS$2:BS$493))*61 +45</f>
        <v>45</v>
      </c>
      <c r="AO429" s="18">
        <f>IF(Y429&gt;50,((Z429*107)*0.9+(X429/5)*0.1)*0.7+30,((Z429*90)*0.5+(X429/5)*0.5)*0.7+40)</f>
        <v>70.519570000000002</v>
      </c>
      <c r="AP429" s="39">
        <f>((AZ429/0.96)*0.4+(AS429/0.96)*0.3+(T429/6.3)*0.4)*0.6+40</f>
        <v>83.993743298235259</v>
      </c>
      <c r="AQ429" s="37">
        <f>(AE429/1.5)*0.57+47</f>
        <v>60.68</v>
      </c>
      <c r="AR429" s="24">
        <f>((AF429/1.8)*0.8+(F429/0.8)*0.2)*0.73+40</f>
        <v>66.138055555555553</v>
      </c>
      <c r="AS429" s="22">
        <f>((AA429/3)*0.6+(AC429/9)*0.2+(AZ429/0.96)*0.2)*0.75+40</f>
        <v>82.65304320380794</v>
      </c>
      <c r="AT429" s="26">
        <f>((AB429/7)*0.65+(AC429/9)*0.2+(AZ429/0.96)*0.25)*0.6+47</f>
        <v>82.472090822855563</v>
      </c>
      <c r="AU429" s="43">
        <f>((AD429/5.5)*0.95+(AY429/0.95)*0.17)*0.67+40</f>
        <v>55.341554617822965</v>
      </c>
      <c r="AV429" s="37">
        <f>(((AG429-321)/-3.21)*0.1+(AU429/0.95)*0.57+(AS429/0.95)*0.2+(AI429/20)*0.2)*0.6+40</f>
        <v>77.880951543743322</v>
      </c>
      <c r="AW429" s="42">
        <f>((AQ429/0.95)*0.4+(AS429/0.95)*0.2+(AR429/0.95)*0.2+(AY429/0.95)*0.2)*0.71+30</f>
        <v>81.283063082821428</v>
      </c>
      <c r="AX429" s="45">
        <f>(BI429*0.3+BK429*0.2+BM429*0.2+AY429*0.1+BN429*0.2)*0.8+30</f>
        <v>69.336841058620024</v>
      </c>
      <c r="AY429" s="47">
        <f>(BI429*0.2+BK429*0.2+BM429*0.2+(AQ429/0.96)*0.45)*0.79+30</f>
        <v>72.939816231343286</v>
      </c>
      <c r="AZ429" s="28">
        <f>(BI429*0.2+BJ429*0.3+(AC429/11)*0.3+(AR429/0.96)*0.1+BM429*0.1+(AY429/0.96)*0.1)*0.65+40</f>
        <v>80.766143171037498</v>
      </c>
      <c r="BA429" s="49">
        <f>IF(C429="C",(((AY429/0.95)*0.35+(AU429/0.95)*0.2+BK429*0.45)*0.55+30),IF(C429="PF",(((AY429/0.95)*0.4+(AU429/0.95)*0.25+BK429*0.35)*0.65+35),(((T429/6.3)*0.1+(AY429/0.95)*0.35+(AU429/0.95)*0.2+BK429*0.35)*0.65+40)))</f>
        <v>57.375379613151694</v>
      </c>
      <c r="BB429" s="45">
        <f>(BL429*0.3+BJ429*0.3+BI429*0.1+BN429*0.1+(AH429/2.8)*0.25)*0.62+40</f>
        <v>77.483876232787082</v>
      </c>
      <c r="BC429" s="5">
        <f>((D429-39)/-0.2)*0.5+50</f>
        <v>82.5</v>
      </c>
      <c r="BD429" s="5">
        <f>((F429-69)/0.19)*0.45+55</f>
        <v>83.421052631578945</v>
      </c>
      <c r="BE429" s="5">
        <f>((F429-85)/-0.16)*0.45+55</f>
        <v>66.25</v>
      </c>
      <c r="BF429" s="5">
        <f>((G429-161)/1.34)*0.45+55</f>
        <v>82.201492537313428</v>
      </c>
      <c r="BG429" s="5">
        <f>((G429-295)/-1.34)*0.45+55</f>
        <v>72.798507462686572</v>
      </c>
      <c r="BH429" s="5">
        <f>(M429/29.81)*0.45+55</f>
        <v>76.299899362629986</v>
      </c>
      <c r="BI429" s="5">
        <f>((D429-39)/-0.2)</f>
        <v>65</v>
      </c>
      <c r="BJ429" s="5">
        <f>((F429-69)/0.19)</f>
        <v>63.157894736842103</v>
      </c>
      <c r="BK429" s="5">
        <f>((F429-85)/-0.16)</f>
        <v>25</v>
      </c>
      <c r="BL429" s="5">
        <f>((G429-161)/1.34)</f>
        <v>60.447761194029844</v>
      </c>
      <c r="BM429" s="5">
        <f>((G429-295)/-1.34)</f>
        <v>39.552238805970148</v>
      </c>
      <c r="BN429" s="5">
        <f>(M429/29.81)</f>
        <v>47.333109694733317</v>
      </c>
      <c r="BP429" s="51" t="s">
        <v>794</v>
      </c>
      <c r="BQ429" s="51" t="s">
        <v>787</v>
      </c>
      <c r="BS429">
        <v>45</v>
      </c>
    </row>
    <row r="430" spans="1:71" x14ac:dyDescent="0.25">
      <c r="A430" s="1">
        <v>101</v>
      </c>
      <c r="B430" s="1" t="s">
        <v>160</v>
      </c>
      <c r="C430" s="1" t="s">
        <v>25</v>
      </c>
      <c r="D430" s="1">
        <v>23</v>
      </c>
      <c r="E430" s="4">
        <f>(F430-5)</f>
        <v>76</v>
      </c>
      <c r="F430">
        <v>81</v>
      </c>
      <c r="G430">
        <v>246</v>
      </c>
      <c r="H430" t="s">
        <v>766</v>
      </c>
      <c r="I430" s="1" t="s">
        <v>587</v>
      </c>
      <c r="J430" s="1" t="s">
        <v>99</v>
      </c>
      <c r="K430" s="1">
        <v>16</v>
      </c>
      <c r="L430" s="1">
        <v>0</v>
      </c>
      <c r="M430" s="1">
        <v>87</v>
      </c>
      <c r="N430" s="12">
        <v>9</v>
      </c>
      <c r="O430" s="12">
        <v>22</v>
      </c>
      <c r="P430" s="12">
        <v>0.40899999999999997</v>
      </c>
      <c r="Q430" s="7">
        <v>0</v>
      </c>
      <c r="R430" s="7">
        <v>0</v>
      </c>
      <c r="S430" s="7"/>
      <c r="T430" s="1">
        <v>9</v>
      </c>
      <c r="U430" s="1">
        <v>22</v>
      </c>
      <c r="V430" s="1">
        <v>0.40899999999999997</v>
      </c>
      <c r="W430" s="1">
        <v>0.40899999999999997</v>
      </c>
      <c r="X430" s="16">
        <v>9</v>
      </c>
      <c r="Y430" s="16">
        <v>21</v>
      </c>
      <c r="Z430" s="16">
        <v>0.42899999999999999</v>
      </c>
      <c r="AA430" s="20">
        <v>10</v>
      </c>
      <c r="AB430" s="20">
        <v>15</v>
      </c>
      <c r="AC430" s="20">
        <v>25</v>
      </c>
      <c r="AD430" s="32">
        <v>1</v>
      </c>
      <c r="AE430" s="34">
        <v>6</v>
      </c>
      <c r="AF430" s="30">
        <v>3</v>
      </c>
      <c r="AG430" s="1">
        <v>3</v>
      </c>
      <c r="AH430" s="1">
        <v>23</v>
      </c>
      <c r="AI430" s="1">
        <v>27</v>
      </c>
      <c r="AJ430" s="1"/>
      <c r="AK430" s="4">
        <f>(AVERAGE(AM430:BB430)/0.87)*0.85+10</f>
        <v>70.084686926931624</v>
      </c>
      <c r="AL430" s="4">
        <f>AVERAGE(AM430:BB430)</f>
        <v>61.498444266388844</v>
      </c>
      <c r="AM430" s="14">
        <f>((P430*100)*0.5+(N430/6.59)*0.5)*0.66+45</f>
        <v>58.947682852807283</v>
      </c>
      <c r="AN430" s="10">
        <f>(BS430-MIN(BS$2:BS$493))/(MAX(BS$2:BS$493)-MIN(BS$2:BS$493))*61 +45</f>
        <v>45</v>
      </c>
      <c r="AO430" s="18">
        <f>IF(Y430&gt;50,((Z430*107)*0.9+(X430/5)*0.1)*0.7+30,((Z430*90)*0.5+(X430/5)*0.5)*0.7+40)</f>
        <v>54.143499999999996</v>
      </c>
      <c r="AP430" s="39">
        <f>((AZ430/0.96)*0.4+(AS430/0.96)*0.3+(T430/6.3)*0.4)*0.6+40</f>
        <v>68.895981282604779</v>
      </c>
      <c r="AQ430" s="37">
        <f>(AE430/1.5)*0.57+47</f>
        <v>49.28</v>
      </c>
      <c r="AR430" s="24">
        <f>((AF430/1.8)*0.8+(F430/0.8)*0.2)*0.73+40</f>
        <v>55.755833333333328</v>
      </c>
      <c r="AS430" s="22">
        <f>((AA430/3)*0.6+(AC430/9)*0.2+(AZ430/0.96)*0.2)*0.75+40</f>
        <v>53.493589262329685</v>
      </c>
      <c r="AT430" s="26">
        <f>((AB430/7)*0.65+(AC430/9)*0.2+(AZ430/0.96)*0.25)*0.6+47</f>
        <v>59.745970214710638</v>
      </c>
      <c r="AU430" s="43">
        <f>((AD430/5.5)*0.95+(AY430/0.95)*0.17)*0.67+40</f>
        <v>48.582287377990433</v>
      </c>
      <c r="AV430" s="37">
        <f>(((AG430-321)/-3.21)*0.1+(AU430/0.95)*0.57+(AS430/0.95)*0.2+(AI430/20)*0.2)*0.6+40</f>
        <v>70.352633649173583</v>
      </c>
      <c r="AW430" s="42">
        <f>((AQ430/0.95)*0.4+(AS430/0.95)*0.2+(AR430/0.95)*0.2+(AY430/0.95)*0.2)*0.71+30</f>
        <v>71.617365162217396</v>
      </c>
      <c r="AX430" s="45">
        <f>(BI430*0.3+BK430*0.2+BM430*0.2+AY430*0.1+BN430*0.2)*0.8+30</f>
        <v>65.167032620727298</v>
      </c>
      <c r="AY430" s="47">
        <f>(BI430*0.2+BK430*0.2+BM430*0.2+(AQ430/0.96)*0.45)*0.79+30</f>
        <v>70.616611940298512</v>
      </c>
      <c r="AZ430" s="28">
        <f>(BI430*0.2+BJ430*0.3+(AC430/11)*0.3+(AR430/0.96)*0.1+BM430*0.1+(AY430/0.96)*0.1)*0.65+40</f>
        <v>74.092304612243311</v>
      </c>
      <c r="BA430" s="49">
        <f>IF(C430="C",(((AY430/0.95)*0.35+(AU430/0.95)*0.2+BK430*0.45)*0.55+30),IF(C430="PF",(((AY430/0.95)*0.4+(AU430/0.95)*0.25+BK430*0.35)*0.65+35),(((T430/6.3)*0.1+(AY430/0.95)*0.35+(AU430/0.95)*0.2+BK430*0.35)*0.65+40)))</f>
        <v>68.324279793053748</v>
      </c>
      <c r="BB430" s="45">
        <f>(BL430*0.3+BJ430*0.3+BI430*0.1+BN430*0.1+(AH430/2.8)*0.25)*0.62+40</f>
        <v>69.960036160731576</v>
      </c>
      <c r="BC430" s="5">
        <f>((D430-39)/-0.2)*0.5+50</f>
        <v>90</v>
      </c>
      <c r="BD430" s="5">
        <f>((F430-69)/0.19)*0.45+55</f>
        <v>83.421052631578945</v>
      </c>
      <c r="BE430" s="5">
        <f>((F430-85)/-0.16)*0.45+55</f>
        <v>66.25</v>
      </c>
      <c r="BF430" s="5">
        <f>((G430-161)/1.34)*0.45+55</f>
        <v>83.544776119402982</v>
      </c>
      <c r="BG430" s="5">
        <f>((G430-295)/-1.34)*0.45+55</f>
        <v>71.455223880597018</v>
      </c>
      <c r="BH430" s="5">
        <f>(M430/29.81)*0.45+55</f>
        <v>56.313317678631329</v>
      </c>
      <c r="BI430" s="5">
        <f>((D430-39)/-0.2)</f>
        <v>80</v>
      </c>
      <c r="BJ430" s="5">
        <f>((F430-69)/0.19)</f>
        <v>63.157894736842103</v>
      </c>
      <c r="BK430" s="5">
        <f>((F430-85)/-0.16)</f>
        <v>25</v>
      </c>
      <c r="BL430" s="5">
        <f>((G430-161)/1.34)</f>
        <v>63.432835820895519</v>
      </c>
      <c r="BM430" s="5">
        <f>((G430-295)/-1.34)</f>
        <v>36.567164179104473</v>
      </c>
      <c r="BN430" s="5">
        <f>(M430/29.81)</f>
        <v>2.9184837302918485</v>
      </c>
      <c r="BP430" s="51" t="s">
        <v>801</v>
      </c>
      <c r="BQ430" s="51" t="s">
        <v>790</v>
      </c>
      <c r="BS430">
        <v>45</v>
      </c>
    </row>
    <row r="431" spans="1:71" x14ac:dyDescent="0.25">
      <c r="A431" s="1">
        <v>304</v>
      </c>
      <c r="B431" s="1" t="s">
        <v>366</v>
      </c>
      <c r="C431" s="1" t="s">
        <v>25</v>
      </c>
      <c r="D431" s="1">
        <v>22</v>
      </c>
      <c r="E431" s="4">
        <f>(F431-5)</f>
        <v>76</v>
      </c>
      <c r="F431">
        <v>81</v>
      </c>
      <c r="G431">
        <v>230</v>
      </c>
      <c r="H431" t="s">
        <v>590</v>
      </c>
      <c r="I431" s="1" t="s">
        <v>587</v>
      </c>
      <c r="J431" s="1" t="s">
        <v>79</v>
      </c>
      <c r="K431" s="1">
        <v>15</v>
      </c>
      <c r="L431" s="1">
        <v>0</v>
      </c>
      <c r="M431" s="1">
        <v>137</v>
      </c>
      <c r="N431" s="12">
        <v>24</v>
      </c>
      <c r="O431" s="12">
        <v>44</v>
      </c>
      <c r="P431" s="12">
        <v>0.54500000000000004</v>
      </c>
      <c r="Q431" s="7">
        <v>0</v>
      </c>
      <c r="R431" s="7">
        <v>0</v>
      </c>
      <c r="S431" s="7"/>
      <c r="T431" s="1">
        <v>24</v>
      </c>
      <c r="U431" s="1">
        <v>44</v>
      </c>
      <c r="V431" s="1">
        <v>0.54500000000000004</v>
      </c>
      <c r="W431" s="1">
        <v>0.54500000000000004</v>
      </c>
      <c r="X431" s="16">
        <v>14</v>
      </c>
      <c r="Y431" s="16">
        <v>25</v>
      </c>
      <c r="Z431" s="16">
        <v>0.56000000000000005</v>
      </c>
      <c r="AA431" s="20">
        <v>15</v>
      </c>
      <c r="AB431" s="20">
        <v>22</v>
      </c>
      <c r="AC431" s="20">
        <v>37</v>
      </c>
      <c r="AD431" s="32">
        <v>2</v>
      </c>
      <c r="AE431" s="34">
        <v>5</v>
      </c>
      <c r="AF431" s="30">
        <v>9</v>
      </c>
      <c r="AG431" s="1">
        <v>6</v>
      </c>
      <c r="AH431" s="1">
        <v>21</v>
      </c>
      <c r="AI431" s="1">
        <v>62</v>
      </c>
      <c r="AJ431" s="1"/>
      <c r="AK431" s="4">
        <f>(AVERAGE(AM431:BB431)/0.87)*0.85+10</f>
        <v>71.502351417448679</v>
      </c>
      <c r="AL431" s="4">
        <f>AVERAGE(AM431:BB431)</f>
        <v>62.949465568447472</v>
      </c>
      <c r="AM431" s="14">
        <f>((P431*100)*0.5+(N431/6.59)*0.5)*0.66+45</f>
        <v>64.18682094081943</v>
      </c>
      <c r="AN431" s="10">
        <f>(BS431-MIN(BS$2:BS$493))/(MAX(BS$2:BS$493)-MIN(BS$2:BS$493))*61 +45</f>
        <v>45</v>
      </c>
      <c r="AO431" s="18">
        <f>IF(Y431&gt;50,((Z431*107)*0.9+(X431/5)*0.1)*0.7+30,((Z431*90)*0.5+(X431/5)*0.5)*0.7+40)</f>
        <v>58.620000000000005</v>
      </c>
      <c r="AP431" s="39">
        <f>((AZ431/0.96)*0.4+(AS431/0.96)*0.3+(T431/6.3)*0.4)*0.6+40</f>
        <v>70.188027223251808</v>
      </c>
      <c r="AQ431" s="37">
        <f>(AE431/1.5)*0.57+47</f>
        <v>48.9</v>
      </c>
      <c r="AR431" s="24">
        <f>((AF431/1.8)*0.8+(F431/0.8)*0.2)*0.73+40</f>
        <v>57.702500000000001</v>
      </c>
      <c r="AS431" s="22">
        <f>((AA431/3)*0.6+(AC431/9)*0.2+(AZ431/0.96)*0.2)*0.75+40</f>
        <v>54.74708149685749</v>
      </c>
      <c r="AT431" s="26">
        <f>((AB431/7)*0.65+(AC431/9)*0.2+(AZ431/0.96)*0.25)*0.6+47</f>
        <v>60.599462449238438</v>
      </c>
      <c r="AU431" s="43">
        <f>((AD431/5.5)*0.95+(AY431/0.95)*0.17)*0.67+40</f>
        <v>49.002049529007181</v>
      </c>
      <c r="AV431" s="37">
        <f>(((AG431-321)/-3.21)*0.1+(AU431/0.95)*0.57+(AS431/0.95)*0.2+(AI431/20)*0.2)*0.6+40</f>
        <v>70.816009118387996</v>
      </c>
      <c r="AW431" s="42">
        <f>((AQ431/0.95)*0.4+(AS431/0.95)*0.2+(AR431/0.95)*0.2+(AY431/0.95)*0.2)*0.71+30</f>
        <v>72.361147308304822</v>
      </c>
      <c r="AX431" s="45">
        <f>(BI431*0.3+BK431*0.2+BM431*0.2+AY431*0.1+BN431*0.2)*0.8+30</f>
        <v>68.748714575082488</v>
      </c>
      <c r="AY431" s="47">
        <f>(BI431*0.2+BK431*0.2+BM431*0.2+(AQ431/0.96)*0.45)*0.79+30</f>
        <v>73.152460354477626</v>
      </c>
      <c r="AZ431" s="28">
        <f>(BI431*0.2+BJ431*0.3+(AC431/11)*0.3+(AR431/0.96)*0.1+BM431*0.1+(AY431/0.96)*0.1)*0.65+40</f>
        <v>76.03465491322126</v>
      </c>
      <c r="BA431" s="49">
        <f>IF(C431="C",(((AY431/0.95)*0.35+(AU431/0.95)*0.2+BK431*0.45)*0.55+30),IF(C431="PF",(((AY431/0.95)*0.4+(AU431/0.95)*0.25+BK431*0.35)*0.65+35),(((T431/6.3)*0.1+(AY431/0.95)*0.35+(AU431/0.95)*0.2+BK431*0.35)*0.65+40)))</f>
        <v>69.090102884871428</v>
      </c>
      <c r="BB431" s="45">
        <f>(BL431*0.3+BJ431*0.3+BI431*0.1+BN431*0.1+(AH431/2.8)*0.25)*0.62+40</f>
        <v>68.042418301639628</v>
      </c>
      <c r="BC431" s="5">
        <f>((D431-39)/-0.2)*0.5+50</f>
        <v>92.5</v>
      </c>
      <c r="BD431" s="5">
        <f>((F431-69)/0.19)*0.45+55</f>
        <v>83.421052631578945</v>
      </c>
      <c r="BE431" s="5">
        <f>((F431-85)/-0.16)*0.45+55</f>
        <v>66.25</v>
      </c>
      <c r="BF431" s="5">
        <f>((G431-161)/1.34)*0.45+55</f>
        <v>78.171641791044777</v>
      </c>
      <c r="BG431" s="5">
        <f>((G431-295)/-1.34)*0.45+55</f>
        <v>76.828358208955223</v>
      </c>
      <c r="BH431" s="5">
        <f>(M431/29.81)*0.45+55</f>
        <v>57.068097953706811</v>
      </c>
      <c r="BI431" s="5">
        <f>((D431-39)/-0.2)</f>
        <v>85</v>
      </c>
      <c r="BJ431" s="5">
        <f>((F431-69)/0.19)</f>
        <v>63.157894736842103</v>
      </c>
      <c r="BK431" s="5">
        <f>((F431-85)/-0.16)</f>
        <v>25</v>
      </c>
      <c r="BL431" s="5">
        <f>((G431-161)/1.34)</f>
        <v>51.492537313432834</v>
      </c>
      <c r="BM431" s="5">
        <f>((G431-295)/-1.34)</f>
        <v>48.507462686567159</v>
      </c>
      <c r="BN431" s="5">
        <f>(M431/29.81)</f>
        <v>4.5957732304595771</v>
      </c>
      <c r="BP431" s="51" t="s">
        <v>793</v>
      </c>
      <c r="BQ431" s="51" t="s">
        <v>789</v>
      </c>
      <c r="BS431">
        <v>45</v>
      </c>
    </row>
    <row r="432" spans="1:71" x14ac:dyDescent="0.25">
      <c r="A432" s="1">
        <v>187</v>
      </c>
      <c r="B432" s="1" t="s">
        <v>248</v>
      </c>
      <c r="C432" s="1" t="s">
        <v>25</v>
      </c>
      <c r="D432" s="1">
        <v>24</v>
      </c>
      <c r="E432" s="4">
        <f>(F432-5)</f>
        <v>75</v>
      </c>
      <c r="F432">
        <v>80</v>
      </c>
      <c r="G432">
        <v>230</v>
      </c>
      <c r="H432" t="s">
        <v>608</v>
      </c>
      <c r="I432" s="1" t="s">
        <v>587</v>
      </c>
      <c r="J432" s="1" t="s">
        <v>31</v>
      </c>
      <c r="K432" s="1">
        <v>24</v>
      </c>
      <c r="L432" s="1">
        <v>1</v>
      </c>
      <c r="M432" s="1">
        <v>164</v>
      </c>
      <c r="N432" s="12">
        <v>27</v>
      </c>
      <c r="O432" s="12">
        <v>47</v>
      </c>
      <c r="P432" s="12">
        <v>0.57399999999999995</v>
      </c>
      <c r="Q432" s="7">
        <v>0</v>
      </c>
      <c r="R432" s="7">
        <v>6</v>
      </c>
      <c r="S432" s="7">
        <v>0</v>
      </c>
      <c r="T432" s="1">
        <v>27</v>
      </c>
      <c r="U432" s="1">
        <v>41</v>
      </c>
      <c r="V432" s="1">
        <v>0.65900000000000003</v>
      </c>
      <c r="W432" s="1">
        <v>0.57399999999999995</v>
      </c>
      <c r="X432" s="16">
        <v>8</v>
      </c>
      <c r="Y432" s="16">
        <v>10</v>
      </c>
      <c r="Z432" s="16">
        <v>0.8</v>
      </c>
      <c r="AA432" s="20">
        <v>19</v>
      </c>
      <c r="AB432" s="20">
        <v>26</v>
      </c>
      <c r="AC432" s="20">
        <v>45</v>
      </c>
      <c r="AD432" s="32">
        <v>4</v>
      </c>
      <c r="AE432" s="34">
        <v>5</v>
      </c>
      <c r="AF432" s="30">
        <v>5</v>
      </c>
      <c r="AG432" s="1">
        <v>14</v>
      </c>
      <c r="AH432" s="1">
        <v>25</v>
      </c>
      <c r="AI432" s="1">
        <v>62</v>
      </c>
      <c r="AJ432" s="1"/>
      <c r="AK432" s="4">
        <f>(AVERAGE(AM432:BB432)/0.87)*0.85+10</f>
        <v>71.643566211341579</v>
      </c>
      <c r="AL432" s="4">
        <f>AVERAGE(AM432:BB432)</f>
        <v>63.094003063373144</v>
      </c>
      <c r="AM432" s="14">
        <f>((P432*100)*0.5+(N432/6.59)*0.5)*0.66+45</f>
        <v>65.294048558421849</v>
      </c>
      <c r="AN432" s="10">
        <f>(BS432-MIN(BS$2:BS$493))/(MAX(BS$2:BS$493)-MIN(BS$2:BS$493))*61 +45</f>
        <v>45</v>
      </c>
      <c r="AO432" s="18">
        <f>IF(Y432&gt;50,((Z432*107)*0.9+(X432/5)*0.1)*0.7+30,((Z432*90)*0.5+(X432/5)*0.5)*0.7+40)</f>
        <v>65.759999999999991</v>
      </c>
      <c r="AP432" s="39">
        <f>((AZ432/0.96)*0.4+(AS432/0.96)*0.3+(T432/6.3)*0.4)*0.6+40</f>
        <v>69.790491849843448</v>
      </c>
      <c r="AQ432" s="37">
        <f>(AE432/1.5)*0.57+47</f>
        <v>48.9</v>
      </c>
      <c r="AR432" s="24">
        <f>((AF432/1.8)*0.8+(F432/0.8)*0.2)*0.73+40</f>
        <v>56.222222222222221</v>
      </c>
      <c r="AS432" s="22">
        <f>((AA432/3)*0.6+(AC432/9)*0.2+(AZ432/0.96)*0.2)*0.75+40</f>
        <v>55.117158277634701</v>
      </c>
      <c r="AT432" s="26">
        <f>((AB432/7)*0.65+(AC432/9)*0.2+(AZ432/0.96)*0.25)*0.6+47</f>
        <v>60.565729706206128</v>
      </c>
      <c r="AU432" s="43">
        <f>((AD432/5.5)*0.95+(AY432/0.95)*0.17)*0.67+40</f>
        <v>49.162466442882781</v>
      </c>
      <c r="AV432" s="37">
        <f>(((AG432-321)/-3.21)*0.1+(AU432/0.95)*0.57+(AS432/0.95)*0.2+(AI432/20)*0.2)*0.6+40</f>
        <v>70.77097303783259</v>
      </c>
      <c r="AW432" s="42">
        <f>((AQ432/0.95)*0.4+(AS432/0.95)*0.2+(AR432/0.95)*0.2+(AY432/0.95)*0.2)*0.71+30</f>
        <v>72.106638317174216</v>
      </c>
      <c r="AX432" s="45">
        <f>(BI432*0.3+BK432*0.2+BM432*0.2+AY432*0.1+BN432*0.2)*0.8+30</f>
        <v>67.446232387896998</v>
      </c>
      <c r="AY432" s="47">
        <f>(BI432*0.2+BK432*0.2+BM432*0.2+(AQ432/0.96)*0.45)*0.79+30</f>
        <v>72.559960354477624</v>
      </c>
      <c r="AZ432" s="28">
        <f>(BI432*0.2+BJ432*0.3+(AC432/11)*0.3+(AR432/0.96)*0.1+BM432*0.1+(AY432/0.96)*0.1)*0.65+40</f>
        <v>73.709812976862054</v>
      </c>
      <c r="BA432" s="49">
        <f>IF(C432="C",(((AY432/0.95)*0.35+(AU432/0.95)*0.2+BK432*0.45)*0.55+30),IF(C432="PF",(((AY432/0.95)*0.4+(AU432/0.95)*0.25+BK432*0.35)*0.65+35),(((T432/6.3)*0.1+(AY432/0.95)*0.35+(AU432/0.95)*0.2+BK432*0.35)*0.65+40)))</f>
        <v>70.37725972540278</v>
      </c>
      <c r="BB432" s="45">
        <f>(BL432*0.3+BJ432*0.3+BI432*0.1+BN432*0.1+(AH432/2.8)*0.25)*0.62+40</f>
        <v>66.721055157112758</v>
      </c>
      <c r="BC432" s="5">
        <f>((D432-39)/-0.2)*0.5+50</f>
        <v>87.5</v>
      </c>
      <c r="BD432" s="5">
        <f>((F432-69)/0.19)*0.45+55</f>
        <v>81.05263157894737</v>
      </c>
      <c r="BE432" s="5">
        <f>((F432-85)/-0.16)*0.45+55</f>
        <v>69.0625</v>
      </c>
      <c r="BF432" s="5">
        <f>((G432-161)/1.34)*0.45+55</f>
        <v>78.171641791044777</v>
      </c>
      <c r="BG432" s="5">
        <f>((G432-295)/-1.34)*0.45+55</f>
        <v>76.828358208955223</v>
      </c>
      <c r="BH432" s="5">
        <f>(M432/29.81)*0.45+55</f>
        <v>57.47567930224757</v>
      </c>
      <c r="BI432" s="5">
        <f>((D432-39)/-0.2)</f>
        <v>75</v>
      </c>
      <c r="BJ432" s="5">
        <f>((F432-69)/0.19)</f>
        <v>57.89473684210526</v>
      </c>
      <c r="BK432" s="5">
        <f>((F432-85)/-0.16)</f>
        <v>31.25</v>
      </c>
      <c r="BL432" s="5">
        <f>((G432-161)/1.34)</f>
        <v>51.492537313432834</v>
      </c>
      <c r="BM432" s="5">
        <f>((G432-295)/-1.34)</f>
        <v>48.507462686567159</v>
      </c>
      <c r="BN432" s="5">
        <f>(M432/29.81)</f>
        <v>5.5015095605501516</v>
      </c>
      <c r="BP432" s="51" t="s">
        <v>797</v>
      </c>
      <c r="BQ432" s="51" t="s">
        <v>787</v>
      </c>
      <c r="BS432">
        <v>45</v>
      </c>
    </row>
    <row r="433" spans="1:71" x14ac:dyDescent="0.25">
      <c r="A433" s="1">
        <v>426</v>
      </c>
      <c r="B433" s="1" t="s">
        <v>491</v>
      </c>
      <c r="C433" s="1" t="s">
        <v>25</v>
      </c>
      <c r="D433" s="1">
        <v>21</v>
      </c>
      <c r="E433" s="4">
        <f>(F433-5)</f>
        <v>76</v>
      </c>
      <c r="F433">
        <v>81</v>
      </c>
      <c r="G433">
        <v>263</v>
      </c>
      <c r="H433" t="s">
        <v>675</v>
      </c>
      <c r="I433" s="1" t="s">
        <v>587</v>
      </c>
      <c r="J433" s="1" t="s">
        <v>31</v>
      </c>
      <c r="K433" s="1">
        <v>19</v>
      </c>
      <c r="L433" s="1">
        <v>2</v>
      </c>
      <c r="M433" s="1">
        <v>126</v>
      </c>
      <c r="N433" s="12">
        <v>21</v>
      </c>
      <c r="O433" s="12">
        <v>37</v>
      </c>
      <c r="P433" s="12">
        <v>0.56799999999999995</v>
      </c>
      <c r="Q433" s="7">
        <v>0</v>
      </c>
      <c r="R433" s="7">
        <v>0</v>
      </c>
      <c r="S433" s="7"/>
      <c r="T433" s="1">
        <v>21</v>
      </c>
      <c r="U433" s="1">
        <v>37</v>
      </c>
      <c r="V433" s="1">
        <v>0.56799999999999995</v>
      </c>
      <c r="W433" s="1">
        <v>0.56799999999999995</v>
      </c>
      <c r="X433" s="16">
        <v>15</v>
      </c>
      <c r="Y433" s="16">
        <v>28</v>
      </c>
      <c r="Z433" s="16">
        <v>0.53600000000000003</v>
      </c>
      <c r="AA433" s="20">
        <v>16</v>
      </c>
      <c r="AB433" s="20">
        <v>18</v>
      </c>
      <c r="AC433" s="20">
        <v>34</v>
      </c>
      <c r="AD433" s="32">
        <v>4</v>
      </c>
      <c r="AE433" s="34">
        <v>5</v>
      </c>
      <c r="AF433" s="30">
        <v>5</v>
      </c>
      <c r="AG433" s="1">
        <v>7</v>
      </c>
      <c r="AH433" s="1">
        <v>25</v>
      </c>
      <c r="AI433" s="1">
        <v>57</v>
      </c>
      <c r="AJ433" s="1"/>
      <c r="AK433" s="4">
        <f>(AVERAGE(AM433:BB433)/0.87)*0.85+10</f>
        <v>71.101583612747007</v>
      </c>
      <c r="AL433" s="4">
        <f>AVERAGE(AM433:BB433)</f>
        <v>62.539267933046943</v>
      </c>
      <c r="AM433" s="14">
        <f>((P433*100)*0.5+(N433/6.59)*0.5)*0.66+45</f>
        <v>64.795593323216991</v>
      </c>
      <c r="AN433" s="10">
        <f>(BS433-MIN(BS$2:BS$493))/(MAX(BS$2:BS$493)-MIN(BS$2:BS$493))*61 +45</f>
        <v>45</v>
      </c>
      <c r="AO433" s="18">
        <f>IF(Y433&gt;50,((Z433*107)*0.9+(X433/5)*0.1)*0.7+30,((Z433*90)*0.5+(X433/5)*0.5)*0.7+40)</f>
        <v>57.933999999999997</v>
      </c>
      <c r="AP433" s="39">
        <f>((AZ433/0.96)*0.4+(AS433/0.96)*0.3+(T433/6.3)*0.4)*0.6+40</f>
        <v>69.728912603937474</v>
      </c>
      <c r="AQ433" s="37">
        <f>(AE433/1.5)*0.57+47</f>
        <v>48.9</v>
      </c>
      <c r="AR433" s="24">
        <f>((AF433/1.8)*0.8+(F433/0.8)*0.2)*0.73+40</f>
        <v>56.404722222222219</v>
      </c>
      <c r="AS433" s="22">
        <f>((AA433/3)*0.6+(AC433/9)*0.2+(AZ433/0.96)*0.2)*0.75+40</f>
        <v>54.643680710827496</v>
      </c>
      <c r="AT433" s="26">
        <f>((AB433/7)*0.65+(AC433/9)*0.2+(AZ433/0.96)*0.25)*0.6+47</f>
        <v>60.133204520351299</v>
      </c>
      <c r="AU433" s="43">
        <f>((AD433/5.5)*0.95+(AY433/0.95)*0.17)*0.67+40</f>
        <v>48.861705127093302</v>
      </c>
      <c r="AV433" s="37">
        <f>(((AG433-321)/-3.21)*0.1+(AU433/0.95)*0.57+(AS433/0.95)*0.2+(AI433/20)*0.2)*0.6+40</f>
        <v>70.703732392994368</v>
      </c>
      <c r="AW433" s="42">
        <f>((AQ433/0.95)*0.4+(AS433/0.95)*0.2+(AR433/0.95)*0.2+(AY433/0.95)*0.2)*0.71+30</f>
        <v>71.688183398547295</v>
      </c>
      <c r="AX433" s="45">
        <f>(BI433*0.3+BK433*0.2+BM433*0.2+AY433*0.1+BN433*0.2)*0.8+30</f>
        <v>65.701291895124342</v>
      </c>
      <c r="AY433" s="47">
        <f>(BI433*0.2+BK433*0.2+BM433*0.2+(AQ433/0.96)*0.45)*0.79+30</f>
        <v>70.051415578358217</v>
      </c>
      <c r="AZ433" s="28">
        <f>(BI433*0.2+BJ433*0.3+(AC433/11)*0.3+(AR433/0.96)*0.1+BM433*0.1+(AY433/0.96)*0.1)*0.65+40</f>
        <v>74.73288988262928</v>
      </c>
      <c r="BA433" s="49">
        <f>IF(C433="C",(((AY433/0.95)*0.35+(AU433/0.95)*0.2+BK433*0.45)*0.55+30),IF(C433="PF",(((AY433/0.95)*0.4+(AU433/0.95)*0.25+BK433*0.35)*0.65+35),(((T433/6.3)*0.1+(AY433/0.95)*0.35+(AU433/0.95)*0.2+BK433*0.35)*0.65+40)))</f>
        <v>68.217389614237689</v>
      </c>
      <c r="BB433" s="45">
        <f>(BL433*0.3+BJ433*0.3+BI433*0.1+BN433*0.1+(AH433/2.8)*0.25)*0.62+40</f>
        <v>73.131565659211276</v>
      </c>
      <c r="BC433" s="5">
        <f>((D433-39)/-0.2)*0.5+50</f>
        <v>95</v>
      </c>
      <c r="BD433" s="5">
        <f>((F433-69)/0.19)*0.45+55</f>
        <v>83.421052631578945</v>
      </c>
      <c r="BE433" s="5">
        <f>((F433-85)/-0.16)*0.45+55</f>
        <v>66.25</v>
      </c>
      <c r="BF433" s="5">
        <f>((G433-161)/1.34)*0.45+55</f>
        <v>89.25373134328359</v>
      </c>
      <c r="BG433" s="5">
        <f>((G433-295)/-1.34)*0.45+55</f>
        <v>65.74626865671641</v>
      </c>
      <c r="BH433" s="5">
        <f>(M433/29.81)*0.45+55</f>
        <v>56.902046293190203</v>
      </c>
      <c r="BI433" s="5">
        <f>((D433-39)/-0.2)</f>
        <v>90</v>
      </c>
      <c r="BJ433" s="5">
        <f>((F433-69)/0.19)</f>
        <v>63.157894736842103</v>
      </c>
      <c r="BK433" s="5">
        <f>((F433-85)/-0.16)</f>
        <v>25</v>
      </c>
      <c r="BL433" s="5">
        <f>((G433-161)/1.34)</f>
        <v>76.119402985074629</v>
      </c>
      <c r="BM433" s="5">
        <f>((G433-295)/-1.34)</f>
        <v>23.880597014925371</v>
      </c>
      <c r="BN433" s="5">
        <f>(M433/29.81)</f>
        <v>4.2267695404226773</v>
      </c>
      <c r="BP433" s="51" t="s">
        <v>810</v>
      </c>
      <c r="BQ433" s="51" t="s">
        <v>781</v>
      </c>
      <c r="BS433">
        <v>45</v>
      </c>
    </row>
    <row r="434" spans="1:71" x14ac:dyDescent="0.25">
      <c r="A434" s="1">
        <v>301</v>
      </c>
      <c r="B434" s="1" t="s">
        <v>363</v>
      </c>
      <c r="C434" s="1" t="s">
        <v>25</v>
      </c>
      <c r="D434" s="1">
        <v>31</v>
      </c>
      <c r="E434" s="4">
        <f>(F434-5)</f>
        <v>74</v>
      </c>
      <c r="F434">
        <v>79</v>
      </c>
      <c r="G434">
        <v>260</v>
      </c>
      <c r="H434" t="s">
        <v>601</v>
      </c>
      <c r="I434" s="1" t="s">
        <v>587</v>
      </c>
      <c r="J434" s="1" t="s">
        <v>105</v>
      </c>
      <c r="K434" s="1">
        <v>61</v>
      </c>
      <c r="L434" s="1">
        <v>0</v>
      </c>
      <c r="M434" s="1">
        <v>878</v>
      </c>
      <c r="N434" s="12">
        <v>81</v>
      </c>
      <c r="O434" s="12">
        <v>192</v>
      </c>
      <c r="P434" s="12">
        <v>0.42199999999999999</v>
      </c>
      <c r="Q434" s="7">
        <v>0</v>
      </c>
      <c r="R434" s="7">
        <v>0</v>
      </c>
      <c r="S434" s="7"/>
      <c r="T434" s="1">
        <v>81</v>
      </c>
      <c r="U434" s="1">
        <v>192</v>
      </c>
      <c r="V434" s="1">
        <v>0.42199999999999999</v>
      </c>
      <c r="W434" s="1">
        <v>0.42199999999999999</v>
      </c>
      <c r="X434" s="16">
        <v>41</v>
      </c>
      <c r="Y434" s="16">
        <v>71</v>
      </c>
      <c r="Z434" s="16">
        <v>0.57699999999999996</v>
      </c>
      <c r="AA434" s="20">
        <v>86</v>
      </c>
      <c r="AB434" s="20">
        <v>117</v>
      </c>
      <c r="AC434" s="20">
        <v>203</v>
      </c>
      <c r="AD434" s="32">
        <v>19</v>
      </c>
      <c r="AE434" s="34">
        <v>18</v>
      </c>
      <c r="AF434" s="30">
        <v>44</v>
      </c>
      <c r="AG434" s="1">
        <v>29</v>
      </c>
      <c r="AH434" s="1">
        <v>96</v>
      </c>
      <c r="AI434" s="1">
        <v>203</v>
      </c>
      <c r="AJ434" s="1"/>
      <c r="AK434" s="4">
        <f>(AVERAGE(AM434:BB434)/0.87)*0.85+10</f>
        <v>73.908874138832516</v>
      </c>
      <c r="AL434" s="4">
        <f>AVERAGE(AM434:BB434)</f>
        <v>65.412612353863864</v>
      </c>
      <c r="AM434" s="14">
        <f>((P434*100)*0.5+(N434/6.59)*0.5)*0.66+45</f>
        <v>62.982145675265556</v>
      </c>
      <c r="AN434" s="10">
        <f>(BS434-MIN(BS$2:BS$493))/(MAX(BS$2:BS$493)-MIN(BS$2:BS$493))*61 +45</f>
        <v>45</v>
      </c>
      <c r="AO434" s="18">
        <f>IF(Y434&gt;50,((Z434*107)*0.9+(X434/5)*0.1)*0.7+30,((Z434*90)*0.5+(X434/5)*0.5)*0.7+40)</f>
        <v>69.469570000000004</v>
      </c>
      <c r="AP434" s="39">
        <f>((AZ434/0.96)*0.4+(AS434/0.96)*0.3+(T434/6.3)*0.4)*0.6+40</f>
        <v>73.161789399011184</v>
      </c>
      <c r="AQ434" s="37">
        <f>(AE434/1.5)*0.57+47</f>
        <v>53.84</v>
      </c>
      <c r="AR434" s="24">
        <f>((AF434/1.8)*0.8+(F434/0.8)*0.2)*0.73+40</f>
        <v>68.69305555555556</v>
      </c>
      <c r="AS434" s="22">
        <f>((AA434/3)*0.6+(AC434/9)*0.2+(AZ434/0.96)*0.2)*0.75+40</f>
        <v>67.205263466646286</v>
      </c>
      <c r="AT434" s="26">
        <f>((AB434/7)*0.65+(AC434/9)*0.2+(AZ434/0.96)*0.25)*0.6+47</f>
        <v>67.147168228551038</v>
      </c>
      <c r="AU434" s="43">
        <f>((AD434/5.5)*0.95+(AY434/0.95)*0.17)*0.67+40</f>
        <v>50.148977116028711</v>
      </c>
      <c r="AV434" s="37">
        <f>(((AG434-321)/-3.21)*0.1+(AU434/0.95)*0.57+(AS434/0.95)*0.2+(AI434/20)*0.2)*0.6+40</f>
        <v>73.218661598580354</v>
      </c>
      <c r="AW434" s="42">
        <f>((AQ434/0.95)*0.4+(AS434/0.95)*0.2+(AR434/0.95)*0.2+(AY434/0.95)*0.2)*0.71+30</f>
        <v>76.32007260686926</v>
      </c>
      <c r="AX434" s="45">
        <f>(BI434*0.3+BK434*0.2+BM434*0.2+AY434*0.1+BN434*0.2)*0.8+30</f>
        <v>59.796376311014541</v>
      </c>
      <c r="AY434" s="47">
        <f>(BI434*0.2+BK434*0.2+BM434*0.2+(AQ434/0.96)*0.45)*0.79+30</f>
        <v>66.309490671641782</v>
      </c>
      <c r="AZ434" s="28">
        <f>(BI434*0.2+BJ434*0.3+(AC434/11)*0.3+(AR434/0.96)*0.1+BM434*0.1+(AY434/0.96)*0.1)*0.65+40</f>
        <v>69.900352853202875</v>
      </c>
      <c r="BA434" s="49">
        <f>IF(C434="C",(((AY434/0.95)*0.35+(AU434/0.95)*0.2+BK434*0.45)*0.55+30),IF(C434="PF",(((AY434/0.95)*0.4+(AU434/0.95)*0.25+BK434*0.35)*0.65+35),(((T434/6.3)*0.1+(AY434/0.95)*0.35+(AU434/0.95)*0.2+BK434*0.35)*0.65+40)))</f>
        <v>70.257225111559507</v>
      </c>
      <c r="BB434" s="45">
        <f>(BL434*0.3+BJ434*0.3+BI434*0.1+BN434*0.1+(AH434/2.8)*0.25)*0.62+40</f>
        <v>73.151649067894965</v>
      </c>
      <c r="BC434" s="5">
        <f>((D434-39)/-0.2)*0.5+50</f>
        <v>70</v>
      </c>
      <c r="BD434" s="5">
        <f>((F434-69)/0.19)*0.45+55</f>
        <v>78.68421052631578</v>
      </c>
      <c r="BE434" s="5">
        <f>((F434-85)/-0.16)*0.45+55</f>
        <v>71.875</v>
      </c>
      <c r="BF434" s="5">
        <f>((G434-161)/1.34)*0.45+55</f>
        <v>88.24626865671641</v>
      </c>
      <c r="BG434" s="5">
        <f>((G434-295)/-1.34)*0.45+55</f>
        <v>66.753731343283576</v>
      </c>
      <c r="BH434" s="5">
        <f>(M434/29.81)*0.45+55</f>
        <v>68.2539416303254</v>
      </c>
      <c r="BI434" s="5">
        <f>((D434-39)/-0.2)</f>
        <v>40</v>
      </c>
      <c r="BJ434" s="5">
        <f>((F434-69)/0.19)</f>
        <v>52.631578947368418</v>
      </c>
      <c r="BK434" s="5">
        <f>((F434-85)/-0.16)</f>
        <v>37.5</v>
      </c>
      <c r="BL434" s="5">
        <f>((G434-161)/1.34)</f>
        <v>73.880597014925371</v>
      </c>
      <c r="BM434" s="5">
        <f>((G434-295)/-1.34)</f>
        <v>26.119402985074625</v>
      </c>
      <c r="BN434" s="5">
        <f>(M434/29.81)</f>
        <v>29.45320362294532</v>
      </c>
      <c r="BP434" s="51" t="s">
        <v>794</v>
      </c>
      <c r="BQ434" s="51" t="s">
        <v>787</v>
      </c>
      <c r="BS434">
        <v>45</v>
      </c>
    </row>
    <row r="435" spans="1:71" x14ac:dyDescent="0.25">
      <c r="A435" s="1">
        <v>441</v>
      </c>
      <c r="B435" s="1" t="s">
        <v>507</v>
      </c>
      <c r="C435" s="1" t="s">
        <v>25</v>
      </c>
      <c r="D435" s="1">
        <v>28</v>
      </c>
      <c r="E435" s="4">
        <f>(F435-5)</f>
        <v>78</v>
      </c>
      <c r="F435">
        <v>83</v>
      </c>
      <c r="G435">
        <v>250</v>
      </c>
      <c r="H435" t="s">
        <v>679</v>
      </c>
      <c r="I435" s="1" t="s">
        <v>587</v>
      </c>
      <c r="J435" s="1" t="s">
        <v>103</v>
      </c>
      <c r="K435" s="1">
        <v>81</v>
      </c>
      <c r="L435" s="1">
        <v>63</v>
      </c>
      <c r="M435" s="1">
        <v>1991</v>
      </c>
      <c r="N435" s="12">
        <v>201</v>
      </c>
      <c r="O435" s="12">
        <v>428</v>
      </c>
      <c r="P435" s="12">
        <v>0.47</v>
      </c>
      <c r="Q435" s="7">
        <v>0</v>
      </c>
      <c r="R435" s="7">
        <v>1</v>
      </c>
      <c r="S435" s="7">
        <v>0</v>
      </c>
      <c r="T435" s="1">
        <v>201</v>
      </c>
      <c r="U435" s="1">
        <v>427</v>
      </c>
      <c r="V435" s="1">
        <v>0.47099999999999997</v>
      </c>
      <c r="W435" s="1">
        <v>0.47</v>
      </c>
      <c r="X435" s="16">
        <v>89</v>
      </c>
      <c r="Y435" s="16">
        <v>143</v>
      </c>
      <c r="Z435" s="16">
        <v>0.622</v>
      </c>
      <c r="AA435" s="20">
        <v>139</v>
      </c>
      <c r="AB435" s="20">
        <v>391</v>
      </c>
      <c r="AC435" s="20">
        <v>530</v>
      </c>
      <c r="AD435" s="32">
        <v>85</v>
      </c>
      <c r="AE435" s="34">
        <v>33</v>
      </c>
      <c r="AF435" s="30">
        <v>57</v>
      </c>
      <c r="AG435" s="1">
        <v>84</v>
      </c>
      <c r="AH435" s="1">
        <v>239</v>
      </c>
      <c r="AI435" s="1">
        <v>491</v>
      </c>
      <c r="AJ435" s="1"/>
      <c r="AK435" s="4">
        <f>(AVERAGE(AM435:BB435)/0.87)*0.85+10</f>
        <v>81.18451042851207</v>
      </c>
      <c r="AL435" s="4">
        <f>AVERAGE(AM435:BB435)</f>
        <v>72.859440085653532</v>
      </c>
      <c r="AM435" s="14">
        <f>((P435*100)*0.5+(N435/6.59)*0.5)*0.66+45</f>
        <v>70.575250379362672</v>
      </c>
      <c r="AN435" s="10">
        <f>(BS435-MIN(BS$2:BS$493))/(MAX(BS$2:BS$493)-MIN(BS$2:BS$493))*61 +45</f>
        <v>45</v>
      </c>
      <c r="AO435" s="18">
        <f>IF(Y435&gt;50,((Z435*107)*0.9+(X435/5)*0.1)*0.7+30,((Z435*90)*0.5+(X435/5)*0.5)*0.7+40)</f>
        <v>73.175019999999989</v>
      </c>
      <c r="AP435" s="39">
        <f>((AZ435/0.96)*0.4+(AS435/0.96)*0.3+(T435/6.3)*0.4)*0.6+40</f>
        <v>83.817348328053896</v>
      </c>
      <c r="AQ435" s="37">
        <f>(AE435/1.5)*0.57+47</f>
        <v>59.54</v>
      </c>
      <c r="AR435" s="24">
        <f>((AF435/1.8)*0.8+(F435/0.8)*0.2)*0.73+40</f>
        <v>73.640833333333319</v>
      </c>
      <c r="AS435" s="22">
        <f>((AA435/3)*0.6+(AC435/9)*0.2+(AZ435/0.96)*0.2)*0.75+40</f>
        <v>82.603378352024833</v>
      </c>
      <c r="AT435" s="26">
        <f>((AB435/7)*0.65+(AC435/9)*0.2+(AZ435/0.96)*0.25)*0.6+47</f>
        <v>88.770997399643875</v>
      </c>
      <c r="AU435" s="43">
        <f>((AD435/5.5)*0.95+(AY435/0.95)*0.17)*0.67+40</f>
        <v>57.991983415370818</v>
      </c>
      <c r="AV435" s="37">
        <f>(((AG435-321)/-3.21)*0.1+(AU435/0.95)*0.57+(AS435/0.95)*0.2+(AI435/20)*0.2)*0.6+40</f>
        <v>78.687131521319031</v>
      </c>
      <c r="AW435" s="42">
        <f>((AQ435/0.95)*0.4+(AS435/0.95)*0.2+(AR435/0.95)*0.2+(AY435/0.95)*0.2)*0.71+30</f>
        <v>81.320831061068304</v>
      </c>
      <c r="AX435" s="45">
        <f>(BI435*0.3+BK435*0.2+BM435*0.2+AY435*0.1+BN435*0.2)*0.8+30</f>
        <v>66.701031303767138</v>
      </c>
      <c r="AY435" s="47">
        <f>(BI435*0.2+BK435*0.2+BM435*0.2+(AQ435/0.96)*0.45)*0.79+30</f>
        <v>68.01937639925373</v>
      </c>
      <c r="AZ435" s="28">
        <f>(BI435*0.2+BJ435*0.3+(AC435/11)*0.3+(AR435/0.96)*0.1+BM435*0.1+(AY435/0.96)*0.1)*0.65+40</f>
        <v>82.688288119625554</v>
      </c>
      <c r="BA435" s="49">
        <f>IF(C435="C",(((AY435/0.95)*0.35+(AU435/0.95)*0.2+BK435*0.45)*0.55+30),IF(C435="PF",(((AY435/0.95)*0.4+(AU435/0.95)*0.25+BK435*0.35)*0.65+35),(((T435/6.3)*0.1+(AY435/0.95)*0.35+(AU435/0.95)*0.2+BK435*0.35)*0.65+40)))</f>
        <v>66.379260704003926</v>
      </c>
      <c r="BB435" s="45">
        <f>(BL435*0.3+BJ435*0.3+BI435*0.1+BN435*0.1+(AH435/2.8)*0.25)*0.62+40</f>
        <v>86.840311053629563</v>
      </c>
      <c r="BC435" s="5">
        <f>((D435-39)/-0.2)*0.5+50</f>
        <v>77.5</v>
      </c>
      <c r="BD435" s="5">
        <f>((F435-69)/0.19)*0.45+55</f>
        <v>88.15789473684211</v>
      </c>
      <c r="BE435" s="5">
        <f>((F435-85)/-0.16)*0.45+55</f>
        <v>60.625</v>
      </c>
      <c r="BF435" s="5">
        <f>((G435-161)/1.34)*0.45+55</f>
        <v>84.888059701492537</v>
      </c>
      <c r="BG435" s="5">
        <f>((G435-295)/-1.34)*0.45+55</f>
        <v>70.111940298507463</v>
      </c>
      <c r="BH435" s="5">
        <f>(M435/29.81)*0.45+55</f>
        <v>85.055350553505534</v>
      </c>
      <c r="BI435" s="5">
        <f>((D435-39)/-0.2)</f>
        <v>55</v>
      </c>
      <c r="BJ435" s="5">
        <f>((F435-69)/0.19)</f>
        <v>73.684210526315795</v>
      </c>
      <c r="BK435" s="5">
        <f>((F435-85)/-0.16)</f>
        <v>12.5</v>
      </c>
      <c r="BL435" s="5">
        <f>((G435-161)/1.34)</f>
        <v>66.417910447761187</v>
      </c>
      <c r="BM435" s="5">
        <f>((G435-295)/-1.34)</f>
        <v>33.582089552238806</v>
      </c>
      <c r="BN435" s="5">
        <f>(M435/29.81)</f>
        <v>66.789667896678964</v>
      </c>
      <c r="BP435" s="51" t="s">
        <v>797</v>
      </c>
      <c r="BQ435" s="51" t="s">
        <v>787</v>
      </c>
      <c r="BS435">
        <v>45</v>
      </c>
    </row>
    <row r="436" spans="1:71" x14ac:dyDescent="0.25">
      <c r="A436" s="1">
        <v>310</v>
      </c>
      <c r="B436" s="1" t="s">
        <v>372</v>
      </c>
      <c r="C436" s="1" t="s">
        <v>33</v>
      </c>
      <c r="D436" s="1">
        <v>27</v>
      </c>
      <c r="E436" s="4">
        <f>(F436-5)</f>
        <v>79</v>
      </c>
      <c r="F436">
        <v>84</v>
      </c>
      <c r="G436">
        <v>270</v>
      </c>
      <c r="H436" t="s">
        <v>672</v>
      </c>
      <c r="I436" s="1" t="s">
        <v>587</v>
      </c>
      <c r="J436" s="1" t="s">
        <v>43</v>
      </c>
      <c r="K436" s="1">
        <v>23</v>
      </c>
      <c r="L436" s="1">
        <v>0</v>
      </c>
      <c r="M436" s="1">
        <v>256</v>
      </c>
      <c r="N436" s="12">
        <v>42</v>
      </c>
      <c r="O436" s="12">
        <v>79</v>
      </c>
      <c r="P436" s="12">
        <v>0.53200000000000003</v>
      </c>
      <c r="Q436" s="7">
        <v>0</v>
      </c>
      <c r="R436" s="7">
        <v>0</v>
      </c>
      <c r="S436" s="7"/>
      <c r="T436" s="1">
        <v>42</v>
      </c>
      <c r="U436" s="1">
        <v>79</v>
      </c>
      <c r="V436" s="1">
        <v>0.53200000000000003</v>
      </c>
      <c r="W436" s="1">
        <v>0.53200000000000003</v>
      </c>
      <c r="X436" s="16">
        <v>22</v>
      </c>
      <c r="Y436" s="16">
        <v>33</v>
      </c>
      <c r="Z436" s="16">
        <v>0.66700000000000004</v>
      </c>
      <c r="AA436" s="20">
        <v>18</v>
      </c>
      <c r="AB436" s="20">
        <v>43</v>
      </c>
      <c r="AC436" s="20">
        <v>61</v>
      </c>
      <c r="AD436" s="32">
        <v>3</v>
      </c>
      <c r="AE436" s="34">
        <v>2</v>
      </c>
      <c r="AF436" s="30">
        <v>20</v>
      </c>
      <c r="AG436" s="1">
        <v>18</v>
      </c>
      <c r="AH436" s="1">
        <v>30</v>
      </c>
      <c r="AI436" s="1">
        <v>106</v>
      </c>
      <c r="AJ436" s="1"/>
      <c r="AK436" s="4">
        <f>(AVERAGE(AM436:BB436)/0.87)*0.85+10</f>
        <v>69.411517656405664</v>
      </c>
      <c r="AL436" s="4">
        <f>AVERAGE(AM436:BB436)</f>
        <v>60.809435718909327</v>
      </c>
      <c r="AM436" s="14">
        <f>((P436*100)*0.5+(N436/6.59)*0.5)*0.66+45</f>
        <v>64.659186646433994</v>
      </c>
      <c r="AN436" s="10">
        <f>(BS436-MIN(BS$2:BS$493))/(MAX(BS$2:BS$493)-MIN(BS$2:BS$493))*61 +45</f>
        <v>45</v>
      </c>
      <c r="AO436" s="18">
        <f>IF(Y436&gt;50,((Z436*107)*0.9+(X436/5)*0.1)*0.7+30,((Z436*90)*0.5+(X436/5)*0.5)*0.7+40)</f>
        <v>62.5505</v>
      </c>
      <c r="AP436" s="39">
        <f>((AZ436/0.96)*0.4+(AS436/0.96)*0.3+(T436/6.3)*0.4)*0.6+40</f>
        <v>70.412200200439941</v>
      </c>
      <c r="AQ436" s="37">
        <f>(AE436/1.5)*0.57+47</f>
        <v>47.76</v>
      </c>
      <c r="AR436" s="24">
        <f>((AF436/1.8)*0.8+(F436/0.8)*0.2)*0.73+40</f>
        <v>61.818888888888893</v>
      </c>
      <c r="AS436" s="22">
        <f>((AA436/3)*0.6+(AC436/9)*0.2+(AZ436/0.96)*0.2)*0.75+40</f>
        <v>55.249715729849854</v>
      </c>
      <c r="AT436" s="26">
        <f>((AB436/7)*0.65+(AC436/9)*0.2+(AZ436/0.96)*0.25)*0.6+47</f>
        <v>61.742096682230802</v>
      </c>
      <c r="AU436" s="43">
        <f>((AD436/5.5)*0.95+(AY436/0.95)*0.17)*0.67+40</f>
        <v>47.672916436602868</v>
      </c>
      <c r="AV436" s="37">
        <f>(((AG436-321)/-3.21)*0.1+(AU436/0.95)*0.57+(AS436/0.95)*0.2+(AI436/20)*0.2)*0.6+40</f>
        <v>70.44071277965881</v>
      </c>
      <c r="AW436" s="42">
        <f>((AQ436/0.95)*0.4+(AS436/0.95)*0.2+(AR436/0.95)*0.2+(AY436/0.95)*0.2)*0.71+30</f>
        <v>70.909451258329625</v>
      </c>
      <c r="AX436" s="45">
        <f>(BI436*0.3+BK436*0.2+BM436*0.2+AY436*0.1+BN436*0.2)*0.8+30</f>
        <v>54.647221080925462</v>
      </c>
      <c r="AY436" s="47">
        <f>(BI436*0.2+BK436*0.2+BM436*0.2+(AQ436/0.96)*0.45)*0.79+30</f>
        <v>61.10138619402985</v>
      </c>
      <c r="AZ436" s="28">
        <f>(BI436*0.2+BJ436*0.3+(AC436/11)*0.3+(AR436/0.96)*0.1+BM436*0.1+(AY436/0.96)*0.1)*0.65+40</f>
        <v>73.81151400437237</v>
      </c>
      <c r="BA436" s="49">
        <f>IF(C436="C",(((AY436/0.95)*0.35+(AU436/0.95)*0.2+BK436*0.45)*0.55+30),IF(C436="PF",(((AY436/0.95)*0.4+(AU436/0.95)*0.25+BK436*0.35)*0.65+35),(((T436/6.3)*0.1+(AY436/0.95)*0.35+(AU436/0.95)*0.2+BK436*0.35)*0.65+40)))</f>
        <v>49.447967263554801</v>
      </c>
      <c r="BB436" s="45">
        <f>(BL436*0.3+BJ436*0.3+BI436*0.1+BN436*0.1+(AH436/2.8)*0.25)*0.62+40</f>
        <v>75.72721433723197</v>
      </c>
      <c r="BC436" s="5">
        <f>((D436-39)/-0.2)*0.5+50</f>
        <v>80</v>
      </c>
      <c r="BD436" s="5">
        <f>((F436-69)/0.19)*0.45+55</f>
        <v>90.526315789473685</v>
      </c>
      <c r="BE436" s="5">
        <f>((F436-85)/-0.16)*0.45+55</f>
        <v>57.8125</v>
      </c>
      <c r="BF436" s="5">
        <f>((G436-161)/1.34)*0.45+55</f>
        <v>91.604477611940297</v>
      </c>
      <c r="BG436" s="5">
        <f>((G436-295)/-1.34)*0.45+55</f>
        <v>63.395522388059703</v>
      </c>
      <c r="BH436" s="5">
        <f>(M436/29.81)*0.45+55</f>
        <v>58.864475008386449</v>
      </c>
      <c r="BI436" s="5">
        <f>((D436-39)/-0.2)</f>
        <v>60</v>
      </c>
      <c r="BJ436" s="5">
        <f>((F436-69)/0.19)</f>
        <v>78.94736842105263</v>
      </c>
      <c r="BK436" s="5">
        <f>((F436-85)/-0.16)</f>
        <v>6.25</v>
      </c>
      <c r="BL436" s="5">
        <f>((G436-161)/1.34)</f>
        <v>81.343283582089541</v>
      </c>
      <c r="BM436" s="5">
        <f>((G436-295)/-1.34)</f>
        <v>18.656716417910445</v>
      </c>
      <c r="BN436" s="5">
        <f>(M436/29.81)</f>
        <v>8.5877222408587723</v>
      </c>
      <c r="BP436" s="51" t="s">
        <v>794</v>
      </c>
      <c r="BQ436" s="51" t="s">
        <v>789</v>
      </c>
      <c r="BS436">
        <v>45</v>
      </c>
    </row>
    <row r="437" spans="1:71" x14ac:dyDescent="0.25">
      <c r="A437" s="1">
        <v>4</v>
      </c>
      <c r="B437" s="1" t="s">
        <v>35</v>
      </c>
      <c r="C437" s="1" t="s">
        <v>25</v>
      </c>
      <c r="D437" s="1">
        <v>28</v>
      </c>
      <c r="E437" s="4">
        <f>(F437-5)</f>
        <v>74</v>
      </c>
      <c r="F437">
        <v>79</v>
      </c>
      <c r="G437">
        <v>245</v>
      </c>
      <c r="H437" t="s">
        <v>615</v>
      </c>
      <c r="I437" s="1" t="s">
        <v>587</v>
      </c>
      <c r="J437" s="1" t="s">
        <v>36</v>
      </c>
      <c r="K437" s="1">
        <v>17</v>
      </c>
      <c r="L437" s="1">
        <v>0</v>
      </c>
      <c r="M437" s="1">
        <v>215</v>
      </c>
      <c r="N437" s="12">
        <v>19</v>
      </c>
      <c r="O437" s="12">
        <v>44</v>
      </c>
      <c r="P437" s="12">
        <v>0.432</v>
      </c>
      <c r="Q437" s="7">
        <v>0</v>
      </c>
      <c r="R437" s="7">
        <v>0</v>
      </c>
      <c r="S437" s="7"/>
      <c r="T437" s="1">
        <v>19</v>
      </c>
      <c r="U437" s="1">
        <v>44</v>
      </c>
      <c r="V437" s="1">
        <v>0.432</v>
      </c>
      <c r="W437" s="1">
        <v>0.432</v>
      </c>
      <c r="X437" s="16">
        <v>22</v>
      </c>
      <c r="Y437" s="16">
        <v>38</v>
      </c>
      <c r="Z437" s="16">
        <v>0.57899999999999996</v>
      </c>
      <c r="AA437" s="20">
        <v>23</v>
      </c>
      <c r="AB437" s="20">
        <v>54</v>
      </c>
      <c r="AC437" s="20">
        <v>77</v>
      </c>
      <c r="AD437" s="32">
        <v>15</v>
      </c>
      <c r="AE437" s="34">
        <v>4</v>
      </c>
      <c r="AF437" s="30">
        <v>9</v>
      </c>
      <c r="AG437" s="1">
        <v>9</v>
      </c>
      <c r="AH437" s="1">
        <v>30</v>
      </c>
      <c r="AI437" s="1">
        <v>60</v>
      </c>
      <c r="AJ437" s="1"/>
      <c r="AK437" s="4">
        <f>(AVERAGE(AM437:BB437)/0.87)*0.85+10</f>
        <v>70.302464250336897</v>
      </c>
      <c r="AL437" s="4">
        <f>AVERAGE(AM437:BB437)</f>
        <v>61.721345762109522</v>
      </c>
      <c r="AM437" s="14">
        <f>((P437*100)*0.5+(N437/6.59)*0.5)*0.66+45</f>
        <v>60.20744157814871</v>
      </c>
      <c r="AN437" s="10">
        <f>(BS437-MIN(BS$2:BS$493))/(MAX(BS$2:BS$493)-MIN(BS$2:BS$493))*61 +45</f>
        <v>45</v>
      </c>
      <c r="AO437" s="18">
        <f>IF(Y437&gt;50,((Z437*107)*0.9+(X437/5)*0.1)*0.7+30,((Z437*90)*0.5+(X437/5)*0.5)*0.7+40)</f>
        <v>59.778499999999994</v>
      </c>
      <c r="AP437" s="39">
        <f>((AZ437/0.96)*0.4+(AS437/0.96)*0.3+(T437/6.3)*0.4)*0.6+40</f>
        <v>68.584528520400895</v>
      </c>
      <c r="AQ437" s="37">
        <f>(AE437/1.5)*0.57+47</f>
        <v>48.52</v>
      </c>
      <c r="AR437" s="24">
        <f>((AF437/1.8)*0.8+(F437/0.8)*0.2)*0.73+40</f>
        <v>57.337499999999999</v>
      </c>
      <c r="AS437" s="22">
        <f>((AA437/3)*0.6+(AC437/9)*0.2+(AZ437/0.96)*0.2)*0.75+40</f>
        <v>55.627441862894941</v>
      </c>
      <c r="AT437" s="26">
        <f>((AB437/7)*0.65+(AC437/9)*0.2+(AZ437/0.96)*0.25)*0.6+47</f>
        <v>61.929346624799692</v>
      </c>
      <c r="AU437" s="43">
        <f>((AD437/5.5)*0.95+(AY437/0.95)*0.17)*0.67+40</f>
        <v>49.946071058014354</v>
      </c>
      <c r="AV437" s="37">
        <f>(((AG437-321)/-3.21)*0.1+(AU437/0.95)*0.57+(AS437/0.95)*0.2+(AI437/20)*0.2)*0.6+40</f>
        <v>71.198985517132797</v>
      </c>
      <c r="AW437" s="42">
        <f>((AQ437/0.95)*0.4+(AS437/0.95)*0.2+(AR437/0.95)*0.2+(AY437/0.95)*0.2)*0.71+30</f>
        <v>71.625883998563751</v>
      </c>
      <c r="AX437" s="45">
        <f>(BI437*0.3+BK437*0.2+BM437*0.2+AY437*0.1+BN437*0.2)*0.8+30</f>
        <v>61.802371220891516</v>
      </c>
      <c r="AY437" s="47">
        <f>(BI437*0.2+BK437*0.2+BM437*0.2+(AQ437/0.96)*0.45)*0.79+30</f>
        <v>68.478084888059698</v>
      </c>
      <c r="AZ437" s="28">
        <f>(BI437*0.2+BJ437*0.3+(AC437/11)*0.3+(AR437/0.96)*0.1+BM437*0.1+(AY437/0.96)*0.1)*0.65+40</f>
        <v>69.722294589194249</v>
      </c>
      <c r="BA437" s="49">
        <f>IF(C437="C",(((AY437/0.95)*0.35+(AU437/0.95)*0.2+BK437*0.45)*0.55+30),IF(C437="PF",(((AY437/0.95)*0.4+(AU437/0.95)*0.25+BK437*0.35)*0.65+35),(((T437/6.3)*0.1+(AY437/0.95)*0.35+(AU437/0.95)*0.2+BK437*0.35)*0.65+40)))</f>
        <v>70.816027492445102</v>
      </c>
      <c r="BB437" s="45">
        <f>(BL437*0.3+BJ437*0.3+BI437*0.1+BN437*0.1+(AH437/2.8)*0.25)*0.62+40</f>
        <v>66.967054843206853</v>
      </c>
      <c r="BC437" s="5">
        <f>((D437-39)/-0.2)*0.5+50</f>
        <v>77.5</v>
      </c>
      <c r="BD437" s="5">
        <f>((F437-69)/0.19)*0.45+55</f>
        <v>78.68421052631578</v>
      </c>
      <c r="BE437" s="5">
        <f>((F437-85)/-0.16)*0.45+55</f>
        <v>71.875</v>
      </c>
      <c r="BF437" s="5">
        <f>((G437-161)/1.34)*0.45+55</f>
        <v>83.208955223880594</v>
      </c>
      <c r="BG437" s="5">
        <f>((G437-295)/-1.34)*0.45+55</f>
        <v>71.791044776119406</v>
      </c>
      <c r="BH437" s="5">
        <f>(M437/29.81)*0.45+55</f>
        <v>58.245555182824553</v>
      </c>
      <c r="BI437" s="5">
        <f>((D437-39)/-0.2)</f>
        <v>55</v>
      </c>
      <c r="BJ437" s="5">
        <f>((F437-69)/0.19)</f>
        <v>52.631578947368418</v>
      </c>
      <c r="BK437" s="5">
        <f>((F437-85)/-0.16)</f>
        <v>37.5</v>
      </c>
      <c r="BL437" s="5">
        <f>((G437-161)/1.34)</f>
        <v>62.686567164179102</v>
      </c>
      <c r="BM437" s="5">
        <f>((G437-295)/-1.34)</f>
        <v>37.31343283582089</v>
      </c>
      <c r="BN437" s="5">
        <f>(M437/29.81)</f>
        <v>7.2123448507212347</v>
      </c>
      <c r="BP437" s="51" t="s">
        <v>785</v>
      </c>
      <c r="BQ437" s="51" t="s">
        <v>787</v>
      </c>
      <c r="BS437">
        <v>45</v>
      </c>
    </row>
    <row r="438" spans="1:71" x14ac:dyDescent="0.25">
      <c r="A438" s="1">
        <v>26</v>
      </c>
      <c r="B438" s="1" t="s">
        <v>74</v>
      </c>
      <c r="C438" s="1" t="s">
        <v>25</v>
      </c>
      <c r="D438" s="1">
        <v>27</v>
      </c>
      <c r="E438" s="4">
        <f>(F438-5)</f>
        <v>76</v>
      </c>
      <c r="F438">
        <v>81</v>
      </c>
      <c r="G438">
        <v>250</v>
      </c>
      <c r="H438" t="s">
        <v>690</v>
      </c>
      <c r="I438" s="1" t="s">
        <v>587</v>
      </c>
      <c r="J438" s="1" t="s">
        <v>59</v>
      </c>
      <c r="K438" s="1">
        <v>51</v>
      </c>
      <c r="L438" s="1">
        <v>0</v>
      </c>
      <c r="M438" s="1">
        <v>383</v>
      </c>
      <c r="N438" s="12">
        <v>55</v>
      </c>
      <c r="O438" s="12">
        <v>95</v>
      </c>
      <c r="P438" s="12">
        <v>0.57899999999999996</v>
      </c>
      <c r="Q438" s="7">
        <v>0</v>
      </c>
      <c r="R438" s="7">
        <v>0</v>
      </c>
      <c r="S438" s="7"/>
      <c r="T438" s="1">
        <v>55</v>
      </c>
      <c r="U438" s="1">
        <v>95</v>
      </c>
      <c r="V438" s="1">
        <v>0.57899999999999996</v>
      </c>
      <c r="W438" s="1">
        <v>0.57899999999999996</v>
      </c>
      <c r="X438" s="16">
        <v>27</v>
      </c>
      <c r="Y438" s="16">
        <v>36</v>
      </c>
      <c r="Z438" s="16">
        <v>0.75</v>
      </c>
      <c r="AA438" s="20">
        <v>37</v>
      </c>
      <c r="AB438" s="20">
        <v>80</v>
      </c>
      <c r="AC438" s="20">
        <v>117</v>
      </c>
      <c r="AD438" s="32">
        <v>14</v>
      </c>
      <c r="AE438" s="34">
        <v>8</v>
      </c>
      <c r="AF438" s="30">
        <v>8</v>
      </c>
      <c r="AG438" s="1">
        <v>26</v>
      </c>
      <c r="AH438" s="1">
        <v>60</v>
      </c>
      <c r="AI438" s="1">
        <v>137</v>
      </c>
      <c r="AJ438" s="1"/>
      <c r="AK438" s="4">
        <f>(AVERAGE(AM438:BB438)/0.87)*0.85+10</f>
        <v>71.915811674674728</v>
      </c>
      <c r="AL438" s="4">
        <f>AVERAGE(AM438:BB438)</f>
        <v>63.372654302314139</v>
      </c>
      <c r="AM438" s="14">
        <f>((P438*100)*0.5+(N438/6.59)*0.5)*0.66+45</f>
        <v>66.861172989377849</v>
      </c>
      <c r="AN438" s="10">
        <f>(BS438-MIN(BS$2:BS$493))/(MAX(BS$2:BS$493)-MIN(BS$2:BS$493))*61 +45</f>
        <v>45</v>
      </c>
      <c r="AO438" s="18">
        <f>IF(Y438&gt;50,((Z438*107)*0.9+(X438/5)*0.1)*0.7+30,((Z438*90)*0.5+(X438/5)*0.5)*0.7+40)</f>
        <v>65.515000000000001</v>
      </c>
      <c r="AP438" s="39">
        <f>((AZ438/0.96)*0.4+(AS438/0.96)*0.3+(T438/6.3)*0.4)*0.6+40</f>
        <v>71.337703846232174</v>
      </c>
      <c r="AQ438" s="37">
        <f>(AE438/1.5)*0.57+47</f>
        <v>50.04</v>
      </c>
      <c r="AR438" s="24">
        <f>((AF438/1.8)*0.8+(F438/0.8)*0.2)*0.73+40</f>
        <v>57.378055555555555</v>
      </c>
      <c r="AS438" s="22">
        <f>((AA438/3)*0.6+(AC438/9)*0.2+(AZ438/0.96)*0.2)*0.75+40</f>
        <v>58.876903916640046</v>
      </c>
      <c r="AT438" s="26">
        <f>((AB438/7)*0.65+(AC438/9)*0.2+(AZ438/0.96)*0.25)*0.6+47</f>
        <v>64.394046773782904</v>
      </c>
      <c r="AU438" s="43">
        <f>((AD438/5.5)*0.95+(AY438/0.95)*0.17)*0.67+40</f>
        <v>49.685070061602872</v>
      </c>
      <c r="AV438" s="37">
        <f>(((AG438-321)/-3.21)*0.1+(AU438/0.95)*0.57+(AS438/0.95)*0.2+(AI438/20)*0.2)*0.6+40</f>
        <v>71.65972651376245</v>
      </c>
      <c r="AW438" s="42">
        <f>((AQ438/0.95)*0.4+(AS438/0.95)*0.2+(AR438/0.95)*0.2+(AY438/0.95)*0.2)*0.71+30</f>
        <v>72.390941190785057</v>
      </c>
      <c r="AX438" s="45">
        <f>(BI438*0.3+BK438*0.2+BM438*0.2+AY438*0.1+BN438*0.2)*0.8+30</f>
        <v>61.210132951704068</v>
      </c>
      <c r="AY438" s="47">
        <f>(BI438*0.2+BK438*0.2+BM438*0.2+(AQ438/0.96)*0.45)*0.79+30</f>
        <v>67.266407649253722</v>
      </c>
      <c r="AZ438" s="28">
        <f>(BI438*0.2+BJ438*0.3+(AC438/11)*0.3+(AR438/0.96)*0.1+BM438*0.1+(AY438/0.96)*0.1)*0.65+40</f>
        <v>72.812185066496269</v>
      </c>
      <c r="BA438" s="49">
        <f>IF(C438="C",(((AY438/0.95)*0.35+(AU438/0.95)*0.2+BK438*0.45)*0.55+30),IF(C438="PF",(((AY438/0.95)*0.4+(AU438/0.95)*0.25+BK438*0.35)*0.65+35),(((T438/6.3)*0.1+(AY438/0.95)*0.35+(AU438/0.95)*0.2+BK438*0.35)*0.65+40)))</f>
        <v>67.596015656648888</v>
      </c>
      <c r="BB438" s="45">
        <f>(BL438*0.3+BJ438*0.3+BI438*0.1+BN438*0.1+(AH438/2.8)*0.25)*0.62+40</f>
        <v>71.93910666518444</v>
      </c>
      <c r="BC438" s="5">
        <f>((D438-39)/-0.2)*0.5+50</f>
        <v>80</v>
      </c>
      <c r="BD438" s="5">
        <f>((F438-69)/0.19)*0.45+55</f>
        <v>83.421052631578945</v>
      </c>
      <c r="BE438" s="5">
        <f>((F438-85)/-0.16)*0.45+55</f>
        <v>66.25</v>
      </c>
      <c r="BF438" s="5">
        <f>((G438-161)/1.34)*0.45+55</f>
        <v>84.888059701492537</v>
      </c>
      <c r="BG438" s="5">
        <f>((G438-295)/-1.34)*0.45+55</f>
        <v>70.111940298507463</v>
      </c>
      <c r="BH438" s="5">
        <f>(M438/29.81)*0.45+55</f>
        <v>60.78161690707816</v>
      </c>
      <c r="BI438" s="5">
        <f>((D438-39)/-0.2)</f>
        <v>60</v>
      </c>
      <c r="BJ438" s="5">
        <f>((F438-69)/0.19)</f>
        <v>63.157894736842103</v>
      </c>
      <c r="BK438" s="5">
        <f>((F438-85)/-0.16)</f>
        <v>25</v>
      </c>
      <c r="BL438" s="5">
        <f>((G438-161)/1.34)</f>
        <v>66.417910447761187</v>
      </c>
      <c r="BM438" s="5">
        <f>((G438-295)/-1.34)</f>
        <v>33.582089552238806</v>
      </c>
      <c r="BN438" s="5">
        <f>(M438/29.81)</f>
        <v>12.848037571284804</v>
      </c>
      <c r="BP438" s="51" t="s">
        <v>794</v>
      </c>
      <c r="BQ438" s="51" t="s">
        <v>789</v>
      </c>
      <c r="BS438">
        <v>45</v>
      </c>
    </row>
    <row r="439" spans="1:71" x14ac:dyDescent="0.25">
      <c r="A439" s="1">
        <v>483</v>
      </c>
      <c r="B439" s="1" t="s">
        <v>549</v>
      </c>
      <c r="C439" s="1" t="s">
        <v>33</v>
      </c>
      <c r="D439" s="1">
        <v>24</v>
      </c>
      <c r="E439" s="4">
        <f>(F439-5)</f>
        <v>79</v>
      </c>
      <c r="F439">
        <v>84</v>
      </c>
      <c r="G439">
        <v>222</v>
      </c>
      <c r="H439" t="s">
        <v>592</v>
      </c>
      <c r="I439" s="1" t="s">
        <v>587</v>
      </c>
      <c r="J439" s="1" t="s">
        <v>41</v>
      </c>
      <c r="K439" s="1">
        <v>37</v>
      </c>
      <c r="L439" s="1">
        <v>0</v>
      </c>
      <c r="M439" s="1">
        <v>259</v>
      </c>
      <c r="N439" s="12">
        <v>32</v>
      </c>
      <c r="O439" s="12">
        <v>64</v>
      </c>
      <c r="P439" s="12">
        <v>0.5</v>
      </c>
      <c r="Q439" s="7">
        <v>0</v>
      </c>
      <c r="R439" s="7">
        <v>0</v>
      </c>
      <c r="S439" s="7"/>
      <c r="T439" s="1">
        <v>32</v>
      </c>
      <c r="U439" s="1">
        <v>64</v>
      </c>
      <c r="V439" s="1">
        <v>0.5</v>
      </c>
      <c r="W439" s="1">
        <v>0.5</v>
      </c>
      <c r="X439" s="16">
        <v>34</v>
      </c>
      <c r="Y439" s="16">
        <v>50</v>
      </c>
      <c r="Z439" s="16">
        <v>0.68</v>
      </c>
      <c r="AA439" s="20">
        <v>23</v>
      </c>
      <c r="AB439" s="20">
        <v>41</v>
      </c>
      <c r="AC439" s="20">
        <v>64</v>
      </c>
      <c r="AD439" s="32">
        <v>11</v>
      </c>
      <c r="AE439" s="34">
        <v>4</v>
      </c>
      <c r="AF439" s="30">
        <v>18</v>
      </c>
      <c r="AG439" s="1">
        <v>12</v>
      </c>
      <c r="AH439" s="1">
        <v>26</v>
      </c>
      <c r="AI439" s="1">
        <v>98</v>
      </c>
      <c r="AJ439" s="1"/>
      <c r="AK439" s="4">
        <f>(AVERAGE(AM439:BB439)/0.87)*0.85+10</f>
        <v>71.047102150073002</v>
      </c>
      <c r="AL439" s="4">
        <f>AVERAGE(AM439:BB439)</f>
        <v>62.483504553604128</v>
      </c>
      <c r="AM439" s="14">
        <f>((P439*100)*0.5+(N439/6.59)*0.5)*0.66+45</f>
        <v>63.10242792109257</v>
      </c>
      <c r="AN439" s="10">
        <f>(BS439-MIN(BS$2:BS$493))/(MAX(BS$2:BS$493)-MIN(BS$2:BS$493))*61 +45</f>
        <v>45</v>
      </c>
      <c r="AO439" s="18">
        <f>IF(Y439&gt;50,((Z439*107)*0.9+(X439/5)*0.1)*0.7+30,((Z439*90)*0.5+(X439/5)*0.5)*0.7+40)</f>
        <v>63.8</v>
      </c>
      <c r="AP439" s="39">
        <f>((AZ439/0.96)*0.4+(AS439/0.96)*0.3+(T439/6.3)*0.4)*0.6+40</f>
        <v>71.535932124579489</v>
      </c>
      <c r="AQ439" s="37">
        <f>(AE439/1.5)*0.57+47</f>
        <v>48.52</v>
      </c>
      <c r="AR439" s="24">
        <f>((AF439/1.8)*0.8+(F439/0.8)*0.2)*0.73+40</f>
        <v>61.17</v>
      </c>
      <c r="AS439" s="22">
        <f>((AA439/3)*0.6+(AC439/9)*0.2+(AZ439/0.96)*0.2)*0.75+40</f>
        <v>56.807581075355827</v>
      </c>
      <c r="AT439" s="26">
        <f>((AB439/7)*0.65+(AC439/9)*0.2+(AZ439/0.96)*0.25)*0.6+47</f>
        <v>62.428533456308209</v>
      </c>
      <c r="AU439" s="43">
        <f>((AD439/5.5)*0.95+(AY439/0.95)*0.17)*0.67+40</f>
        <v>49.595196440789479</v>
      </c>
      <c r="AV439" s="37">
        <f>(((AG439-321)/-3.21)*0.1+(AU439/0.95)*0.57+(AS439/0.95)*0.2+(AI439/20)*0.2)*0.6+40</f>
        <v>71.393666104887544</v>
      </c>
      <c r="AW439" s="42">
        <f>((AQ439/0.95)*0.4+(AS439/0.95)*0.2+(AR439/0.95)*0.2+(AY439/0.95)*0.2)*0.71+30</f>
        <v>72.514815883361123</v>
      </c>
      <c r="AX439" s="45">
        <f>(BI439*0.3+BK439*0.2+BM439*0.2+AY439*0.1+BN439*0.2)*0.8+30</f>
        <v>64.659557463112151</v>
      </c>
      <c r="AY439" s="47">
        <f>(BI439*0.2+BK439*0.2+BM439*0.2+(AQ439/0.96)*0.45)*0.79+30</f>
        <v>69.412525186567166</v>
      </c>
      <c r="AZ439" s="28">
        <f>(BI439*0.2+BJ439*0.3+(AC439/11)*0.3+(AR439/0.96)*0.1+BM439*0.1+(AY439/0.96)*0.1)*0.65+40</f>
        <v>78.661852215610608</v>
      </c>
      <c r="BA439" s="49">
        <f>IF(C439="C",(((AY439/0.95)*0.35+(AU439/0.95)*0.2+BK439*0.45)*0.55+30),IF(C439="PF",(((AY439/0.95)*0.4+(AU439/0.95)*0.25+BK439*0.35)*0.65+35),(((T439/6.3)*0.1+(AY439/0.95)*0.35+(AU439/0.95)*0.2+BK439*0.35)*0.65+40)))</f>
        <v>51.354646270422137</v>
      </c>
      <c r="BB439" s="45">
        <f>(BL439*0.3+BJ439*0.3+BI439*0.1+BN439*0.1+(AH439/2.8)*0.25)*0.62+40</f>
        <v>69.77933871557984</v>
      </c>
      <c r="BC439" s="5">
        <f>((D439-39)/-0.2)*0.5+50</f>
        <v>87.5</v>
      </c>
      <c r="BD439" s="5">
        <f>((F439-69)/0.19)*0.45+55</f>
        <v>90.526315789473685</v>
      </c>
      <c r="BE439" s="5">
        <f>((F439-85)/-0.16)*0.45+55</f>
        <v>57.8125</v>
      </c>
      <c r="BF439" s="5">
        <f>((G439-161)/1.34)*0.45+55</f>
        <v>75.485074626865668</v>
      </c>
      <c r="BG439" s="5">
        <f>((G439-295)/-1.34)*0.45+55</f>
        <v>79.514925373134332</v>
      </c>
      <c r="BH439" s="5">
        <f>(M439/29.81)*0.45+55</f>
        <v>58.909761824890978</v>
      </c>
      <c r="BI439" s="5">
        <f>((D439-39)/-0.2)</f>
        <v>75</v>
      </c>
      <c r="BJ439" s="5">
        <f>((F439-69)/0.19)</f>
        <v>78.94736842105263</v>
      </c>
      <c r="BK439" s="5">
        <f>((F439-85)/-0.16)</f>
        <v>6.25</v>
      </c>
      <c r="BL439" s="5">
        <f>((G439-161)/1.34)</f>
        <v>45.522388059701491</v>
      </c>
      <c r="BM439" s="5">
        <f>((G439-295)/-1.34)</f>
        <v>54.477611940298502</v>
      </c>
      <c r="BN439" s="5">
        <f>(M439/29.81)</f>
        <v>8.6883596108688366</v>
      </c>
      <c r="BP439" s="51" t="s">
        <v>795</v>
      </c>
      <c r="BQ439" s="51" t="s">
        <v>790</v>
      </c>
      <c r="BS439">
        <v>45</v>
      </c>
    </row>
    <row r="440" spans="1:71" x14ac:dyDescent="0.25">
      <c r="A440" s="1">
        <v>255</v>
      </c>
      <c r="B440" s="1" t="s">
        <v>316</v>
      </c>
      <c r="C440" s="1" t="s">
        <v>33</v>
      </c>
      <c r="D440" s="1">
        <v>28</v>
      </c>
      <c r="E440" s="4">
        <f>(F440-5)</f>
        <v>79</v>
      </c>
      <c r="F440">
        <v>84</v>
      </c>
      <c r="G440">
        <v>253</v>
      </c>
      <c r="H440" t="s">
        <v>709</v>
      </c>
      <c r="I440" s="1" t="s">
        <v>587</v>
      </c>
      <c r="J440" s="1" t="s">
        <v>57</v>
      </c>
      <c r="K440" s="1">
        <v>44</v>
      </c>
      <c r="L440" s="1">
        <v>0</v>
      </c>
      <c r="M440" s="1">
        <v>383</v>
      </c>
      <c r="N440" s="12">
        <v>50</v>
      </c>
      <c r="O440" s="12">
        <v>94</v>
      </c>
      <c r="P440" s="12">
        <v>0.53200000000000003</v>
      </c>
      <c r="Q440" s="7">
        <v>0</v>
      </c>
      <c r="R440" s="7">
        <v>0</v>
      </c>
      <c r="S440" s="7"/>
      <c r="T440" s="1">
        <v>50</v>
      </c>
      <c r="U440" s="1">
        <v>94</v>
      </c>
      <c r="V440" s="1">
        <v>0.53200000000000003</v>
      </c>
      <c r="W440" s="1">
        <v>0.53200000000000003</v>
      </c>
      <c r="X440" s="16">
        <v>38</v>
      </c>
      <c r="Y440" s="16">
        <v>44</v>
      </c>
      <c r="Z440" s="16">
        <v>0.86399999999999999</v>
      </c>
      <c r="AA440" s="20">
        <v>52</v>
      </c>
      <c r="AB440" s="20">
        <v>53</v>
      </c>
      <c r="AC440" s="20">
        <v>105</v>
      </c>
      <c r="AD440" s="32">
        <v>13</v>
      </c>
      <c r="AE440" s="34">
        <v>8</v>
      </c>
      <c r="AF440" s="30">
        <v>15</v>
      </c>
      <c r="AG440" s="1">
        <v>22</v>
      </c>
      <c r="AH440" s="1">
        <v>58</v>
      </c>
      <c r="AI440" s="1">
        <v>138</v>
      </c>
      <c r="AJ440" s="1"/>
      <c r="AK440" s="4">
        <f>(AVERAGE(AM440:BB440)/0.87)*0.85+10</f>
        <v>71.011997802672582</v>
      </c>
      <c r="AL440" s="4">
        <f>AVERAGE(AM440:BB440)</f>
        <v>62.447574221559002</v>
      </c>
      <c r="AM440" s="14">
        <f>((P440*100)*0.5+(N440/6.59)*0.5)*0.66+45</f>
        <v>65.059793626707133</v>
      </c>
      <c r="AN440" s="10">
        <f>(BS440-MIN(BS$2:BS$493))/(MAX(BS$2:BS$493)-MIN(BS$2:BS$493))*61 +45</f>
        <v>45</v>
      </c>
      <c r="AO440" s="18">
        <f>IF(Y440&gt;50,((Z440*107)*0.9+(X440/5)*0.1)*0.7+30,((Z440*90)*0.5+(X440/5)*0.5)*0.7+40)</f>
        <v>69.876000000000005</v>
      </c>
      <c r="AP440" s="39">
        <f>((AZ440/0.96)*0.4+(AS440/0.96)*0.3+(T440/6.3)*0.4)*0.6+40</f>
        <v>72.085592221279185</v>
      </c>
      <c r="AQ440" s="37">
        <f>(AE440/1.5)*0.57+47</f>
        <v>50.04</v>
      </c>
      <c r="AR440" s="24">
        <f>((AF440/1.8)*0.8+(F440/0.8)*0.2)*0.73+40</f>
        <v>60.196666666666665</v>
      </c>
      <c r="AS440" s="22">
        <f>((AA440/3)*0.6+(AC440/9)*0.2+(AZ440/0.96)*0.2)*0.75+40</f>
        <v>61.236828149100575</v>
      </c>
      <c r="AT440" s="26">
        <f>((AB440/7)*0.65+(AC440/9)*0.2+(AZ440/0.96)*0.25)*0.6+47</f>
        <v>63.039685291957717</v>
      </c>
      <c r="AU440" s="43">
        <f>((AD440/5.5)*0.95+(AY440/0.95)*0.17)*0.67+40</f>
        <v>49.07702726255981</v>
      </c>
      <c r="AV440" s="37">
        <f>(((AG440-321)/-3.21)*0.1+(AU440/0.95)*0.57+(AS440/0.95)*0.2+(AI440/20)*0.2)*0.6+40</f>
        <v>71.819693153768469</v>
      </c>
      <c r="AW440" s="42">
        <f>((AQ440/0.95)*0.4+(AS440/0.95)*0.2+(AR440/0.95)*0.2+(AY440/0.95)*0.2)*0.71+30</f>
        <v>72.551222420301798</v>
      </c>
      <c r="AX440" s="45">
        <f>(BI440*0.3+BK440*0.2+BM440*0.2+AY440*0.1+BN440*0.2)*0.8+30</f>
        <v>56.323425489017509</v>
      </c>
      <c r="AY440" s="47">
        <f>(BI440*0.2+BK440*0.2+BM440*0.2+(AQ440/0.96)*0.45)*0.79+30</f>
        <v>63.160176305970154</v>
      </c>
      <c r="AZ440" s="28">
        <f>(BI440*0.2+BJ440*0.3+(AC440/11)*0.3+(AR440/0.96)*0.1+BM440*0.1+(AY440/0.96)*0.1)*0.65+40</f>
        <v>74.795700154243676</v>
      </c>
      <c r="BA440" s="49">
        <f>IF(C440="C",(((AY440/0.95)*0.35+(AU440/0.95)*0.2+BK440*0.45)*0.55+30),IF(C440="PF",(((AY440/0.95)*0.4+(AU440/0.95)*0.25+BK440*0.35)*0.65+35),(((T440/6.3)*0.1+(AY440/0.95)*0.35+(AU440/0.95)*0.2+BK440*0.35)*0.65+40)))</f>
        <v>50.027724408190352</v>
      </c>
      <c r="BB440" s="45">
        <f>(BL440*0.3+BJ440*0.3+BI440*0.1+BN440*0.1+(AH440/2.8)*0.25)*0.62+40</f>
        <v>74.871652395181087</v>
      </c>
      <c r="BC440" s="5">
        <f>((D440-39)/-0.2)*0.5+50</f>
        <v>77.5</v>
      </c>
      <c r="BD440" s="5">
        <f>((F440-69)/0.19)*0.45+55</f>
        <v>90.526315789473685</v>
      </c>
      <c r="BE440" s="5">
        <f>((F440-85)/-0.16)*0.45+55</f>
        <v>57.8125</v>
      </c>
      <c r="BF440" s="5">
        <f>((G440-161)/1.34)*0.45+55</f>
        <v>85.895522388059703</v>
      </c>
      <c r="BG440" s="5">
        <f>((G440-295)/-1.34)*0.45+55</f>
        <v>69.104477611940297</v>
      </c>
      <c r="BH440" s="5">
        <f>(M440/29.81)*0.45+55</f>
        <v>60.78161690707816</v>
      </c>
      <c r="BI440" s="5">
        <f>((D440-39)/-0.2)</f>
        <v>55</v>
      </c>
      <c r="BJ440" s="5">
        <f>((F440-69)/0.19)</f>
        <v>78.94736842105263</v>
      </c>
      <c r="BK440" s="5">
        <f>((F440-85)/-0.16)</f>
        <v>6.25</v>
      </c>
      <c r="BL440" s="5">
        <f>((G440-161)/1.34)</f>
        <v>68.656716417910445</v>
      </c>
      <c r="BM440" s="5">
        <f>((G440-295)/-1.34)</f>
        <v>31.343283582089551</v>
      </c>
      <c r="BN440" s="5">
        <f>(M440/29.81)</f>
        <v>12.848037571284804</v>
      </c>
      <c r="BP440" s="51" t="s">
        <v>797</v>
      </c>
      <c r="BQ440" s="51" t="s">
        <v>789</v>
      </c>
      <c r="BS440">
        <v>45</v>
      </c>
    </row>
    <row r="441" spans="1:71" x14ac:dyDescent="0.25">
      <c r="A441" s="1">
        <v>44</v>
      </c>
      <c r="B441" s="1" t="s">
        <v>98</v>
      </c>
      <c r="C441" s="1" t="s">
        <v>25</v>
      </c>
      <c r="D441" s="1">
        <v>23</v>
      </c>
      <c r="E441" s="4">
        <f>(F441-5)</f>
        <v>75</v>
      </c>
      <c r="F441">
        <v>80</v>
      </c>
      <c r="G441">
        <v>245</v>
      </c>
      <c r="H441" t="s">
        <v>586</v>
      </c>
      <c r="I441" s="1" t="s">
        <v>587</v>
      </c>
      <c r="J441" s="1" t="s">
        <v>99</v>
      </c>
      <c r="K441" s="1">
        <v>2</v>
      </c>
      <c r="L441" s="1">
        <v>0</v>
      </c>
      <c r="M441" s="1">
        <v>3</v>
      </c>
      <c r="N441" s="12">
        <v>0</v>
      </c>
      <c r="O441" s="12">
        <v>0</v>
      </c>
      <c r="P441" s="12"/>
      <c r="Q441" s="7">
        <v>0</v>
      </c>
      <c r="R441" s="7">
        <v>0</v>
      </c>
      <c r="S441" s="7"/>
      <c r="T441" s="1">
        <v>0</v>
      </c>
      <c r="U441" s="1">
        <v>0</v>
      </c>
      <c r="V441" s="1"/>
      <c r="W441" s="1"/>
      <c r="X441" s="16">
        <v>0</v>
      </c>
      <c r="Y441" s="16">
        <v>0</v>
      </c>
      <c r="Z441" s="16"/>
      <c r="AA441" s="20">
        <v>1</v>
      </c>
      <c r="AB441" s="20">
        <v>2</v>
      </c>
      <c r="AC441" s="20">
        <v>3</v>
      </c>
      <c r="AD441" s="32">
        <v>0</v>
      </c>
      <c r="AE441" s="34">
        <v>0</v>
      </c>
      <c r="AF441" s="30">
        <v>0</v>
      </c>
      <c r="AG441" s="1">
        <v>1</v>
      </c>
      <c r="AH441" s="1">
        <v>0</v>
      </c>
      <c r="AI441" s="1">
        <v>0</v>
      </c>
      <c r="AJ441" s="1"/>
      <c r="AK441" s="4">
        <f>(AVERAGE(AM441:BB441)/0.87)*0.85+10</f>
        <v>67.707755334262259</v>
      </c>
      <c r="AL441" s="4">
        <f>AVERAGE(AM441:BB441)</f>
        <v>59.065584871539023</v>
      </c>
      <c r="AM441" s="14">
        <f>((P441*100)*0.5+(N441/6.59)*0.5)*0.66+45</f>
        <v>45</v>
      </c>
      <c r="AN441" s="10">
        <f>(BS441-MIN(BS$2:BS$493))/(MAX(BS$2:BS$493)-MIN(BS$2:BS$493))*61 +45</f>
        <v>45</v>
      </c>
      <c r="AO441" s="18">
        <f>IF(Y441&gt;50,((Z441*107)*0.9+(X441/5)*0.1)*0.7+30,((Z441*90)*0.5+(X441/5)*0.5)*0.7+40)</f>
        <v>40</v>
      </c>
      <c r="AP441" s="39">
        <f>((AZ441/0.96)*0.4+(AS441/0.96)*0.3+(T441/6.3)*0.4)*0.6+40</f>
        <v>67.832304452837178</v>
      </c>
      <c r="AQ441" s="37">
        <f>(AE441/1.5)*0.57+47</f>
        <v>47</v>
      </c>
      <c r="AR441" s="24">
        <f>((AF441/1.8)*0.8+(F441/0.8)*0.2)*0.73+40</f>
        <v>54.6</v>
      </c>
      <c r="AS441" s="22">
        <f>((AA441/3)*0.6+(AC441/9)*0.2+(AZ441/0.96)*0.2)*0.75+40</f>
        <v>51.553736756831995</v>
      </c>
      <c r="AT441" s="26">
        <f>((AB441/7)*0.65+(AC441/9)*0.2+(AZ441/0.96)*0.25)*0.6+47</f>
        <v>58.50516532826056</v>
      </c>
      <c r="AU441" s="43">
        <f>((AD441/5.5)*0.95+(AY441/0.95)*0.17)*0.67+40</f>
        <v>48.497864375000006</v>
      </c>
      <c r="AV441" s="37">
        <f>(((AG441-321)/-3.21)*0.1+(AU441/0.95)*0.57+(AS441/0.95)*0.2+(AI441/20)*0.2)*0.6+40</f>
        <v>69.952590544972679</v>
      </c>
      <c r="AW441" s="42">
        <f>((AQ441/0.95)*0.4+(AS441/0.95)*0.2+(AR441/0.95)*0.2+(AY441/0.95)*0.2)*0.71+30</f>
        <v>70.512068866920657</v>
      </c>
      <c r="AX441" s="45">
        <f>(BI441*0.3+BK441*0.2+BM441*0.2+AY441*0.1+BN441*0.2)*0.8+30</f>
        <v>65.856468023977726</v>
      </c>
      <c r="AY441" s="47">
        <f>(BI441*0.2+BK441*0.2+BM441*0.2+(AQ441/0.96)*0.45)*0.79+30</f>
        <v>70.877709888059698</v>
      </c>
      <c r="AZ441" s="28">
        <f>(BI441*0.2+BJ441*0.3+(AC441/11)*0.3+(AR441/0.96)*0.1+BM441*0.1+(AY441/0.96)*0.1)*0.65+40</f>
        <v>72.663915243724745</v>
      </c>
      <c r="BA441" s="49">
        <f>IF(C441="C",(((AY441/0.95)*0.35+(AU441/0.95)*0.2+BK441*0.45)*0.55+30),IF(C441="PF",(((AY441/0.95)*0.4+(AU441/0.95)*0.25+BK441*0.35)*0.65+35),(((T441/6.3)*0.1+(AY441/0.95)*0.35+(AU441/0.95)*0.2+BK441*0.35)*0.65+40)))</f>
        <v>69.803172401929501</v>
      </c>
      <c r="BB441" s="45">
        <f>(BL441*0.3+BJ441*0.3+BI441*0.1+BN441*0.1+(AH441/2.8)*0.25)*0.62+40</f>
        <v>67.394362062109522</v>
      </c>
      <c r="BC441" s="5">
        <f>((D441-39)/-0.2)*0.5+50</f>
        <v>90</v>
      </c>
      <c r="BD441" s="5">
        <f>((F441-69)/0.19)*0.45+55</f>
        <v>81.05263157894737</v>
      </c>
      <c r="BE441" s="5">
        <f>((F441-85)/-0.16)*0.45+55</f>
        <v>69.0625</v>
      </c>
      <c r="BF441" s="5">
        <f>((G441-161)/1.34)*0.45+55</f>
        <v>83.208955223880594</v>
      </c>
      <c r="BG441" s="5">
        <f>((G441-295)/-1.34)*0.45+55</f>
        <v>71.791044776119406</v>
      </c>
      <c r="BH441" s="5">
        <f>(M441/29.81)*0.45+55</f>
        <v>55.045286816504529</v>
      </c>
      <c r="BI441" s="5">
        <f>((D441-39)/-0.2)</f>
        <v>80</v>
      </c>
      <c r="BJ441" s="5">
        <f>((F441-69)/0.19)</f>
        <v>57.89473684210526</v>
      </c>
      <c r="BK441" s="5">
        <f>((F441-85)/-0.16)</f>
        <v>31.25</v>
      </c>
      <c r="BL441" s="5">
        <f>((G441-161)/1.34)</f>
        <v>62.686567164179102</v>
      </c>
      <c r="BM441" s="5">
        <f>((G441-295)/-1.34)</f>
        <v>37.31343283582089</v>
      </c>
      <c r="BN441" s="5">
        <f>(M441/29.81)</f>
        <v>0.10063737001006375</v>
      </c>
      <c r="BP441" s="51" t="s">
        <v>793</v>
      </c>
      <c r="BQ441" s="51" t="s">
        <v>781</v>
      </c>
      <c r="BS441">
        <v>45</v>
      </c>
    </row>
    <row r="442" spans="1:71" x14ac:dyDescent="0.25">
      <c r="A442" s="1">
        <v>343</v>
      </c>
      <c r="B442" s="1" t="s">
        <v>405</v>
      </c>
      <c r="C442" s="1" t="s">
        <v>33</v>
      </c>
      <c r="D442" s="1">
        <v>29</v>
      </c>
      <c r="E442" s="4">
        <f>(F442-5)</f>
        <v>78</v>
      </c>
      <c r="F442">
        <v>83</v>
      </c>
      <c r="G442">
        <v>232</v>
      </c>
      <c r="H442" t="s">
        <v>602</v>
      </c>
      <c r="I442" s="1" t="s">
        <v>587</v>
      </c>
      <c r="J442" s="1" t="s">
        <v>77</v>
      </c>
      <c r="K442" s="1">
        <v>67</v>
      </c>
      <c r="L442" s="1">
        <v>67</v>
      </c>
      <c r="M442" s="1">
        <v>2049</v>
      </c>
      <c r="N442" s="12">
        <v>190</v>
      </c>
      <c r="O442" s="12">
        <v>427</v>
      </c>
      <c r="P442" s="12">
        <v>0.44500000000000001</v>
      </c>
      <c r="Q442" s="7">
        <v>0</v>
      </c>
      <c r="R442" s="7">
        <v>2</v>
      </c>
      <c r="S442" s="7">
        <v>0</v>
      </c>
      <c r="T442" s="1">
        <v>190</v>
      </c>
      <c r="U442" s="1">
        <v>425</v>
      </c>
      <c r="V442" s="1">
        <v>0.44700000000000001</v>
      </c>
      <c r="W442" s="1">
        <v>0.44500000000000001</v>
      </c>
      <c r="X442" s="16">
        <v>105</v>
      </c>
      <c r="Y442" s="16">
        <v>174</v>
      </c>
      <c r="Z442" s="16">
        <v>0.60299999999999998</v>
      </c>
      <c r="AA442" s="20">
        <v>219</v>
      </c>
      <c r="AB442" s="20">
        <v>427</v>
      </c>
      <c r="AC442" s="20">
        <v>646</v>
      </c>
      <c r="AD442" s="32">
        <v>312</v>
      </c>
      <c r="AE442" s="34">
        <v>48</v>
      </c>
      <c r="AF442" s="30">
        <v>74</v>
      </c>
      <c r="AG442" s="1">
        <v>123</v>
      </c>
      <c r="AH442" s="1">
        <v>203</v>
      </c>
      <c r="AI442" s="1">
        <v>485</v>
      </c>
      <c r="AJ442" s="1"/>
      <c r="AK442" s="4">
        <f>(AVERAGE(AM442:BB442)/0.87)*0.85+10</f>
        <v>84.929440043471089</v>
      </c>
      <c r="AL442" s="4">
        <f>AVERAGE(AM442:BB442)</f>
        <v>76.692485691552761</v>
      </c>
      <c r="AM442" s="14">
        <f>((P442*100)*0.5+(N442/6.59)*0.5)*0.66+45</f>
        <v>69.199415781487104</v>
      </c>
      <c r="AN442" s="10">
        <f>(BS442-MIN(BS$2:BS$493))/(MAX(BS$2:BS$493)-MIN(BS$2:BS$493))*61 +45</f>
        <v>45</v>
      </c>
      <c r="AO442" s="18">
        <f>IF(Y442&gt;50,((Z442*107)*0.9+(X442/5)*0.1)*0.7+30,((Z442*90)*0.5+(X442/5)*0.5)*0.7+40)</f>
        <v>72.118229999999997</v>
      </c>
      <c r="AP442" s="39">
        <f>((AZ442/0.96)*0.4+(AS442/0.96)*0.3+(T442/6.3)*0.4)*0.6+40</f>
        <v>86.104527589829786</v>
      </c>
      <c r="AQ442" s="37">
        <f>(AE442/1.5)*0.57+47</f>
        <v>65.239999999999995</v>
      </c>
      <c r="AR442" s="24">
        <f>((AF442/1.8)*0.8+(F442/0.8)*0.2)*0.73+40</f>
        <v>79.156388888888884</v>
      </c>
      <c r="AS442" s="22">
        <f>((AA442/3)*0.6+(AC442/9)*0.2+(AZ442/0.96)*0.2)*0.7+40</f>
        <v>93.188483990896401</v>
      </c>
      <c r="AT442" s="26">
        <f>((AB442/7)*0.65+(AC442/9)*0.2+(AZ442/0.96)*0.25)*0.6+47</f>
        <v>92.774328085484242</v>
      </c>
      <c r="AU442" s="43">
        <f>((AD442/5.5)*0.95+(AY442/0.95)*0.17)*0.67+40</f>
        <v>84.674892202751195</v>
      </c>
      <c r="AV442" s="37">
        <f>(((AG442-321)/-3.21)*0.1+(AU442/0.95)*0.57+(AS442/0.95)*0.2+(AI442/20)*0.2)*0.6+40</f>
        <v>88.865072697595537</v>
      </c>
      <c r="AW442" s="42">
        <f>((AQ442/0.95)*0.4+(AS442/0.95)*0.2+(AR442/0.95)*0.2+(AY442/0.95)*0.2)*0.71+30</f>
        <v>85.946119410106476</v>
      </c>
      <c r="AX442" s="45">
        <f>(BI442*0.3+BK442*0.2+BM442*0.2+AY442*0.1+BN442*0.2)*0.8+30</f>
        <v>68.23704351111769</v>
      </c>
      <c r="AY442" s="47">
        <f>(BI442*0.2+BK442*0.2+BM442*0.2+(AQ442/0.96)*0.45)*0.79+30</f>
        <v>71.462545708955219</v>
      </c>
      <c r="AZ442" s="28">
        <f>(BI442*0.2+BJ442*0.3+(AC442/11)*0.3+(AR442/0.96)*0.1+BM442*0.1+(AY442/0.96)*0.1)*0.65+40</f>
        <v>85.574366413765858</v>
      </c>
      <c r="BA442" s="49">
        <f>IF(C442="C",(((AY442/0.95)*0.35+(AU442/0.95)*0.2+BK442*0.45)*0.55+30),IF(C442="PF",(((AY442/0.95)*0.4+(AU442/0.95)*0.25+BK442*0.35)*0.65+35),(((T442/6.3)*0.1+(AY442/0.95)*0.35+(AU442/0.95)*0.2+BK442*0.35)*0.65+40)))</f>
        <v>57.378779675027914</v>
      </c>
      <c r="BB442" s="45">
        <f>(BL442*0.3+BJ442*0.3+BI442*0.1+BN442*0.1+(AH442/2.8)*0.25)*0.62+40</f>
        <v>82.15957710893791</v>
      </c>
      <c r="BC442" s="5">
        <f>((D442-39)/-0.2)*0.5+50</f>
        <v>75</v>
      </c>
      <c r="BD442" s="5">
        <f>((F442-69)/0.19)*0.45+55</f>
        <v>88.15789473684211</v>
      </c>
      <c r="BE442" s="5">
        <f>((F442-85)/-0.16)*0.45+55</f>
        <v>60.625</v>
      </c>
      <c r="BF442" s="5">
        <f>((G442-161)/1.34)*0.45+55</f>
        <v>78.843283582089555</v>
      </c>
      <c r="BG442" s="5">
        <f>((G442-295)/-1.34)*0.45+55</f>
        <v>76.156716417910445</v>
      </c>
      <c r="BH442" s="5">
        <f>(M442/29.81)*0.45+55</f>
        <v>85.930895672593095</v>
      </c>
      <c r="BI442" s="5">
        <f>((D442-39)/-0.2)</f>
        <v>50</v>
      </c>
      <c r="BJ442" s="5">
        <f>((F442-69)/0.19)</f>
        <v>73.684210526315795</v>
      </c>
      <c r="BK442" s="5">
        <f>((F442-85)/-0.16)</f>
        <v>12.5</v>
      </c>
      <c r="BL442" s="5">
        <f>((G442-161)/1.34)</f>
        <v>52.985074626865668</v>
      </c>
      <c r="BM442" s="5">
        <f>((G442-295)/-1.34)</f>
        <v>47.014925373134325</v>
      </c>
      <c r="BN442" s="5">
        <f>(M442/29.81)</f>
        <v>68.735323716873538</v>
      </c>
      <c r="BP442" s="51" t="s">
        <v>800</v>
      </c>
      <c r="BQ442" s="51" t="s">
        <v>787</v>
      </c>
      <c r="BS442">
        <v>45</v>
      </c>
    </row>
    <row r="443" spans="1:71" x14ac:dyDescent="0.25">
      <c r="A443" s="1">
        <v>20</v>
      </c>
      <c r="B443" s="1" t="s">
        <v>64</v>
      </c>
      <c r="C443" s="1" t="s">
        <v>33</v>
      </c>
      <c r="D443" s="1">
        <v>32</v>
      </c>
      <c r="E443" s="4">
        <f>(F443-5)</f>
        <v>76</v>
      </c>
      <c r="F443">
        <v>81</v>
      </c>
      <c r="G443">
        <v>245</v>
      </c>
      <c r="H443" t="s">
        <v>596</v>
      </c>
      <c r="I443" s="1" t="s">
        <v>587</v>
      </c>
      <c r="J443" s="1" t="s">
        <v>65</v>
      </c>
      <c r="K443" s="1">
        <v>49</v>
      </c>
      <c r="L443" s="1">
        <v>0</v>
      </c>
      <c r="M443" s="1">
        <v>406</v>
      </c>
      <c r="N443" s="12">
        <v>36</v>
      </c>
      <c r="O443" s="12">
        <v>62</v>
      </c>
      <c r="P443" s="12">
        <v>0.58099999999999996</v>
      </c>
      <c r="Q443" s="7">
        <v>0</v>
      </c>
      <c r="R443" s="7">
        <v>0</v>
      </c>
      <c r="S443" s="7"/>
      <c r="T443" s="1">
        <v>36</v>
      </c>
      <c r="U443" s="1">
        <v>62</v>
      </c>
      <c r="V443" s="1">
        <v>0.58099999999999996</v>
      </c>
      <c r="W443" s="1">
        <v>0.58099999999999996</v>
      </c>
      <c r="X443" s="16">
        <v>15</v>
      </c>
      <c r="Y443" s="16">
        <v>22</v>
      </c>
      <c r="Z443" s="16">
        <v>0.68200000000000005</v>
      </c>
      <c r="AA443" s="20">
        <v>32</v>
      </c>
      <c r="AB443" s="20">
        <v>61</v>
      </c>
      <c r="AC443" s="20">
        <v>93</v>
      </c>
      <c r="AD443" s="32">
        <v>5</v>
      </c>
      <c r="AE443" s="34">
        <v>12</v>
      </c>
      <c r="AF443" s="30">
        <v>49</v>
      </c>
      <c r="AG443" s="1">
        <v>12</v>
      </c>
      <c r="AH443" s="1">
        <v>55</v>
      </c>
      <c r="AI443" s="1">
        <v>87</v>
      </c>
      <c r="AJ443" s="1"/>
      <c r="AK443" s="4">
        <f>(AVERAGE(AM443:BB443)/0.87)*0.85+10</f>
        <v>70.652301629614129</v>
      </c>
      <c r="AL443" s="4">
        <f>AVERAGE(AM443:BB443)</f>
        <v>62.079414609134467</v>
      </c>
      <c r="AM443" s="14">
        <f>((P443*100)*0.5+(N443/6.59)*0.5)*0.66+45</f>
        <v>65.975731411229134</v>
      </c>
      <c r="AN443" s="10">
        <f>(BS443-MIN(BS$2:BS$493))/(MAX(BS$2:BS$493)-MIN(BS$2:BS$493))*61 +45</f>
        <v>45</v>
      </c>
      <c r="AO443" s="18">
        <f>IF(Y443&gt;50,((Z443*107)*0.9+(X443/5)*0.1)*0.7+30,((Z443*90)*0.5+(X443/5)*0.5)*0.7+40)</f>
        <v>62.533000000000001</v>
      </c>
      <c r="AP443" s="39">
        <f>((AZ443/0.96)*0.4+(AS443/0.96)*0.3+(T443/6.3)*0.4)*0.6+40</f>
        <v>69.638116814138783</v>
      </c>
      <c r="AQ443" s="37">
        <f>(AE443/1.5)*0.57+47</f>
        <v>51.56</v>
      </c>
      <c r="AR443" s="24">
        <f>((AF443/1.8)*0.8+(F443/0.8)*0.2)*0.73+40</f>
        <v>70.680277777777775</v>
      </c>
      <c r="AS443" s="22">
        <f>((AA443/3)*0.6+(AC443/9)*0.2+(AZ443/0.96)*0.2)*0.75+40</f>
        <v>57.301643772145574</v>
      </c>
      <c r="AT443" s="26">
        <f>((AB443/7)*0.65+(AC443/9)*0.2+(AZ443/0.96)*0.25)*0.6+47</f>
        <v>62.590215200717005</v>
      </c>
      <c r="AU443" s="43">
        <f>((AD443/5.5)*0.95+(AY443/0.95)*0.17)*0.67+40</f>
        <v>48.308110357057416</v>
      </c>
      <c r="AV443" s="37">
        <f>(((AG443-321)/-3.21)*0.1+(AU443/0.95)*0.57+(AS443/0.95)*0.2+(AI443/20)*0.2)*0.6+40</f>
        <v>70.926723034338494</v>
      </c>
      <c r="AW443" s="42">
        <f>((AQ443/0.95)*0.4+(AS443/0.95)*0.2+(AR443/0.95)*0.2+(AY443/0.95)*0.2)*0.71+30</f>
        <v>74.180049909677479</v>
      </c>
      <c r="AX443" s="45">
        <f>(BI443*0.3+BK443*0.2+BM443*0.2+AY443*0.1+BN443*0.2)*0.8+30</f>
        <v>55.706790563394037</v>
      </c>
      <c r="AY443" s="47">
        <f>(BI443*0.2+BK443*0.2+BM443*0.2+(AQ443/0.96)*0.45)*0.79+30</f>
        <v>64.468834888059703</v>
      </c>
      <c r="AZ443" s="28">
        <f>(BI443*0.2+BJ443*0.3+(AC443/11)*0.3+(AR443/0.96)*0.1+BM443*0.1+(AY443/0.96)*0.1)*0.65+40</f>
        <v>70.090520141731673</v>
      </c>
      <c r="BA443" s="49">
        <f>IF(C443="C",(((AY443/0.95)*0.35+(AU443/0.95)*0.2+BK443*0.45)*0.55+30),IF(C443="PF",(((AY443/0.95)*0.4+(AU443/0.95)*0.25+BK443*0.35)*0.65+35),(((T443/6.3)*0.1+(AY443/0.95)*0.35+(AU443/0.95)*0.2+BK443*0.35)*0.65+40)))</f>
        <v>54.844492479187167</v>
      </c>
      <c r="BB443" s="45">
        <f>(BL443*0.3+BJ443*0.3+BI443*0.1+BN443*0.1+(AH443/2.8)*0.25)*0.62+40</f>
        <v>69.466127396697246</v>
      </c>
      <c r="BC443" s="5">
        <f>((D443-39)/-0.2)*0.5+50</f>
        <v>67.5</v>
      </c>
      <c r="BD443" s="5">
        <f>((F443-69)/0.19)*0.45+55</f>
        <v>83.421052631578945</v>
      </c>
      <c r="BE443" s="5">
        <f>((F443-85)/-0.16)*0.45+55</f>
        <v>66.25</v>
      </c>
      <c r="BF443" s="5">
        <f>((G443-161)/1.34)*0.45+55</f>
        <v>83.208955223880594</v>
      </c>
      <c r="BG443" s="5">
        <f>((G443-295)/-1.34)*0.45+55</f>
        <v>71.791044776119406</v>
      </c>
      <c r="BH443" s="5">
        <f>(M443/29.81)*0.45+55</f>
        <v>61.128815833612883</v>
      </c>
      <c r="BI443" s="5">
        <f>((D443-39)/-0.2)</f>
        <v>35</v>
      </c>
      <c r="BJ443" s="5">
        <f>((F443-69)/0.19)</f>
        <v>63.157894736842103</v>
      </c>
      <c r="BK443" s="5">
        <f>((F443-85)/-0.16)</f>
        <v>25</v>
      </c>
      <c r="BL443" s="5">
        <f>((G443-161)/1.34)</f>
        <v>62.686567164179102</v>
      </c>
      <c r="BM443" s="5">
        <f>((G443-295)/-1.34)</f>
        <v>37.31343283582089</v>
      </c>
      <c r="BN443" s="5">
        <f>(M443/29.81)</f>
        <v>13.619590741361959</v>
      </c>
      <c r="BP443" s="51" t="s">
        <v>790</v>
      </c>
      <c r="BQ443" s="51" t="s">
        <v>787</v>
      </c>
      <c r="BS443">
        <v>45</v>
      </c>
    </row>
    <row r="444" spans="1:71" x14ac:dyDescent="0.25">
      <c r="A444" s="1">
        <v>160</v>
      </c>
      <c r="B444" s="1" t="s">
        <v>221</v>
      </c>
      <c r="C444" s="1" t="s">
        <v>33</v>
      </c>
      <c r="D444" s="1">
        <v>27</v>
      </c>
      <c r="E444" s="4">
        <f>(F444-5)</f>
        <v>77</v>
      </c>
      <c r="F444">
        <v>82</v>
      </c>
      <c r="G444">
        <v>225</v>
      </c>
      <c r="H444" t="s">
        <v>586</v>
      </c>
      <c r="I444" s="1" t="s">
        <v>673</v>
      </c>
      <c r="J444" s="1" t="s">
        <v>39</v>
      </c>
      <c r="K444" s="1">
        <v>48</v>
      </c>
      <c r="L444" s="1">
        <v>8</v>
      </c>
      <c r="M444" s="1">
        <v>617</v>
      </c>
      <c r="N444" s="12">
        <v>74</v>
      </c>
      <c r="O444" s="12">
        <v>151</v>
      </c>
      <c r="P444" s="12">
        <v>0.49</v>
      </c>
      <c r="Q444" s="7">
        <v>0</v>
      </c>
      <c r="R444" s="7">
        <v>0</v>
      </c>
      <c r="S444" s="7"/>
      <c r="T444" s="1">
        <v>74</v>
      </c>
      <c r="U444" s="1">
        <v>151</v>
      </c>
      <c r="V444" s="1">
        <v>0.49</v>
      </c>
      <c r="W444" s="1">
        <v>0.49</v>
      </c>
      <c r="X444" s="16">
        <v>21</v>
      </c>
      <c r="Y444" s="16">
        <v>25</v>
      </c>
      <c r="Z444" s="16">
        <v>0.84</v>
      </c>
      <c r="AA444" s="20">
        <v>62</v>
      </c>
      <c r="AB444" s="20">
        <v>129</v>
      </c>
      <c r="AC444" s="20">
        <v>191</v>
      </c>
      <c r="AD444" s="32">
        <v>16</v>
      </c>
      <c r="AE444" s="34">
        <v>9</v>
      </c>
      <c r="AF444" s="30">
        <v>23</v>
      </c>
      <c r="AG444" s="1">
        <v>23</v>
      </c>
      <c r="AH444" s="1">
        <v>93</v>
      </c>
      <c r="AI444" s="1">
        <v>169</v>
      </c>
      <c r="AJ444" s="1"/>
      <c r="AK444" s="4">
        <f>(AVERAGE(AM444:BB444)/0.87)*0.85+10</f>
        <v>73.04655488233071</v>
      </c>
      <c r="AL444" s="4">
        <f>AVERAGE(AM444:BB444)</f>
        <v>64.530003232503191</v>
      </c>
      <c r="AM444" s="14">
        <f>((P444*100)*0.5+(N444/6.59)*0.5)*0.66+45</f>
        <v>64.875614567526554</v>
      </c>
      <c r="AN444" s="10">
        <f>(BS444-MIN(BS$2:BS$493))/(MAX(BS$2:BS$493)-MIN(BS$2:BS$493))*61 +45</f>
        <v>45</v>
      </c>
      <c r="AO444" s="18">
        <f>IF(Y444&gt;50,((Z444*107)*0.9+(X444/5)*0.1)*0.7+30,((Z444*90)*0.5+(X444/5)*0.5)*0.7+40)</f>
        <v>67.929999999999993</v>
      </c>
      <c r="AP444" s="39">
        <f>((AZ444/0.96)*0.4+(AS444/0.96)*0.3+(T444/6.3)*0.4)*0.6+40</f>
        <v>74.122835912899916</v>
      </c>
      <c r="AQ444" s="37">
        <f>(AE444/1.5)*0.57+47</f>
        <v>50.42</v>
      </c>
      <c r="AR444" s="24">
        <f>((AF444/1.8)*0.8+(F444/0.8)*0.2)*0.73+40</f>
        <v>62.42722222222222</v>
      </c>
      <c r="AS444" s="22">
        <f>((AA444/3)*0.6+(AC444/9)*0.2+(AZ444/0.96)*0.2)*0.75+40</f>
        <v>64.490697413810139</v>
      </c>
      <c r="AT444" s="26">
        <f>((AB444/7)*0.65+(AC444/9)*0.2+(AZ444/0.96)*0.25)*0.6+47</f>
        <v>68.741173604286331</v>
      </c>
      <c r="AU444" s="43">
        <f>((AD444/5.5)*0.95+(AY444/0.95)*0.17)*0.67+40</f>
        <v>50.168421044557419</v>
      </c>
      <c r="AV444" s="37">
        <f>(((AG444-321)/-3.21)*0.1+(AU444/0.95)*0.57+(AS444/0.95)*0.2+(AI444/20)*0.2)*0.6+40</f>
        <v>72.790918391518517</v>
      </c>
      <c r="AW444" s="42">
        <f>((AQ444/0.95)*0.4+(AS444/0.95)*0.2+(AR444/0.95)*0.2+(AY444/0.95)*0.2)*0.71+30</f>
        <v>74.412414343750385</v>
      </c>
      <c r="AX444" s="45">
        <f>(BI444*0.3+BK444*0.2+BM444*0.2+AY444*0.1+BN444*0.2)*0.8+30</f>
        <v>64.619240351817723</v>
      </c>
      <c r="AY444" s="47">
        <f>(BI444*0.2+BK444*0.2+BM444*0.2+(AQ444/0.96)*0.45)*0.79+30</f>
        <v>69.367387593283581</v>
      </c>
      <c r="AZ444" s="28">
        <f>(BI444*0.2+BJ444*0.3+(AC444/11)*0.3+(AR444/0.96)*0.1+BM444*0.1+(AY444/0.96)*0.1)*0.65+40</f>
        <v>76.847130115051556</v>
      </c>
      <c r="BA444" s="49">
        <f>IF(C444="C",(((AY444/0.95)*0.35+(AU444/0.95)*0.2+BK444*0.45)*0.55+30),IF(C444="PF",(((AY444/0.95)*0.4+(AU444/0.95)*0.25+BK444*0.35)*0.65+35),(((T444/6.3)*0.1+(AY444/0.95)*0.35+(AU444/0.95)*0.2+BK444*0.35)*0.65+40)))</f>
        <v>54.50562334379832</v>
      </c>
      <c r="BB444" s="45">
        <f>(BL444*0.3+BJ444*0.3+BI444*0.1+BN444*0.1+(AH444/2.8)*0.25)*0.62+40</f>
        <v>71.761372815528532</v>
      </c>
      <c r="BC444" s="5">
        <f>((D444-39)/-0.2)*0.5+50</f>
        <v>80</v>
      </c>
      <c r="BD444" s="5">
        <f>((F444-69)/0.19)*0.45+55</f>
        <v>85.78947368421052</v>
      </c>
      <c r="BE444" s="5">
        <f>((F444-85)/-0.16)*0.45+55</f>
        <v>63.4375</v>
      </c>
      <c r="BF444" s="5">
        <f>((G444-161)/1.34)*0.45+55</f>
        <v>76.492537313432834</v>
      </c>
      <c r="BG444" s="5">
        <f>((G444-295)/-1.34)*0.45+55</f>
        <v>78.507462686567166</v>
      </c>
      <c r="BH444" s="5">
        <f>(M444/29.81)*0.45+55</f>
        <v>64.313988594431407</v>
      </c>
      <c r="BI444" s="5">
        <f>((D444-39)/-0.2)</f>
        <v>60</v>
      </c>
      <c r="BJ444" s="5">
        <f>((F444-69)/0.19)</f>
        <v>68.421052631578945</v>
      </c>
      <c r="BK444" s="5">
        <f>((F444-85)/-0.16)</f>
        <v>18.75</v>
      </c>
      <c r="BL444" s="5">
        <f>((G444-161)/1.34)</f>
        <v>47.761194029850742</v>
      </c>
      <c r="BM444" s="5">
        <f>((G444-295)/-1.34)</f>
        <v>52.238805970149251</v>
      </c>
      <c r="BN444" s="5">
        <f>(M444/29.81)</f>
        <v>20.697752432069777</v>
      </c>
      <c r="BP444" s="51" t="s">
        <v>796</v>
      </c>
      <c r="BQ444" s="51" t="s">
        <v>790</v>
      </c>
      <c r="BS444">
        <v>45</v>
      </c>
    </row>
    <row r="445" spans="1:71" x14ac:dyDescent="0.25">
      <c r="A445" s="1">
        <v>129</v>
      </c>
      <c r="B445" s="1" t="s">
        <v>189</v>
      </c>
      <c r="C445" s="1" t="s">
        <v>25</v>
      </c>
      <c r="D445" s="1">
        <v>31</v>
      </c>
      <c r="E445" s="4">
        <f>(F445-5)</f>
        <v>76</v>
      </c>
      <c r="F445">
        <v>81</v>
      </c>
      <c r="G445">
        <v>275</v>
      </c>
      <c r="H445" t="s">
        <v>639</v>
      </c>
      <c r="I445" s="1" t="s">
        <v>632</v>
      </c>
      <c r="J445" s="1" t="s">
        <v>69</v>
      </c>
      <c r="K445" s="1">
        <v>69</v>
      </c>
      <c r="L445" s="1">
        <v>17</v>
      </c>
      <c r="M445" s="1">
        <v>854</v>
      </c>
      <c r="N445" s="12">
        <v>80</v>
      </c>
      <c r="O445" s="12">
        <v>145</v>
      </c>
      <c r="P445" s="12">
        <v>0.55200000000000005</v>
      </c>
      <c r="Q445" s="7">
        <v>0</v>
      </c>
      <c r="R445" s="7">
        <v>1</v>
      </c>
      <c r="S445" s="7">
        <v>0</v>
      </c>
      <c r="T445" s="1">
        <v>80</v>
      </c>
      <c r="U445" s="1">
        <v>144</v>
      </c>
      <c r="V445" s="1">
        <v>0.55600000000000005</v>
      </c>
      <c r="W445" s="1">
        <v>0.55200000000000005</v>
      </c>
      <c r="X445" s="16">
        <v>24</v>
      </c>
      <c r="Y445" s="16">
        <v>83</v>
      </c>
      <c r="Z445" s="16">
        <v>0.28899999999999998</v>
      </c>
      <c r="AA445" s="20">
        <v>103</v>
      </c>
      <c r="AB445" s="20">
        <v>176</v>
      </c>
      <c r="AC445" s="20">
        <v>279</v>
      </c>
      <c r="AD445" s="32">
        <v>25</v>
      </c>
      <c r="AE445" s="34">
        <v>40</v>
      </c>
      <c r="AF445" s="30">
        <v>25</v>
      </c>
      <c r="AG445" s="1">
        <v>41</v>
      </c>
      <c r="AH445" s="1">
        <v>157</v>
      </c>
      <c r="AI445" s="1">
        <v>184</v>
      </c>
      <c r="AJ445" s="1"/>
      <c r="AK445" s="4">
        <f>(AVERAGE(AM445:BB445)/0.87)*0.85+10</f>
        <v>74.062664111432085</v>
      </c>
      <c r="AL445" s="4">
        <f>AVERAGE(AM445:BB445)</f>
        <v>65.570020914054012</v>
      </c>
      <c r="AM445" s="14">
        <f>((P445*100)*0.5+(N445/6.59)*0.5)*0.66+45</f>
        <v>67.222069802731411</v>
      </c>
      <c r="AN445" s="10">
        <f>(BS445-MIN(BS$2:BS$493))/(MAX(BS$2:BS$493)-MIN(BS$2:BS$493))*61 +45</f>
        <v>45</v>
      </c>
      <c r="AO445" s="18">
        <f>IF(Y445&gt;50,((Z445*107)*0.9+(X445/5)*0.1)*0.7+30,((Z445*90)*0.5+(X445/5)*0.5)*0.7+40)</f>
        <v>49.817489999999999</v>
      </c>
      <c r="AP445" s="39">
        <f>((AZ445/0.96)*0.4+(AS445/0.96)*0.3+(T445/6.3)*0.4)*0.6+40</f>
        <v>74.463759159066583</v>
      </c>
      <c r="AQ445" s="37">
        <f>(AE445/1.5)*0.57+47</f>
        <v>62.2</v>
      </c>
      <c r="AR445" s="24">
        <f>((AF445/1.8)*0.8+(F445/0.8)*0.2)*0.73+40</f>
        <v>62.893611111111113</v>
      </c>
      <c r="AS445" s="22">
        <f>((AA445/3)*0.6+(AC445/9)*0.2+(AZ445/0.96)*0.2)*0.75+40</f>
        <v>71.37126719521541</v>
      </c>
      <c r="AT445" s="26">
        <f>((AB445/7)*0.65+(AC445/9)*0.2+(AZ445/0.96)*0.25)*0.6+47</f>
        <v>71.796981480929688</v>
      </c>
      <c r="AU445" s="43">
        <f>((AD445/5.5)*0.95+(AY445/0.95)*0.17)*0.67+40</f>
        <v>50.765667640550241</v>
      </c>
      <c r="AV445" s="37">
        <f>(((AG445-321)/-3.21)*0.1+(AU445/0.95)*0.57+(AS445/0.95)*0.2+(AI445/20)*0.2)*0.6+40</f>
        <v>73.628603171912061</v>
      </c>
      <c r="AW445" s="42">
        <f>((AQ445/0.95)*0.4+(AS445/0.95)*0.2+(AR445/0.95)*0.2+(AY445/0.95)*0.2)*0.71+30</f>
        <v>78.478280543305431</v>
      </c>
      <c r="AX445" s="45">
        <f>(BI445*0.3+BK445*0.2+BM445*0.2+AY445*0.1+BN445*0.2)*0.8+30</f>
        <v>55.824688163968816</v>
      </c>
      <c r="AY445" s="47">
        <f>(BI445*0.2+BK445*0.2+BM445*0.2+(AQ445/0.96)*0.45)*0.79+30</f>
        <v>65.661646455223888</v>
      </c>
      <c r="AZ445" s="28">
        <f>(BI445*0.2+BJ445*0.3+(AC445/11)*0.3+(AR445/0.96)*0.1+BM445*0.1+(AY445/0.96)*0.1)*0.65+40</f>
        <v>72.136110049378573</v>
      </c>
      <c r="BA445" s="49">
        <f>IF(C445="C",(((AY445/0.95)*0.35+(AU445/0.95)*0.2+BK445*0.45)*0.55+30),IF(C445="PF",(((AY445/0.95)*0.4+(AU445/0.95)*0.25+BK445*0.35)*0.65+35),(((T445/6.3)*0.1+(AY445/0.95)*0.35+(AU445/0.95)*0.2+BK445*0.35)*0.65+40)))</f>
        <v>67.341656915734347</v>
      </c>
      <c r="BB445" s="45">
        <f>(BL445*0.3+BJ445*0.3+BI445*0.1+BN445*0.1+(AH445/2.8)*0.25)*0.62+40</f>
        <v>80.518502935736592</v>
      </c>
      <c r="BC445" s="5">
        <f>((D445-39)/-0.2)*0.5+50</f>
        <v>70</v>
      </c>
      <c r="BD445" s="5">
        <f>((F445-69)/0.19)*0.45+55</f>
        <v>83.421052631578945</v>
      </c>
      <c r="BE445" s="5">
        <f>((F445-85)/-0.16)*0.45+55</f>
        <v>66.25</v>
      </c>
      <c r="BF445" s="5">
        <f>((G445-161)/1.34)*0.45+55</f>
        <v>93.283582089552226</v>
      </c>
      <c r="BG445" s="5">
        <f>((G445-295)/-1.34)*0.45+55</f>
        <v>61.71641791044776</v>
      </c>
      <c r="BH445" s="5">
        <f>(M445/29.81)*0.45+55</f>
        <v>67.89164709828917</v>
      </c>
      <c r="BI445" s="5">
        <f>((D445-39)/-0.2)</f>
        <v>40</v>
      </c>
      <c r="BJ445" s="5">
        <f>((F445-69)/0.19)</f>
        <v>63.157894736842103</v>
      </c>
      <c r="BK445" s="5">
        <f>((F445-85)/-0.16)</f>
        <v>25</v>
      </c>
      <c r="BL445" s="5">
        <f>((G445-161)/1.34)</f>
        <v>85.074626865671632</v>
      </c>
      <c r="BM445" s="5">
        <f>((G445-295)/-1.34)</f>
        <v>14.925373134328357</v>
      </c>
      <c r="BN445" s="5">
        <f>(M445/29.81)</f>
        <v>28.64810466286481</v>
      </c>
      <c r="BP445" s="51" t="s">
        <v>789</v>
      </c>
      <c r="BQ445" s="51" t="s">
        <v>787</v>
      </c>
      <c r="BS445">
        <v>45</v>
      </c>
    </row>
    <row r="446" spans="1:71" x14ac:dyDescent="0.25">
      <c r="A446" s="1">
        <v>210</v>
      </c>
      <c r="B446" s="1" t="s">
        <v>271</v>
      </c>
      <c r="C446" s="1" t="s">
        <v>33</v>
      </c>
      <c r="D446" s="1">
        <v>24</v>
      </c>
      <c r="E446" s="4">
        <f>(F446-5)</f>
        <v>78</v>
      </c>
      <c r="F446">
        <v>83</v>
      </c>
      <c r="G446">
        <v>230</v>
      </c>
      <c r="H446" t="s">
        <v>590</v>
      </c>
      <c r="I446" s="1" t="s">
        <v>611</v>
      </c>
      <c r="J446" s="1" t="s">
        <v>62</v>
      </c>
      <c r="K446" s="1">
        <v>67</v>
      </c>
      <c r="L446" s="1">
        <v>11</v>
      </c>
      <c r="M446" s="1">
        <v>1228</v>
      </c>
      <c r="N446" s="12">
        <v>196</v>
      </c>
      <c r="O446" s="12">
        <v>346</v>
      </c>
      <c r="P446" s="12">
        <v>0.56599999999999995</v>
      </c>
      <c r="Q446" s="7">
        <v>0</v>
      </c>
      <c r="R446" s="7">
        <v>0</v>
      </c>
      <c r="S446" s="7"/>
      <c r="T446" s="1">
        <v>196</v>
      </c>
      <c r="U446" s="1">
        <v>346</v>
      </c>
      <c r="V446" s="1">
        <v>0.56599999999999995</v>
      </c>
      <c r="W446" s="1">
        <v>0.56599999999999995</v>
      </c>
      <c r="X446" s="16">
        <v>78</v>
      </c>
      <c r="Y446" s="16">
        <v>137</v>
      </c>
      <c r="Z446" s="16">
        <v>0.56899999999999995</v>
      </c>
      <c r="AA446" s="20">
        <v>124</v>
      </c>
      <c r="AB446" s="20">
        <v>188</v>
      </c>
      <c r="AC446" s="20">
        <v>312</v>
      </c>
      <c r="AD446" s="32">
        <v>59</v>
      </c>
      <c r="AE446" s="34">
        <v>28</v>
      </c>
      <c r="AF446" s="30">
        <v>135</v>
      </c>
      <c r="AG446" s="1">
        <v>87</v>
      </c>
      <c r="AH446" s="1">
        <v>152</v>
      </c>
      <c r="AI446" s="1">
        <v>470</v>
      </c>
      <c r="AJ446" s="1"/>
      <c r="AK446" s="4">
        <f>(AVERAGE(AM446:BB446)/0.87)*0.85+10</f>
        <v>80.262738060616471</v>
      </c>
      <c r="AL446" s="4">
        <f>AVERAGE(AM446:BB446)</f>
        <v>71.915978956160387</v>
      </c>
      <c r="AM446" s="14">
        <f>((P446*100)*0.5+(N446/6.59)*0.5)*0.66+45</f>
        <v>73.49287101669195</v>
      </c>
      <c r="AN446" s="10">
        <f>(BS446-MIN(BS$2:BS$493))/(MAX(BS$2:BS$493)-MIN(BS$2:BS$493))*61 +45</f>
        <v>45</v>
      </c>
      <c r="AO446" s="18">
        <f>IF(Y446&gt;50,((Z446*107)*0.9+(X446/5)*0.1)*0.7+30,((Z446*90)*0.5+(X446/5)*0.5)*0.7+40)</f>
        <v>69.44829</v>
      </c>
      <c r="AP446" s="39">
        <f>((AZ446/0.96)*0.4+(AS446/0.96)*0.3+(T446/6.3)*0.4)*0.6+40</f>
        <v>82.91757768781261</v>
      </c>
      <c r="AQ446" s="37">
        <f>(AE446/1.5)*0.57+47</f>
        <v>57.64</v>
      </c>
      <c r="AR446" s="24">
        <v>94</v>
      </c>
      <c r="AS446" s="22">
        <f>((AA446/3)*0.6+(AC446/9)*0.2+(AZ446/0.96)*0.2)*0.75+40</f>
        <v>76.940369802039697</v>
      </c>
      <c r="AT446" s="26">
        <f>((AB446/7)*0.65+(AC446/9)*0.2+(AZ446/0.96)*0.25)*0.6+47</f>
        <v>74.77465551632541</v>
      </c>
      <c r="AU446" s="43">
        <f>((AD446/5.5)*0.95+(AY446/0.95)*0.17)*0.67+40</f>
        <v>55.560321347488042</v>
      </c>
      <c r="AV446" s="37">
        <f>(((AG446-321)/-3.21)*0.1+(AU446/0.95)*0.57+(AS446/0.95)*0.2+(AI446/20)*0.2)*0.6+40</f>
        <v>76.91433101473848</v>
      </c>
      <c r="AW446" s="42">
        <f>((AQ446/0.95)*0.4+(AS446/0.95)*0.2+(AR446/0.95)*0.2+(AY446/0.95)*0.2)*0.71+30</f>
        <v>83.669178231289962</v>
      </c>
      <c r="AX446" s="45">
        <f>(BI446*0.3+BK446*0.2+BM446*0.2+AY446*0.1+BN446*0.2)*0.8+30</f>
        <v>70.178990178068062</v>
      </c>
      <c r="AY446" s="47">
        <f>(BI446*0.2+BK446*0.2+BM446*0.2+(AQ446/0.96)*0.45)*0.79+30</f>
        <v>72.833991604477617</v>
      </c>
      <c r="AZ446" s="28">
        <f>(BI446*0.2+BJ446*0.3+(AC446/11)*0.3+(AR446/0.96)*0.1+BM446*0.1+(AY446/0.96)*0.1)*0.65+40</f>
        <v>84.098366733054036</v>
      </c>
      <c r="BA446" s="49">
        <f>IF(C446="C",(((AY446/0.95)*0.35+(AU446/0.95)*0.2+BK446*0.45)*0.55+30),IF(C446="PF",(((AY446/0.95)*0.4+(AU446/0.95)*0.25+BK446*0.35)*0.65+35),(((T446/6.3)*0.1+(AY446/0.95)*0.35+(AU446/0.95)*0.2+BK446*0.35)*0.65+40)))</f>
        <v>54.285517086405932</v>
      </c>
      <c r="BB446" s="45">
        <f>(BL446*0.3+BJ446*0.3+BI446*0.1+BN446*0.1+(AH446/2.8)*0.25)*0.62+40</f>
        <v>78.901203080174355</v>
      </c>
      <c r="BC446" s="5">
        <f>((D446-39)/-0.2)*0.5+50</f>
        <v>87.5</v>
      </c>
      <c r="BD446" s="5">
        <f>((F446-69)/0.19)*0.45+55</f>
        <v>88.15789473684211</v>
      </c>
      <c r="BE446" s="5">
        <f>((F446-85)/-0.16)*0.45+55</f>
        <v>60.625</v>
      </c>
      <c r="BF446" s="5">
        <f>((G446-161)/1.34)*0.45+55</f>
        <v>78.171641791044777</v>
      </c>
      <c r="BG446" s="5">
        <f>((G446-295)/-1.34)*0.45+55</f>
        <v>76.828358208955223</v>
      </c>
      <c r="BH446" s="5">
        <f>(M446/29.81)*0.45+55</f>
        <v>73.537403555853743</v>
      </c>
      <c r="BI446" s="5">
        <f>((D446-39)/-0.2)</f>
        <v>75</v>
      </c>
      <c r="BJ446" s="5">
        <f>((F446-69)/0.19)</f>
        <v>73.684210526315795</v>
      </c>
      <c r="BK446" s="5">
        <f>((F446-85)/-0.16)</f>
        <v>12.5</v>
      </c>
      <c r="BL446" s="5">
        <f>((G446-161)/1.34)</f>
        <v>51.492537313432834</v>
      </c>
      <c r="BM446" s="5">
        <f>((G446-295)/-1.34)</f>
        <v>48.507462686567159</v>
      </c>
      <c r="BN446" s="5">
        <f>(M446/29.81)</f>
        <v>41.194230124119422</v>
      </c>
      <c r="BP446" s="51" t="s">
        <v>799</v>
      </c>
      <c r="BQ446" s="51" t="s">
        <v>787</v>
      </c>
      <c r="BS446">
        <v>45</v>
      </c>
    </row>
    <row r="447" spans="1:71" x14ac:dyDescent="0.25">
      <c r="A447" s="1">
        <v>349</v>
      </c>
      <c r="B447" s="1" t="s">
        <v>412</v>
      </c>
      <c r="C447" s="1" t="s">
        <v>25</v>
      </c>
      <c r="D447" s="1">
        <v>21</v>
      </c>
      <c r="E447" s="4">
        <f>(F447-5)</f>
        <v>76</v>
      </c>
      <c r="F447">
        <v>81</v>
      </c>
      <c r="G447">
        <v>265</v>
      </c>
      <c r="H447" t="s">
        <v>646</v>
      </c>
      <c r="I447" s="1" t="s">
        <v>587</v>
      </c>
      <c r="J447" s="1" t="s">
        <v>62</v>
      </c>
      <c r="K447" s="1">
        <v>34</v>
      </c>
      <c r="L447" s="1">
        <v>15</v>
      </c>
      <c r="M447" s="1">
        <v>368</v>
      </c>
      <c r="N447" s="12">
        <v>44</v>
      </c>
      <c r="O447" s="12">
        <v>120</v>
      </c>
      <c r="P447" s="12">
        <v>0.36699999999999999</v>
      </c>
      <c r="Q447" s="7">
        <v>0</v>
      </c>
      <c r="R447" s="7">
        <v>0</v>
      </c>
      <c r="S447" s="7"/>
      <c r="T447" s="1">
        <v>44</v>
      </c>
      <c r="U447" s="1">
        <v>120</v>
      </c>
      <c r="V447" s="1">
        <v>0.36699999999999999</v>
      </c>
      <c r="W447" s="1">
        <v>0.36699999999999999</v>
      </c>
      <c r="X447" s="16">
        <v>12</v>
      </c>
      <c r="Y447" s="16">
        <v>27</v>
      </c>
      <c r="Z447" s="16">
        <v>0.44400000000000001</v>
      </c>
      <c r="AA447" s="20">
        <v>26</v>
      </c>
      <c r="AB447" s="20">
        <v>38</v>
      </c>
      <c r="AC447" s="20">
        <v>64</v>
      </c>
      <c r="AD447" s="32">
        <v>17</v>
      </c>
      <c r="AE447" s="34">
        <v>5</v>
      </c>
      <c r="AF447" s="30">
        <v>4</v>
      </c>
      <c r="AG447" s="1">
        <v>25</v>
      </c>
      <c r="AH447" s="1">
        <v>44</v>
      </c>
      <c r="AI447" s="1">
        <v>100</v>
      </c>
      <c r="AJ447" s="1"/>
      <c r="AK447" s="4">
        <f>(AVERAGE(AM447:BB447)/0.87)*0.85+10</f>
        <v>71.206837528475049</v>
      </c>
      <c r="AL447" s="4">
        <f>AVERAGE(AM447:BB447)</f>
        <v>62.646998411497989</v>
      </c>
      <c r="AM447" s="14">
        <f>((P447*100)*0.5+(N447/6.59)*0.5)*0.66+45</f>
        <v>59.314338391502275</v>
      </c>
      <c r="AN447" s="10">
        <f>(BS447-MIN(BS$2:BS$493))/(MAX(BS$2:BS$493)-MIN(BS$2:BS$493))*61 +45</f>
        <v>45</v>
      </c>
      <c r="AO447" s="18">
        <f>IF(Y447&gt;50,((Z447*107)*0.9+(X447/5)*0.1)*0.7+30,((Z447*90)*0.5+(X447/5)*0.5)*0.7+40)</f>
        <v>54.826000000000001</v>
      </c>
      <c r="AP447" s="39">
        <f>((AZ447/0.96)*0.4+(AS447/0.96)*0.3+(T447/6.3)*0.4)*0.6+40</f>
        <v>71.090947246611066</v>
      </c>
      <c r="AQ447" s="37">
        <f>(AE447/1.5)*0.57+47</f>
        <v>48.9</v>
      </c>
      <c r="AR447" s="24">
        <f>((AF447/1.8)*0.8+(F447/0.8)*0.2)*0.73+40</f>
        <v>56.080277777777781</v>
      </c>
      <c r="AS447" s="22">
        <f>((AA447/3)*0.6+(AC447/9)*0.2+(AZ447/0.96)*0.2)*0.75+40</f>
        <v>56.705691433335531</v>
      </c>
      <c r="AT447" s="26">
        <f>((AB447/7)*0.65+(AC447/9)*0.2+(AZ447/0.96)*0.25)*0.6+47</f>
        <v>61.709500957145053</v>
      </c>
      <c r="AU447" s="43">
        <f>((AD447/5.5)*0.95+(AY447/0.95)*0.17)*0.67+40</f>
        <v>50.33788598833732</v>
      </c>
      <c r="AV447" s="37">
        <f>(((AG447-321)/-3.21)*0.1+(AU447/0.95)*0.57+(AS447/0.95)*0.2+(AI447/20)*0.2)*0.6+40</f>
        <v>71.41717341722817</v>
      </c>
      <c r="AW447" s="42">
        <f>((AQ447/0.95)*0.4+(AS447/0.95)*0.2+(AR447/0.95)*0.2+(AY447/0.95)*0.2)*0.71+30</f>
        <v>71.91265481362187</v>
      </c>
      <c r="AX447" s="45">
        <f>(BI447*0.3+BK447*0.2+BM447*0.2+AY447*0.1+BN447*0.2)*0.8+30</f>
        <v>66.742513242263186</v>
      </c>
      <c r="AY447" s="47">
        <f>(BI447*0.2+BK447*0.2+BM447*0.2+(AQ447/0.96)*0.45)*0.79+30</f>
        <v>69.815594682835822</v>
      </c>
      <c r="AZ447" s="28">
        <f>(BI447*0.2+BJ447*0.3+(AC447/11)*0.3+(AR447/0.96)*0.1+BM447*0.1+(AY447/0.96)*0.1)*0.65+40</f>
        <v>75.12975850668073</v>
      </c>
      <c r="BA447" s="49">
        <f>IF(C447="C",(((AY447/0.95)*0.35+(AU447/0.95)*0.2+BK447*0.45)*0.55+30),IF(C447="PF",(((AY447/0.95)*0.4+(AU447/0.95)*0.25+BK447*0.35)*0.65+35),(((T447/6.3)*0.1+(AY447/0.95)*0.35+(AU447/0.95)*0.2+BK447*0.35)*0.65+40)))</f>
        <v>68.405353779623297</v>
      </c>
      <c r="BB447" s="45">
        <f>(BL447*0.3+BJ447*0.3+BI447*0.1+BN447*0.1+(AH447/2.8)*0.25)*0.62+40</f>
        <v>74.964284347005844</v>
      </c>
      <c r="BC447" s="5">
        <f>((D447-39)/-0.2)*0.5+50</f>
        <v>95</v>
      </c>
      <c r="BD447" s="5">
        <f>((F447-69)/0.19)*0.45+55</f>
        <v>83.421052631578945</v>
      </c>
      <c r="BE447" s="5">
        <f>((F447-85)/-0.16)*0.45+55</f>
        <v>66.25</v>
      </c>
      <c r="BF447" s="5">
        <f>((G447-161)/1.34)*0.45+55</f>
        <v>89.925373134328368</v>
      </c>
      <c r="BG447" s="5">
        <f>((G447-295)/-1.34)*0.45+55</f>
        <v>65.074626865671647</v>
      </c>
      <c r="BH447" s="5">
        <f>(M447/29.81)*0.45+55</f>
        <v>60.555182824555516</v>
      </c>
      <c r="BI447" s="5">
        <f>((D447-39)/-0.2)</f>
        <v>90</v>
      </c>
      <c r="BJ447" s="5">
        <f>((F447-69)/0.19)</f>
        <v>63.157894736842103</v>
      </c>
      <c r="BK447" s="5">
        <f>((F447-85)/-0.16)</f>
        <v>25</v>
      </c>
      <c r="BL447" s="5">
        <f>((G447-161)/1.34)</f>
        <v>77.611940298507463</v>
      </c>
      <c r="BM447" s="5">
        <f>((G447-295)/-1.34)</f>
        <v>22.388059701492537</v>
      </c>
      <c r="BN447" s="5">
        <f>(M447/29.81)</f>
        <v>12.344850721234486</v>
      </c>
      <c r="BP447" s="51" t="s">
        <v>793</v>
      </c>
      <c r="BQ447" s="51" t="s">
        <v>787</v>
      </c>
      <c r="BS447">
        <v>45</v>
      </c>
    </row>
    <row r="448" spans="1:71" x14ac:dyDescent="0.25">
      <c r="A448" s="1">
        <v>452</v>
      </c>
      <c r="B448" s="1" t="s">
        <v>518</v>
      </c>
      <c r="C448" s="1" t="s">
        <v>33</v>
      </c>
      <c r="D448" s="1">
        <v>22</v>
      </c>
      <c r="E448" s="4">
        <f>(F448-5)</f>
        <v>79</v>
      </c>
      <c r="F448">
        <v>84</v>
      </c>
      <c r="G448">
        <v>255</v>
      </c>
      <c r="H448" t="s">
        <v>586</v>
      </c>
      <c r="I448" s="1" t="s">
        <v>696</v>
      </c>
      <c r="J448" s="1" t="s">
        <v>137</v>
      </c>
      <c r="K448" s="1">
        <v>80</v>
      </c>
      <c r="L448" s="1">
        <v>80</v>
      </c>
      <c r="M448" s="1">
        <v>2096</v>
      </c>
      <c r="N448" s="12">
        <v>373</v>
      </c>
      <c r="O448" s="12">
        <v>652</v>
      </c>
      <c r="P448" s="12">
        <v>0.57199999999999995</v>
      </c>
      <c r="Q448" s="7">
        <v>0</v>
      </c>
      <c r="R448" s="7">
        <v>1</v>
      </c>
      <c r="S448" s="7">
        <v>0</v>
      </c>
      <c r="T448" s="1">
        <v>373</v>
      </c>
      <c r="U448" s="1">
        <v>651</v>
      </c>
      <c r="V448" s="1">
        <v>0.57299999999999995</v>
      </c>
      <c r="W448" s="1">
        <v>0.57199999999999995</v>
      </c>
      <c r="X448" s="16">
        <v>217</v>
      </c>
      <c r="Y448" s="16">
        <v>276</v>
      </c>
      <c r="Z448" s="16">
        <v>0.78600000000000003</v>
      </c>
      <c r="AA448" s="20">
        <v>215</v>
      </c>
      <c r="AB448" s="20">
        <v>478</v>
      </c>
      <c r="AC448" s="20">
        <v>693</v>
      </c>
      <c r="AD448" s="32">
        <v>39</v>
      </c>
      <c r="AE448" s="34">
        <v>33</v>
      </c>
      <c r="AF448" s="30">
        <v>95</v>
      </c>
      <c r="AG448" s="1">
        <v>109</v>
      </c>
      <c r="AH448" s="1">
        <v>222</v>
      </c>
      <c r="AI448" s="1">
        <v>963</v>
      </c>
      <c r="AJ448" s="1"/>
      <c r="AK448" s="4">
        <f>(AVERAGE(AM448:BB448)/0.87)*0.85+10</f>
        <v>85.537474585129019</v>
      </c>
      <c r="AL448" s="4">
        <f>AVERAGE(AM448:BB448)</f>
        <v>77.314826928308534</v>
      </c>
      <c r="AM448" s="14">
        <f>((P448*100)*0.5+(N448/6.59)*0.5)*0.66+45</f>
        <v>82.554300455235207</v>
      </c>
      <c r="AN448" s="10">
        <f>(BS448-MIN(BS$2:BS$493))/(MAX(BS$2:BS$493)-MIN(BS$2:BS$493))*61 +45</f>
        <v>45</v>
      </c>
      <c r="AO448" s="18">
        <f>IF(Y448&gt;50,((Z448*107)*0.9+(X448/5)*0.1)*0.7+30,((Z448*90)*0.5+(X448/5)*0.5)*0.7+40)</f>
        <v>86.022260000000003</v>
      </c>
      <c r="AP448" s="39">
        <v>93</v>
      </c>
      <c r="AQ448" s="37">
        <f>(AE448/1.5)*0.57+47</f>
        <v>59.54</v>
      </c>
      <c r="AR448" s="24">
        <f>((AF448/1.8)*0.8+(F448/0.8)*0.2)*0.73+40</f>
        <v>86.152222222222235</v>
      </c>
      <c r="AS448" s="22">
        <f>((AA448/3)*0.6+(AC448/9)*0.2+(AZ448/0.96)*0.2)*0.7+40</f>
        <v>94.197922225547117</v>
      </c>
      <c r="AT448" s="26">
        <v>94</v>
      </c>
      <c r="AU448" s="43">
        <f>((AD448/5.5)*0.95+(AY448/0.95)*0.17)*0.67+40</f>
        <v>53.047749659389957</v>
      </c>
      <c r="AV448" s="37">
        <f>(((AG448-321)/-3.21)*0.1+(AU448/0.95)*0.57+(AS448/0.95)*0.2+(AI448/20)*0.2)*0.6+40</f>
        <v>80.736491612510974</v>
      </c>
      <c r="AW448" s="42">
        <f>((AQ448/0.95)*0.4+(AS448/0.95)*0.2+(AR448/0.95)*0.2+(AY448/0.95)*0.2)*0.71+30</f>
        <v>85.396811097228237</v>
      </c>
      <c r="AX448" s="45">
        <f>(BI448*0.3+BK448*0.2+BM448*0.2+AY448*0.1+BN448*0.2)*0.8+30</f>
        <v>73.120621471345885</v>
      </c>
      <c r="AY448" s="47">
        <f>(BI448*0.2+BK448*0.2+BM448*0.2+(AQ448/0.96)*0.45)*0.79+30</f>
        <v>71.182324160447763</v>
      </c>
      <c r="AZ448" s="28">
        <f>(BI448*0.2+BJ448*0.3+(AC448/11)*0.3+(AR448/0.96)*0.1+BM448*0.1+(AY448/0.96)*0.1)*0.65+40</f>
        <v>91.322895260894569</v>
      </c>
      <c r="BA448" s="49">
        <f>IF(C448="C",(((AY448/0.95)*0.35+(AU448/0.95)*0.2+BK448*0.45)*0.55+30),IF(C448="PF",(((AY448/0.95)*0.4+(AU448/0.95)*0.25+BK448*0.35)*0.65+35),(((T448/6.3)*0.1+(AY448/0.95)*0.35+(AU448/0.95)*0.2+BK448*0.35)*0.65+40)))</f>
        <v>52.113032750967463</v>
      </c>
      <c r="BB448" s="45">
        <f>(BL448*0.3+BJ448*0.3+BI448*0.1+BN448*0.1+(AH448/2.8)*0.25)*0.62+40</f>
        <v>89.650599937147291</v>
      </c>
      <c r="BC448" s="5">
        <f>((D448-39)/-0.2)*0.5+50</f>
        <v>92.5</v>
      </c>
      <c r="BD448" s="5">
        <f>((F448-69)/0.19)*0.45+55</f>
        <v>90.526315789473685</v>
      </c>
      <c r="BE448" s="5">
        <f>((F448-85)/-0.16)*0.45+55</f>
        <v>57.8125</v>
      </c>
      <c r="BF448" s="5">
        <f>((G448-161)/1.34)*0.45+55</f>
        <v>86.567164179104481</v>
      </c>
      <c r="BG448" s="5">
        <f>((G448-295)/-1.34)*0.45+55</f>
        <v>68.432835820895519</v>
      </c>
      <c r="BH448" s="5">
        <f>(M448/29.81)*0.45+55</f>
        <v>86.640389131164042</v>
      </c>
      <c r="BI448" s="5">
        <f>((D448-39)/-0.2)</f>
        <v>85</v>
      </c>
      <c r="BJ448" s="5">
        <f>((F448-69)/0.19)</f>
        <v>78.94736842105263</v>
      </c>
      <c r="BK448" s="5">
        <f>((F448-85)/-0.16)</f>
        <v>6.25</v>
      </c>
      <c r="BL448" s="5">
        <f>((G448-161)/1.34)</f>
        <v>70.149253731343279</v>
      </c>
      <c r="BM448" s="5">
        <f>((G448-295)/-1.34)</f>
        <v>29.850746268656714</v>
      </c>
      <c r="BN448" s="5">
        <f>(M448/29.81)</f>
        <v>70.311975847031206</v>
      </c>
      <c r="BP448" s="51" t="s">
        <v>791</v>
      </c>
      <c r="BQ448" s="51" t="s">
        <v>790</v>
      </c>
      <c r="BS448">
        <v>45</v>
      </c>
    </row>
    <row r="449" spans="1:71" x14ac:dyDescent="0.25">
      <c r="A449" s="1">
        <v>378</v>
      </c>
      <c r="B449" s="1" t="s">
        <v>442</v>
      </c>
      <c r="C449" s="1" t="s">
        <v>25</v>
      </c>
      <c r="D449" s="1">
        <v>20</v>
      </c>
      <c r="E449" s="4">
        <f>(F449-5)</f>
        <v>76</v>
      </c>
      <c r="F449">
        <v>81</v>
      </c>
      <c r="G449">
        <v>250</v>
      </c>
      <c r="H449" t="s">
        <v>593</v>
      </c>
      <c r="I449" s="1" t="s">
        <v>587</v>
      </c>
      <c r="J449" s="1" t="s">
        <v>107</v>
      </c>
      <c r="K449" s="1">
        <v>1</v>
      </c>
      <c r="L449" s="1">
        <v>0</v>
      </c>
      <c r="M449" s="1">
        <v>14</v>
      </c>
      <c r="N449" s="12">
        <v>1</v>
      </c>
      <c r="O449" s="12">
        <v>3</v>
      </c>
      <c r="P449" s="12">
        <v>0.33300000000000002</v>
      </c>
      <c r="Q449" s="7">
        <v>0</v>
      </c>
      <c r="R449" s="7">
        <v>0</v>
      </c>
      <c r="S449" s="7"/>
      <c r="T449" s="1">
        <v>1</v>
      </c>
      <c r="U449" s="1">
        <v>3</v>
      </c>
      <c r="V449" s="1">
        <v>0.33300000000000002</v>
      </c>
      <c r="W449" s="1">
        <v>0.33300000000000002</v>
      </c>
      <c r="X449" s="16">
        <v>0</v>
      </c>
      <c r="Y449" s="16">
        <v>2</v>
      </c>
      <c r="Z449" s="16">
        <v>0</v>
      </c>
      <c r="AA449" s="20">
        <v>0</v>
      </c>
      <c r="AB449" s="20">
        <v>0</v>
      </c>
      <c r="AC449" s="20">
        <v>0</v>
      </c>
      <c r="AD449" s="32">
        <v>0</v>
      </c>
      <c r="AE449" s="34">
        <v>0</v>
      </c>
      <c r="AF449" s="30">
        <v>0</v>
      </c>
      <c r="AG449" s="1">
        <v>1</v>
      </c>
      <c r="AH449" s="1">
        <v>1</v>
      </c>
      <c r="AI449" s="1">
        <v>2</v>
      </c>
      <c r="AJ449" s="1"/>
      <c r="AK449" s="4">
        <f>(AVERAGE(AM449:BB449)/0.87)*0.85+10</f>
        <v>68.929274081133599</v>
      </c>
      <c r="AL449" s="4">
        <f>AVERAGE(AM449:BB449)</f>
        <v>60.315845235983801</v>
      </c>
      <c r="AM449" s="14">
        <f>((P449*100)*0.5+(N449/6.59)*0.5)*0.66+45</f>
        <v>56.039075872534141</v>
      </c>
      <c r="AN449" s="10">
        <f>(BS449-MIN(BS$2:BS$493))/(MAX(BS$2:BS$493)-MIN(BS$2:BS$493))*61 +45</f>
        <v>45</v>
      </c>
      <c r="AO449" s="18">
        <f>IF(Y449&gt;50,((Z449*107)*0.9+(X449/5)*0.1)*0.7+30,((Z449*90)*0.5+(X449/5)*0.5)*0.7+40)</f>
        <v>40</v>
      </c>
      <c r="AP449" s="39">
        <f>((AZ449/0.96)*0.4+(AS449/0.96)*0.3+(T449/6.3)*0.4)*0.6+40</f>
        <v>68.600028385860782</v>
      </c>
      <c r="AQ449" s="37">
        <f>(AE449/1.5)*0.57+47</f>
        <v>47</v>
      </c>
      <c r="AR449" s="24">
        <f>((AF449/1.8)*0.8+(F449/0.8)*0.2)*0.73+40</f>
        <v>54.782499999999999</v>
      </c>
      <c r="AS449" s="22">
        <f>((AA449/3)*0.6+(AC449/9)*0.2+(AZ449/0.96)*0.2)*0.75+40</f>
        <v>51.782899663085622</v>
      </c>
      <c r="AT449" s="26">
        <f>((AB449/7)*0.65+(AC449/9)*0.2+(AZ449/0.96)*0.25)*0.6+47</f>
        <v>58.782899663085622</v>
      </c>
      <c r="AU449" s="43">
        <f>((AD449/5.5)*0.95+(AY449/0.95)*0.17)*0.67+40</f>
        <v>48.592934638157899</v>
      </c>
      <c r="AV449" s="37">
        <f>(((AG449-321)/-3.21)*0.1+(AU449/0.95)*0.57+(AS449/0.95)*0.2+(AI449/20)*0.2)*0.6+40</f>
        <v>70.027762733131027</v>
      </c>
      <c r="AW449" s="42">
        <f>((AQ449/0.95)*0.4+(AS449/0.95)*0.2+(AR449/0.95)*0.2+(AY449/0.95)*0.2)*0.71+30</f>
        <v>70.692126461423356</v>
      </c>
      <c r="AX449" s="45">
        <f>(BI449*0.3+BK449*0.2+BM449*0.2+AY449*0.1+BN449*0.2)*0.8+30</f>
        <v>67.981929509906024</v>
      </c>
      <c r="AY449" s="47">
        <f>(BI449*0.2+BK449*0.2+BM449*0.2+(AQ449/0.96)*0.45)*0.79+30</f>
        <v>71.670657649253741</v>
      </c>
      <c r="AZ449" s="28">
        <f>(BI449*0.2+BJ449*0.3+(AC449/11)*0.3+(AR449/0.96)*0.1+BM449*0.1+(AY449/0.96)*0.1)*0.65+40</f>
        <v>75.410557843747966</v>
      </c>
      <c r="BA449" s="49">
        <f>IF(C449="C",(((AY449/0.95)*0.35+(AU449/0.95)*0.2+BK449*0.45)*0.55+30),IF(C449="PF",(((AY449/0.95)*0.4+(AU449/0.95)*0.25+BK449*0.35)*0.65+35),(((T449/6.3)*0.1+(AY449/0.95)*0.35+(AU449/0.95)*0.2+BK449*0.35)*0.65+40)))</f>
        <v>68.614576702638573</v>
      </c>
      <c r="BB449" s="45">
        <f>(BL449*0.3+BJ449*0.3+BI449*0.1+BN449*0.1+(AH449/2.8)*0.25)*0.62+40</f>
        <v>70.075574652916259</v>
      </c>
      <c r="BC449" s="5">
        <f>((D449-39)/-0.2)*0.5+50</f>
        <v>97.5</v>
      </c>
      <c r="BD449" s="5">
        <f>((F449-69)/0.19)*0.45+55</f>
        <v>83.421052631578945</v>
      </c>
      <c r="BE449" s="5">
        <f>((F449-85)/-0.16)*0.45+55</f>
        <v>66.25</v>
      </c>
      <c r="BF449" s="5">
        <f>((G449-161)/1.34)*0.45+55</f>
        <v>84.888059701492537</v>
      </c>
      <c r="BG449" s="5">
        <f>((G449-295)/-1.34)*0.45+55</f>
        <v>70.111940298507463</v>
      </c>
      <c r="BH449" s="5">
        <f>(M449/29.81)*0.45+55</f>
        <v>55.211338477021137</v>
      </c>
      <c r="BI449" s="5">
        <f>((D449-39)/-0.2)</f>
        <v>95</v>
      </c>
      <c r="BJ449" s="5">
        <f>((F449-69)/0.19)</f>
        <v>63.157894736842103</v>
      </c>
      <c r="BK449" s="5">
        <f>((F449-85)/-0.16)</f>
        <v>25</v>
      </c>
      <c r="BL449" s="5">
        <f>((G449-161)/1.34)</f>
        <v>66.417910447761187</v>
      </c>
      <c r="BM449" s="5">
        <f>((G449-295)/-1.34)</f>
        <v>33.582089552238806</v>
      </c>
      <c r="BN449" s="5">
        <f>(M449/29.81)</f>
        <v>0.46964106004696415</v>
      </c>
      <c r="BP449" s="51" t="s">
        <v>793</v>
      </c>
      <c r="BQ449" s="51" t="s">
        <v>787</v>
      </c>
      <c r="BS449">
        <v>45</v>
      </c>
    </row>
    <row r="450" spans="1:71" x14ac:dyDescent="0.25">
      <c r="A450" s="1">
        <v>348</v>
      </c>
      <c r="B450" s="1" t="s">
        <v>411</v>
      </c>
      <c r="C450" s="1" t="s">
        <v>33</v>
      </c>
      <c r="D450" s="1">
        <v>20</v>
      </c>
      <c r="E450" s="4">
        <f>(F450-5)</f>
        <v>78</v>
      </c>
      <c r="F450">
        <v>83</v>
      </c>
      <c r="G450">
        <v>280</v>
      </c>
      <c r="H450" t="s">
        <v>586</v>
      </c>
      <c r="I450" s="1" t="s">
        <v>587</v>
      </c>
      <c r="J450" s="1" t="s">
        <v>38</v>
      </c>
      <c r="K450" s="1">
        <v>62</v>
      </c>
      <c r="L450" s="1">
        <v>27</v>
      </c>
      <c r="M450" s="1">
        <v>1103</v>
      </c>
      <c r="N450" s="12">
        <v>171</v>
      </c>
      <c r="O450" s="12">
        <v>383</v>
      </c>
      <c r="P450" s="12">
        <v>0.44600000000000001</v>
      </c>
      <c r="Q450" s="7">
        <v>0</v>
      </c>
      <c r="R450" s="7">
        <v>2</v>
      </c>
      <c r="S450" s="7">
        <v>0</v>
      </c>
      <c r="T450" s="1">
        <v>171</v>
      </c>
      <c r="U450" s="1">
        <v>381</v>
      </c>
      <c r="V450" s="1">
        <v>0.44900000000000001</v>
      </c>
      <c r="W450" s="1">
        <v>0.44600000000000001</v>
      </c>
      <c r="X450" s="16">
        <v>84</v>
      </c>
      <c r="Y450" s="16">
        <v>132</v>
      </c>
      <c r="Z450" s="16">
        <v>0.63600000000000001</v>
      </c>
      <c r="AA450" s="20">
        <v>125</v>
      </c>
      <c r="AB450" s="20">
        <v>257</v>
      </c>
      <c r="AC450" s="20">
        <v>382</v>
      </c>
      <c r="AD450" s="32">
        <v>50</v>
      </c>
      <c r="AE450" s="34">
        <v>52</v>
      </c>
      <c r="AF450" s="30">
        <v>68</v>
      </c>
      <c r="AG450" s="1">
        <v>86</v>
      </c>
      <c r="AH450" s="1">
        <v>207</v>
      </c>
      <c r="AI450" s="1">
        <v>426</v>
      </c>
      <c r="AJ450" s="1"/>
      <c r="AK450" s="4">
        <f>(AVERAGE(AM450:BB450)/0.87)*0.85+10</f>
        <v>80.664999244612062</v>
      </c>
      <c r="AL450" s="4">
        <f>AVERAGE(AM450:BB450)</f>
        <v>72.327705109191172</v>
      </c>
      <c r="AM450" s="14">
        <f>((P450*100)*0.5+(N450/6.59)*0.5)*0.66+45</f>
        <v>68.280974203338388</v>
      </c>
      <c r="AN450" s="10">
        <f>(BS450-MIN(BS$2:BS$493))/(MAX(BS$2:BS$493)-MIN(BS$2:BS$493))*61 +45</f>
        <v>45</v>
      </c>
      <c r="AO450" s="18">
        <f>IF(Y450&gt;50,((Z450*107)*0.9+(X450/5)*0.1)*0.7+30,((Z450*90)*0.5+(X450/5)*0.5)*0.7+40)</f>
        <v>74.048760000000001</v>
      </c>
      <c r="AP450" s="39">
        <f>((AZ450/0.96)*0.4+(AS450/0.96)*0.3+(T450/6.3)*0.4)*0.6+40</f>
        <v>82.302045698501217</v>
      </c>
      <c r="AQ450" s="37">
        <f>(AE450/1.5)*0.57+47</f>
        <v>66.759999999999991</v>
      </c>
      <c r="AR450" s="24">
        <f>((AF450/1.8)*0.8+(F450/0.8)*0.2)*0.73+40</f>
        <v>77.209722222222226</v>
      </c>
      <c r="AS450" s="22">
        <f>((AA450/3)*0.6+(AC450/9)*0.2+(AZ450/0.96)*0.2)*0.75+40</f>
        <v>78.307371552941078</v>
      </c>
      <c r="AT450" s="26">
        <f>((AB450/7)*0.65+(AC450/9)*0.2+(AZ450/0.96)*0.25)*0.6+47</f>
        <v>79.602609648179168</v>
      </c>
      <c r="AU450" s="43">
        <f>((AD450/5.5)*0.95+(AY450/0.95)*0.17)*0.67+40</f>
        <v>54.595715656100481</v>
      </c>
      <c r="AV450" s="37">
        <f>(((AG450-321)/-3.21)*0.1+(AU450/0.95)*0.57+(AS450/0.95)*0.2+(AI450/20)*0.2)*0.6+40</f>
        <v>76.494438460001021</v>
      </c>
      <c r="AW450" s="42">
        <f>((AQ450/0.95)*0.4+(AS450/0.95)*0.2+(AR450/0.95)*0.2+(AY450/0.95)*0.2)*0.71+30</f>
        <v>84.186125731373195</v>
      </c>
      <c r="AX450" s="45">
        <f>(BI450*0.3+BK450*0.2+BM450*0.2+AY450*0.1+BN450*0.2)*0.8+30</f>
        <v>68.389263333224847</v>
      </c>
      <c r="AY450" s="47">
        <f>(BI450*0.2+BK450*0.2+BM450*0.2+(AQ450/0.96)*0.45)*0.79+30</f>
        <v>73.4757192164179</v>
      </c>
      <c r="AZ450" s="28">
        <f>(BI450*0.2+BJ450*0.3+(AC450/11)*0.3+(AR450/0.96)*0.1+BM450*0.1+(AY450/0.96)*0.1)*0.65+40</f>
        <v>84.420511272156205</v>
      </c>
      <c r="BA450" s="49">
        <f>IF(C450="C",(((AY450/0.95)*0.35+(AU450/0.95)*0.2+BK450*0.45)*0.55+30),IF(C450="PF",(((AY450/0.95)*0.4+(AU450/0.95)*0.25+BK450*0.35)*0.65+35),(((T450/6.3)*0.1+(AY450/0.95)*0.35+(AU450/0.95)*0.2+BK450*0.35)*0.65+40)))</f>
        <v>54.303860180348948</v>
      </c>
      <c r="BB450" s="45">
        <f>(BL450*0.3+BJ450*0.3+BI450*0.1+BN450*0.1+(AH450/2.8)*0.25)*0.62+40</f>
        <v>89.866164572253908</v>
      </c>
      <c r="BC450" s="5">
        <f>((D450-39)/-0.2)*0.5+50</f>
        <v>97.5</v>
      </c>
      <c r="BD450" s="5">
        <f>((F450-69)/0.19)*0.45+55</f>
        <v>88.15789473684211</v>
      </c>
      <c r="BE450" s="5">
        <f>((F450-85)/-0.16)*0.45+55</f>
        <v>60.625</v>
      </c>
      <c r="BF450" s="5">
        <f>((G450-161)/1.34)*0.45+55</f>
        <v>94.962686567164184</v>
      </c>
      <c r="BG450" s="5">
        <f>((G450-295)/-1.34)*0.45+55</f>
        <v>60.037313432835823</v>
      </c>
      <c r="BH450" s="5">
        <f>(M450/29.81)*0.45+55</f>
        <v>71.650452868165047</v>
      </c>
      <c r="BI450" s="5">
        <f>((D450-39)/-0.2)</f>
        <v>95</v>
      </c>
      <c r="BJ450" s="5">
        <f>((F450-69)/0.19)</f>
        <v>73.684210526315795</v>
      </c>
      <c r="BK450" s="5">
        <f>((F450-85)/-0.16)</f>
        <v>12.5</v>
      </c>
      <c r="BL450" s="5">
        <f>((G450-161)/1.34)</f>
        <v>88.805970149253724</v>
      </c>
      <c r="BM450" s="5">
        <f>((G450-295)/-1.34)</f>
        <v>11.194029850746269</v>
      </c>
      <c r="BN450" s="5">
        <f>(M450/29.81)</f>
        <v>37.0010063737001</v>
      </c>
      <c r="BP450" s="51" t="s">
        <v>791</v>
      </c>
      <c r="BQ450" s="51" t="s">
        <v>790</v>
      </c>
      <c r="BS450">
        <v>45</v>
      </c>
    </row>
    <row r="451" spans="1:71" x14ac:dyDescent="0.25">
      <c r="A451" s="1">
        <v>365</v>
      </c>
      <c r="B451" s="1" t="s">
        <v>428</v>
      </c>
      <c r="C451" s="1" t="s">
        <v>33</v>
      </c>
      <c r="D451" s="1">
        <v>30</v>
      </c>
      <c r="E451" s="4">
        <f>(F451-5)</f>
        <v>77</v>
      </c>
      <c r="F451">
        <v>82</v>
      </c>
      <c r="G451">
        <v>270</v>
      </c>
      <c r="H451" t="s">
        <v>586</v>
      </c>
      <c r="I451" s="1" t="s">
        <v>587</v>
      </c>
      <c r="J451" s="1" t="s">
        <v>53</v>
      </c>
      <c r="K451" s="1">
        <v>68</v>
      </c>
      <c r="L451" s="1">
        <v>3</v>
      </c>
      <c r="M451" s="1">
        <v>1148</v>
      </c>
      <c r="N451" s="12">
        <v>102</v>
      </c>
      <c r="O451" s="12">
        <v>227</v>
      </c>
      <c r="P451" s="12">
        <v>0.44900000000000001</v>
      </c>
      <c r="Q451" s="7">
        <v>0</v>
      </c>
      <c r="R451" s="7">
        <v>1</v>
      </c>
      <c r="S451" s="7">
        <v>0</v>
      </c>
      <c r="T451" s="1">
        <v>102</v>
      </c>
      <c r="U451" s="1">
        <v>226</v>
      </c>
      <c r="V451" s="1">
        <v>0.45100000000000001</v>
      </c>
      <c r="W451" s="1">
        <v>0.44900000000000001</v>
      </c>
      <c r="X451" s="16">
        <v>42</v>
      </c>
      <c r="Y451" s="16">
        <v>83</v>
      </c>
      <c r="Z451" s="16">
        <v>0.50600000000000001</v>
      </c>
      <c r="AA451" s="20">
        <v>91</v>
      </c>
      <c r="AB451" s="20">
        <v>229</v>
      </c>
      <c r="AC451" s="20">
        <v>320</v>
      </c>
      <c r="AD451" s="32">
        <v>51</v>
      </c>
      <c r="AE451" s="34">
        <v>16</v>
      </c>
      <c r="AF451" s="30">
        <v>42</v>
      </c>
      <c r="AG451" s="1">
        <v>95</v>
      </c>
      <c r="AH451" s="1">
        <v>162</v>
      </c>
      <c r="AI451" s="1">
        <v>246</v>
      </c>
      <c r="AJ451" s="1"/>
      <c r="AK451" s="4">
        <f>(AVERAGE(AM451:BB451)/0.87)*0.85+10</f>
        <v>74.304203141277725</v>
      </c>
      <c r="AL451" s="4">
        <f>AVERAGE(AM451:BB451)</f>
        <v>65.817243215190132</v>
      </c>
      <c r="AM451" s="14">
        <f>((P451*100)*0.5+(N451/6.59)*0.5)*0.66+45</f>
        <v>64.924738998482553</v>
      </c>
      <c r="AN451" s="10">
        <f>(BS451-MIN(BS$2:BS$493))/(MAX(BS$2:BS$493)-MIN(BS$2:BS$493))*61 +45</f>
        <v>45</v>
      </c>
      <c r="AO451" s="18">
        <f>IF(Y451&gt;50,((Z451*107)*0.9+(X451/5)*0.1)*0.7+30,((Z451*90)*0.5+(X451/5)*0.5)*0.7+40)</f>
        <v>64.697460000000007</v>
      </c>
      <c r="AP451" s="39">
        <f>((AZ451/0.96)*0.4+(AS451/0.96)*0.3+(T451/6.3)*0.4)*0.6+40</f>
        <v>75.882709229448594</v>
      </c>
      <c r="AQ451" s="37">
        <f>(AE451/1.5)*0.57+47</f>
        <v>53.08</v>
      </c>
      <c r="AR451" s="24">
        <f>((AF451/1.8)*0.8+(F451/0.8)*0.2)*0.73+40</f>
        <v>68.591666666666669</v>
      </c>
      <c r="AS451" s="22">
        <f>((AA451/3)*0.6+(AC451/9)*0.2+(AZ451/0.96)*0.2)*0.75+40</f>
        <v>70.696687148009872</v>
      </c>
      <c r="AT451" s="26">
        <f>((AB451/7)*0.65+(AC451/9)*0.2+(AZ451/0.96)*0.25)*0.6+47</f>
        <v>75.738591909914632</v>
      </c>
      <c r="AU451" s="43">
        <f>((AD451/5.5)*0.95+(AY451/0.95)*0.17)*0.67+40</f>
        <v>53.416667231459328</v>
      </c>
      <c r="AV451" s="37">
        <f>(((AG451-321)/-3.21)*0.1+(AU451/0.95)*0.57+(AS451/0.95)*0.2+(AI451/20)*0.2)*0.6+40</f>
        <v>73.860407119020849</v>
      </c>
      <c r="AW451" s="42">
        <f>((AQ451/0.95)*0.4+(AS451/0.95)*0.2+(AR451/0.95)*0.2+(AY451/0.95)*0.2)*0.71+30</f>
        <v>76.056549427617171</v>
      </c>
      <c r="AX451" s="45">
        <f>(BI451*0.3+BK451*0.2+BM451*0.2+AY451*0.1+BN451*0.2)*0.8+30</f>
        <v>57.96088123020423</v>
      </c>
      <c r="AY451" s="47">
        <f>(BI451*0.2+BK451*0.2+BM451*0.2+(AQ451/0.96)*0.45)*0.79+30</f>
        <v>62.676448694029851</v>
      </c>
      <c r="AZ451" s="28">
        <f>(BI451*0.2+BJ451*0.3+(AC451/11)*0.3+(AR451/0.96)*0.1+BM451*0.1+(AY451/0.96)*0.1)*0.65+40</f>
        <v>74.965464413929837</v>
      </c>
      <c r="BA451" s="49">
        <f>IF(C451="C",(((AY451/0.95)*0.35+(AU451/0.95)*0.2+BK451*0.45)*0.55+30),IF(C451="PF",(((AY451/0.95)*0.4+(AU451/0.95)*0.25+BK451*0.35)*0.65+35),(((T451/6.3)*0.1+(AY451/0.95)*0.35+(AU451/0.95)*0.2+BK451*0.35)*0.65+40)))</f>
        <v>53.525940546380284</v>
      </c>
      <c r="BB451" s="45">
        <f>(BL451*0.3+BJ451*0.3+BI451*0.1+BN451*0.1+(AH451/2.8)*0.25)*0.62+40</f>
        <v>82.001678827878237</v>
      </c>
      <c r="BC451" s="5">
        <f>((D451-39)/-0.2)*0.5+50</f>
        <v>72.5</v>
      </c>
      <c r="BD451" s="5">
        <f>((F451-69)/0.19)*0.45+55</f>
        <v>85.78947368421052</v>
      </c>
      <c r="BE451" s="5">
        <f>((F451-85)/-0.16)*0.45+55</f>
        <v>63.4375</v>
      </c>
      <c r="BF451" s="5">
        <f>((G451-161)/1.34)*0.45+55</f>
        <v>91.604477611940297</v>
      </c>
      <c r="BG451" s="5">
        <f>((G451-295)/-1.34)*0.45+55</f>
        <v>63.395522388059703</v>
      </c>
      <c r="BH451" s="5">
        <f>(M451/29.81)*0.45+55</f>
        <v>72.329755115732979</v>
      </c>
      <c r="BI451" s="5">
        <f>((D451-39)/-0.2)</f>
        <v>45</v>
      </c>
      <c r="BJ451" s="5">
        <f>((F451-69)/0.19)</f>
        <v>68.421052631578945</v>
      </c>
      <c r="BK451" s="5">
        <f>((F451-85)/-0.16)</f>
        <v>18.75</v>
      </c>
      <c r="BL451" s="5">
        <f>((G451-161)/1.34)</f>
        <v>81.343283582089541</v>
      </c>
      <c r="BM451" s="5">
        <f>((G451-295)/-1.34)</f>
        <v>18.656716417910445</v>
      </c>
      <c r="BN451" s="5">
        <f>(M451/29.81)</f>
        <v>38.510566923851059</v>
      </c>
      <c r="BP451" s="51" t="s">
        <v>785</v>
      </c>
      <c r="BQ451" s="51" t="s">
        <v>787</v>
      </c>
      <c r="BS451">
        <v>45</v>
      </c>
    </row>
    <row r="452" spans="1:71" x14ac:dyDescent="0.25">
      <c r="A452" s="1">
        <v>298</v>
      </c>
      <c r="B452" s="1" t="s">
        <v>360</v>
      </c>
      <c r="C452" s="1" t="s">
        <v>25</v>
      </c>
      <c r="D452" s="1">
        <v>37</v>
      </c>
      <c r="E452" s="4">
        <f>(F452-5)</f>
        <v>76</v>
      </c>
      <c r="F452">
        <v>81</v>
      </c>
      <c r="G452">
        <v>225</v>
      </c>
      <c r="H452" t="s">
        <v>601</v>
      </c>
      <c r="I452" s="1" t="s">
        <v>587</v>
      </c>
      <c r="J452" s="1" t="s">
        <v>62</v>
      </c>
      <c r="K452" s="1">
        <v>11</v>
      </c>
      <c r="L452" s="1">
        <v>0</v>
      </c>
      <c r="M452" s="1">
        <v>104</v>
      </c>
      <c r="N452" s="12">
        <v>9</v>
      </c>
      <c r="O452" s="12">
        <v>22</v>
      </c>
      <c r="P452" s="12">
        <v>0.40899999999999997</v>
      </c>
      <c r="Q452" s="7">
        <v>0</v>
      </c>
      <c r="R452" s="7">
        <v>0</v>
      </c>
      <c r="S452" s="7"/>
      <c r="T452" s="1">
        <v>9</v>
      </c>
      <c r="U452" s="1">
        <v>22</v>
      </c>
      <c r="V452" s="1">
        <v>0.40899999999999997</v>
      </c>
      <c r="W452" s="1">
        <v>0.40899999999999997</v>
      </c>
      <c r="X452" s="16">
        <v>2</v>
      </c>
      <c r="Y452" s="16">
        <v>2</v>
      </c>
      <c r="Z452" s="16">
        <v>1</v>
      </c>
      <c r="AA452" s="20">
        <v>6</v>
      </c>
      <c r="AB452" s="20">
        <v>13</v>
      </c>
      <c r="AC452" s="20">
        <v>19</v>
      </c>
      <c r="AD452" s="32">
        <v>5</v>
      </c>
      <c r="AE452" s="34">
        <v>5</v>
      </c>
      <c r="AF452" s="30">
        <v>6</v>
      </c>
      <c r="AG452" s="1">
        <v>3</v>
      </c>
      <c r="AH452" s="1">
        <v>13</v>
      </c>
      <c r="AI452" s="1">
        <v>20</v>
      </c>
      <c r="AJ452" s="1"/>
      <c r="AK452" s="4">
        <f>(AVERAGE(AM452:BB452)/0.87)*0.85+10</f>
        <v>68.047513543984479</v>
      </c>
      <c r="AL452" s="4">
        <f>AVERAGE(AM452:BB452)</f>
        <v>59.413337392078226</v>
      </c>
      <c r="AM452" s="14">
        <f>((P452*100)*0.5+(N452/6.59)*0.5)*0.66+45</f>
        <v>58.947682852807283</v>
      </c>
      <c r="AN452" s="10">
        <f>(BS452-MIN(BS$2:BS$493))/(MAX(BS$2:BS$493)-MIN(BS$2:BS$493))*61 +45</f>
        <v>45</v>
      </c>
      <c r="AO452" s="18">
        <f>IF(Y452&gt;50,((Z452*107)*0.9+(X452/5)*0.1)*0.7+30,((Z452*90)*0.5+(X452/5)*0.5)*0.7+40)</f>
        <v>71.64</v>
      </c>
      <c r="AP452" s="39">
        <f>((AZ452/0.96)*0.4+(AS452/0.96)*0.3+(T452/6.3)*0.4)*0.6+40</f>
        <v>66.331348259396535</v>
      </c>
      <c r="AQ452" s="37">
        <f>(AE452/1.5)*0.57+47</f>
        <v>48.9</v>
      </c>
      <c r="AR452" s="24">
        <f>((AF452/1.8)*0.8+(F452/0.8)*0.2)*0.73+40</f>
        <v>56.729166666666671</v>
      </c>
      <c r="AS452" s="22">
        <f>((AA452/3)*0.6+(AC452/9)*0.2+(AZ452/0.96)*0.2)*0.75+40</f>
        <v>51.4322561024929</v>
      </c>
      <c r="AT452" s="26">
        <f>((AB452/7)*0.65+(AC452/9)*0.2+(AZ452/0.96)*0.25)*0.6+47</f>
        <v>58.193208483445282</v>
      </c>
      <c r="AU452" s="43">
        <f>((AD452/5.5)*0.95+(AY452/0.95)*0.17)*0.67+40</f>
        <v>47.999162926136364</v>
      </c>
      <c r="AV452" s="37">
        <f>(((AG452-321)/-3.21)*0.1+(AU452/0.95)*0.57+(AS452/0.95)*0.2+(AI452/20)*0.2)*0.6+40</f>
        <v>69.840329921053055</v>
      </c>
      <c r="AW452" s="42">
        <f>((AQ452/0.95)*0.4+(AS452/0.95)*0.2+(AR452/0.95)*0.2+(AY452/0.95)*0.2)*0.71+30</f>
        <v>70.037039812070446</v>
      </c>
      <c r="AX452" s="45">
        <f>(BI452*0.3+BK452*0.2+BM452*0.2+AY452*0.1+BN452*0.2)*0.8+30</f>
        <v>50.26777190834239</v>
      </c>
      <c r="AY452" s="47">
        <f>(BI452*0.2+BK452*0.2+BM452*0.2+(AQ452/0.96)*0.45)*0.79+30</f>
        <v>61.892012593283582</v>
      </c>
      <c r="AZ452" s="28">
        <f>(BI452*0.2+BJ452*0.3+(AC452/11)*0.3+(AR452/0.96)*0.1+BM452*0.1+(AY452/0.96)*0.1)*0.65+40</f>
        <v>65.379772389287893</v>
      </c>
      <c r="BA452" s="49">
        <f>IF(C452="C",(((AY452/0.95)*0.35+(AU452/0.95)*0.2+BK452*0.45)*0.55+30),IF(C452="PF",(((AY452/0.95)*0.4+(AU452/0.95)*0.25+BK452*0.35)*0.65+35),(((T452/6.3)*0.1+(AY452/0.95)*0.35+(AU452/0.95)*0.2+BK452*0.35)*0.65+40)))</f>
        <v>65.83674973657989</v>
      </c>
      <c r="BB452" s="45">
        <f>(BL452*0.3+BJ452*0.3+BI452*0.1+BN452*0.1+(AH452/2.8)*0.25)*0.62+40</f>
        <v>62.186896621689357</v>
      </c>
      <c r="BC452" s="5">
        <f>((D452-39)/-0.2)*0.5+50</f>
        <v>55</v>
      </c>
      <c r="BD452" s="5">
        <f>((F452-69)/0.19)*0.45+55</f>
        <v>83.421052631578945</v>
      </c>
      <c r="BE452" s="5">
        <f>((F452-85)/-0.16)*0.45+55</f>
        <v>66.25</v>
      </c>
      <c r="BF452" s="5">
        <f>((G452-161)/1.34)*0.45+55</f>
        <v>76.492537313432834</v>
      </c>
      <c r="BG452" s="5">
        <f>((G452-295)/-1.34)*0.45+55</f>
        <v>78.507462686567166</v>
      </c>
      <c r="BH452" s="5">
        <f>(M452/29.81)*0.45+55</f>
        <v>56.569942972156994</v>
      </c>
      <c r="BI452" s="5">
        <f>((D452-39)/-0.2)</f>
        <v>10</v>
      </c>
      <c r="BJ452" s="5">
        <f>((F452-69)/0.19)</f>
        <v>63.157894736842103</v>
      </c>
      <c r="BK452" s="5">
        <f>((F452-85)/-0.16)</f>
        <v>25</v>
      </c>
      <c r="BL452" s="5">
        <f>((G452-161)/1.34)</f>
        <v>47.761194029850742</v>
      </c>
      <c r="BM452" s="5">
        <f>((G452-295)/-1.34)</f>
        <v>52.238805970149251</v>
      </c>
      <c r="BN452" s="5">
        <f>(M452/29.81)</f>
        <v>3.4887621603488763</v>
      </c>
      <c r="BP452" s="51" t="s">
        <v>798</v>
      </c>
      <c r="BQ452" s="51" t="s">
        <v>781</v>
      </c>
      <c r="BS452">
        <v>45</v>
      </c>
    </row>
    <row r="453" spans="1:71" x14ac:dyDescent="0.25">
      <c r="A453" s="1">
        <v>405</v>
      </c>
      <c r="B453" s="1" t="s">
        <v>470</v>
      </c>
      <c r="C453" s="1" t="s">
        <v>33</v>
      </c>
      <c r="D453" s="1">
        <v>25</v>
      </c>
      <c r="E453" s="4">
        <f>(F453-5)</f>
        <v>77</v>
      </c>
      <c r="F453">
        <v>82</v>
      </c>
      <c r="G453">
        <v>278</v>
      </c>
      <c r="H453" t="s">
        <v>705</v>
      </c>
      <c r="I453" s="1" t="s">
        <v>611</v>
      </c>
      <c r="J453" s="1" t="s">
        <v>95</v>
      </c>
      <c r="K453" s="1">
        <v>79</v>
      </c>
      <c r="L453" s="1">
        <v>0</v>
      </c>
      <c r="M453" s="1">
        <v>1235</v>
      </c>
      <c r="N453" s="12">
        <v>231</v>
      </c>
      <c r="O453" s="12">
        <v>450</v>
      </c>
      <c r="P453" s="12">
        <v>0.51300000000000001</v>
      </c>
      <c r="Q453" s="7">
        <v>0</v>
      </c>
      <c r="R453" s="7">
        <v>2</v>
      </c>
      <c r="S453" s="7">
        <v>0</v>
      </c>
      <c r="T453" s="1">
        <v>231</v>
      </c>
      <c r="U453" s="1">
        <v>448</v>
      </c>
      <c r="V453" s="1">
        <v>0.51600000000000001</v>
      </c>
      <c r="W453" s="1">
        <v>0.51300000000000001</v>
      </c>
      <c r="X453" s="16">
        <v>58</v>
      </c>
      <c r="Y453" s="16">
        <v>82</v>
      </c>
      <c r="Z453" s="16">
        <v>0.70699999999999996</v>
      </c>
      <c r="AA453" s="20">
        <v>87</v>
      </c>
      <c r="AB453" s="20">
        <v>201</v>
      </c>
      <c r="AC453" s="20">
        <v>288</v>
      </c>
      <c r="AD453" s="32">
        <v>59</v>
      </c>
      <c r="AE453" s="34">
        <v>10</v>
      </c>
      <c r="AF453" s="30">
        <v>59</v>
      </c>
      <c r="AG453" s="1">
        <v>98</v>
      </c>
      <c r="AH453" s="1">
        <v>197</v>
      </c>
      <c r="AI453" s="1">
        <v>520</v>
      </c>
      <c r="AJ453" s="1"/>
      <c r="AK453" s="4">
        <f>(AVERAGE(AM453:BB453)/0.87)*0.85+10</f>
        <v>77.254687519656173</v>
      </c>
      <c r="AL453" s="4">
        <f>AVERAGE(AM453:BB453)</f>
        <v>68.837150755412793</v>
      </c>
      <c r="AM453" s="14">
        <f>((P453*100)*0.5+(N453/6.59)*0.5)*0.66+45</f>
        <v>73.49652655538695</v>
      </c>
      <c r="AN453" s="10">
        <f>(BS453-MIN(BS$2:BS$493))/(MAX(BS$2:BS$493)-MIN(BS$2:BS$493))*61 +45</f>
        <v>45</v>
      </c>
      <c r="AO453" s="18">
        <f>IF(Y453&gt;50,((Z453*107)*0.9+(X453/5)*0.1)*0.7+30,((Z453*90)*0.5+(X453/5)*0.5)*0.7+40)</f>
        <v>78.470869999999991</v>
      </c>
      <c r="AP453" s="39">
        <f>((AZ453/0.96)*0.4+(AS453/0.96)*0.3+(T453/6.3)*0.4)*0.6+40</f>
        <v>81.370584212706007</v>
      </c>
      <c r="AQ453" s="37">
        <f>(AE453/1.5)*0.57+47</f>
        <v>50.8</v>
      </c>
      <c r="AR453" s="24">
        <f>((AF453/1.8)*0.8+(F453/0.8)*0.2)*0.73+40</f>
        <v>74.107222222222219</v>
      </c>
      <c r="AS453" s="22">
        <f>((AA453/3)*0.6+(AC453/9)*0.2+(AZ453/0.96)*0.2)*0.75+40</f>
        <v>70.00312403508029</v>
      </c>
      <c r="AT453" s="26">
        <f>((AB453/7)*0.65+(AC453/9)*0.2+(AZ453/0.96)*0.25)*0.6+47</f>
        <v>74.191695463651712</v>
      </c>
      <c r="AU453" s="43">
        <f>((AD453/5.5)*0.95+(AY453/0.95)*0.17)*0.67+40</f>
        <v>54.601746261961722</v>
      </c>
      <c r="AV453" s="37">
        <f>(((AG453-321)/-3.21)*0.1+(AU453/0.95)*0.57+(AS453/0.95)*0.2+(AI453/20)*0.2)*0.6+40</f>
        <v>75.787352831487055</v>
      </c>
      <c r="AW453" s="42">
        <f>((AQ453/0.95)*0.4+(AS453/0.95)*0.2+(AR453/0.95)*0.2+(AY453/0.95)*0.2)*0.71+30</f>
        <v>76.418932883613138</v>
      </c>
      <c r="AX453" s="45">
        <f>(BI453*0.3+BK453*0.2+BM453*0.2+AY453*0.1+BN453*0.2)*0.8+30</f>
        <v>63.645607059886743</v>
      </c>
      <c r="AY453" s="47">
        <f>(BI453*0.2+BK453*0.2+BM453*0.2+(AQ453/0.96)*0.45)*0.79+30</f>
        <v>64.838852611940297</v>
      </c>
      <c r="AZ453" s="28">
        <f>(BI453*0.2+BJ453*0.3+(AC453/11)*0.3+(AR453/0.96)*0.1+BM453*0.1+(AY453/0.96)*0.1)*0.65+40</f>
        <v>77.779993824513838</v>
      </c>
      <c r="BA453" s="49">
        <f>IF(C453="C",(((AY453/0.95)*0.35+(AU453/0.95)*0.2+BK453*0.45)*0.55+30),IF(C453="PF",(((AY453/0.95)*0.4+(AU453/0.95)*0.25+BK453*0.35)*0.65+35),(((T453/6.3)*0.1+(AY453/0.95)*0.35+(AU453/0.95)*0.2+BK453*0.35)*0.65+40)))</f>
        <v>54.10133154380452</v>
      </c>
      <c r="BB453" s="45">
        <f>(BL453*0.3+BJ453*0.3+BI453*0.1+BN453*0.1+(AH453/2.8)*0.25)*0.62+40</f>
        <v>86.780572580350366</v>
      </c>
      <c r="BC453" s="5">
        <f>((D453-39)/-0.2)*0.5+50</f>
        <v>85</v>
      </c>
      <c r="BD453" s="5">
        <f>((F453-69)/0.19)*0.45+55</f>
        <v>85.78947368421052</v>
      </c>
      <c r="BE453" s="5">
        <f>((F453-85)/-0.16)*0.45+55</f>
        <v>63.4375</v>
      </c>
      <c r="BF453" s="5">
        <f>((G453-161)/1.34)*0.45+55</f>
        <v>94.291044776119406</v>
      </c>
      <c r="BG453" s="5">
        <f>((G453-295)/-1.34)*0.45+55</f>
        <v>60.708955223880594</v>
      </c>
      <c r="BH453" s="5">
        <f>(M453/29.81)*0.45+55</f>
        <v>73.643072794364315</v>
      </c>
      <c r="BI453" s="5">
        <f>((D453-39)/-0.2)</f>
        <v>70</v>
      </c>
      <c r="BJ453" s="5">
        <f>((F453-69)/0.19)</f>
        <v>68.421052631578945</v>
      </c>
      <c r="BK453" s="5">
        <f>((F453-85)/-0.16)</f>
        <v>18.75</v>
      </c>
      <c r="BL453" s="5">
        <f>((G453-161)/1.34)</f>
        <v>87.31343283582089</v>
      </c>
      <c r="BM453" s="5">
        <f>((G453-295)/-1.34)</f>
        <v>12.686567164179104</v>
      </c>
      <c r="BN453" s="5">
        <f>(M453/29.81)</f>
        <v>41.429050654142905</v>
      </c>
      <c r="BP453" s="51" t="s">
        <v>799</v>
      </c>
      <c r="BQ453" s="51" t="s">
        <v>787</v>
      </c>
      <c r="BS453">
        <v>45</v>
      </c>
    </row>
    <row r="454" spans="1:71" x14ac:dyDescent="0.25">
      <c r="A454" s="1">
        <v>267</v>
      </c>
      <c r="B454" s="1" t="s">
        <v>329</v>
      </c>
      <c r="C454" s="1" t="s">
        <v>33</v>
      </c>
      <c r="D454" s="1">
        <v>25</v>
      </c>
      <c r="E454" s="4">
        <f>(F454-5)</f>
        <v>79</v>
      </c>
      <c r="F454">
        <v>84</v>
      </c>
      <c r="G454">
        <v>265</v>
      </c>
      <c r="H454" t="s">
        <v>664</v>
      </c>
      <c r="I454" s="1" t="s">
        <v>587</v>
      </c>
      <c r="J454" s="1" t="s">
        <v>31</v>
      </c>
      <c r="K454" s="1">
        <v>81</v>
      </c>
      <c r="L454" s="1">
        <v>3</v>
      </c>
      <c r="M454" s="1">
        <v>1348</v>
      </c>
      <c r="N454" s="12">
        <v>182</v>
      </c>
      <c r="O454" s="12">
        <v>358</v>
      </c>
      <c r="P454" s="12">
        <v>0.50800000000000001</v>
      </c>
      <c r="Q454" s="7">
        <v>0</v>
      </c>
      <c r="R454" s="7">
        <v>0</v>
      </c>
      <c r="S454" s="7"/>
      <c r="T454" s="1">
        <v>182</v>
      </c>
      <c r="U454" s="1">
        <v>358</v>
      </c>
      <c r="V454" s="1">
        <v>0.50800000000000001</v>
      </c>
      <c r="W454" s="1">
        <v>0.50800000000000001</v>
      </c>
      <c r="X454" s="16">
        <v>55</v>
      </c>
      <c r="Y454" s="16">
        <v>85</v>
      </c>
      <c r="Z454" s="16">
        <v>0.64700000000000002</v>
      </c>
      <c r="AA454" s="20">
        <v>121</v>
      </c>
      <c r="AB454" s="20">
        <v>305</v>
      </c>
      <c r="AC454" s="20">
        <v>426</v>
      </c>
      <c r="AD454" s="32">
        <v>37</v>
      </c>
      <c r="AE454" s="34">
        <v>29</v>
      </c>
      <c r="AF454" s="30">
        <v>63</v>
      </c>
      <c r="AG454" s="1">
        <v>69</v>
      </c>
      <c r="AH454" s="1">
        <v>148</v>
      </c>
      <c r="AI454" s="1">
        <v>419</v>
      </c>
      <c r="AJ454" s="1"/>
      <c r="AK454" s="4">
        <f>(AVERAGE(AM454:BB454)/0.87)*0.85+10</f>
        <v>78.7512222598085</v>
      </c>
      <c r="AL454" s="4">
        <f>AVERAGE(AM454:BB454)</f>
        <v>70.368898077686353</v>
      </c>
      <c r="AM454" s="14">
        <f>((P454*100)*0.5+(N454/6.59)*0.5)*0.66+45</f>
        <v>70.877808801213959</v>
      </c>
      <c r="AN454" s="10">
        <f>(BS454-MIN(BS$2:BS$493))/(MAX(BS$2:BS$493)-MIN(BS$2:BS$493))*61 +45</f>
        <v>45</v>
      </c>
      <c r="AO454" s="18">
        <f>IF(Y454&gt;50,((Z454*107)*0.9+(X454/5)*0.1)*0.7+30,((Z454*90)*0.5+(X454/5)*0.5)*0.7+40)</f>
        <v>74.384270000000001</v>
      </c>
      <c r="AP454" s="39">
        <f>((AZ454/0.96)*0.4+(AS454/0.96)*0.3+(T454/6.3)*0.4)*0.6+40</f>
        <v>82.397740095702162</v>
      </c>
      <c r="AQ454" s="37">
        <f>(AE454/1.5)*0.57+47</f>
        <v>58.019999999999996</v>
      </c>
      <c r="AR454" s="24">
        <f>((AF454/1.8)*0.8+(F454/0.8)*0.2)*0.73+40</f>
        <v>75.77</v>
      </c>
      <c r="AS454" s="22">
        <f>((AA454/3)*0.6+(AC454/9)*0.2+(AZ454/0.96)*0.2)*0.75+40</f>
        <v>78.245821964961578</v>
      </c>
      <c r="AT454" s="26">
        <f>((AB454/7)*0.65+(AC454/9)*0.2+(AZ454/0.96)*0.25)*0.6+47</f>
        <v>82.668679107818718</v>
      </c>
      <c r="AU454" s="43">
        <f>((AD454/5.5)*0.95+(AY454/0.95)*0.17)*0.67+40</f>
        <v>52.323290416566991</v>
      </c>
      <c r="AV454" s="37">
        <f>(((AG454-321)/-3.21)*0.1+(AU454/0.95)*0.57+(AS454/0.95)*0.2+(AI454/20)*0.2)*0.6+40</f>
        <v>75.944347698317358</v>
      </c>
      <c r="AW454" s="42">
        <f>((AQ454/0.95)*0.4+(AS454/0.95)*0.2+(AR454/0.95)*0.2+(AY454/0.95)*0.2)*0.71+30</f>
        <v>80.391490172618148</v>
      </c>
      <c r="AX454" s="45">
        <f>(BI454*0.3+BK454*0.2+BM454*0.2+AY454*0.1+BN454*0.2)*0.8+30</f>
        <v>63.982873114789186</v>
      </c>
      <c r="AY454" s="47">
        <f>(BI454*0.2+BK454*0.2+BM454*0.2+(AQ454/0.96)*0.45)*0.79+30</f>
        <v>67.070344682835824</v>
      </c>
      <c r="AZ454" s="28">
        <f>(BI454*0.2+BJ454*0.3+(AC454/11)*0.3+(AR454/0.96)*0.1+BM454*0.1+(AY454/0.96)*0.1)*0.65+40</f>
        <v>83.173260575754142</v>
      </c>
      <c r="BA454" s="49">
        <f>IF(C454="C",(((AY454/0.95)*0.35+(AU454/0.95)*0.2+BK454*0.45)*0.55+30),IF(C454="PF",(((AY454/0.95)*0.4+(AU454/0.95)*0.25+BK454*0.35)*0.65+35),(((T454/6.3)*0.1+(AY454/0.95)*0.35+(AU454/0.95)*0.2+BK454*0.35)*0.65+40)))</f>
        <v>51.195931102387647</v>
      </c>
      <c r="BB454" s="45">
        <f>(BL454*0.3+BJ454*0.3+BI454*0.1+BN454*0.1+(AH454/2.8)*0.25)*0.62+40</f>
        <v>84.456511510015673</v>
      </c>
      <c r="BC454" s="5">
        <f>((D454-39)/-0.2)*0.5+50</f>
        <v>85</v>
      </c>
      <c r="BD454" s="5">
        <f>((F454-69)/0.19)*0.45+55</f>
        <v>90.526315789473685</v>
      </c>
      <c r="BE454" s="5">
        <f>((F454-85)/-0.16)*0.45+55</f>
        <v>57.8125</v>
      </c>
      <c r="BF454" s="5">
        <f>((G454-161)/1.34)*0.45+55</f>
        <v>89.925373134328368</v>
      </c>
      <c r="BG454" s="5">
        <f>((G454-295)/-1.34)*0.45+55</f>
        <v>65.074626865671647</v>
      </c>
      <c r="BH454" s="5">
        <f>(M454/29.81)*0.45+55</f>
        <v>75.348876216034881</v>
      </c>
      <c r="BI454" s="5">
        <f>((D454-39)/-0.2)</f>
        <v>70</v>
      </c>
      <c r="BJ454" s="5">
        <f>((F454-69)/0.19)</f>
        <v>78.94736842105263</v>
      </c>
      <c r="BK454" s="5">
        <f>((F454-85)/-0.16)</f>
        <v>6.25</v>
      </c>
      <c r="BL454" s="5">
        <f>((G454-161)/1.34)</f>
        <v>77.611940298507463</v>
      </c>
      <c r="BM454" s="5">
        <f>((G454-295)/-1.34)</f>
        <v>22.388059701492537</v>
      </c>
      <c r="BN454" s="5">
        <f>(M454/29.81)</f>
        <v>45.219724924521977</v>
      </c>
      <c r="BP454" s="51" t="s">
        <v>794</v>
      </c>
      <c r="BQ454" s="51" t="s">
        <v>790</v>
      </c>
      <c r="BS454">
        <v>45</v>
      </c>
    </row>
    <row r="455" spans="1:71" x14ac:dyDescent="0.25">
      <c r="A455" s="1">
        <v>226</v>
      </c>
      <c r="B455" s="1" t="s">
        <v>287</v>
      </c>
      <c r="C455" s="1" t="s">
        <v>25</v>
      </c>
      <c r="D455" s="1">
        <v>29</v>
      </c>
      <c r="E455" s="4">
        <f>(F455-5)</f>
        <v>76</v>
      </c>
      <c r="F455">
        <v>81</v>
      </c>
      <c r="G455">
        <v>235</v>
      </c>
      <c r="H455" t="s">
        <v>633</v>
      </c>
      <c r="I455" s="1" t="s">
        <v>732</v>
      </c>
      <c r="J455" s="1" t="s">
        <v>95</v>
      </c>
      <c r="K455" s="1">
        <v>64</v>
      </c>
      <c r="L455" s="1">
        <v>17</v>
      </c>
      <c r="M455" s="1">
        <v>1345</v>
      </c>
      <c r="N455" s="12">
        <v>211</v>
      </c>
      <c r="O455" s="12">
        <v>446</v>
      </c>
      <c r="P455" s="12">
        <v>0.47299999999999998</v>
      </c>
      <c r="Q455" s="7">
        <v>0</v>
      </c>
      <c r="R455" s="7">
        <v>7</v>
      </c>
      <c r="S455" s="7">
        <v>0</v>
      </c>
      <c r="T455" s="1">
        <v>211</v>
      </c>
      <c r="U455" s="1">
        <v>439</v>
      </c>
      <c r="V455" s="1">
        <v>0.48099999999999998</v>
      </c>
      <c r="W455" s="1">
        <v>0.47299999999999998</v>
      </c>
      <c r="X455" s="16">
        <v>87</v>
      </c>
      <c r="Y455" s="16">
        <v>117</v>
      </c>
      <c r="Z455" s="16">
        <v>0.74399999999999999</v>
      </c>
      <c r="AA455" s="20">
        <v>118</v>
      </c>
      <c r="AB455" s="20">
        <v>298</v>
      </c>
      <c r="AC455" s="20">
        <v>416</v>
      </c>
      <c r="AD455" s="32">
        <v>57</v>
      </c>
      <c r="AE455" s="34">
        <v>34</v>
      </c>
      <c r="AF455" s="30">
        <v>25</v>
      </c>
      <c r="AG455" s="1">
        <v>46</v>
      </c>
      <c r="AH455" s="1">
        <v>130</v>
      </c>
      <c r="AI455" s="1">
        <v>509</v>
      </c>
      <c r="AJ455" s="1"/>
      <c r="AK455" s="4">
        <f>(AVERAGE(AM455:BB455)/0.87)*0.85+10</f>
        <v>79.179321701946392</v>
      </c>
      <c r="AL455" s="4">
        <f>AVERAGE(AM455:BB455)</f>
        <v>70.807070447874551</v>
      </c>
      <c r="AM455" s="14">
        <f>((P455*100)*0.5+(N455/6.59)*0.5)*0.66+45</f>
        <v>71.175009104704102</v>
      </c>
      <c r="AN455" s="10">
        <f>(BS455-MIN(BS$2:BS$493))/(MAX(BS$2:BS$493)-MIN(BS$2:BS$493))*61 +45</f>
        <v>45</v>
      </c>
      <c r="AO455" s="18">
        <f>IF(Y455&gt;50,((Z455*107)*0.9+(X455/5)*0.1)*0.7+30,((Z455*90)*0.5+(X455/5)*0.5)*0.7+40)</f>
        <v>81.371039999999994</v>
      </c>
      <c r="AP455" s="39">
        <f>((AZ455/0.96)*0.4+(AS455/0.96)*0.3+(T455/6.3)*0.4)*0.6+40</f>
        <v>81.990654414676627</v>
      </c>
      <c r="AQ455" s="37">
        <f>(AE455/1.5)*0.57+47</f>
        <v>59.92</v>
      </c>
      <c r="AR455" s="24">
        <f>((AF455/1.8)*0.8+(F455/0.8)*0.2)*0.73+40</f>
        <v>62.893611111111113</v>
      </c>
      <c r="AS455" s="22">
        <f>((AA455/3)*0.6+(AC455/9)*0.2+(AZ455/0.96)*0.2)*0.75+40</f>
        <v>76.848051753798444</v>
      </c>
      <c r="AT455" s="26">
        <f>((AB455/7)*0.65+(AC455/9)*0.2+(AZ455/0.96)*0.25)*0.6+47</f>
        <v>81.364242229988918</v>
      </c>
      <c r="AU455" s="43">
        <f>((AD455/5.5)*0.95+(AY455/0.95)*0.17)*0.67+40</f>
        <v>55.12261911124402</v>
      </c>
      <c r="AV455" s="37">
        <f>(((AG455-321)/-3.21)*0.1+(AU455/0.95)*0.57+(AS455/0.95)*0.2+(AI455/20)*0.2)*0.6+40</f>
        <v>77.74545212273128</v>
      </c>
      <c r="AW455" s="42">
        <f>((AQ455/0.95)*0.4+(AS455/0.95)*0.2+(AR455/0.95)*0.2+(AY455/0.95)*0.2)*0.71+30</f>
        <v>79.43026199130793</v>
      </c>
      <c r="AX455" s="45">
        <f>(BI455*0.3+BK455*0.2+BM455*0.2+AY455*0.1+BN455*0.2)*0.8+30</f>
        <v>66.072333262453256</v>
      </c>
      <c r="AY455" s="47">
        <f>(BI455*0.2+BK455*0.2+BM455*0.2+(AQ455/0.96)*0.45)*0.79+30</f>
        <v>71.113751865671645</v>
      </c>
      <c r="AZ455" s="28">
        <f>(BI455*0.2+BJ455*0.3+(AC455/11)*0.3+(AR455/0.96)*0.1+BM455*0.1+(AY455/0.96)*0.1)*0.65+40</f>
        <v>78.1741978909767</v>
      </c>
      <c r="BA455" s="49">
        <f>IF(C455="C",(((AY455/0.95)*0.35+(AU455/0.95)*0.2+BK455*0.45)*0.55+30),IF(C455="PF",(((AY455/0.95)*0.4+(AU455/0.95)*0.25+BK455*0.35)*0.65+35),(((T455/6.3)*0.1+(AY455/0.95)*0.35+(AU455/0.95)*0.2+BK455*0.35)*0.65+40)))</f>
        <v>69.579080095422938</v>
      </c>
      <c r="BB455" s="45">
        <f>(BL455*0.3+BJ455*0.3+BI455*0.1+BN455*0.1+(AH455/2.8)*0.25)*0.62+40</f>
        <v>75.112822211905723</v>
      </c>
      <c r="BC455" s="5">
        <f>((D455-39)/-0.2)*0.5+50</f>
        <v>75</v>
      </c>
      <c r="BD455" s="5">
        <f>((F455-69)/0.19)*0.45+55</f>
        <v>83.421052631578945</v>
      </c>
      <c r="BE455" s="5">
        <f>((F455-85)/-0.16)*0.45+55</f>
        <v>66.25</v>
      </c>
      <c r="BF455" s="5">
        <f>((G455-161)/1.34)*0.45+55</f>
        <v>79.850746268656707</v>
      </c>
      <c r="BG455" s="5">
        <f>((G455-295)/-1.34)*0.45+55</f>
        <v>75.149253731343279</v>
      </c>
      <c r="BH455" s="5">
        <f>(M455/29.81)*0.45+55</f>
        <v>75.303589399530367</v>
      </c>
      <c r="BI455" s="5">
        <f>((D455-39)/-0.2)</f>
        <v>50</v>
      </c>
      <c r="BJ455" s="5">
        <f>((F455-69)/0.19)</f>
        <v>63.157894736842103</v>
      </c>
      <c r="BK455" s="5">
        <f>((F455-85)/-0.16)</f>
        <v>25</v>
      </c>
      <c r="BL455" s="5">
        <f>((G455-161)/1.34)</f>
        <v>55.223880597014919</v>
      </c>
      <c r="BM455" s="5">
        <f>((G455-295)/-1.34)</f>
        <v>44.776119402985074</v>
      </c>
      <c r="BN455" s="5">
        <f>(M455/29.81)</f>
        <v>45.119087554511914</v>
      </c>
      <c r="BP455" s="51" t="s">
        <v>793</v>
      </c>
      <c r="BQ455" s="51" t="s">
        <v>790</v>
      </c>
      <c r="BS455">
        <v>45</v>
      </c>
    </row>
    <row r="456" spans="1:71" x14ac:dyDescent="0.25">
      <c r="A456" s="1">
        <v>400</v>
      </c>
      <c r="B456" s="1" t="s">
        <v>465</v>
      </c>
      <c r="C456" s="1" t="s">
        <v>33</v>
      </c>
      <c r="D456" s="1">
        <v>26</v>
      </c>
      <c r="E456" s="4">
        <f>(F456-5)</f>
        <v>78</v>
      </c>
      <c r="F456">
        <v>83</v>
      </c>
      <c r="G456">
        <v>230</v>
      </c>
      <c r="H456" t="s">
        <v>704</v>
      </c>
      <c r="I456" s="1" t="s">
        <v>587</v>
      </c>
      <c r="J456" s="1" t="s">
        <v>62</v>
      </c>
      <c r="K456" s="1">
        <v>27</v>
      </c>
      <c r="L456" s="1">
        <v>26</v>
      </c>
      <c r="M456" s="1">
        <v>586</v>
      </c>
      <c r="N456" s="12">
        <v>86</v>
      </c>
      <c r="O456" s="12">
        <v>172</v>
      </c>
      <c r="P456" s="12">
        <v>0.5</v>
      </c>
      <c r="Q456" s="7">
        <v>0</v>
      </c>
      <c r="R456" s="7">
        <v>0</v>
      </c>
      <c r="S456" s="7"/>
      <c r="T456" s="1">
        <v>86</v>
      </c>
      <c r="U456" s="1">
        <v>172</v>
      </c>
      <c r="V456" s="1">
        <v>0.5</v>
      </c>
      <c r="W456" s="1">
        <v>0.5</v>
      </c>
      <c r="X456" s="16">
        <v>24</v>
      </c>
      <c r="Y456" s="16">
        <v>48</v>
      </c>
      <c r="Z456" s="16">
        <v>0.5</v>
      </c>
      <c r="AA456" s="20">
        <v>67</v>
      </c>
      <c r="AB456" s="20">
        <v>99</v>
      </c>
      <c r="AC456" s="20">
        <v>166</v>
      </c>
      <c r="AD456" s="32">
        <v>23</v>
      </c>
      <c r="AE456" s="34">
        <v>26</v>
      </c>
      <c r="AF456" s="30">
        <v>39</v>
      </c>
      <c r="AG456" s="1">
        <v>28</v>
      </c>
      <c r="AH456" s="1">
        <v>104</v>
      </c>
      <c r="AI456" s="1">
        <v>196</v>
      </c>
      <c r="AJ456" s="1"/>
      <c r="AK456" s="4">
        <f>(AVERAGE(AM456:BB456)/0.87)*0.85+10</f>
        <v>73.693526932941154</v>
      </c>
      <c r="AL456" s="4">
        <f>AVERAGE(AM456:BB456)</f>
        <v>65.192198154892722</v>
      </c>
      <c r="AM456" s="14">
        <f>((P456*100)*0.5+(N456/6.59)*0.5)*0.66+45</f>
        <v>65.806525037936268</v>
      </c>
      <c r="AN456" s="10">
        <f>(BS456-MIN(BS$2:BS$493))/(MAX(BS$2:BS$493)-MIN(BS$2:BS$493))*61 +45</f>
        <v>45</v>
      </c>
      <c r="AO456" s="18">
        <f>IF(Y456&gt;50,((Z456*107)*0.9+(X456/5)*0.1)*0.7+30,((Z456*90)*0.5+(X456/5)*0.5)*0.7+40)</f>
        <v>57.429999999999993</v>
      </c>
      <c r="AP456" s="39">
        <f>((AZ456/0.96)*0.4+(AS456/0.96)*0.3+(T456/6.3)*0.4)*0.6+40</f>
        <v>75.051123071780665</v>
      </c>
      <c r="AQ456" s="37">
        <f>(AE456/1.5)*0.57+47</f>
        <v>56.879999999999995</v>
      </c>
      <c r="AR456" s="24">
        <f>((AF456/1.8)*0.8+(F456/0.8)*0.2)*0.73+40</f>
        <v>67.80083333333333</v>
      </c>
      <c r="AS456" s="22">
        <f>((AA456/3)*0.6+(AC456/9)*0.2+(AZ456/0.96)*0.2)*0.75+40</f>
        <v>65.052642943919921</v>
      </c>
      <c r="AT456" s="26">
        <f>((AB456/7)*0.65+(AC456/9)*0.2+(AZ456/0.96)*0.25)*0.6+47</f>
        <v>66.965023896300877</v>
      </c>
      <c r="AU456" s="43">
        <f>((AD456/5.5)*0.95+(AY456/0.95)*0.17)*0.67+40</f>
        <v>51.170962970095694</v>
      </c>
      <c r="AV456" s="37">
        <f>(((AG456-321)/-3.21)*0.1+(AU456/0.95)*0.57+(AS456/0.95)*0.2+(AI456/20)*0.2)*0.6+40</f>
        <v>73.291358134064069</v>
      </c>
      <c r="AW456" s="42">
        <f>((AQ456/0.95)*0.4+(AS456/0.95)*0.2+(AR456/0.95)*0.2+(AY456/0.95)*0.2)*0.71+30</f>
        <v>77.470754014953457</v>
      </c>
      <c r="AX456" s="45">
        <f>(BI456*0.3+BK456*0.2+BM456*0.2+AY456*0.1+BN456*0.2)*0.8+30</f>
        <v>64.184251628923477</v>
      </c>
      <c r="AY456" s="47">
        <f>(BI456*0.2+BK456*0.2+BM456*0.2+(AQ456/0.96)*0.45)*0.79+30</f>
        <v>70.972554104477609</v>
      </c>
      <c r="AZ456" s="28">
        <f>(BI456*0.2+BJ456*0.3+(AC456/11)*0.3+(AR456/0.96)*0.1+BM456*0.1+(AY456/0.96)*0.1)*0.65+40</f>
        <v>78.310248174420835</v>
      </c>
      <c r="BA456" s="49">
        <f>IF(C456="C",(((AY456/0.95)*0.35+(AU456/0.95)*0.2+BK456*0.45)*0.55+30),IF(C456="PF",(((AY456/0.95)*0.4+(AU456/0.95)*0.25+BK456*0.35)*0.65+35),(((T456/6.3)*0.1+(AY456/0.95)*0.35+(AU456/0.95)*0.2+BK456*0.35)*0.65+40)))</f>
        <v>53.400089570339439</v>
      </c>
      <c r="BB456" s="45">
        <f>(BL456*0.3+BJ456*0.3+BI456*0.1+BN456*0.1+(AH456/2.8)*0.25)*0.62+40</f>
        <v>74.288803597737967</v>
      </c>
      <c r="BC456" s="5">
        <f>((D456-39)/-0.2)*0.5+50</f>
        <v>82.5</v>
      </c>
      <c r="BD456" s="5">
        <f>((F456-69)/0.19)*0.45+55</f>
        <v>88.15789473684211</v>
      </c>
      <c r="BE456" s="5">
        <f>((F456-85)/-0.16)*0.45+55</f>
        <v>60.625</v>
      </c>
      <c r="BF456" s="5">
        <f>((G456-161)/1.34)*0.45+55</f>
        <v>78.171641791044777</v>
      </c>
      <c r="BG456" s="5">
        <f>((G456-295)/-1.34)*0.45+55</f>
        <v>76.828358208955223</v>
      </c>
      <c r="BH456" s="5">
        <f>(M456/29.81)*0.45+55</f>
        <v>63.846024823884605</v>
      </c>
      <c r="BI456" s="5">
        <f>((D456-39)/-0.2)</f>
        <v>65</v>
      </c>
      <c r="BJ456" s="5">
        <f>((F456-69)/0.19)</f>
        <v>73.684210526315795</v>
      </c>
      <c r="BK456" s="5">
        <f>((F456-85)/-0.16)</f>
        <v>12.5</v>
      </c>
      <c r="BL456" s="5">
        <f>((G456-161)/1.34)</f>
        <v>51.492537313432834</v>
      </c>
      <c r="BM456" s="5">
        <f>((G456-295)/-1.34)</f>
        <v>48.507462686567159</v>
      </c>
      <c r="BN456" s="5">
        <f>(M456/29.81)</f>
        <v>19.657832941965783</v>
      </c>
      <c r="BP456" s="51" t="s">
        <v>786</v>
      </c>
      <c r="BQ456" s="51" t="s">
        <v>789</v>
      </c>
      <c r="BS456">
        <v>45</v>
      </c>
    </row>
    <row r="457" spans="1:71" x14ac:dyDescent="0.25">
      <c r="A457" s="1">
        <v>10</v>
      </c>
      <c r="B457" s="1" t="s">
        <v>46</v>
      </c>
      <c r="C457" s="1" t="s">
        <v>25</v>
      </c>
      <c r="D457" s="1">
        <v>25</v>
      </c>
      <c r="E457" s="4">
        <f>(F457-5)</f>
        <v>76</v>
      </c>
      <c r="F457">
        <v>81</v>
      </c>
      <c r="G457">
        <v>255</v>
      </c>
      <c r="H457" t="s">
        <v>723</v>
      </c>
      <c r="I457" s="1" t="s">
        <v>587</v>
      </c>
      <c r="J457" s="1" t="s">
        <v>47</v>
      </c>
      <c r="K457" s="1">
        <v>63</v>
      </c>
      <c r="L457" s="1">
        <v>0</v>
      </c>
      <c r="M457" s="1">
        <v>1070</v>
      </c>
      <c r="N457" s="12">
        <v>141</v>
      </c>
      <c r="O457" s="12">
        <v>299</v>
      </c>
      <c r="P457" s="12">
        <v>0.47199999999999998</v>
      </c>
      <c r="Q457" s="7">
        <v>0</v>
      </c>
      <c r="R457" s="7">
        <v>0</v>
      </c>
      <c r="S457" s="7"/>
      <c r="T457" s="1">
        <v>141</v>
      </c>
      <c r="U457" s="1">
        <v>299</v>
      </c>
      <c r="V457" s="1">
        <v>0.47199999999999998</v>
      </c>
      <c r="W457" s="1">
        <v>0.47199999999999998</v>
      </c>
      <c r="X457" s="16">
        <v>33</v>
      </c>
      <c r="Y457" s="16">
        <v>47</v>
      </c>
      <c r="Z457" s="16">
        <v>0.70199999999999996</v>
      </c>
      <c r="AA457" s="20">
        <v>123</v>
      </c>
      <c r="AB457" s="20">
        <v>200</v>
      </c>
      <c r="AC457" s="20">
        <v>323</v>
      </c>
      <c r="AD457" s="32">
        <v>73</v>
      </c>
      <c r="AE457" s="34">
        <v>15</v>
      </c>
      <c r="AF457" s="30">
        <v>42</v>
      </c>
      <c r="AG457" s="1">
        <v>40</v>
      </c>
      <c r="AH457" s="1">
        <v>102</v>
      </c>
      <c r="AI457" s="1">
        <v>315</v>
      </c>
      <c r="AJ457" s="1"/>
      <c r="AK457" s="4">
        <f>(AVERAGE(AM457:BB457)/0.87)*0.85+10</f>
        <v>77.211036669751209</v>
      </c>
      <c r="AL457" s="4">
        <f>AVERAGE(AM457:BB457)</f>
        <v>68.792472826686534</v>
      </c>
      <c r="AM457" s="14">
        <f>((P457*100)*0.5+(N457/6.59)*0.5)*0.66+45</f>
        <v>67.636698027314111</v>
      </c>
      <c r="AN457" s="10">
        <f>(BS457-MIN(BS$2:BS$493))/(MAX(BS$2:BS$493)-MIN(BS$2:BS$493))*61 +45</f>
        <v>45</v>
      </c>
      <c r="AO457" s="18">
        <f>IF(Y457&gt;50,((Z457*107)*0.9+(X457/5)*0.1)*0.7+30,((Z457*90)*0.5+(X457/5)*0.5)*0.7+40)</f>
        <v>64.423000000000002</v>
      </c>
      <c r="AP457" s="39">
        <f>((AZ457/0.96)*0.4+(AS457/0.96)*0.3+(T457/6.3)*0.4)*0.6+40</f>
        <v>79.237645813305562</v>
      </c>
      <c r="AQ457" s="37">
        <f>(AE457/1.5)*0.57+47</f>
        <v>52.7</v>
      </c>
      <c r="AR457" s="24">
        <f>((AF457/1.8)*0.8+(F457/0.8)*0.2)*0.73+40</f>
        <v>68.409166666666664</v>
      </c>
      <c r="AS457" s="22">
        <f>((AA457/3)*0.6+(AC457/9)*0.2+(AZ457/0.96)*0.2)*0.75+40</f>
        <v>76.083664657460318</v>
      </c>
      <c r="AT457" s="26">
        <f>((AB457/7)*0.65+(AC457/9)*0.2+(AZ457/0.96)*0.25)*0.6+47</f>
        <v>74.6998551336508</v>
      </c>
      <c r="AU457" s="43">
        <f>((AD457/5.5)*0.95+(AY457/0.95)*0.17)*0.67+40</f>
        <v>56.749828688696176</v>
      </c>
      <c r="AV457" s="37">
        <f>(((AG457-321)/-3.21)*0.1+(AU457/0.95)*0.57+(AS457/0.95)*0.2+(AI457/20)*0.2)*0.6+40</f>
        <v>77.182842943786895</v>
      </c>
      <c r="AW457" s="42">
        <f>((AQ457/0.95)*0.4+(AS457/0.95)*0.2+(AR457/0.95)*0.2+(AY457/0.95)*0.2)*0.71+30</f>
        <v>77.702242056641694</v>
      </c>
      <c r="AX457" s="45">
        <f>(BI457*0.3+BK457*0.2+BM457*0.2+AY457*0.1+BN457*0.2)*0.8+30</f>
        <v>66.858509584395193</v>
      </c>
      <c r="AY457" s="47">
        <f>(BI457*0.2+BK457*0.2+BM457*0.2+(AQ457/0.96)*0.45)*0.79+30</f>
        <v>69.241886660447761</v>
      </c>
      <c r="AZ457" s="28">
        <f>(BI457*0.2+BJ457*0.3+(AC457/11)*0.3+(AR457/0.96)*0.1+BM457*0.1+(AY457/0.96)*0.1)*0.65+40</f>
        <v>78.402120474412698</v>
      </c>
      <c r="BA457" s="49">
        <f>IF(C457="C",(((AY457/0.95)*0.35+(AU457/0.95)*0.2+BK457*0.45)*0.55+30),IF(C457="PF",(((AY457/0.95)*0.4+(AU457/0.95)*0.25+BK457*0.35)*0.65+35),(((T457/6.3)*0.1+(AY457/0.95)*0.35+(AU457/0.95)*0.2+BK457*0.35)*0.65+40)))</f>
        <v>69.345118624873209</v>
      </c>
      <c r="BB457" s="45">
        <f>(BL457*0.3+BJ457*0.3+BI457*0.1+BN457*0.1+(AH457/2.8)*0.25)*0.62+40</f>
        <v>77.0069858953336</v>
      </c>
      <c r="BC457" s="5">
        <f>((D457-39)/-0.2)*0.5+50</f>
        <v>85</v>
      </c>
      <c r="BD457" s="5">
        <f>((F457-69)/0.19)*0.45+55</f>
        <v>83.421052631578945</v>
      </c>
      <c r="BE457" s="5">
        <f>((F457-85)/-0.16)*0.45+55</f>
        <v>66.25</v>
      </c>
      <c r="BF457" s="5">
        <f>((G457-161)/1.34)*0.45+55</f>
        <v>86.567164179104481</v>
      </c>
      <c r="BG457" s="5">
        <f>((G457-295)/-1.34)*0.45+55</f>
        <v>68.432835820895519</v>
      </c>
      <c r="BH457" s="5">
        <f>(M457/29.81)*0.45+55</f>
        <v>71.15229788661523</v>
      </c>
      <c r="BI457" s="5">
        <f>((D457-39)/-0.2)</f>
        <v>70</v>
      </c>
      <c r="BJ457" s="5">
        <f>((F457-69)/0.19)</f>
        <v>63.157894736842103</v>
      </c>
      <c r="BK457" s="5">
        <f>((F457-85)/-0.16)</f>
        <v>25</v>
      </c>
      <c r="BL457" s="5">
        <f>((G457-161)/1.34)</f>
        <v>70.149253731343279</v>
      </c>
      <c r="BM457" s="5">
        <f>((G457-295)/-1.34)</f>
        <v>29.850746268656714</v>
      </c>
      <c r="BN457" s="5">
        <f>(M457/29.81)</f>
        <v>35.893995303589399</v>
      </c>
      <c r="BP457" s="51" t="s">
        <v>785</v>
      </c>
      <c r="BQ457" s="51" t="s">
        <v>781</v>
      </c>
      <c r="BS457">
        <v>45</v>
      </c>
    </row>
    <row r="458" spans="1:71" x14ac:dyDescent="0.25">
      <c r="A458" s="1">
        <v>13</v>
      </c>
      <c r="B458" s="1" t="s">
        <v>52</v>
      </c>
      <c r="C458" s="1" t="s">
        <v>25</v>
      </c>
      <c r="D458" s="1">
        <v>32</v>
      </c>
      <c r="E458" s="4">
        <f>(F458-5)</f>
        <v>76</v>
      </c>
      <c r="F458">
        <v>81</v>
      </c>
      <c r="G458">
        <v>225</v>
      </c>
      <c r="H458" t="s">
        <v>596</v>
      </c>
      <c r="I458" s="1" t="s">
        <v>587</v>
      </c>
      <c r="J458" s="1" t="s">
        <v>28</v>
      </c>
      <c r="K458" s="1">
        <v>53</v>
      </c>
      <c r="L458" s="1">
        <v>35</v>
      </c>
      <c r="M458" s="1">
        <v>937</v>
      </c>
      <c r="N458" s="12">
        <v>109</v>
      </c>
      <c r="O458" s="12">
        <v>255</v>
      </c>
      <c r="P458" s="12">
        <v>0.42699999999999999</v>
      </c>
      <c r="Q458" s="7">
        <v>0</v>
      </c>
      <c r="R458" s="7">
        <v>1</v>
      </c>
      <c r="S458" s="7">
        <v>0</v>
      </c>
      <c r="T458" s="1">
        <v>109</v>
      </c>
      <c r="U458" s="1">
        <v>254</v>
      </c>
      <c r="V458" s="1">
        <v>0.42899999999999999</v>
      </c>
      <c r="W458" s="1">
        <v>0.42699999999999999</v>
      </c>
      <c r="X458" s="16">
        <v>41</v>
      </c>
      <c r="Y458" s="16">
        <v>87</v>
      </c>
      <c r="Z458" s="16">
        <v>0.47099999999999997</v>
      </c>
      <c r="AA458" s="20">
        <v>94</v>
      </c>
      <c r="AB458" s="20">
        <v>174</v>
      </c>
      <c r="AC458" s="20">
        <v>268</v>
      </c>
      <c r="AD458" s="32">
        <v>70</v>
      </c>
      <c r="AE458" s="34">
        <v>22</v>
      </c>
      <c r="AF458" s="30">
        <v>52</v>
      </c>
      <c r="AG458" s="1">
        <v>62</v>
      </c>
      <c r="AH458" s="1">
        <v>126</v>
      </c>
      <c r="AI458" s="1">
        <v>259</v>
      </c>
      <c r="AJ458" s="1"/>
      <c r="AK458" s="4">
        <f>(AVERAGE(AM458:BB458)/0.87)*0.85+10</f>
        <v>75.421411177293649</v>
      </c>
      <c r="AL458" s="4">
        <f>AVERAGE(AM458:BB458)</f>
        <v>66.960738499112324</v>
      </c>
      <c r="AM458" s="14">
        <f>((P458*100)*0.5+(N458/6.59)*0.5)*0.66+45</f>
        <v>64.549270106221542</v>
      </c>
      <c r="AN458" s="10">
        <f>(BS458-MIN(BS$2:BS$493))/(MAX(BS$2:BS$493)-MIN(BS$2:BS$493))*61 +45</f>
        <v>45</v>
      </c>
      <c r="AO458" s="18">
        <f>IF(Y458&gt;50,((Z458*107)*0.9+(X458/5)*0.1)*0.7+30,((Z458*90)*0.5+(X458/5)*0.5)*0.7+40)</f>
        <v>62.324109999999997</v>
      </c>
      <c r="AP458" s="39">
        <f>((AZ458/0.96)*0.4+(AS458/0.96)*0.3+(T458/6.3)*0.4)*0.6+40</f>
        <v>75.936721748266791</v>
      </c>
      <c r="AQ458" s="37">
        <f>(AE458/1.5)*0.57+47</f>
        <v>55.36</v>
      </c>
      <c r="AR458" s="24">
        <f>((AF458/1.8)*0.8+(F458/0.8)*0.2)*0.73+40</f>
        <v>71.653611111111104</v>
      </c>
      <c r="AS458" s="22">
        <f>((AA458/3)*0.6+(AC458/9)*0.2+(AZ458/0.96)*0.2)*0.75+40</f>
        <v>70.204759419609786</v>
      </c>
      <c r="AT458" s="26">
        <f>((AB458/7)*0.65+(AC458/9)*0.2+(AZ458/0.96)*0.25)*0.6+47</f>
        <v>71.905711800562173</v>
      </c>
      <c r="AU458" s="43">
        <f>((AD458/5.5)*0.95+(AY458/0.95)*0.17)*0.67+40</f>
        <v>56.28183430143541</v>
      </c>
      <c r="AV458" s="37">
        <f>(((AG458-321)/-3.21)*0.1+(AU458/0.95)*0.57+(AS458/0.95)*0.2+(AI458/20)*0.2)*0.6+40</f>
        <v>75.524551454741925</v>
      </c>
      <c r="AW458" s="42">
        <f>((AQ458/0.95)*0.4+(AS458/0.95)*0.2+(AR458/0.95)*0.2+(AY458/0.95)*0.2)*0.71+30</f>
        <v>77.953041543272249</v>
      </c>
      <c r="AX458" s="45">
        <f>(BI458*0.3+BK458*0.2+BM458*0.2+AY458*0.1+BN458*0.2)*0.8+30</f>
        <v>61.24613229998949</v>
      </c>
      <c r="AY458" s="47">
        <f>(BI458*0.2+BK458*0.2+BM458*0.2+(AQ458/0.96)*0.45)*0.79+30</f>
        <v>68.234231343283597</v>
      </c>
      <c r="AZ458" s="28">
        <f>(BI458*0.2+BJ458*0.3+(AC458/11)*0.3+(AR458/0.96)*0.1+BM458*0.1+(AY458/0.96)*0.1)*0.65+40</f>
        <v>74.483793618835989</v>
      </c>
      <c r="BA458" s="49">
        <f>IF(C458="C",(((AY458/0.95)*0.35+(AU458/0.95)*0.2+BK458*0.45)*0.55+30),IF(C458="PF",(((AY458/0.95)*0.4+(AU458/0.95)*0.25+BK458*0.35)*0.65+35),(((T458/6.3)*0.1+(AY458/0.95)*0.35+(AU458/0.95)*0.2+BK458*0.35)*0.65+40)))</f>
        <v>68.989287603407362</v>
      </c>
      <c r="BB458" s="45">
        <f>(BL458*0.3+BJ458*0.3+BI458*0.1+BN458*0.1+(AH458/2.8)*0.25)*0.62+40</f>
        <v>71.724759635059755</v>
      </c>
      <c r="BC458" s="5">
        <f>((D458-39)/-0.2)*0.5+50</f>
        <v>67.5</v>
      </c>
      <c r="BD458" s="5">
        <f>((F458-69)/0.19)*0.45+55</f>
        <v>83.421052631578945</v>
      </c>
      <c r="BE458" s="5">
        <f>((F458-85)/-0.16)*0.45+55</f>
        <v>66.25</v>
      </c>
      <c r="BF458" s="5">
        <f>((G458-161)/1.34)*0.45+55</f>
        <v>76.492537313432834</v>
      </c>
      <c r="BG458" s="5">
        <f>((G458-295)/-1.34)*0.45+55</f>
        <v>78.507462686567166</v>
      </c>
      <c r="BH458" s="5">
        <f>(M458/29.81)*0.45+55</f>
        <v>69.144582354914462</v>
      </c>
      <c r="BI458" s="5">
        <f>((D458-39)/-0.2)</f>
        <v>35</v>
      </c>
      <c r="BJ458" s="5">
        <f>((F458-69)/0.19)</f>
        <v>63.157894736842103</v>
      </c>
      <c r="BK458" s="5">
        <f>((F458-85)/-0.16)</f>
        <v>25</v>
      </c>
      <c r="BL458" s="5">
        <f>((G458-161)/1.34)</f>
        <v>47.761194029850742</v>
      </c>
      <c r="BM458" s="5">
        <f>((G458-295)/-1.34)</f>
        <v>52.238805970149251</v>
      </c>
      <c r="BN458" s="5">
        <f>(M458/29.81)</f>
        <v>31.432405233143243</v>
      </c>
      <c r="BP458" s="51" t="s">
        <v>799</v>
      </c>
      <c r="BQ458" s="51" t="s">
        <v>790</v>
      </c>
      <c r="BS458">
        <v>45</v>
      </c>
    </row>
    <row r="459" spans="1:71" x14ac:dyDescent="0.25">
      <c r="A459" s="1">
        <v>345</v>
      </c>
      <c r="B459" s="1" t="s">
        <v>407</v>
      </c>
      <c r="C459" s="1" t="s">
        <v>33</v>
      </c>
      <c r="D459" s="1">
        <v>22</v>
      </c>
      <c r="E459" s="4">
        <f>(F459-5)</f>
        <v>79</v>
      </c>
      <c r="F459">
        <v>84</v>
      </c>
      <c r="G459">
        <v>220</v>
      </c>
      <c r="H459" t="s">
        <v>586</v>
      </c>
      <c r="I459" s="1" t="s">
        <v>688</v>
      </c>
      <c r="J459" s="1" t="s">
        <v>137</v>
      </c>
      <c r="K459" s="1">
        <v>6</v>
      </c>
      <c r="L459" s="1">
        <v>0</v>
      </c>
      <c r="M459" s="1">
        <v>23</v>
      </c>
      <c r="N459" s="12">
        <v>2</v>
      </c>
      <c r="O459" s="12">
        <v>8</v>
      </c>
      <c r="P459" s="12">
        <v>0.25</v>
      </c>
      <c r="Q459" s="7">
        <v>0</v>
      </c>
      <c r="R459" s="7">
        <v>0</v>
      </c>
      <c r="S459" s="7"/>
      <c r="T459" s="1">
        <v>2</v>
      </c>
      <c r="U459" s="1">
        <v>8</v>
      </c>
      <c r="V459" s="1">
        <v>0.25</v>
      </c>
      <c r="W459" s="1">
        <v>0.25</v>
      </c>
      <c r="X459" s="16">
        <v>2</v>
      </c>
      <c r="Y459" s="16">
        <v>4</v>
      </c>
      <c r="Z459" s="16">
        <v>0.5</v>
      </c>
      <c r="AA459" s="20">
        <v>2</v>
      </c>
      <c r="AB459" s="20">
        <v>9</v>
      </c>
      <c r="AC459" s="20">
        <v>11</v>
      </c>
      <c r="AD459" s="32">
        <v>1</v>
      </c>
      <c r="AE459" s="34">
        <v>2</v>
      </c>
      <c r="AF459" s="30">
        <v>0</v>
      </c>
      <c r="AG459" s="1">
        <v>2</v>
      </c>
      <c r="AH459" s="1">
        <v>6</v>
      </c>
      <c r="AI459" s="1">
        <v>6</v>
      </c>
      <c r="AJ459" s="1"/>
      <c r="AK459" s="4">
        <f>(AVERAGE(AM459:BB459)/0.87)*0.85+10</f>
        <v>68.964053668942114</v>
      </c>
      <c r="AL459" s="4">
        <f>AVERAGE(AM459:BB459)</f>
        <v>60.351443167034873</v>
      </c>
      <c r="AM459" s="14">
        <f>((P459*100)*0.5+(N459/6.59)*0.5)*0.66+45</f>
        <v>53.350151745068288</v>
      </c>
      <c r="AN459" s="10">
        <f>(BS459-MIN(BS$2:BS$493))/(MAX(BS$2:BS$493)-MIN(BS$2:BS$493))*61 +45</f>
        <v>45</v>
      </c>
      <c r="AO459" s="18">
        <f>IF(Y459&gt;50,((Z459*107)*0.9+(X459/5)*0.1)*0.7+30,((Z459*90)*0.5+(X459/5)*0.5)*0.7+40)</f>
        <v>55.89</v>
      </c>
      <c r="AP459" s="39">
        <f>((AZ459/0.96)*0.4+(AS459/0.96)*0.3+(T459/6.3)*0.4)*0.6+40</f>
        <v>69.683172439845322</v>
      </c>
      <c r="AQ459" s="37">
        <f>(AE459/1.5)*0.57+47</f>
        <v>47.76</v>
      </c>
      <c r="AR459" s="24">
        <f>((AF459/1.8)*0.8+(F459/0.8)*0.2)*0.73+40</f>
        <v>55.33</v>
      </c>
      <c r="AS459" s="22">
        <f>((AA459/3)*0.6+(AC459/9)*0.2+(AZ459/0.96)*0.2)*0.75+40</f>
        <v>52.800176389923458</v>
      </c>
      <c r="AT459" s="26">
        <f>((AB459/7)*0.65+(AC459/9)*0.2+(AZ459/0.96)*0.25)*0.6+47</f>
        <v>59.964938294685361</v>
      </c>
      <c r="AU459" s="43">
        <f>((AD459/5.5)*0.95+(AY459/0.95)*0.17)*0.67+40</f>
        <v>48.621888206937797</v>
      </c>
      <c r="AV459" s="37">
        <f>(((AG459-321)/-3.21)*0.1+(AU459/0.95)*0.57+(AS459/0.95)*0.2+(AI459/20)*0.2)*0.6+40</f>
        <v>70.171992541970468</v>
      </c>
      <c r="AW459" s="42">
        <f>((AQ459/0.95)*0.4+(AS459/0.95)*0.2+(AR459/0.95)*0.2+(AY459/0.95)*0.2)*0.71+30</f>
        <v>71.045037964237736</v>
      </c>
      <c r="AX459" s="45">
        <f>(BI459*0.3+BK459*0.2+BM459*0.2+AY459*0.1+BN459*0.2)*0.8+30</f>
        <v>66.154425074376519</v>
      </c>
      <c r="AY459" s="47">
        <f>(BI459*0.2+BK459*0.2+BM459*0.2+(AQ459/0.96)*0.45)*0.79+30</f>
        <v>70.946908582089549</v>
      </c>
      <c r="AZ459" s="28">
        <f>(BI459*0.2+BJ459*0.3+(AC459/11)*0.3+(AR459/0.96)*0.1+BM459*0.1+(AY459/0.96)*0.1)*0.65+40</f>
        <v>78.827795562176789</v>
      </c>
      <c r="BA459" s="49">
        <f>IF(C459="C",(((AY459/0.95)*0.35+(AU459/0.95)*0.2+BK459*0.45)*0.55+30),IF(C459="PF",(((AY459/0.95)*0.4+(AU459/0.95)*0.25+BK459*0.35)*0.65+35),(((T459/6.3)*0.1+(AY459/0.95)*0.35+(AU459/0.95)*0.2+BK459*0.35)*0.65+40)))</f>
        <v>51.552861952437262</v>
      </c>
      <c r="BB459" s="45">
        <f>(BL459*0.3+BJ459*0.3+BI459*0.1+BN459*0.1+(AH459/2.8)*0.25)*0.62+40</f>
        <v>68.523741918809407</v>
      </c>
      <c r="BC459" s="5">
        <f>((D459-39)/-0.2)*0.5+50</f>
        <v>92.5</v>
      </c>
      <c r="BD459" s="5">
        <f>((F459-69)/0.19)*0.45+55</f>
        <v>90.526315789473685</v>
      </c>
      <c r="BE459" s="5">
        <f>((F459-85)/-0.16)*0.45+55</f>
        <v>57.8125</v>
      </c>
      <c r="BF459" s="5">
        <f>((G459-161)/1.34)*0.45+55</f>
        <v>74.81343283582089</v>
      </c>
      <c r="BG459" s="5">
        <f>((G459-295)/-1.34)*0.45+55</f>
        <v>80.18656716417911</v>
      </c>
      <c r="BH459" s="5">
        <f>(M459/29.81)*0.45+55</f>
        <v>55.347198926534723</v>
      </c>
      <c r="BI459" s="5">
        <f>((D459-39)/-0.2)</f>
        <v>85</v>
      </c>
      <c r="BJ459" s="5">
        <f>((F459-69)/0.19)</f>
        <v>78.94736842105263</v>
      </c>
      <c r="BK459" s="5">
        <f>((F459-85)/-0.16)</f>
        <v>6.25</v>
      </c>
      <c r="BL459" s="5">
        <f>((G459-161)/1.34)</f>
        <v>44.029850746268657</v>
      </c>
      <c r="BM459" s="5">
        <f>((G459-295)/-1.34)</f>
        <v>55.970149253731343</v>
      </c>
      <c r="BN459" s="5">
        <f>(M459/29.81)</f>
        <v>0.7715531700771554</v>
      </c>
      <c r="BP459" s="51" t="s">
        <v>795</v>
      </c>
      <c r="BQ459" s="51" t="s">
        <v>781</v>
      </c>
      <c r="BS459">
        <v>45</v>
      </c>
    </row>
    <row r="460" spans="1:71" x14ac:dyDescent="0.25">
      <c r="A460" s="1">
        <v>438</v>
      </c>
      <c r="B460" s="1" t="s">
        <v>504</v>
      </c>
      <c r="C460" s="1" t="s">
        <v>25</v>
      </c>
      <c r="D460" s="1">
        <v>26</v>
      </c>
      <c r="E460" s="4">
        <f>(F460-5)</f>
        <v>76</v>
      </c>
      <c r="F460">
        <v>81</v>
      </c>
      <c r="G460">
        <v>225</v>
      </c>
      <c r="H460" t="s">
        <v>719</v>
      </c>
      <c r="I460" s="1" t="s">
        <v>587</v>
      </c>
      <c r="J460" s="1" t="s">
        <v>43</v>
      </c>
      <c r="K460" s="1">
        <v>17</v>
      </c>
      <c r="L460" s="1">
        <v>0</v>
      </c>
      <c r="M460" s="1">
        <v>194</v>
      </c>
      <c r="N460" s="12">
        <v>18</v>
      </c>
      <c r="O460" s="12">
        <v>40</v>
      </c>
      <c r="P460" s="12">
        <v>0.45</v>
      </c>
      <c r="Q460" s="7">
        <v>0</v>
      </c>
      <c r="R460" s="7">
        <v>7</v>
      </c>
      <c r="S460" s="7">
        <v>0</v>
      </c>
      <c r="T460" s="1">
        <v>18</v>
      </c>
      <c r="U460" s="1">
        <v>33</v>
      </c>
      <c r="V460" s="1">
        <v>0.54500000000000004</v>
      </c>
      <c r="W460" s="1">
        <v>0.45</v>
      </c>
      <c r="X460" s="16">
        <v>9</v>
      </c>
      <c r="Y460" s="16">
        <v>13</v>
      </c>
      <c r="Z460" s="16">
        <v>0.69199999999999995</v>
      </c>
      <c r="AA460" s="20">
        <v>16</v>
      </c>
      <c r="AB460" s="20">
        <v>40</v>
      </c>
      <c r="AC460" s="20">
        <v>56</v>
      </c>
      <c r="AD460" s="32">
        <v>7</v>
      </c>
      <c r="AE460" s="34">
        <v>3</v>
      </c>
      <c r="AF460" s="30">
        <v>1</v>
      </c>
      <c r="AG460" s="1">
        <v>13</v>
      </c>
      <c r="AH460" s="1">
        <v>17</v>
      </c>
      <c r="AI460" s="1">
        <v>45</v>
      </c>
      <c r="AJ460" s="1"/>
      <c r="AK460" s="4">
        <f>(AVERAGE(AM460:BB460)/0.87)*0.85+10</f>
        <v>70.532335212961442</v>
      </c>
      <c r="AL460" s="4">
        <f>AVERAGE(AM460:BB460)</f>
        <v>61.956625453266419</v>
      </c>
      <c r="AM460" s="14">
        <f>((P460*100)*0.5+(N460/6.59)*0.5)*0.66+45</f>
        <v>60.751365705614568</v>
      </c>
      <c r="AN460" s="10">
        <f>(BS460-MIN(BS$2:BS$493))/(MAX(BS$2:BS$493)-MIN(BS$2:BS$493))*61 +45</f>
        <v>45</v>
      </c>
      <c r="AO460" s="18">
        <f>IF(Y460&gt;50,((Z460*107)*0.9+(X460/5)*0.1)*0.7+30,((Z460*90)*0.5+(X460/5)*0.5)*0.7+40)</f>
        <v>62.427999999999997</v>
      </c>
      <c r="AP460" s="39">
        <f>((AZ460/0.96)*0.4+(AS460/0.96)*0.3+(T460/6.3)*0.4)*0.6+40</f>
        <v>69.379581038813626</v>
      </c>
      <c r="AQ460" s="37">
        <f>(AE460/1.5)*0.57+47</f>
        <v>48.14</v>
      </c>
      <c r="AR460" s="24">
        <f>((AF460/1.8)*0.8+(F460/0.8)*0.2)*0.73+40</f>
        <v>55.106944444444444</v>
      </c>
      <c r="AS460" s="22">
        <f>((AA460/3)*0.6+(AC460/9)*0.2+(AZ460/0.96)*0.2)*0.75+40</f>
        <v>54.840391656745552</v>
      </c>
      <c r="AT460" s="26">
        <f>((AB460/7)*0.65+(AC460/9)*0.2+(AZ460/0.96)*0.25)*0.6+47</f>
        <v>61.482296418650307</v>
      </c>
      <c r="AU460" s="43">
        <f>((AD460/5.5)*0.95+(AY460/0.95)*0.17)*0.67+40</f>
        <v>49.238759859748804</v>
      </c>
      <c r="AV460" s="37">
        <f>(((AG460-321)/-3.21)*0.1+(AU460/0.95)*0.57+(AS460/0.95)*0.2+(AI460/20)*0.2)*0.6+40</f>
        <v>70.680170262471819</v>
      </c>
      <c r="AW460" s="42">
        <f>((AQ460/0.95)*0.4+(AS460/0.95)*0.2+(AR460/0.95)*0.2+(AY460/0.95)*0.2)*0.71+30</f>
        <v>71.333645673279221</v>
      </c>
      <c r="AX460" s="45">
        <f>(BI460*0.3+BK460*0.2+BM460*0.2+AY460*0.1+BN460*0.2)*0.8+30</f>
        <v>64.623516284390689</v>
      </c>
      <c r="AY460" s="47">
        <f>(BI460*0.2+BK460*0.2+BM460*0.2+(AQ460/0.96)*0.45)*0.79+30</f>
        <v>70.300575093283584</v>
      </c>
      <c r="AZ460" s="28">
        <f>(BI460*0.2+BJ460*0.3+(AC460/11)*0.3+(AR460/0.96)*0.1+BM460*0.1+(AY460/0.96)*0.1)*0.65+40</f>
        <v>73.645173269838182</v>
      </c>
      <c r="BA460" s="49">
        <f>IF(C460="C",(((AY460/0.95)*0.35+(AU460/0.95)*0.2+BK460*0.45)*0.55+30),IF(C460="PF",(((AY460/0.95)*0.4+(AU460/0.95)*0.25+BK460*0.35)*0.65+35),(((T460/6.3)*0.1+(AY460/0.95)*0.35+(AU460/0.95)*0.2+BK460*0.35)*0.65+40)))</f>
        <v>68.350076843645184</v>
      </c>
      <c r="BB460" s="45">
        <f>(BL460*0.3+BJ460*0.3+BI460*0.1+BN460*0.1+(AH460/2.8)*0.25)*0.62+40</f>
        <v>66.005510701336647</v>
      </c>
      <c r="BC460" s="5">
        <f>((D460-39)/-0.2)*0.5+50</f>
        <v>82.5</v>
      </c>
      <c r="BD460" s="5">
        <f>((F460-69)/0.19)*0.45+55</f>
        <v>83.421052631578945</v>
      </c>
      <c r="BE460" s="5">
        <f>((F460-85)/-0.16)*0.45+55</f>
        <v>66.25</v>
      </c>
      <c r="BF460" s="5">
        <f>((G460-161)/1.34)*0.45+55</f>
        <v>76.492537313432834</v>
      </c>
      <c r="BG460" s="5">
        <f>((G460-295)/-1.34)*0.45+55</f>
        <v>78.507462686567166</v>
      </c>
      <c r="BH460" s="5">
        <f>(M460/29.81)*0.45+55</f>
        <v>57.928547467292859</v>
      </c>
      <c r="BI460" s="5">
        <f>((D460-39)/-0.2)</f>
        <v>65</v>
      </c>
      <c r="BJ460" s="5">
        <f>((F460-69)/0.19)</f>
        <v>63.157894736842103</v>
      </c>
      <c r="BK460" s="5">
        <f>((F460-85)/-0.16)</f>
        <v>25</v>
      </c>
      <c r="BL460" s="5">
        <f>((G460-161)/1.34)</f>
        <v>47.761194029850742</v>
      </c>
      <c r="BM460" s="5">
        <f>((G460-295)/-1.34)</f>
        <v>52.238805970149251</v>
      </c>
      <c r="BN460" s="5">
        <f>(M460/29.81)</f>
        <v>6.5078832606507886</v>
      </c>
      <c r="BP460" s="51" t="s">
        <v>799</v>
      </c>
      <c r="BQ460" s="51" t="s">
        <v>781</v>
      </c>
      <c r="BS460">
        <v>45</v>
      </c>
    </row>
    <row r="461" spans="1:71" x14ac:dyDescent="0.25">
      <c r="A461" s="1">
        <v>180</v>
      </c>
      <c r="B461" s="1" t="s">
        <v>241</v>
      </c>
      <c r="C461" s="1" t="s">
        <v>33</v>
      </c>
      <c r="D461" s="1">
        <v>30</v>
      </c>
      <c r="E461" s="4">
        <f>(F461-5)</f>
        <v>78</v>
      </c>
      <c r="F461">
        <v>83</v>
      </c>
      <c r="G461">
        <v>240</v>
      </c>
      <c r="H461" t="s">
        <v>586</v>
      </c>
      <c r="I461" s="1" t="s">
        <v>649</v>
      </c>
      <c r="J461" s="1" t="s">
        <v>95</v>
      </c>
      <c r="K461" s="1">
        <v>82</v>
      </c>
      <c r="L461" s="1">
        <v>82</v>
      </c>
      <c r="M461" s="1">
        <v>2453</v>
      </c>
      <c r="N461" s="12">
        <v>439</v>
      </c>
      <c r="O461" s="12">
        <v>775</v>
      </c>
      <c r="P461" s="12">
        <v>0.56599999999999995</v>
      </c>
      <c r="Q461" s="7">
        <v>0</v>
      </c>
      <c r="R461" s="7">
        <v>3</v>
      </c>
      <c r="S461" s="7">
        <v>0</v>
      </c>
      <c r="T461" s="1">
        <v>439</v>
      </c>
      <c r="U461" s="1">
        <v>772</v>
      </c>
      <c r="V461" s="1">
        <v>0.56899999999999995</v>
      </c>
      <c r="W461" s="1">
        <v>0.56599999999999995</v>
      </c>
      <c r="X461" s="16">
        <v>123</v>
      </c>
      <c r="Y461" s="16">
        <v>175</v>
      </c>
      <c r="Z461" s="16">
        <v>0.70299999999999996</v>
      </c>
      <c r="AA461" s="20">
        <v>180</v>
      </c>
      <c r="AB461" s="20">
        <v>537</v>
      </c>
      <c r="AC461" s="20">
        <v>717</v>
      </c>
      <c r="AD461" s="32">
        <v>97</v>
      </c>
      <c r="AE461" s="34">
        <v>49</v>
      </c>
      <c r="AF461" s="30">
        <v>110</v>
      </c>
      <c r="AG461" s="1">
        <v>100</v>
      </c>
      <c r="AH461" s="1">
        <v>191</v>
      </c>
      <c r="AI461" s="1">
        <v>1001</v>
      </c>
      <c r="AJ461" s="1"/>
      <c r="AK461" s="4">
        <f>(AVERAGE(AM461:BB461)/0.87)*0.85+10</f>
        <v>85.571796849841292</v>
      </c>
      <c r="AL461" s="4">
        <f>AVERAGE(AM461:BB461)</f>
        <v>77.349956775719917</v>
      </c>
      <c r="AM461" s="14">
        <f>((P461*100)*0.5+(N461/6.59)*0.5)*0.66+45</f>
        <v>85.661308042488628</v>
      </c>
      <c r="AN461" s="10">
        <f>(BS461-MIN(BS$2:BS$493))/(MAX(BS$2:BS$493)-MIN(BS$2:BS$493))*61 +45</f>
        <v>45</v>
      </c>
      <c r="AO461" s="18">
        <f>IF(Y461&gt;50,((Z461*107)*0.9+(X461/5)*0.1)*0.7+30,((Z461*90)*0.5+(X461/5)*0.5)*0.7+40)</f>
        <v>79.111229999999992</v>
      </c>
      <c r="AP461" s="39">
        <v>94</v>
      </c>
      <c r="AQ461" s="37">
        <f>(AE461/1.5)*0.57+47</f>
        <v>65.62</v>
      </c>
      <c r="AR461" s="24">
        <f>((AF461/1.8)*0.8+(F461/0.8)*0.2)*0.73+40</f>
        <v>90.836388888888877</v>
      </c>
      <c r="AS461" s="22">
        <f>((AA461/3)*0.6+(AC461/9)*0.2+(AZ461/0.96)*0.2)*0.7+41</f>
        <v>89.964700531065802</v>
      </c>
      <c r="AT461" s="26">
        <v>96</v>
      </c>
      <c r="AU461" s="43">
        <f>((AD461/5.5)*0.95+(AY461/0.95)*0.17)*0.67+40</f>
        <v>59.602588424940194</v>
      </c>
      <c r="AV461" s="37">
        <f>(((AG461-321)/-3.21)*0.1+(AU461/0.95)*0.57+(AS461/0.95)*0.2+(AI461/20)*0.2)*0.6+40</f>
        <v>82.957735126818946</v>
      </c>
      <c r="AW461" s="42">
        <f>((AQ461/0.95)*0.4+(AS461/0.95)*0.2+(AR461/0.95)*0.2+(AY461/0.95)*0.2)*0.71+30</f>
        <v>87.085654718051046</v>
      </c>
      <c r="AX461" s="45">
        <f>(BI461*0.3+BK461*0.2+BM461*0.2+AY461*0.1+BN461*0.2)*0.8+30</f>
        <v>68.122814309770348</v>
      </c>
      <c r="AY461" s="47">
        <f>(BI461*0.2+BK461*0.2+BM461*0.2+(AQ461/0.96)*0.45)*0.79+30</f>
        <v>69.869980876865668</v>
      </c>
      <c r="AZ461" s="28">
        <f>(BI461*0.2+BJ461*0.3+(AC461/11)*0.3+(AR461/0.96)*0.1+BM461*0.1+(AY461/0.96)*0.1)*0.65+40</f>
        <v>86.477946498736941</v>
      </c>
      <c r="BA461" s="49">
        <f>IF(C461="C",(((AY461/0.95)*0.35+(AU461/0.95)*0.2+BK461*0.45)*0.55+30),IF(C461="PF",(((AY461/0.95)*0.4+(AU461/0.95)*0.25+BK461*0.35)*0.65+35),(((T461/6.3)*0.1+(AY461/0.95)*0.35+(AU461/0.95)*0.2+BK461*0.35)*0.65+40)))</f>
        <v>54.152966890042173</v>
      </c>
      <c r="BB461" s="45">
        <f>(BL461*0.3+BJ461*0.3+BI461*0.1+BN461*0.1+(AH461/2.8)*0.25)*0.62+40</f>
        <v>83.135994103850251</v>
      </c>
      <c r="BC461" s="5">
        <f>((D461-39)/-0.2)*0.5+50</f>
        <v>72.5</v>
      </c>
      <c r="BD461" s="5">
        <f>((F461-69)/0.19)*0.45+55</f>
        <v>88.15789473684211</v>
      </c>
      <c r="BE461" s="5">
        <f>((F461-85)/-0.16)*0.45+55</f>
        <v>60.625</v>
      </c>
      <c r="BF461" s="5">
        <f>((G461-161)/1.34)*0.45+55</f>
        <v>81.52985074626865</v>
      </c>
      <c r="BG461" s="5">
        <f>((G461-295)/-1.34)*0.45+55</f>
        <v>73.470149253731336</v>
      </c>
      <c r="BH461" s="5">
        <f>(M461/29.81)*0.45+55</f>
        <v>92.029520295202957</v>
      </c>
      <c r="BI461" s="5">
        <f>((D461-39)/-0.2)</f>
        <v>45</v>
      </c>
      <c r="BJ461" s="5">
        <f>((F461-69)/0.19)</f>
        <v>73.684210526315795</v>
      </c>
      <c r="BK461" s="5">
        <f>((F461-85)/-0.16)</f>
        <v>12.5</v>
      </c>
      <c r="BL461" s="5">
        <f>((G461-161)/1.34)</f>
        <v>58.955223880597011</v>
      </c>
      <c r="BM461" s="5">
        <f>((G461-295)/-1.34)</f>
        <v>41.044776119402982</v>
      </c>
      <c r="BN461" s="5">
        <f>(M461/29.81)</f>
        <v>82.287822878228781</v>
      </c>
      <c r="BP461" s="51" t="s">
        <v>790</v>
      </c>
      <c r="BQ461" s="51" t="s">
        <v>790</v>
      </c>
      <c r="BS461">
        <v>45</v>
      </c>
    </row>
    <row r="462" spans="1:71" x14ac:dyDescent="0.25">
      <c r="A462" s="1">
        <v>367</v>
      </c>
      <c r="B462" s="1" t="s">
        <v>430</v>
      </c>
      <c r="C462" s="1" t="s">
        <v>33</v>
      </c>
      <c r="D462" s="1">
        <v>24</v>
      </c>
      <c r="E462" s="4">
        <f>(F462-5)</f>
        <v>78</v>
      </c>
      <c r="F462">
        <v>83</v>
      </c>
      <c r="G462">
        <v>235</v>
      </c>
      <c r="H462" t="s">
        <v>594</v>
      </c>
      <c r="I462" s="1" t="s">
        <v>587</v>
      </c>
      <c r="J462" s="1" t="s">
        <v>57</v>
      </c>
      <c r="K462" s="1">
        <v>82</v>
      </c>
      <c r="L462" s="1">
        <v>45</v>
      </c>
      <c r="M462" s="1">
        <v>1743</v>
      </c>
      <c r="N462" s="12">
        <v>280</v>
      </c>
      <c r="O462" s="12">
        <v>489</v>
      </c>
      <c r="P462" s="12">
        <v>0.57299999999999995</v>
      </c>
      <c r="Q462" s="7">
        <v>0</v>
      </c>
      <c r="R462" s="7">
        <v>3</v>
      </c>
      <c r="S462" s="7">
        <v>0</v>
      </c>
      <c r="T462" s="1">
        <v>280</v>
      </c>
      <c r="U462" s="1">
        <v>486</v>
      </c>
      <c r="V462" s="1">
        <v>0.57599999999999996</v>
      </c>
      <c r="W462" s="1">
        <v>0.57299999999999995</v>
      </c>
      <c r="X462" s="16">
        <v>157</v>
      </c>
      <c r="Y462" s="16">
        <v>317</v>
      </c>
      <c r="Z462" s="16">
        <v>0.495</v>
      </c>
      <c r="AA462" s="20">
        <v>175</v>
      </c>
      <c r="AB462" s="20">
        <v>337</v>
      </c>
      <c r="AC462" s="20">
        <v>512</v>
      </c>
      <c r="AD462" s="32">
        <v>74</v>
      </c>
      <c r="AE462" s="34">
        <v>65</v>
      </c>
      <c r="AF462" s="30">
        <v>63</v>
      </c>
      <c r="AG462" s="1">
        <v>106</v>
      </c>
      <c r="AH462" s="1">
        <v>207</v>
      </c>
      <c r="AI462" s="1">
        <v>717</v>
      </c>
      <c r="AJ462" s="1"/>
      <c r="AK462" s="4">
        <f>(AVERAGE(AM462:BB462)/0.87)*0.85+10</f>
        <v>83.109078804412562</v>
      </c>
      <c r="AL462" s="4">
        <f>AVERAGE(AM462:BB462)</f>
        <v>74.829292423339922</v>
      </c>
      <c r="AM462" s="14">
        <f>((P462*100)*0.5+(N462/6.59)*0.5)*0.66+45</f>
        <v>77.930244309559939</v>
      </c>
      <c r="AN462" s="10">
        <f>(BS462-MIN(BS$2:BS$493))/(MAX(BS$2:BS$493)-MIN(BS$2:BS$493))*61 +45</f>
        <v>45</v>
      </c>
      <c r="AO462" s="18">
        <f>IF(Y462&gt;50,((Z462*107)*0.9+(X462/5)*0.1)*0.7+30,((Z462*90)*0.5+(X462/5)*0.5)*0.7+40)</f>
        <v>65.565949999999987</v>
      </c>
      <c r="AP462" s="39">
        <f>((AZ462/0.96)*0.4+(AS462/0.96)*0.3+(T462/6.3)*0.4)*0.6+40</f>
        <v>88.42239206597381</v>
      </c>
      <c r="AQ462" s="37">
        <f>(AE462/1.5)*0.57+47</f>
        <v>71.7</v>
      </c>
      <c r="AR462" s="24">
        <f>((AF462/1.8)*0.8+(F462/0.8)*0.2)*0.73+40</f>
        <v>75.587500000000006</v>
      </c>
      <c r="AS462" s="22">
        <f>((AA462/3)*0.6+(AC462/9)*0.2+(AZ462/0.96)*0.2)*0.7+41</f>
        <v>86.074246845332084</v>
      </c>
      <c r="AT462" s="26">
        <f>((AB462/7)*0.65+(AC462/9)*0.2+(AZ462/0.96)*0.25)*0.6+47</f>
        <v>86.112883524760576</v>
      </c>
      <c r="AU462" s="43">
        <f>((AD462/5.5)*0.95+(AY462/0.95)*0.17)*0.67+40</f>
        <v>57.849789415370822</v>
      </c>
      <c r="AV462" s="37">
        <f>(((AG462-321)/-3.21)*0.1+(AU462/0.95)*0.57+(AS462/0.95)*0.2+(AI462/20)*0.2)*0.6+40</f>
        <v>80.019152221939436</v>
      </c>
      <c r="AW462" s="42">
        <f>((AQ462/0.95)*0.4+(AS462/0.95)*0.2+(AR462/0.95)*0.2+(AY462/0.95)*0.2)*0.71+30</f>
        <v>87.175594478381612</v>
      </c>
      <c r="AX462" s="45">
        <f>(BI462*0.3+BK462*0.2+BM462*0.2+AY462*0.1+BN462*0.2)*0.8+30</f>
        <v>72.715511669866885</v>
      </c>
      <c r="AY462" s="47">
        <f>(BI462*0.2+BK462*0.2+BM462*0.2+(AQ462/0.96)*0.45)*0.79+30</f>
        <v>77.451033115671649</v>
      </c>
      <c r="AZ462" s="28">
        <f>(BI462*0.2+BJ462*0.3+(AC462/11)*0.3+(AR462/0.96)*0.1+BM462*0.1+(AY462/0.96)*0.1)*0.65+40</f>
        <v>86.467216463229519</v>
      </c>
      <c r="BA462" s="49">
        <f>IF(C462="C",(((AY462/0.95)*0.35+(AU462/0.95)*0.2+BK462*0.45)*0.55+30),IF(C462="PF",(((AY462/0.95)*0.4+(AU462/0.95)*0.25+BK462*0.35)*0.65+35),(((T462/6.3)*0.1+(AY462/0.95)*0.35+(AU462/0.95)*0.2+BK462*0.35)*0.65+40)))</f>
        <v>55.486171800481671</v>
      </c>
      <c r="BB462" s="45">
        <f>(BL462*0.3+BJ462*0.3+BI462*0.1+BN462*0.1+(AH462/2.8)*0.25)*0.62+40</f>
        <v>83.710992862870597</v>
      </c>
      <c r="BC462" s="5">
        <f>((D462-39)/-0.2)*0.5+50</f>
        <v>87.5</v>
      </c>
      <c r="BD462" s="5">
        <f>((F462-69)/0.19)*0.45+55</f>
        <v>88.15789473684211</v>
      </c>
      <c r="BE462" s="5">
        <f>((F462-85)/-0.16)*0.45+55</f>
        <v>60.625</v>
      </c>
      <c r="BF462" s="5">
        <f>((G462-161)/1.34)*0.45+55</f>
        <v>79.850746268656707</v>
      </c>
      <c r="BG462" s="5">
        <f>((G462-295)/-1.34)*0.45+55</f>
        <v>75.149253731343279</v>
      </c>
      <c r="BH462" s="5">
        <f>(M462/29.81)*0.45+55</f>
        <v>81.311640389131156</v>
      </c>
      <c r="BI462" s="5">
        <f>((D462-39)/-0.2)</f>
        <v>75</v>
      </c>
      <c r="BJ462" s="5">
        <f>((F462-69)/0.19)</f>
        <v>73.684210526315795</v>
      </c>
      <c r="BK462" s="5">
        <f>((F462-85)/-0.16)</f>
        <v>12.5</v>
      </c>
      <c r="BL462" s="5">
        <f>((G462-161)/1.34)</f>
        <v>55.223880597014919</v>
      </c>
      <c r="BM462" s="5">
        <f>((G462-295)/-1.34)</f>
        <v>44.776119402985074</v>
      </c>
      <c r="BN462" s="5">
        <f>(M462/29.81)</f>
        <v>58.470311975847032</v>
      </c>
      <c r="BP462" s="51" t="s">
        <v>807</v>
      </c>
      <c r="BQ462" s="51" t="s">
        <v>790</v>
      </c>
      <c r="BS462">
        <v>45</v>
      </c>
    </row>
    <row r="463" spans="1:71" x14ac:dyDescent="0.25">
      <c r="A463" s="1">
        <v>261</v>
      </c>
      <c r="B463" s="1" t="s">
        <v>322</v>
      </c>
      <c r="C463" s="1" t="s">
        <v>50</v>
      </c>
      <c r="D463" s="1">
        <v>21</v>
      </c>
      <c r="E463" s="4">
        <f>(F463-5)</f>
        <v>74</v>
      </c>
      <c r="F463">
        <v>79</v>
      </c>
      <c r="G463">
        <v>232</v>
      </c>
      <c r="H463" t="s">
        <v>593</v>
      </c>
      <c r="I463" s="1" t="s">
        <v>587</v>
      </c>
      <c r="J463" s="1" t="s">
        <v>105</v>
      </c>
      <c r="K463" s="1">
        <v>55</v>
      </c>
      <c r="L463" s="1">
        <v>52</v>
      </c>
      <c r="M463" s="1">
        <v>1587</v>
      </c>
      <c r="N463" s="12">
        <v>224</v>
      </c>
      <c r="O463" s="12">
        <v>482</v>
      </c>
      <c r="P463" s="12">
        <v>0.46500000000000002</v>
      </c>
      <c r="Q463" s="7">
        <v>0</v>
      </c>
      <c r="R463" s="7">
        <v>0</v>
      </c>
      <c r="S463" s="7"/>
      <c r="T463" s="1">
        <v>224</v>
      </c>
      <c r="U463" s="1">
        <v>482</v>
      </c>
      <c r="V463" s="1">
        <v>0.46500000000000002</v>
      </c>
      <c r="W463" s="1">
        <v>0.46500000000000002</v>
      </c>
      <c r="X463" s="16">
        <v>150</v>
      </c>
      <c r="Y463" s="16">
        <v>214</v>
      </c>
      <c r="Z463" s="16">
        <v>0.70099999999999996</v>
      </c>
      <c r="AA463" s="20">
        <v>109</v>
      </c>
      <c r="AB463" s="20">
        <v>307</v>
      </c>
      <c r="AC463" s="20">
        <v>416</v>
      </c>
      <c r="AD463" s="32">
        <v>77</v>
      </c>
      <c r="AE463" s="34">
        <v>30</v>
      </c>
      <c r="AF463" s="30">
        <v>38</v>
      </c>
      <c r="AG463" s="1">
        <v>63</v>
      </c>
      <c r="AH463" s="1">
        <v>115</v>
      </c>
      <c r="AI463" s="1">
        <v>598</v>
      </c>
      <c r="AJ463" s="1"/>
      <c r="AK463" s="4">
        <f>(AVERAGE(AM463:BB463)/0.87)*0.85+10</f>
        <v>81.770385570399043</v>
      </c>
      <c r="AL463" s="4">
        <f>AVERAGE(AM463:BB463)</f>
        <v>73.459100524996671</v>
      </c>
      <c r="AM463" s="14">
        <f>((P463*100)*0.5+(N463/6.59)*0.5)*0.66+45</f>
        <v>71.561995447647945</v>
      </c>
      <c r="AN463" s="10">
        <f>(BS463-MIN(BS$2:BS$493))/(MAX(BS$2:BS$493)-MIN(BS$2:BS$493))*61 +45</f>
        <v>45</v>
      </c>
      <c r="AO463" s="18">
        <f>IF(Y463&gt;50,((Z463*107)*0.9+(X463/5)*0.1)*0.7+30,((Z463*90)*0.5+(X463/5)*0.5)*0.7+40)</f>
        <v>79.354410000000001</v>
      </c>
      <c r="AP463" s="39">
        <f>((AZ463/0.96)*0.4+(AS463/0.96)*0.3+(T463/6.3)*0.4)*0.6+40</f>
        <v>83.378229860236587</v>
      </c>
      <c r="AQ463" s="37">
        <f>(AE463/1.5)*0.57+47</f>
        <v>58.4</v>
      </c>
      <c r="AR463" s="24">
        <f>((AF463/1.8)*0.8+(F463/0.8)*0.2)*0.73+40</f>
        <v>66.746388888888887</v>
      </c>
      <c r="AS463" s="22">
        <f>((AA463/3)*0.6+(AC463/9)*0.2+(AZ463/0.96)*0.2)*0.75+40</f>
        <v>76.1388698518806</v>
      </c>
      <c r="AT463" s="26">
        <f>((AB463/7)*0.65+(AC463/9)*0.2+(AZ463/0.96)*0.25)*0.6+47</f>
        <v>82.506488899499658</v>
      </c>
      <c r="AU463" s="43">
        <f>((AD463/5.5)*0.95+(AY463/0.95)*0.17)*0.67+40</f>
        <v>58.406616184210534</v>
      </c>
      <c r="AV463" s="37">
        <f>(((AG463-321)/-3.21)*0.1+(AU463/0.95)*0.57+(AS463/0.95)*0.2+(AI463/20)*0.2)*0.6+40</f>
        <v>79.054353187832234</v>
      </c>
      <c r="AW463" s="42">
        <f>((AQ463/0.95)*0.4+(AS463/0.95)*0.2+(AR463/0.95)*0.2+(AY463/0.95)*0.2)*0.71+30</f>
        <v>80.654369586169395</v>
      </c>
      <c r="AX463" s="45">
        <f>(BI463*0.3+BK463*0.2+BM463*0.2+AY463*0.1+BN463*0.2)*0.8+30</f>
        <v>79.976303714069715</v>
      </c>
      <c r="AY463" s="47">
        <f>(BI463*0.2+BK463*0.2+BM463*0.2+(AQ463/0.96)*0.45)*0.79+30</f>
        <v>79.199608208955226</v>
      </c>
      <c r="AZ463" s="28">
        <f>(BI463*0.2+BJ463*0.3+(AC463/11)*0.3+(AR463/0.96)*0.1+BM463*0.1+(AY463/0.96)*0.1)*0.65+40</f>
        <v>82.275433718702558</v>
      </c>
      <c r="BA463" s="49">
        <f>IF(C463="C",(((AY463/0.95)*0.35+(AU463/0.95)*0.2+BK463*0.45)*0.55+30),IF(C463="PF",(((AY463/0.95)*0.4+(AU463/0.95)*0.25+BK463*0.35)*0.65+35),(((T463/6.3)*0.1+(AY463/0.95)*0.35+(AU463/0.95)*0.2+BK463*0.35)*0.65+40)))</f>
        <v>77.801067396884463</v>
      </c>
      <c r="BB463" s="45">
        <f>(BL463*0.3+BJ463*0.3+BI463*0.1+BN463*0.1+(AH463/2.8)*0.25)*0.62+40</f>
        <v>74.891473454969045</v>
      </c>
      <c r="BC463" s="5">
        <f>((D463-39)/-0.2)*0.5+50</f>
        <v>95</v>
      </c>
      <c r="BD463" s="5">
        <f>((F463-69)/0.19)*0.45+55</f>
        <v>78.68421052631578</v>
      </c>
      <c r="BE463" s="5">
        <f>((F463-85)/-0.16)*0.45+55</f>
        <v>71.875</v>
      </c>
      <c r="BF463" s="5">
        <f>((G463-161)/1.34)*0.45+55</f>
        <v>78.843283582089555</v>
      </c>
      <c r="BG463" s="5">
        <f>((G463-295)/-1.34)*0.45+55</f>
        <v>76.156716417910445</v>
      </c>
      <c r="BH463" s="5">
        <f>(M463/29.81)*0.45+55</f>
        <v>78.956725930895672</v>
      </c>
      <c r="BI463" s="5">
        <f>((D463-39)/-0.2)</f>
        <v>90</v>
      </c>
      <c r="BJ463" s="5">
        <f>((F463-69)/0.19)</f>
        <v>52.631578947368418</v>
      </c>
      <c r="BK463" s="5">
        <f>((F463-85)/-0.16)</f>
        <v>37.5</v>
      </c>
      <c r="BL463" s="5">
        <f>((G463-161)/1.34)</f>
        <v>52.985074626865668</v>
      </c>
      <c r="BM463" s="5">
        <f>((G463-295)/-1.34)</f>
        <v>47.014925373134325</v>
      </c>
      <c r="BN463" s="5">
        <f>(M463/29.81)</f>
        <v>53.237168735323721</v>
      </c>
      <c r="BP463" s="51" t="s">
        <v>800</v>
      </c>
      <c r="BQ463" s="51" t="s">
        <v>787</v>
      </c>
      <c r="BS463">
        <v>45</v>
      </c>
    </row>
    <row r="464" spans="1:71" x14ac:dyDescent="0.25">
      <c r="A464" s="1">
        <v>368</v>
      </c>
      <c r="B464" s="1" t="s">
        <v>431</v>
      </c>
      <c r="C464" s="1" t="s">
        <v>33</v>
      </c>
      <c r="D464" s="1">
        <v>26</v>
      </c>
      <c r="E464" s="4">
        <f>(F464-5)</f>
        <v>78</v>
      </c>
      <c r="F464">
        <v>83</v>
      </c>
      <c r="G464">
        <v>255</v>
      </c>
      <c r="H464" t="s">
        <v>594</v>
      </c>
      <c r="I464" s="1" t="s">
        <v>587</v>
      </c>
      <c r="J464" s="1" t="s">
        <v>62</v>
      </c>
      <c r="K464" s="1">
        <v>73</v>
      </c>
      <c r="L464" s="1">
        <v>28</v>
      </c>
      <c r="M464" s="1">
        <v>1194</v>
      </c>
      <c r="N464" s="12">
        <v>136</v>
      </c>
      <c r="O464" s="12">
        <v>254</v>
      </c>
      <c r="P464" s="12">
        <v>0.53500000000000003</v>
      </c>
      <c r="Q464" s="7">
        <v>0</v>
      </c>
      <c r="R464" s="7">
        <v>0</v>
      </c>
      <c r="S464" s="7"/>
      <c r="T464" s="1">
        <v>136</v>
      </c>
      <c r="U464" s="1">
        <v>254</v>
      </c>
      <c r="V464" s="1">
        <v>0.53500000000000003</v>
      </c>
      <c r="W464" s="1">
        <v>0.53500000000000003</v>
      </c>
      <c r="X464" s="16">
        <v>22</v>
      </c>
      <c r="Y464" s="16">
        <v>46</v>
      </c>
      <c r="Z464" s="16">
        <v>0.47799999999999998</v>
      </c>
      <c r="AA464" s="20">
        <v>112</v>
      </c>
      <c r="AB464" s="20">
        <v>208</v>
      </c>
      <c r="AC464" s="20">
        <v>320</v>
      </c>
      <c r="AD464" s="32">
        <v>34</v>
      </c>
      <c r="AE464" s="34">
        <v>41</v>
      </c>
      <c r="AF464" s="30">
        <v>66</v>
      </c>
      <c r="AG464" s="1">
        <v>51</v>
      </c>
      <c r="AH464" s="1">
        <v>111</v>
      </c>
      <c r="AI464" s="1">
        <v>294</v>
      </c>
      <c r="AJ464" s="1"/>
      <c r="AK464" s="4">
        <f>(AVERAGE(AM464:BB464)/0.87)*0.85+10</f>
        <v>76.954991881835113</v>
      </c>
      <c r="AL464" s="4">
        <f>AVERAGE(AM464:BB464)</f>
        <v>68.530403455525359</v>
      </c>
      <c r="AM464" s="14">
        <f>((P464*100)*0.5+(N464/6.59)*0.5)*0.66+45</f>
        <v>69.465318664643405</v>
      </c>
      <c r="AN464" s="10">
        <f>(BS464-MIN(BS$2:BS$493))/(MAX(BS$2:BS$493)-MIN(BS$2:BS$493))*61 +45</f>
        <v>45</v>
      </c>
      <c r="AO464" s="18">
        <f>IF(Y464&gt;50,((Z464*107)*0.9+(X464/5)*0.1)*0.7+30,((Z464*90)*0.5+(X464/5)*0.5)*0.7+40)</f>
        <v>56.596999999999994</v>
      </c>
      <c r="AP464" s="39">
        <f>((AZ464/0.96)*0.4+(AS464/0.96)*0.3+(T464/6.3)*0.4)*0.6+40</f>
        <v>79.276370937398582</v>
      </c>
      <c r="AQ464" s="37">
        <f>(AE464/1.5)*0.57+47</f>
        <v>62.58</v>
      </c>
      <c r="AR464" s="24">
        <f>((AF464/1.8)*0.8+(F464/0.8)*0.2)*0.73+40</f>
        <v>76.560833333333335</v>
      </c>
      <c r="AS464" s="22">
        <f>((AA464/3)*0.6+(AC464/9)*0.2+(AZ464/0.96)*0.2)*0.75+40</f>
        <v>74.690210847429114</v>
      </c>
      <c r="AT464" s="26">
        <f>((AB464/7)*0.65+(AC464/9)*0.2+(AZ464/0.96)*0.25)*0.6+47</f>
        <v>75.412115609333867</v>
      </c>
      <c r="AU464" s="43">
        <f>((AD464/5.5)*0.95+(AY464/0.95)*0.17)*0.67+40</f>
        <v>52.34361347996412</v>
      </c>
      <c r="AV464" s="37">
        <f>(((AG464-321)/-3.21)*0.1+(AU464/0.95)*0.57+(AS464/0.95)*0.2+(AI464/20)*0.2)*0.6+40</f>
        <v>75.088982773898636</v>
      </c>
      <c r="AW464" s="42">
        <f>((AQ464/0.95)*0.4+(AS464/0.95)*0.2+(AR464/0.95)*0.2+(AY464/0.95)*0.2)*0.71+30</f>
        <v>81.799599794159846</v>
      </c>
      <c r="AX464" s="45">
        <f>(BI464*0.3+BK464*0.2+BM464*0.2+AY464*0.1+BN464*0.2)*0.8+30</f>
        <v>64.395553058061751</v>
      </c>
      <c r="AY464" s="47">
        <f>(BI464*0.2+BK464*0.2+BM464*0.2+(AQ464/0.96)*0.45)*0.79+30</f>
        <v>70.13557416044776</v>
      </c>
      <c r="AZ464" s="28">
        <f>(BI464*0.2+BJ464*0.3+(AC464/11)*0.3+(AR464/0.96)*0.1+BM464*0.1+(AY464/0.96)*0.1)*0.65+40</f>
        <v>80.364016090212971</v>
      </c>
      <c r="BA464" s="49">
        <f>IF(C464="C",(((AY464/0.95)*0.35+(AU464/0.95)*0.2+BK464*0.45)*0.55+30),IF(C464="PF",(((AY464/0.95)*0.4+(AU464/0.95)*0.25+BK464*0.35)*0.65+35),(((T464/6.3)*0.1+(AY464/0.95)*0.35+(AU464/0.95)*0.2+BK464*0.35)*0.65+40)))</f>
        <v>53.366271588086576</v>
      </c>
      <c r="BB464" s="45">
        <f>(BL464*0.3+BJ464*0.3+BI464*0.1+BN464*0.1+(AH464/2.8)*0.25)*0.62+40</f>
        <v>79.410994951435782</v>
      </c>
      <c r="BC464" s="5">
        <f>((D464-39)/-0.2)*0.5+50</f>
        <v>82.5</v>
      </c>
      <c r="BD464" s="5">
        <f>((F464-69)/0.19)*0.45+55</f>
        <v>88.15789473684211</v>
      </c>
      <c r="BE464" s="5">
        <f>((F464-85)/-0.16)*0.45+55</f>
        <v>60.625</v>
      </c>
      <c r="BF464" s="5">
        <f>((G464-161)/1.34)*0.45+55</f>
        <v>86.567164179104481</v>
      </c>
      <c r="BG464" s="5">
        <f>((G464-295)/-1.34)*0.45+55</f>
        <v>68.432835820895519</v>
      </c>
      <c r="BH464" s="5">
        <f>(M464/29.81)*0.45+55</f>
        <v>73.024152968802412</v>
      </c>
      <c r="BI464" s="5">
        <f>((D464-39)/-0.2)</f>
        <v>65</v>
      </c>
      <c r="BJ464" s="5">
        <f>((F464-69)/0.19)</f>
        <v>73.684210526315795</v>
      </c>
      <c r="BK464" s="5">
        <f>((F464-85)/-0.16)</f>
        <v>12.5</v>
      </c>
      <c r="BL464" s="5">
        <f>((G464-161)/1.34)</f>
        <v>70.149253731343279</v>
      </c>
      <c r="BM464" s="5">
        <f>((G464-295)/-1.34)</f>
        <v>29.850746268656714</v>
      </c>
      <c r="BN464" s="5">
        <f>(M464/29.81)</f>
        <v>40.053673264005369</v>
      </c>
      <c r="BP464" s="51" t="s">
        <v>786</v>
      </c>
      <c r="BQ464" s="51" t="s">
        <v>790</v>
      </c>
      <c r="BS464">
        <v>45</v>
      </c>
    </row>
    <row r="465" spans="1:71" x14ac:dyDescent="0.25">
      <c r="A465" s="1">
        <v>377</v>
      </c>
      <c r="B465" s="1" t="s">
        <v>441</v>
      </c>
      <c r="C465" s="1" t="s">
        <v>33</v>
      </c>
      <c r="D465" s="1">
        <v>27</v>
      </c>
      <c r="E465" s="4">
        <f>(F465-5)</f>
        <v>79</v>
      </c>
      <c r="F465">
        <v>84</v>
      </c>
      <c r="G465">
        <v>250</v>
      </c>
      <c r="H465" t="s">
        <v>586</v>
      </c>
      <c r="I465" s="1" t="s">
        <v>757</v>
      </c>
      <c r="J465" s="1" t="s">
        <v>36</v>
      </c>
      <c r="K465" s="1">
        <v>5</v>
      </c>
      <c r="L465" s="1">
        <v>0</v>
      </c>
      <c r="M465" s="1">
        <v>23</v>
      </c>
      <c r="N465" s="12">
        <v>3</v>
      </c>
      <c r="O465" s="12">
        <v>8</v>
      </c>
      <c r="P465" s="12">
        <v>0.375</v>
      </c>
      <c r="Q465" s="7">
        <v>0</v>
      </c>
      <c r="R465" s="7">
        <v>0</v>
      </c>
      <c r="S465" s="7"/>
      <c r="T465" s="1">
        <v>3</v>
      </c>
      <c r="U465" s="1">
        <v>8</v>
      </c>
      <c r="V465" s="1">
        <v>0.375</v>
      </c>
      <c r="W465" s="1">
        <v>0.375</v>
      </c>
      <c r="X465" s="16">
        <v>2</v>
      </c>
      <c r="Y465" s="16">
        <v>2</v>
      </c>
      <c r="Z465" s="16">
        <v>1</v>
      </c>
      <c r="AA465" s="20">
        <v>2</v>
      </c>
      <c r="AB465" s="20">
        <v>3</v>
      </c>
      <c r="AC465" s="20">
        <v>5</v>
      </c>
      <c r="AD465" s="32">
        <v>0</v>
      </c>
      <c r="AE465" s="34">
        <v>1</v>
      </c>
      <c r="AF465" s="30">
        <v>0</v>
      </c>
      <c r="AG465" s="1">
        <v>2</v>
      </c>
      <c r="AH465" s="1">
        <v>8</v>
      </c>
      <c r="AI465" s="1">
        <v>8</v>
      </c>
      <c r="AJ465" s="1"/>
      <c r="AK465" s="4">
        <f>(AVERAGE(AM465:BB465)/0.87)*0.85+10</f>
        <v>68.408886777089009</v>
      </c>
      <c r="AL465" s="4">
        <f>AVERAGE(AM465:BB465)</f>
        <v>59.783213524785225</v>
      </c>
      <c r="AM465" s="14">
        <f>((P465*100)*0.5+(N465/6.59)*0.5)*0.66+45</f>
        <v>57.525227617602425</v>
      </c>
      <c r="AN465" s="10">
        <f>(BS465-MIN(BS$2:BS$493))/(MAX(BS$2:BS$493)-MIN(BS$2:BS$493))*61 +45</f>
        <v>45</v>
      </c>
      <c r="AO465" s="18">
        <f>IF(Y465&gt;50,((Z465*107)*0.9+(X465/5)*0.1)*0.7+30,((Z465*90)*0.5+(X465/5)*0.5)*0.7+40)</f>
        <v>71.64</v>
      </c>
      <c r="AP465" s="39">
        <f>((AZ465/0.96)*0.4+(AS465/0.96)*0.3+(T465/6.3)*0.4)*0.6+40</f>
        <v>68.214404694811051</v>
      </c>
      <c r="AQ465" s="37">
        <f>(AE465/1.5)*0.57+47</f>
        <v>47.38</v>
      </c>
      <c r="AR465" s="24">
        <f>((AF465/1.8)*0.8+(F465/0.8)*0.2)*0.73+40</f>
        <v>55.33</v>
      </c>
      <c r="AS465" s="22">
        <f>((AA465/3)*0.6+(AC465/9)*0.2+(AZ465/0.96)*0.2)*0.75+40</f>
        <v>51.86766563013073</v>
      </c>
      <c r="AT465" s="26">
        <f>((AB465/7)*0.65+(AC465/9)*0.2+(AZ465/0.96)*0.25)*0.6+47</f>
        <v>58.718141820606917</v>
      </c>
      <c r="AU465" s="43">
        <f>((AD465/5.5)*0.95+(AY465/0.95)*0.17)*0.67+40</f>
        <v>47.591600023026317</v>
      </c>
      <c r="AV465" s="37">
        <f>(((AG465-321)/-3.21)*0.1+(AU465/0.95)*0.57+(AS465/0.95)*0.2+(AI465/20)*0.2)*0.6+40</f>
        <v>69.695297962946427</v>
      </c>
      <c r="AW465" s="42">
        <f>((AQ465/0.95)*0.4+(AS465/0.95)*0.2+(AR465/0.95)*0.2+(AY465/0.95)*0.2)*0.71+30</f>
        <v>69.651862071760632</v>
      </c>
      <c r="AX465" s="45">
        <f>(BI465*0.3+BK465*0.2+BM465*0.2+AY465*0.1+BN465*0.2)*0.8+30</f>
        <v>55.962092947510854</v>
      </c>
      <c r="AY465" s="47">
        <f>(BI465*0.2+BK465*0.2+BM465*0.2+(AQ465/0.96)*0.45)*0.79+30</f>
        <v>63.318876399253732</v>
      </c>
      <c r="AZ465" s="28">
        <f>(BI465*0.2+BJ465*0.3+(AC465/11)*0.3+(AR465/0.96)*0.1+BM465*0.1+(AY465/0.96)*0.1)*0.65+40</f>
        <v>73.499726699503299</v>
      </c>
      <c r="BA465" s="49">
        <f>IF(C465="C",(((AY465/0.95)*0.35+(AU465/0.95)*0.2+BK465*0.45)*0.55+30),IF(C465="PF",(((AY465/0.95)*0.4+(AU465/0.95)*0.25+BK465*0.35)*0.65+35),(((T465/6.3)*0.1+(AY465/0.95)*0.35+(AU465/0.95)*0.2+BK465*0.35)*0.65+40)))</f>
        <v>49.887885220409729</v>
      </c>
      <c r="BB465" s="45">
        <f>(BL465*0.3+BJ465*0.3+BI465*0.1+BN465*0.1+(AH465/2.8)*0.25)*0.62+40</f>
        <v>71.248635309001301</v>
      </c>
      <c r="BC465" s="5">
        <f>((D465-39)/-0.2)*0.5+50</f>
        <v>80</v>
      </c>
      <c r="BD465" s="5">
        <f>((F465-69)/0.19)*0.45+55</f>
        <v>90.526315789473685</v>
      </c>
      <c r="BE465" s="5">
        <f>((F465-85)/-0.16)*0.45+55</f>
        <v>57.8125</v>
      </c>
      <c r="BF465" s="5">
        <f>((G465-161)/1.34)*0.45+55</f>
        <v>84.888059701492537</v>
      </c>
      <c r="BG465" s="5">
        <f>((G465-295)/-1.34)*0.45+55</f>
        <v>70.111940298507463</v>
      </c>
      <c r="BH465" s="5">
        <f>(M465/29.81)*0.45+55</f>
        <v>55.347198926534723</v>
      </c>
      <c r="BI465" s="5">
        <f>((D465-39)/-0.2)</f>
        <v>60</v>
      </c>
      <c r="BJ465" s="5">
        <f>((F465-69)/0.19)</f>
        <v>78.94736842105263</v>
      </c>
      <c r="BK465" s="5">
        <f>((F465-85)/-0.16)</f>
        <v>6.25</v>
      </c>
      <c r="BL465" s="5">
        <f>((G465-161)/1.34)</f>
        <v>66.417910447761187</v>
      </c>
      <c r="BM465" s="5">
        <f>((G465-295)/-1.34)</f>
        <v>33.582089552238806</v>
      </c>
      <c r="BN465" s="5">
        <f>(M465/29.81)</f>
        <v>0.7715531700771554</v>
      </c>
      <c r="BP465" s="51" t="s">
        <v>796</v>
      </c>
      <c r="BQ465" s="51" t="s">
        <v>790</v>
      </c>
      <c r="BS465">
        <v>45</v>
      </c>
    </row>
    <row r="466" spans="1:71" x14ac:dyDescent="0.25">
      <c r="A466" s="1">
        <v>309</v>
      </c>
      <c r="B466" s="1" t="s">
        <v>371</v>
      </c>
      <c r="C466" s="1" t="s">
        <v>25</v>
      </c>
      <c r="D466" s="1">
        <v>22</v>
      </c>
      <c r="E466" s="4">
        <f>(F466-5)</f>
        <v>77</v>
      </c>
      <c r="F466">
        <v>82</v>
      </c>
      <c r="G466">
        <v>255</v>
      </c>
      <c r="H466" t="s">
        <v>603</v>
      </c>
      <c r="I466" s="1" t="s">
        <v>587</v>
      </c>
      <c r="J466" s="1" t="s">
        <v>34</v>
      </c>
      <c r="K466" s="1">
        <v>32</v>
      </c>
      <c r="L466" s="1">
        <v>2</v>
      </c>
      <c r="M466" s="1">
        <v>485</v>
      </c>
      <c r="N466" s="12">
        <v>88</v>
      </c>
      <c r="O466" s="12">
        <v>165</v>
      </c>
      <c r="P466" s="12">
        <v>0.53300000000000003</v>
      </c>
      <c r="Q466" s="7">
        <v>0</v>
      </c>
      <c r="R466" s="7">
        <v>2</v>
      </c>
      <c r="S466" s="7">
        <v>0</v>
      </c>
      <c r="T466" s="1">
        <v>88</v>
      </c>
      <c r="U466" s="1">
        <v>163</v>
      </c>
      <c r="V466" s="1">
        <v>0.54</v>
      </c>
      <c r="W466" s="1">
        <v>0.53300000000000003</v>
      </c>
      <c r="X466" s="16">
        <v>25</v>
      </c>
      <c r="Y466" s="16">
        <v>40</v>
      </c>
      <c r="Z466" s="16">
        <v>0.625</v>
      </c>
      <c r="AA466" s="20">
        <v>53</v>
      </c>
      <c r="AB466" s="20">
        <v>112</v>
      </c>
      <c r="AC466" s="20">
        <v>165</v>
      </c>
      <c r="AD466" s="32">
        <v>14</v>
      </c>
      <c r="AE466" s="34">
        <v>16</v>
      </c>
      <c r="AF466" s="30">
        <v>16</v>
      </c>
      <c r="AG466" s="1">
        <v>31</v>
      </c>
      <c r="AH466" s="1">
        <v>72</v>
      </c>
      <c r="AI466" s="1">
        <v>201</v>
      </c>
      <c r="AJ466" s="1"/>
      <c r="AK466" s="4">
        <f>(AVERAGE(AM466:BB466)/0.87)*0.85+10</f>
        <v>73.995760627168636</v>
      </c>
      <c r="AL466" s="4">
        <f>AVERAGE(AM466:BB466)</f>
        <v>65.501543230160834</v>
      </c>
      <c r="AM466" s="14">
        <f>((P466*100)*0.5+(N466/6.59)*0.5)*0.66+45</f>
        <v>66.995676783004555</v>
      </c>
      <c r="AN466" s="10">
        <f>(BS466-MIN(BS$2:BS$493))/(MAX(BS$2:BS$493)-MIN(BS$2:BS$493))*61 +45</f>
        <v>45</v>
      </c>
      <c r="AO466" s="18">
        <f>IF(Y466&gt;50,((Z466*107)*0.9+(X466/5)*0.1)*0.7+30,((Z466*90)*0.5+(X466/5)*0.5)*0.7+40)</f>
        <v>61.4375</v>
      </c>
      <c r="AP466" s="39">
        <f>((AZ466/0.96)*0.4+(AS466/0.96)*0.3+(T466/6.3)*0.4)*0.6+40</f>
        <v>74.677822637762389</v>
      </c>
      <c r="AQ466" s="37">
        <f>(AE466/1.5)*0.57+47</f>
        <v>53.08</v>
      </c>
      <c r="AR466" s="24">
        <f>((AF466/1.8)*0.8+(F466/0.8)*0.2)*0.73+40</f>
        <v>60.156111111111109</v>
      </c>
      <c r="AS466" s="22">
        <f>((AA466/3)*0.6+(AC466/9)*0.2+(AZ466/0.96)*0.2)*0.75+40</f>
        <v>62.906540803010593</v>
      </c>
      <c r="AT466" s="26">
        <f>((AB466/7)*0.65+(AC466/9)*0.2+(AZ466/0.96)*0.25)*0.6+47</f>
        <v>67.646540803010595</v>
      </c>
      <c r="AU466" s="43">
        <f>((AD466/5.5)*0.95+(AY466/0.95)*0.17)*0.67+40</f>
        <v>50.104545508971292</v>
      </c>
      <c r="AV466" s="37">
        <f>(((AG466-321)/-3.21)*0.1+(AU466/0.95)*0.57+(AS466/0.95)*0.2+(AI466/20)*0.2)*0.6+40</f>
        <v>72.610286495484019</v>
      </c>
      <c r="AW466" s="42">
        <f>((AQ466/0.95)*0.4+(AS466/0.95)*0.2+(AR466/0.95)*0.2+(AY466/0.95)*0.2)*0.71+30</f>
        <v>74.840275305356698</v>
      </c>
      <c r="AX466" s="45">
        <f>(BI466*0.3+BK466*0.2+BM466*0.2+AY466*0.1+BN466*0.2)*0.8+30</f>
        <v>66.440481140081204</v>
      </c>
      <c r="AY466" s="47">
        <f>(BI466*0.2+BK466*0.2+BM466*0.2+(AQ466/0.96)*0.45)*0.79+30</f>
        <v>70.765105410447774</v>
      </c>
      <c r="AZ466" s="28">
        <f>(BI466*0.2+BJ466*0.3+(AC466/11)*0.3+(AR466/0.96)*0.1+BM466*0.1+(AY466/0.96)*0.1)*0.65+40</f>
        <v>78.121861139267793</v>
      </c>
      <c r="BA466" s="49">
        <f>IF(C466="C",(((AY466/0.95)*0.35+(AU466/0.95)*0.2+BK466*0.45)*0.55+30),IF(C466="PF",(((AY466/0.95)*0.4+(AU466/0.95)*0.25+BK466*0.35)*0.65+35),(((T466/6.3)*0.1+(AY466/0.95)*0.35+(AU466/0.95)*0.2+BK466*0.35)*0.65+40)))</f>
        <v>67.203431370446594</v>
      </c>
      <c r="BB466" s="45">
        <f>(BL466*0.3+BJ466*0.3+BI466*0.1+BN466*0.1+(AH466/2.8)*0.25)*0.62+40</f>
        <v>76.038513174618686</v>
      </c>
      <c r="BC466" s="5">
        <f>((D466-39)/-0.2)*0.5+50</f>
        <v>92.5</v>
      </c>
      <c r="BD466" s="5">
        <f>((F466-69)/0.19)*0.45+55</f>
        <v>85.78947368421052</v>
      </c>
      <c r="BE466" s="5">
        <f>((F466-85)/-0.16)*0.45+55</f>
        <v>63.4375</v>
      </c>
      <c r="BF466" s="5">
        <f>((G466-161)/1.34)*0.45+55</f>
        <v>86.567164179104481</v>
      </c>
      <c r="BG466" s="5">
        <f>((G466-295)/-1.34)*0.45+55</f>
        <v>68.432835820895519</v>
      </c>
      <c r="BH466" s="5">
        <f>(M466/29.81)*0.45+55</f>
        <v>62.321368668232139</v>
      </c>
      <c r="BI466" s="5">
        <f>((D466-39)/-0.2)</f>
        <v>85</v>
      </c>
      <c r="BJ466" s="5">
        <f>((F466-69)/0.19)</f>
        <v>68.421052631578945</v>
      </c>
      <c r="BK466" s="5">
        <f>((F466-85)/-0.16)</f>
        <v>18.75</v>
      </c>
      <c r="BL466" s="5">
        <f>((G466-161)/1.34)</f>
        <v>70.149253731343279</v>
      </c>
      <c r="BM466" s="5">
        <f>((G466-295)/-1.34)</f>
        <v>29.850746268656714</v>
      </c>
      <c r="BN466" s="5">
        <f>(M466/29.81)</f>
        <v>16.269708151626972</v>
      </c>
      <c r="BP466" s="51" t="s">
        <v>795</v>
      </c>
      <c r="BQ466" s="51" t="s">
        <v>790</v>
      </c>
      <c r="BS466">
        <v>45</v>
      </c>
    </row>
    <row r="467" spans="1:71" x14ac:dyDescent="0.25">
      <c r="A467" s="1">
        <v>326</v>
      </c>
      <c r="B467" s="1" t="s">
        <v>388</v>
      </c>
      <c r="C467" s="1" t="s">
        <v>33</v>
      </c>
      <c r="D467" s="1">
        <v>37</v>
      </c>
      <c r="E467" s="4">
        <f>(F467-5)</f>
        <v>77</v>
      </c>
      <c r="F467">
        <v>82</v>
      </c>
      <c r="G467">
        <v>250</v>
      </c>
      <c r="H467" t="s">
        <v>593</v>
      </c>
      <c r="I467" s="1" t="s">
        <v>587</v>
      </c>
      <c r="J467" s="1" t="s">
        <v>77</v>
      </c>
      <c r="K467" s="1">
        <v>23</v>
      </c>
      <c r="L467" s="1">
        <v>0</v>
      </c>
      <c r="M467" s="1">
        <v>128</v>
      </c>
      <c r="N467" s="12">
        <v>13</v>
      </c>
      <c r="O467" s="12">
        <v>30</v>
      </c>
      <c r="P467" s="12">
        <v>0.433</v>
      </c>
      <c r="Q467" s="7">
        <v>0</v>
      </c>
      <c r="R467" s="7">
        <v>0</v>
      </c>
      <c r="S467" s="7"/>
      <c r="T467" s="1">
        <v>13</v>
      </c>
      <c r="U467" s="1">
        <v>30</v>
      </c>
      <c r="V467" s="1">
        <v>0.433</v>
      </c>
      <c r="W467" s="1">
        <v>0.433</v>
      </c>
      <c r="X467" s="16">
        <v>1</v>
      </c>
      <c r="Y467" s="16">
        <v>3</v>
      </c>
      <c r="Z467" s="16">
        <v>0.33300000000000002</v>
      </c>
      <c r="AA467" s="20">
        <v>11</v>
      </c>
      <c r="AB467" s="20">
        <v>27</v>
      </c>
      <c r="AC467" s="20">
        <v>38</v>
      </c>
      <c r="AD467" s="32">
        <v>3</v>
      </c>
      <c r="AE467" s="34">
        <v>4</v>
      </c>
      <c r="AF467" s="30">
        <v>5</v>
      </c>
      <c r="AG467" s="1">
        <v>7</v>
      </c>
      <c r="AH467" s="1">
        <v>16</v>
      </c>
      <c r="AI467" s="1">
        <v>27</v>
      </c>
      <c r="AJ467" s="1"/>
      <c r="AK467" s="4">
        <f>(AVERAGE(AM467:BB467)/0.87)*0.85+10</f>
        <v>65.761285519934944</v>
      </c>
      <c r="AL467" s="4">
        <f>AVERAGE(AM467:BB467)</f>
        <v>57.07331576746283</v>
      </c>
      <c r="AM467" s="14">
        <f>((P467*100)*0.5+(N467/6.59)*0.5)*0.66+45</f>
        <v>59.939986342943854</v>
      </c>
      <c r="AN467" s="10">
        <f>(BS467-MIN(BS$2:BS$493))/(MAX(BS$2:BS$493)-MIN(BS$2:BS$493))*61 +45</f>
        <v>45</v>
      </c>
      <c r="AO467" s="18">
        <f>IF(Y467&gt;50,((Z467*107)*0.9+(X467/5)*0.1)*0.7+30,((Z467*90)*0.5+(X467/5)*0.5)*0.7+40)</f>
        <v>50.5595</v>
      </c>
      <c r="AP467" s="39">
        <f>((AZ467/0.96)*0.4+(AS467/0.96)*0.3+(T467/6.3)*0.4)*0.6+40</f>
        <v>66.645984689576522</v>
      </c>
      <c r="AQ467" s="37">
        <f>(AE467/1.5)*0.57+47</f>
        <v>48.52</v>
      </c>
      <c r="AR467" s="24">
        <f>((AF467/1.8)*0.8+(F467/0.8)*0.2)*0.73+40</f>
        <v>56.587222222222223</v>
      </c>
      <c r="AS467" s="22">
        <f>((AA467/3)*0.6+(AC467/9)*0.2+(AZ467/0.96)*0.2)*0.75+40</f>
        <v>52.477806952543645</v>
      </c>
      <c r="AT467" s="26">
        <f>((AB467/7)*0.65+(AC467/9)*0.2+(AZ467/0.96)*0.25)*0.6+47</f>
        <v>59.205426000162689</v>
      </c>
      <c r="AU467" s="43">
        <f>((AD467/5.5)*0.95+(AY467/0.95)*0.17)*0.67+40</f>
        <v>47.279019837918661</v>
      </c>
      <c r="AV467" s="37">
        <f>(((AG467-321)/-3.21)*0.1+(AU467/0.95)*0.57+(AS467/0.95)*0.2+(AI467/20)*0.2)*0.6+40</f>
        <v>69.680381635213536</v>
      </c>
      <c r="AW467" s="42">
        <f>((AQ467/0.95)*0.4+(AS467/0.95)*0.2+(AR467/0.95)*0.2+(AY467/0.95)*0.2)*0.71+30</f>
        <v>69.449253451590295</v>
      </c>
      <c r="AX467" s="45">
        <f>(BI467*0.3+BK467*0.2+BM467*0.2+AY467*0.1+BN467*0.2)*0.8+30</f>
        <v>46.085434719567218</v>
      </c>
      <c r="AY467" s="47">
        <f>(BI467*0.2+BK467*0.2+BM467*0.2+(AQ467/0.96)*0.45)*0.79+30</f>
        <v>57.816032649253735</v>
      </c>
      <c r="AZ467" s="28">
        <f>(BI467*0.2+BJ467*0.3+(AC467/11)*0.3+(AR467/0.96)*0.1+BM467*0.1+(AY467/0.96)*0.1)*0.65+40</f>
        <v>65.244631162945964</v>
      </c>
      <c r="BA467" s="49">
        <f>IF(C467="C",(((AY467/0.95)*0.35+(AU467/0.95)*0.2+BK467*0.45)*0.55+30),IF(C467="PF",(((AY467/0.95)*0.4+(AU467/0.95)*0.25+BK467*0.35)*0.65+35),(((T467/6.3)*0.1+(AY467/0.95)*0.35+(AU467/0.95)*0.2+BK467*0.35)*0.65+40)))</f>
        <v>51.830391807528841</v>
      </c>
      <c r="BB467" s="45">
        <f>(BL467*0.3+BJ467*0.3+BI467*0.1+BN467*0.1+(AH467/2.8)*0.25)*0.62+40</f>
        <v>66.851980807938176</v>
      </c>
      <c r="BC467" s="5">
        <f>((D467-39)/-0.2)*0.5+50</f>
        <v>55</v>
      </c>
      <c r="BD467" s="5">
        <f>((F467-69)/0.19)*0.45+55</f>
        <v>85.78947368421052</v>
      </c>
      <c r="BE467" s="5">
        <f>((F467-85)/-0.16)*0.45+55</f>
        <v>63.4375</v>
      </c>
      <c r="BF467" s="5">
        <f>((G467-161)/1.34)*0.45+55</f>
        <v>84.888059701492537</v>
      </c>
      <c r="BG467" s="5">
        <f>((G467-295)/-1.34)*0.45+55</f>
        <v>70.111940298507463</v>
      </c>
      <c r="BH467" s="5">
        <f>(M467/29.81)*0.45+55</f>
        <v>56.932237504193225</v>
      </c>
      <c r="BI467" s="5">
        <f>((D467-39)/-0.2)</f>
        <v>10</v>
      </c>
      <c r="BJ467" s="5">
        <f>((F467-69)/0.19)</f>
        <v>68.421052631578945</v>
      </c>
      <c r="BK467" s="5">
        <f>((F467-85)/-0.16)</f>
        <v>18.75</v>
      </c>
      <c r="BL467" s="5">
        <f>((G467-161)/1.34)</f>
        <v>66.417910447761187</v>
      </c>
      <c r="BM467" s="5">
        <f>((G467-295)/-1.34)</f>
        <v>33.582089552238806</v>
      </c>
      <c r="BN467" s="5">
        <f>(M467/29.81)</f>
        <v>4.2938611204293862</v>
      </c>
      <c r="BP467" s="51" t="s">
        <v>781</v>
      </c>
      <c r="BQ467" s="51" t="s">
        <v>787</v>
      </c>
      <c r="BS467">
        <v>45</v>
      </c>
    </row>
    <row r="468" spans="1:71" x14ac:dyDescent="0.25">
      <c r="A468" s="1">
        <v>344</v>
      </c>
      <c r="B468" s="1" t="s">
        <v>406</v>
      </c>
      <c r="C468" s="1" t="s">
        <v>25</v>
      </c>
      <c r="D468" s="1">
        <v>20</v>
      </c>
      <c r="E468" s="4">
        <f>(F468-5)</f>
        <v>78</v>
      </c>
      <c r="F468">
        <v>83</v>
      </c>
      <c r="G468">
        <v>228</v>
      </c>
      <c r="H468" t="s">
        <v>593</v>
      </c>
      <c r="I468" s="1" t="s">
        <v>587</v>
      </c>
      <c r="J468" s="1" t="s">
        <v>43</v>
      </c>
      <c r="K468" s="1">
        <v>75</v>
      </c>
      <c r="L468" s="1">
        <v>71</v>
      </c>
      <c r="M468" s="1">
        <v>2311</v>
      </c>
      <c r="N468" s="12">
        <v>302</v>
      </c>
      <c r="O468" s="12">
        <v>653</v>
      </c>
      <c r="P468" s="12">
        <v>0.46200000000000002</v>
      </c>
      <c r="Q468" s="7">
        <v>0</v>
      </c>
      <c r="R468" s="7">
        <v>0</v>
      </c>
      <c r="S468" s="7"/>
      <c r="T468" s="1">
        <v>302</v>
      </c>
      <c r="U468" s="1">
        <v>653</v>
      </c>
      <c r="V468" s="1">
        <v>0.46200000000000002</v>
      </c>
      <c r="W468" s="1">
        <v>0.46200000000000002</v>
      </c>
      <c r="X468" s="16">
        <v>140</v>
      </c>
      <c r="Y468" s="16">
        <v>230</v>
      </c>
      <c r="Z468" s="16">
        <v>0.60899999999999999</v>
      </c>
      <c r="AA468" s="20">
        <v>185</v>
      </c>
      <c r="AB468" s="20">
        <v>426</v>
      </c>
      <c r="AC468" s="20">
        <v>611</v>
      </c>
      <c r="AD468" s="32">
        <v>128</v>
      </c>
      <c r="AE468" s="34">
        <v>133</v>
      </c>
      <c r="AF468" s="30">
        <v>142</v>
      </c>
      <c r="AG468" s="1">
        <v>146</v>
      </c>
      <c r="AH468" s="1">
        <v>208</v>
      </c>
      <c r="AI468" s="1">
        <v>744</v>
      </c>
      <c r="AJ468" s="1"/>
      <c r="AK468" s="4">
        <f>(AVERAGE(AM468:BB468)/0.87)*0.85+10</f>
        <v>90.904551158192945</v>
      </c>
      <c r="AL468" s="4">
        <f>AVERAGE(AM468:BB468)</f>
        <v>82.808187656032771</v>
      </c>
      <c r="AM468" s="14">
        <f>((P468*100)*0.5+(N468/6.59)*0.5)*0.66+45</f>
        <v>75.368913505311085</v>
      </c>
      <c r="AN468" s="10">
        <f>(BS468-MIN(BS$2:BS$493))/(MAX(BS$2:BS$493)-MIN(BS$2:BS$493))*61 +45</f>
        <v>45</v>
      </c>
      <c r="AO468" s="18">
        <f>IF(Y468&gt;50,((Z468*107)*0.9+(X468/5)*0.1)*0.7+30,((Z468*90)*0.5+(X468/5)*0.5)*0.7+40)</f>
        <v>73.012689999999992</v>
      </c>
      <c r="AP468" s="39">
        <f>((AZ468/0.96)*0.4+(AS468/0.96)*0.3+(T468/6.3)*0.4)*0.6+40</f>
        <v>91.689412234461258</v>
      </c>
      <c r="AQ468" s="37">
        <v>94</v>
      </c>
      <c r="AR468" s="24">
        <v>94</v>
      </c>
      <c r="AS468" s="22">
        <f>((AA468/3)*0.6+(AC468/9)*0.2+(AZ468/0.96)*0.2)*0.7+41</f>
        <v>90.001568874458513</v>
      </c>
      <c r="AT468" s="26">
        <f>((AB468/7)*0.65+(AC468/9)*0.2+(AZ468/0.96)*0.25)*0.6+47</f>
        <v>93.449299984538868</v>
      </c>
      <c r="AU468" s="43">
        <f>((AD468/5.5)*0.95+(AY468/0.95)*0.17)*0.67+40</f>
        <v>65.566974395933016</v>
      </c>
      <c r="AV468" s="37">
        <f>(((AG468-321)/-3.21)*0.1+(AU468/0.95)*0.57+(AS468/0.95)*0.2+(AI468/20)*0.2)*0.6+40</f>
        <v>82.707758046166447</v>
      </c>
      <c r="AW468" s="42">
        <v>96</v>
      </c>
      <c r="AX468" s="45">
        <f>(BI468*0.3+BK468*0.2+BM468*0.2+AY468*0.1+BN468*0.2)*0.8+30</f>
        <v>82.379441311640392</v>
      </c>
      <c r="AY468" s="47">
        <f>(BI468*0.2+BK468*0.2+BM468*0.2+(AQ468/0.96)*0.45)*0.79+30</f>
        <v>89.694375000000008</v>
      </c>
      <c r="AZ468" s="28">
        <f>(BI468*0.2+BJ468*0.3+(AC468/11)*0.3+(AR468/0.96)*0.1+BM468*0.1+(AY468/0.96)*0.1)*0.65+40</f>
        <v>93.237424662953558</v>
      </c>
      <c r="BA468" s="49">
        <f>IF(C468="C",(((AY468/0.95)*0.35+(AU468/0.95)*0.2+BK468*0.45)*0.55+30),IF(C468="PF",(((AY468/0.95)*0.4+(AU468/0.95)*0.25+BK468*0.35)*0.65+35),(((T468/6.3)*0.1+(AY468/0.95)*0.35+(AU468/0.95)*0.2+BK468*0.35)*0.65+40)))</f>
        <v>73.607087725620119</v>
      </c>
      <c r="BB468" s="45">
        <f>(BL468*0.3+BJ468*0.3+BI468*0.1+BN468*0.1+(AH468/2.8)*0.25)*0.62+40</f>
        <v>85.216056755441116</v>
      </c>
      <c r="BC468" s="5">
        <f>((D468-39)/-0.2)*0.5+50</f>
        <v>97.5</v>
      </c>
      <c r="BD468" s="5">
        <f>((F468-69)/0.19)*0.45+55</f>
        <v>88.15789473684211</v>
      </c>
      <c r="BE468" s="5">
        <f>((F468-85)/-0.16)*0.45+55</f>
        <v>60.625</v>
      </c>
      <c r="BF468" s="5">
        <f>((G468-161)/1.34)*0.45+55</f>
        <v>77.5</v>
      </c>
      <c r="BG468" s="5">
        <f>((G468-295)/-1.34)*0.45+55</f>
        <v>77.5</v>
      </c>
      <c r="BH468" s="5">
        <f>(M468/29.81)*0.45+55</f>
        <v>89.885944313988603</v>
      </c>
      <c r="BI468" s="5">
        <f>((D468-39)/-0.2)</f>
        <v>95</v>
      </c>
      <c r="BJ468" s="5">
        <f>((F468-69)/0.19)</f>
        <v>73.684210526315795</v>
      </c>
      <c r="BK468" s="5">
        <f>((F468-85)/-0.16)</f>
        <v>12.5</v>
      </c>
      <c r="BL468" s="5">
        <f>((G468-161)/1.34)</f>
        <v>50</v>
      </c>
      <c r="BM468" s="5">
        <f>((G468-295)/-1.34)</f>
        <v>50</v>
      </c>
      <c r="BN468" s="5">
        <f>(M468/29.81)</f>
        <v>77.52432069775243</v>
      </c>
      <c r="BP468" s="51" t="s">
        <v>795</v>
      </c>
      <c r="BQ468" s="51" t="s">
        <v>787</v>
      </c>
      <c r="BS468">
        <v>45</v>
      </c>
    </row>
    <row r="469" spans="1:71" x14ac:dyDescent="0.25">
      <c r="A469" s="1">
        <v>364</v>
      </c>
      <c r="B469" s="1" t="s">
        <v>427</v>
      </c>
      <c r="C469" s="1" t="s">
        <v>33</v>
      </c>
      <c r="D469" s="1">
        <v>29</v>
      </c>
      <c r="E469" s="4">
        <f>(F469-5)</f>
        <v>78</v>
      </c>
      <c r="F469">
        <v>83</v>
      </c>
      <c r="G469">
        <v>295</v>
      </c>
      <c r="H469" t="s">
        <v>586</v>
      </c>
      <c r="I469" s="1" t="s">
        <v>686</v>
      </c>
      <c r="J469" s="1" t="s">
        <v>36</v>
      </c>
      <c r="K469" s="1">
        <v>31</v>
      </c>
      <c r="L469" s="1">
        <v>29</v>
      </c>
      <c r="M469" s="1">
        <v>815</v>
      </c>
      <c r="N469" s="12">
        <v>139</v>
      </c>
      <c r="O469" s="12">
        <v>328</v>
      </c>
      <c r="P469" s="12">
        <v>0.42399999999999999</v>
      </c>
      <c r="Q469" s="7">
        <v>0</v>
      </c>
      <c r="R469" s="7">
        <v>0</v>
      </c>
      <c r="S469" s="7"/>
      <c r="T469" s="1">
        <v>139</v>
      </c>
      <c r="U469" s="1">
        <v>328</v>
      </c>
      <c r="V469" s="1">
        <v>0.42399999999999999</v>
      </c>
      <c r="W469" s="1">
        <v>0.42399999999999999</v>
      </c>
      <c r="X469" s="16">
        <v>108</v>
      </c>
      <c r="Y469" s="16">
        <v>129</v>
      </c>
      <c r="Z469" s="16">
        <v>0.83699999999999997</v>
      </c>
      <c r="AA469" s="20">
        <v>89</v>
      </c>
      <c r="AB469" s="20">
        <v>145</v>
      </c>
      <c r="AC469" s="20">
        <v>234</v>
      </c>
      <c r="AD469" s="32">
        <v>27</v>
      </c>
      <c r="AE469" s="34">
        <v>19</v>
      </c>
      <c r="AF469" s="30">
        <v>12</v>
      </c>
      <c r="AG469" s="1">
        <v>42</v>
      </c>
      <c r="AH469" s="1">
        <v>59</v>
      </c>
      <c r="AI469" s="1">
        <v>386</v>
      </c>
      <c r="AJ469" s="1"/>
      <c r="AK469" s="4">
        <f>(AVERAGE(AM469:BB469)/0.87)*0.85+10</f>
        <v>73.712854531840236</v>
      </c>
      <c r="AL469" s="4">
        <f>AVERAGE(AM469:BB469)</f>
        <v>65.21198052082471</v>
      </c>
      <c r="AM469" s="14">
        <f>((P469*100)*0.5+(N469/6.59)*0.5)*0.66+45</f>
        <v>65.952546282245834</v>
      </c>
      <c r="AN469" s="10">
        <f>(BS469-MIN(BS$2:BS$493))/(MAX(BS$2:BS$493)-MIN(BS$2:BS$493))*61 +45</f>
        <v>45</v>
      </c>
      <c r="AO469" s="18">
        <f>IF(Y469&gt;50,((Z469*107)*0.9+(X469/5)*0.1)*0.7+30,((Z469*90)*0.5+(X469/5)*0.5)*0.7+40)</f>
        <v>87.934169999999995</v>
      </c>
      <c r="AP469" s="39">
        <f>((AZ469/0.96)*0.4+(AS469/0.96)*0.3+(T469/6.3)*0.4)*0.6+40</f>
        <v>76.438813368054753</v>
      </c>
      <c r="AQ469" s="37">
        <f>(AE469/1.5)*0.57+47</f>
        <v>54.22</v>
      </c>
      <c r="AR469" s="24">
        <f>((AF469/1.8)*0.8+(F469/0.8)*0.2)*0.73+40</f>
        <v>59.040833333333332</v>
      </c>
      <c r="AS469" s="22">
        <f>((AA469/3)*0.6+(AC469/9)*0.2+(AZ469/0.96)*0.2)*0.75+40</f>
        <v>68.667734418358975</v>
      </c>
      <c r="AT469" s="26">
        <f>((AB469/7)*0.65+(AC469/9)*0.2+(AZ469/0.96)*0.25)*0.6+47</f>
        <v>69.616305846930402</v>
      </c>
      <c r="AU469" s="43">
        <f>((AD469/5.5)*0.95+(AY469/0.95)*0.17)*0.67+40</f>
        <v>50.312726735346892</v>
      </c>
      <c r="AV469" s="37">
        <f>(((AG469-321)/-3.21)*0.1+(AU469/0.95)*0.57+(AS469/0.95)*0.2+(AI469/20)*0.2)*0.6+40</f>
        <v>74.317353980177216</v>
      </c>
      <c r="AW469" s="42">
        <f>((AQ469/0.95)*0.4+(AS469/0.95)*0.2+(AR469/0.95)*0.2+(AY469/0.95)*0.2)*0.71+30</f>
        <v>74.259443613937179</v>
      </c>
      <c r="AX469" s="45">
        <f>(BI469*0.3+BK469*0.2+BM469*0.2+AY469*0.1+BN469*0.2)*0.8+30</f>
        <v>53.170638516437435</v>
      </c>
      <c r="AY469" s="47">
        <f>(BI469*0.2+BK469*0.2+BM469*0.2+(AQ469/0.96)*0.45)*0.79+30</f>
        <v>59.953343750000002</v>
      </c>
      <c r="AZ469" s="28">
        <f>(BI469*0.2+BJ469*0.3+(AC469/11)*0.3+(AR469/0.96)*0.1+BM469*0.1+(AY469/0.96)*0.1)*0.65+40</f>
        <v>73.07350027749743</v>
      </c>
      <c r="BA469" s="49">
        <f>IF(C469="C",(((AY469/0.95)*0.35+(AU469/0.95)*0.2+BK469*0.45)*0.55+30),IF(C469="PF",(((AY469/0.95)*0.4+(AU469/0.95)*0.25+BK469*0.35)*0.65+35),(((T469/6.3)*0.1+(AY469/0.95)*0.35+(AU469/0.95)*0.2+BK469*0.35)*0.65+40)))</f>
        <v>51.067874855540168</v>
      </c>
      <c r="BB469" s="45">
        <f>(BL469*0.3+BJ469*0.3+BI469*0.1+BN469*0.1+(AH469/2.8)*0.25)*0.62+40</f>
        <v>80.366403355335677</v>
      </c>
      <c r="BC469" s="5">
        <f>((D469-39)/-0.2)*0.5+50</f>
        <v>75</v>
      </c>
      <c r="BD469" s="5">
        <f>((F469-69)/0.19)*0.45+55</f>
        <v>88.15789473684211</v>
      </c>
      <c r="BE469" s="5">
        <f>((F469-85)/-0.16)*0.45+55</f>
        <v>60.625</v>
      </c>
      <c r="BF469" s="5">
        <f>((G469-161)/1.34)*0.45+55</f>
        <v>100</v>
      </c>
      <c r="BG469" s="5">
        <f>((G469-295)/-1.34)*0.45+55</f>
        <v>55</v>
      </c>
      <c r="BH469" s="5">
        <f>(M469/29.81)*0.45+55</f>
        <v>67.302918483730295</v>
      </c>
      <c r="BI469" s="5">
        <f>((D469-39)/-0.2)</f>
        <v>50</v>
      </c>
      <c r="BJ469" s="5">
        <f>((F469-69)/0.19)</f>
        <v>73.684210526315795</v>
      </c>
      <c r="BK469" s="5">
        <f>((F469-85)/-0.16)</f>
        <v>12.5</v>
      </c>
      <c r="BL469" s="5">
        <f>((G469-161)/1.34)</f>
        <v>100</v>
      </c>
      <c r="BM469" s="5">
        <f>((G469-295)/-1.34)</f>
        <v>0</v>
      </c>
      <c r="BN469" s="5">
        <f>(M469/29.81)</f>
        <v>27.339818852733984</v>
      </c>
      <c r="BP469" s="51" t="s">
        <v>786</v>
      </c>
      <c r="BQ469" s="51" t="s">
        <v>790</v>
      </c>
      <c r="BS469">
        <v>45</v>
      </c>
    </row>
    <row r="470" spans="1:71" x14ac:dyDescent="0.25">
      <c r="A470" s="1">
        <v>268</v>
      </c>
      <c r="B470" s="1" t="s">
        <v>330</v>
      </c>
      <c r="C470" s="1" t="s">
        <v>33</v>
      </c>
      <c r="D470" s="1">
        <v>24</v>
      </c>
      <c r="E470" s="4">
        <f>(F470-5)</f>
        <v>79</v>
      </c>
      <c r="F470">
        <v>84</v>
      </c>
      <c r="G470">
        <v>260</v>
      </c>
      <c r="H470" t="s">
        <v>586</v>
      </c>
      <c r="I470" s="1" t="s">
        <v>734</v>
      </c>
      <c r="J470" s="1" t="s">
        <v>79</v>
      </c>
      <c r="K470" s="1">
        <v>16</v>
      </c>
      <c r="L470" s="1">
        <v>0</v>
      </c>
      <c r="M470" s="1">
        <v>72</v>
      </c>
      <c r="N470" s="12">
        <v>8</v>
      </c>
      <c r="O470" s="12">
        <v>12</v>
      </c>
      <c r="P470" s="12">
        <v>0.66700000000000004</v>
      </c>
      <c r="Q470" s="7">
        <v>0</v>
      </c>
      <c r="R470" s="7">
        <v>0</v>
      </c>
      <c r="S470" s="7"/>
      <c r="T470" s="1">
        <v>8</v>
      </c>
      <c r="U470" s="1">
        <v>12</v>
      </c>
      <c r="V470" s="1">
        <v>0.66700000000000004</v>
      </c>
      <c r="W470" s="1">
        <v>0.66700000000000004</v>
      </c>
      <c r="X470" s="16">
        <v>4</v>
      </c>
      <c r="Y470" s="16">
        <v>4</v>
      </c>
      <c r="Z470" s="16">
        <v>1</v>
      </c>
      <c r="AA470" s="20">
        <v>7</v>
      </c>
      <c r="AB470" s="20">
        <v>10</v>
      </c>
      <c r="AC470" s="20">
        <v>17</v>
      </c>
      <c r="AD470" s="32">
        <v>6</v>
      </c>
      <c r="AE470" s="34">
        <v>2</v>
      </c>
      <c r="AF470" s="30">
        <v>1</v>
      </c>
      <c r="AG470" s="1">
        <v>5</v>
      </c>
      <c r="AH470" s="1">
        <v>13</v>
      </c>
      <c r="AI470" s="1">
        <v>20</v>
      </c>
      <c r="AJ470" s="1"/>
      <c r="AK470" s="4">
        <f>(AVERAGE(AM470:BB470)/0.87)*0.85+10</f>
        <v>69.904851875043434</v>
      </c>
      <c r="AL470" s="4">
        <f>AVERAGE(AM470:BB470)</f>
        <v>61.314377801515043</v>
      </c>
      <c r="AM470" s="14">
        <f>((P470*100)*0.5+(N470/6.59)*0.5)*0.66+45</f>
        <v>67.411606980273149</v>
      </c>
      <c r="AN470" s="10">
        <f>(BS470-MIN(BS$2:BS$493))/(MAX(BS$2:BS$493)-MIN(BS$2:BS$493))*61 +45</f>
        <v>45</v>
      </c>
      <c r="AO470" s="18">
        <f>IF(Y470&gt;50,((Z470*107)*0.9+(X470/5)*0.1)*0.7+30,((Z470*90)*0.5+(X470/5)*0.5)*0.7+40)</f>
        <v>71.78</v>
      </c>
      <c r="AP470" s="39">
        <f>((AZ470/0.96)*0.4+(AS470/0.96)*0.3+(T470/6.3)*0.4)*0.6+40</f>
        <v>69.082886299099172</v>
      </c>
      <c r="AQ470" s="37">
        <f>(AE470/1.5)*0.57+47</f>
        <v>47.76</v>
      </c>
      <c r="AR470" s="24">
        <f>((AF470/1.8)*0.8+(F470/0.8)*0.2)*0.73+40</f>
        <v>55.654444444444444</v>
      </c>
      <c r="AS470" s="22">
        <f>((AA470/3)*0.6+(AC470/9)*0.2+(AZ470/0.96)*0.2)*0.75+40</f>
        <v>53.097319008487048</v>
      </c>
      <c r="AT470" s="26">
        <f>((AB470/7)*0.65+(AC470/9)*0.2+(AZ470/0.96)*0.25)*0.6+47</f>
        <v>59.547795198963236</v>
      </c>
      <c r="AU470" s="43">
        <f>((AD470/5.5)*0.95+(AY470/0.95)*0.17)*0.67+40</f>
        <v>48.445617202153109</v>
      </c>
      <c r="AV470" s="37">
        <f>(((AG470-321)/-3.21)*0.1+(AU470/0.95)*0.57+(AS470/0.95)*0.2+(AI470/20)*0.2)*0.6+40</f>
        <v>70.173994018342995</v>
      </c>
      <c r="AW470" s="42">
        <f>((AQ470/0.95)*0.4+(AS470/0.95)*0.2+(AR470/0.95)*0.2+(AY470/0.95)*0.2)*0.71+30</f>
        <v>70.196800090199375</v>
      </c>
      <c r="AX470" s="45">
        <f>(BI470*0.3+BK470*0.2+BM470*0.2+AY470*0.1+BN470*0.2)*0.8+30</f>
        <v>58.737591232181927</v>
      </c>
      <c r="AY470" s="47">
        <f>(BI470*0.2+BK470*0.2+BM470*0.2+(AQ470/0.96)*0.45)*0.79+30</f>
        <v>64.650490671641791</v>
      </c>
      <c r="AZ470" s="28">
        <f>(BI470*0.2+BJ470*0.3+(AC470/11)*0.3+(AR470/0.96)*0.1+BM470*0.1+(AY470/0.96)*0.1)*0.65+40</f>
        <v>75.289508320983757</v>
      </c>
      <c r="BA470" s="49">
        <f>IF(C470="C",(((AY470/0.95)*0.35+(AU470/0.95)*0.2+BK470*0.45)*0.55+30),IF(C470="PF",(((AY470/0.95)*0.4+(AU470/0.95)*0.25+BK470*0.35)*0.65+35),(((T470/6.3)*0.1+(AY470/0.95)*0.35+(AU470/0.95)*0.2+BK470*0.35)*0.65+40)))</f>
        <v>50.256598522660937</v>
      </c>
      <c r="BB470" s="45">
        <f>(BL470*0.3+BJ470*0.3+BI470*0.1+BN470*0.1+(AH470/2.8)*0.25)*0.62+40</f>
        <v>73.945392834809738</v>
      </c>
      <c r="BC470" s="5">
        <f>((D470-39)/-0.2)*0.5+50</f>
        <v>87.5</v>
      </c>
      <c r="BD470" s="5">
        <f>((F470-69)/0.19)*0.45+55</f>
        <v>90.526315789473685</v>
      </c>
      <c r="BE470" s="5">
        <f>((F470-85)/-0.16)*0.45+55</f>
        <v>57.8125</v>
      </c>
      <c r="BF470" s="5">
        <f>((G470-161)/1.34)*0.45+55</f>
        <v>88.24626865671641</v>
      </c>
      <c r="BG470" s="5">
        <f>((G470-295)/-1.34)*0.45+55</f>
        <v>66.753731343283576</v>
      </c>
      <c r="BH470" s="5">
        <f>(M470/29.81)*0.45+55</f>
        <v>56.086883596108692</v>
      </c>
      <c r="BI470" s="5">
        <f>((D470-39)/-0.2)</f>
        <v>75</v>
      </c>
      <c r="BJ470" s="5">
        <f>((F470-69)/0.19)</f>
        <v>78.94736842105263</v>
      </c>
      <c r="BK470" s="5">
        <f>((F470-85)/-0.16)</f>
        <v>6.25</v>
      </c>
      <c r="BL470" s="5">
        <f>((G470-161)/1.34)</f>
        <v>73.880597014925371</v>
      </c>
      <c r="BM470" s="5">
        <f>((G470-295)/-1.34)</f>
        <v>26.119402985074625</v>
      </c>
      <c r="BN470" s="5">
        <f>(M470/29.81)</f>
        <v>2.41529688024153</v>
      </c>
      <c r="BP470" s="51" t="s">
        <v>797</v>
      </c>
      <c r="BQ470" s="51" t="s">
        <v>790</v>
      </c>
      <c r="BS470">
        <v>45</v>
      </c>
    </row>
    <row r="471" spans="1:71" x14ac:dyDescent="0.25">
      <c r="A471" s="1">
        <v>24</v>
      </c>
      <c r="B471" s="1" t="s">
        <v>71</v>
      </c>
      <c r="C471" s="1" t="s">
        <v>33</v>
      </c>
      <c r="D471" s="1">
        <v>28</v>
      </c>
      <c r="E471" s="4">
        <f>(F471-5)</f>
        <v>79</v>
      </c>
      <c r="F471">
        <v>84</v>
      </c>
      <c r="G471">
        <v>255</v>
      </c>
      <c r="H471" t="s">
        <v>586</v>
      </c>
      <c r="I471" s="1" t="s">
        <v>604</v>
      </c>
      <c r="J471" s="1" t="s">
        <v>41</v>
      </c>
      <c r="K471" s="1">
        <v>76</v>
      </c>
      <c r="L471" s="1">
        <v>76</v>
      </c>
      <c r="M471" s="1">
        <v>1982</v>
      </c>
      <c r="N471" s="12">
        <v>213</v>
      </c>
      <c r="O471" s="12">
        <v>412</v>
      </c>
      <c r="P471" s="12">
        <v>0.51700000000000002</v>
      </c>
      <c r="Q471" s="7">
        <v>0</v>
      </c>
      <c r="R471" s="7">
        <v>0</v>
      </c>
      <c r="S471" s="7"/>
      <c r="T471" s="1">
        <v>213</v>
      </c>
      <c r="U471" s="1">
        <v>412</v>
      </c>
      <c r="V471" s="1">
        <v>0.51700000000000002</v>
      </c>
      <c r="W471" s="1">
        <v>0.51700000000000002</v>
      </c>
      <c r="X471" s="16">
        <v>131</v>
      </c>
      <c r="Y471" s="16">
        <v>225</v>
      </c>
      <c r="Z471" s="16">
        <v>0.58199999999999996</v>
      </c>
      <c r="AA471" s="20">
        <v>244</v>
      </c>
      <c r="AB471" s="20">
        <v>504</v>
      </c>
      <c r="AC471" s="20">
        <v>748</v>
      </c>
      <c r="AD471" s="32">
        <v>72</v>
      </c>
      <c r="AE471" s="34">
        <v>29</v>
      </c>
      <c r="AF471" s="30">
        <v>54</v>
      </c>
      <c r="AG471" s="1">
        <v>95</v>
      </c>
      <c r="AH471" s="1">
        <v>144</v>
      </c>
      <c r="AI471" s="1">
        <v>557</v>
      </c>
      <c r="AJ471" s="1"/>
      <c r="AK471" s="4">
        <f>(AVERAGE(AM471:BB471)/0.87)*0.85+10</f>
        <v>81.425588052348857</v>
      </c>
      <c r="AL471" s="4">
        <f>AVERAGE(AM471:BB471)</f>
        <v>73.106190124168819</v>
      </c>
      <c r="AM471" s="14">
        <f>((P471*100)*0.5+(N471/6.59)*0.5)*0.66+45</f>
        <v>72.727160849772389</v>
      </c>
      <c r="AN471" s="10">
        <f>(BS471-MIN(BS$2:BS$493))/(MAX(BS$2:BS$493)-MIN(BS$2:BS$493))*61 +45</f>
        <v>45</v>
      </c>
      <c r="AO471" s="18">
        <f>IF(Y471&gt;50,((Z471*107)*0.9+(X471/5)*0.1)*0.7+30,((Z471*90)*0.5+(X471/5)*0.5)*0.7+40)</f>
        <v>71.06662</v>
      </c>
      <c r="AP471" s="39">
        <f>((AZ471/0.96)*0.4+(AS471/0.96)*0.3+(T471/6.3)*0.4)*0.6+40</f>
        <v>87.898065592470587</v>
      </c>
      <c r="AQ471" s="37">
        <f>(AE471/1.5)*0.57+47</f>
        <v>58.019999999999996</v>
      </c>
      <c r="AR471" s="24">
        <f>((AF471/1.8)*0.8+(F471/0.8)*0.2)*0.73+40</f>
        <v>72.849999999999994</v>
      </c>
      <c r="AS471" s="22">
        <f>((AA471/3)*0.6+(AC471/9)*0.2+(AZ471/0.96)*0.2)*0.67+40</f>
        <v>95.995925835021623</v>
      </c>
      <c r="AT471" s="26">
        <v>95</v>
      </c>
      <c r="AU471" s="43">
        <f>((AD471/5.5)*0.95+(AY471/0.95)*0.17)*0.67+40</f>
        <v>56.230962856758381</v>
      </c>
      <c r="AV471" s="37">
        <f>(((AG471-321)/-3.21)*0.1+(AU471/0.95)*0.57+(AS471/0.95)*0.2+(AI471/20)*0.2)*0.6+40</f>
        <v>79.935246851961566</v>
      </c>
      <c r="AW471" s="42">
        <f>((AQ471/0.95)*0.4+(AS471/0.95)*0.2+(AR471/0.95)*0.2+(AY471/0.95)*0.2)*0.71+30</f>
        <v>82.430192894059644</v>
      </c>
      <c r="AX471" s="45">
        <f>(BI471*0.3+BK471*0.2+BM471*0.2+AY471*0.1+BN471*0.2)*0.8+30</f>
        <v>64.884516261684695</v>
      </c>
      <c r="AY471" s="47">
        <f>(BI471*0.2+BK471*0.2+BM471*0.2+(AQ471/0.96)*0.45)*0.79+30</f>
        <v>65.879449160447763</v>
      </c>
      <c r="AZ471" s="28">
        <f>(BI471*0.2+BJ471*0.3+(AC471/11)*0.3+(AR471/0.96)*0.1+BM471*0.1+(AY471/0.96)*0.1)*0.65+40</f>
        <v>87.138175136473265</v>
      </c>
      <c r="BA471" s="49">
        <f>IF(C471="C",(((AY471/0.95)*0.35+(AU471/0.95)*0.2+BK471*0.45)*0.55+30),IF(C471="PF",(((AY471/0.95)*0.4+(AU471/0.95)*0.25+BK471*0.35)*0.65+35),(((T471/6.3)*0.1+(AY471/0.95)*0.35+(AU471/0.95)*0.2+BK471*0.35)*0.65+40)))</f>
        <v>51.407085397504858</v>
      </c>
      <c r="BB471" s="45">
        <f>(BL471*0.3+BJ471*0.3+BI471*0.1+BN471*0.1+(AH471/2.8)*0.25)*0.62+40</f>
        <v>83.235641150546428</v>
      </c>
      <c r="BC471" s="5">
        <f>((D471-39)/-0.2)*0.5+50</f>
        <v>77.5</v>
      </c>
      <c r="BD471" s="5">
        <f>((F471-69)/0.19)*0.45+55</f>
        <v>90.526315789473685</v>
      </c>
      <c r="BE471" s="5">
        <f>((F471-85)/-0.16)*0.45+55</f>
        <v>57.8125</v>
      </c>
      <c r="BF471" s="5">
        <f>((G471-161)/1.34)*0.45+55</f>
        <v>86.567164179104481</v>
      </c>
      <c r="BG471" s="5">
        <f>((G471-295)/-1.34)*0.45+55</f>
        <v>68.432835820895519</v>
      </c>
      <c r="BH471" s="5">
        <f>(M471/29.81)*0.45+55</f>
        <v>84.919490103991947</v>
      </c>
      <c r="BI471" s="5">
        <f>((D471-39)/-0.2)</f>
        <v>55</v>
      </c>
      <c r="BJ471" s="5">
        <f>((F471-69)/0.19)</f>
        <v>78.94736842105263</v>
      </c>
      <c r="BK471" s="5">
        <f>((F471-85)/-0.16)</f>
        <v>6.25</v>
      </c>
      <c r="BL471" s="5">
        <f>((G471-161)/1.34)</f>
        <v>70.149253731343279</v>
      </c>
      <c r="BM471" s="5">
        <f>((G471-295)/-1.34)</f>
        <v>29.850746268656714</v>
      </c>
      <c r="BN471" s="5">
        <f>(M471/29.81)</f>
        <v>66.487755786648776</v>
      </c>
      <c r="BP471" s="51" t="s">
        <v>793</v>
      </c>
      <c r="BQ471" s="51" t="s">
        <v>790</v>
      </c>
      <c r="BS471">
        <v>45</v>
      </c>
    </row>
    <row r="472" spans="1:71" x14ac:dyDescent="0.25">
      <c r="A472" s="1">
        <v>146</v>
      </c>
      <c r="B472" s="1" t="s">
        <v>207</v>
      </c>
      <c r="C472" s="1" t="s">
        <v>25</v>
      </c>
      <c r="D472" s="1">
        <v>34</v>
      </c>
      <c r="E472" s="4">
        <f>(F472-5)</f>
        <v>75</v>
      </c>
      <c r="F472">
        <v>80</v>
      </c>
      <c r="G472">
        <v>245</v>
      </c>
      <c r="H472" t="s">
        <v>620</v>
      </c>
      <c r="I472" s="1" t="s">
        <v>587</v>
      </c>
      <c r="J472" s="1" t="s">
        <v>103</v>
      </c>
      <c r="K472" s="1">
        <v>47</v>
      </c>
      <c r="L472" s="1">
        <v>7</v>
      </c>
      <c r="M472" s="1">
        <v>764</v>
      </c>
      <c r="N472" s="12">
        <v>58</v>
      </c>
      <c r="O472" s="12">
        <v>137</v>
      </c>
      <c r="P472" s="12">
        <v>0.42299999999999999</v>
      </c>
      <c r="Q472" s="7">
        <v>0</v>
      </c>
      <c r="R472" s="7">
        <v>2</v>
      </c>
      <c r="S472" s="7">
        <v>0</v>
      </c>
      <c r="T472" s="1">
        <v>58</v>
      </c>
      <c r="U472" s="1">
        <v>135</v>
      </c>
      <c r="V472" s="1">
        <v>0.43</v>
      </c>
      <c r="W472" s="1">
        <v>0.42299999999999999</v>
      </c>
      <c r="X472" s="16">
        <v>60</v>
      </c>
      <c r="Y472" s="16">
        <v>97</v>
      </c>
      <c r="Z472" s="16">
        <v>0.61899999999999999</v>
      </c>
      <c r="AA472" s="20">
        <v>97</v>
      </c>
      <c r="AB472" s="20">
        <v>202</v>
      </c>
      <c r="AC472" s="20">
        <v>299</v>
      </c>
      <c r="AD472" s="32">
        <v>32</v>
      </c>
      <c r="AE472" s="34">
        <v>22</v>
      </c>
      <c r="AF472" s="30">
        <v>5</v>
      </c>
      <c r="AG472" s="1">
        <v>45</v>
      </c>
      <c r="AH472" s="1">
        <v>91</v>
      </c>
      <c r="AI472" s="1">
        <v>176</v>
      </c>
      <c r="AJ472" s="1"/>
      <c r="AK472" s="4">
        <f>(AVERAGE(AM472:BB472)/0.87)*0.85+10</f>
        <v>73.493824993311364</v>
      </c>
      <c r="AL472" s="4">
        <f>AVERAGE(AM472:BB472)</f>
        <v>64.987797346095149</v>
      </c>
      <c r="AM472" s="14">
        <f>((P472*100)*0.5+(N472/6.59)*0.5)*0.66+45</f>
        <v>61.863400606980278</v>
      </c>
      <c r="AN472" s="10">
        <f>(BS472-MIN(BS$2:BS$493))/(MAX(BS$2:BS$493)-MIN(BS$2:BS$493))*61 +45</f>
        <v>45</v>
      </c>
      <c r="AO472" s="18">
        <f>IF(Y472&gt;50,((Z472*107)*0.9+(X472/5)*0.1)*0.7+30,((Z472*90)*0.5+(X472/5)*0.5)*0.7+40)</f>
        <v>72.566789999999997</v>
      </c>
      <c r="AP472" s="39">
        <f>((AZ472/0.96)*0.4+(AS472/0.96)*0.3+(T472/6.3)*0.4)*0.6+40</f>
        <v>73.060289734413104</v>
      </c>
      <c r="AQ472" s="37">
        <f>(AE472/1.5)*0.57+47</f>
        <v>55.36</v>
      </c>
      <c r="AR472" s="24">
        <f>((AF472/1.8)*0.8+(F472/0.8)*0.2)*0.73+40</f>
        <v>56.222222222222221</v>
      </c>
      <c r="AS472" s="22">
        <f>((AA472/3)*0.6+(AC472/9)*0.2+(AZ472/0.96)*0.2)*0.75+40</f>
        <v>70.547747836767911</v>
      </c>
      <c r="AT472" s="26">
        <f>((AB472/7)*0.65+(AC472/9)*0.2+(AZ472/0.96)*0.25)*0.6+47</f>
        <v>73.255366884386959</v>
      </c>
      <c r="AU472" s="43">
        <f>((AD472/5.5)*0.95+(AY472/0.95)*0.17)*0.67+40</f>
        <v>51.530423464114833</v>
      </c>
      <c r="AV472" s="37">
        <f>(((AG472-321)/-3.21)*0.1+(AU472/0.95)*0.57+(AS472/0.95)*0.2+(AI472/20)*0.2)*0.6+40</f>
        <v>73.677125415345969</v>
      </c>
      <c r="AW472" s="42">
        <f>((AQ472/0.95)*0.4+(AS472/0.95)*0.2+(AR472/0.95)*0.2+(AY472/0.95)*0.2)*0.71+30</f>
        <v>75.256669397348503</v>
      </c>
      <c r="AX472" s="45">
        <f>(BI472*0.3+BK472*0.2+BM472*0.2+AY472*0.1+BN472*0.2)*0.8+30</f>
        <v>56.29346841478619</v>
      </c>
      <c r="AY472" s="47">
        <f>(BI472*0.2+BK472*0.2+BM472*0.2+(AQ472/0.96)*0.45)*0.79+30</f>
        <v>65.283522388059708</v>
      </c>
      <c r="AZ472" s="28">
        <f>(BI472*0.2+BJ472*0.3+(AC472/11)*0.3+(AR472/0.96)*0.1+BM472*0.1+(AY472/0.96)*0.1)*0.65+40</f>
        <v>70.492252821981268</v>
      </c>
      <c r="BA472" s="49">
        <f>IF(C472="C",(((AY472/0.95)*0.35+(AU472/0.95)*0.2+BK472*0.45)*0.55+30),IF(C472="PF",(((AY472/0.95)*0.4+(AU472/0.95)*0.25+BK472*0.35)*0.65+35),(((T472/6.3)*0.1+(AY472/0.95)*0.35+(AU472/0.95)*0.2+BK472*0.35)*0.65+40)))</f>
        <v>68.790858825067573</v>
      </c>
      <c r="BB472" s="45">
        <f>(BL472*0.3+BJ472*0.3+BI472*0.1+BN472*0.1+(AH472/2.8)*0.25)*0.62+40</f>
        <v>70.604619526047799</v>
      </c>
      <c r="BC472" s="5">
        <f>((D472-39)/-0.2)*0.5+50</f>
        <v>62.5</v>
      </c>
      <c r="BD472" s="5">
        <f>((F472-69)/0.19)*0.45+55</f>
        <v>81.05263157894737</v>
      </c>
      <c r="BE472" s="5">
        <f>((F472-85)/-0.16)*0.45+55</f>
        <v>69.0625</v>
      </c>
      <c r="BF472" s="5">
        <f>((G472-161)/1.34)*0.45+55</f>
        <v>83.208955223880594</v>
      </c>
      <c r="BG472" s="5">
        <f>((G472-295)/-1.34)*0.45+55</f>
        <v>71.791044776119406</v>
      </c>
      <c r="BH472" s="5">
        <f>(M472/29.81)*0.45+55</f>
        <v>66.533042603153305</v>
      </c>
      <c r="BI472" s="5">
        <f>((D472-39)/-0.2)</f>
        <v>25</v>
      </c>
      <c r="BJ472" s="5">
        <f>((F472-69)/0.19)</f>
        <v>57.89473684210526</v>
      </c>
      <c r="BK472" s="5">
        <f>((F472-85)/-0.16)</f>
        <v>31.25</v>
      </c>
      <c r="BL472" s="5">
        <f>((G472-161)/1.34)</f>
        <v>62.686567164179102</v>
      </c>
      <c r="BM472" s="5">
        <f>((G472-295)/-1.34)</f>
        <v>37.31343283582089</v>
      </c>
      <c r="BN472" s="5">
        <f>(M472/29.81)</f>
        <v>25.628983562562901</v>
      </c>
      <c r="BP472" s="51" t="s">
        <v>798</v>
      </c>
      <c r="BQ472" s="51" t="s">
        <v>787</v>
      </c>
      <c r="BS472">
        <v>45</v>
      </c>
    </row>
    <row r="473" spans="1:71" x14ac:dyDescent="0.25">
      <c r="A473" s="1">
        <v>397</v>
      </c>
      <c r="B473" s="1" t="s">
        <v>462</v>
      </c>
      <c r="C473" s="1" t="s">
        <v>33</v>
      </c>
      <c r="D473" s="1">
        <v>25</v>
      </c>
      <c r="E473" s="4">
        <f>(F473-5)</f>
        <v>79</v>
      </c>
      <c r="F473">
        <v>84</v>
      </c>
      <c r="G473">
        <v>270</v>
      </c>
      <c r="H473" t="s">
        <v>648</v>
      </c>
      <c r="I473" s="1" t="s">
        <v>673</v>
      </c>
      <c r="J473" s="1" t="s">
        <v>107</v>
      </c>
      <c r="K473" s="1">
        <v>67</v>
      </c>
      <c r="L473" s="1">
        <v>18</v>
      </c>
      <c r="M473" s="1">
        <v>1133</v>
      </c>
      <c r="N473" s="12">
        <v>126</v>
      </c>
      <c r="O473" s="12">
        <v>306</v>
      </c>
      <c r="P473" s="12">
        <v>0.41199999999999998</v>
      </c>
      <c r="Q473" s="7">
        <v>0</v>
      </c>
      <c r="R473" s="7">
        <v>1</v>
      </c>
      <c r="S473" s="7">
        <v>0</v>
      </c>
      <c r="T473" s="1">
        <v>126</v>
      </c>
      <c r="U473" s="1">
        <v>305</v>
      </c>
      <c r="V473" s="1">
        <v>0.41299999999999998</v>
      </c>
      <c r="W473" s="1">
        <v>0.41199999999999998</v>
      </c>
      <c r="X473" s="16">
        <v>55</v>
      </c>
      <c r="Y473" s="16">
        <v>82</v>
      </c>
      <c r="Z473" s="16">
        <v>0.67100000000000004</v>
      </c>
      <c r="AA473" s="20">
        <v>89</v>
      </c>
      <c r="AB473" s="20">
        <v>144</v>
      </c>
      <c r="AC473" s="20">
        <v>233</v>
      </c>
      <c r="AD473" s="32">
        <v>55</v>
      </c>
      <c r="AE473" s="34">
        <v>28</v>
      </c>
      <c r="AF473" s="30">
        <v>43</v>
      </c>
      <c r="AG473" s="1">
        <v>36</v>
      </c>
      <c r="AH473" s="1">
        <v>121</v>
      </c>
      <c r="AI473" s="1">
        <v>307</v>
      </c>
      <c r="AJ473" s="1"/>
      <c r="AK473" s="4">
        <f>(AVERAGE(AM473:BB473)/0.87)*0.85+10</f>
        <v>75.963187568209065</v>
      </c>
      <c r="AL473" s="4">
        <f>AVERAGE(AM473:BB473)</f>
        <v>67.515262569813984</v>
      </c>
      <c r="AM473" s="14">
        <f>((P473*100)*0.5+(N473/6.59)*0.5)*0.66+45</f>
        <v>64.90555993930198</v>
      </c>
      <c r="AN473" s="10">
        <f>(BS473-MIN(BS$2:BS$493))/(MAX(BS$2:BS$493)-MIN(BS$2:BS$493))*61 +45</f>
        <v>45</v>
      </c>
      <c r="AO473" s="18">
        <f>IF(Y473&gt;50,((Z473*107)*0.9+(X473/5)*0.1)*0.7+30,((Z473*90)*0.5+(X473/5)*0.5)*0.7+40)</f>
        <v>76.002110000000002</v>
      </c>
      <c r="AP473" s="39">
        <f>((AZ473/0.96)*0.4+(AS473/0.96)*0.3+(T473/6.3)*0.4)*0.6+40</f>
        <v>77.601446123023067</v>
      </c>
      <c r="AQ473" s="37">
        <f>(AE473/1.5)*0.57+47</f>
        <v>57.64</v>
      </c>
      <c r="AR473" s="24">
        <f>((AF473/1.8)*0.8+(F473/0.8)*0.2)*0.73+40</f>
        <v>69.281111111111116</v>
      </c>
      <c r="AS473" s="22">
        <f>((AA473/3)*0.6+(AC473/9)*0.2+(AZ473/0.96)*0.2)*0.75+40</f>
        <v>69.58029619936022</v>
      </c>
      <c r="AT473" s="26">
        <f>((AB473/7)*0.65+(AC473/9)*0.2+(AZ473/0.96)*0.25)*0.6+47</f>
        <v>70.476486675550703</v>
      </c>
      <c r="AU473" s="43">
        <f>((AD473/5.5)*0.95+(AY473/0.95)*0.17)*0.67+40</f>
        <v>54.31882567763158</v>
      </c>
      <c r="AV473" s="37">
        <f>(((AG473-321)/-3.21)*0.1+(AU473/0.95)*0.57+(AS473/0.95)*0.2+(AI473/20)*0.2)*0.6+40</f>
        <v>75.512970093920671</v>
      </c>
      <c r="AW473" s="42">
        <f>((AQ473/0.95)*0.4+(AS473/0.95)*0.2+(AR473/0.95)*0.2+(AY473/0.95)*0.2)*0.71+30</f>
        <v>77.903547686988603</v>
      </c>
      <c r="AX473" s="45">
        <f>(BI473*0.3+BK473*0.2+BM473*0.2+AY473*0.1+BN473*0.2)*0.8+30</f>
        <v>62.173461334196183</v>
      </c>
      <c r="AY473" s="47">
        <f>(BI473*0.2+BK473*0.2+BM473*0.2+(AQ473/0.96)*0.45)*0.79+30</f>
        <v>66.340073694029854</v>
      </c>
      <c r="AZ473" s="28">
        <f>(BI473*0.2+BJ473*0.3+(AC473/11)*0.3+(AR473/0.96)*0.1+BM473*0.1+(AY473/0.96)*0.1)*0.65+40</f>
        <v>79.020562342572077</v>
      </c>
      <c r="BA473" s="49">
        <f>IF(C473="C",(((AY473/0.95)*0.35+(AU473/0.95)*0.2+BK473*0.45)*0.55+30),IF(C473="PF",(((AY473/0.95)*0.4+(AU473/0.95)*0.25+BK473*0.35)*0.65+35),(((T473/6.3)*0.1+(AY473/0.95)*0.35+(AU473/0.95)*0.2+BK473*0.35)*0.65+40)))</f>
        <v>51.279017116463393</v>
      </c>
      <c r="BB473" s="45">
        <f>(BL473*0.3+BJ473*0.3+BI473*0.1+BN473*0.1+(AH473/2.8)*0.25)*0.62+40</f>
        <v>83.208733122874378</v>
      </c>
      <c r="BC473" s="5">
        <f>((D473-39)/-0.2)*0.5+50</f>
        <v>85</v>
      </c>
      <c r="BD473" s="5">
        <f>((F473-69)/0.19)*0.45+55</f>
        <v>90.526315789473685</v>
      </c>
      <c r="BE473" s="5">
        <f>((F473-85)/-0.16)*0.45+55</f>
        <v>57.8125</v>
      </c>
      <c r="BF473" s="5">
        <f>((G473-161)/1.34)*0.45+55</f>
        <v>91.604477611940297</v>
      </c>
      <c r="BG473" s="5">
        <f>((G473-295)/-1.34)*0.45+55</f>
        <v>63.395522388059703</v>
      </c>
      <c r="BH473" s="5">
        <f>(M473/29.81)*0.45+55</f>
        <v>72.103321033210335</v>
      </c>
      <c r="BI473" s="5">
        <f>((D473-39)/-0.2)</f>
        <v>70</v>
      </c>
      <c r="BJ473" s="5">
        <f>((F473-69)/0.19)</f>
        <v>78.94736842105263</v>
      </c>
      <c r="BK473" s="5">
        <f>((F473-85)/-0.16)</f>
        <v>6.25</v>
      </c>
      <c r="BL473" s="5">
        <f>((G473-161)/1.34)</f>
        <v>81.343283582089541</v>
      </c>
      <c r="BM473" s="5">
        <f>((G473-295)/-1.34)</f>
        <v>18.656716417910445</v>
      </c>
      <c r="BN473" s="5">
        <f>(M473/29.81)</f>
        <v>38.007380073800739</v>
      </c>
      <c r="BP473" s="51" t="s">
        <v>789</v>
      </c>
      <c r="BQ473" s="51" t="s">
        <v>789</v>
      </c>
      <c r="BS473">
        <v>45</v>
      </c>
    </row>
    <row r="474" spans="1:71" x14ac:dyDescent="0.25">
      <c r="A474" s="1">
        <v>287</v>
      </c>
      <c r="B474" s="1" t="s">
        <v>349</v>
      </c>
      <c r="C474" s="1" t="s">
        <v>33</v>
      </c>
      <c r="D474" s="1">
        <v>26</v>
      </c>
      <c r="E474" s="4">
        <f>(F474-5)</f>
        <v>79</v>
      </c>
      <c r="F474">
        <v>84</v>
      </c>
      <c r="G474">
        <v>255</v>
      </c>
      <c r="H474" t="s">
        <v>678</v>
      </c>
      <c r="I474" s="1" t="s">
        <v>587</v>
      </c>
      <c r="J474" s="1" t="s">
        <v>39</v>
      </c>
      <c r="K474" s="1">
        <v>59</v>
      </c>
      <c r="L474" s="1">
        <v>59</v>
      </c>
      <c r="M474" s="1">
        <v>1638</v>
      </c>
      <c r="N474" s="12">
        <v>234</v>
      </c>
      <c r="O474" s="12">
        <v>437</v>
      </c>
      <c r="P474" s="12">
        <v>0.53500000000000003</v>
      </c>
      <c r="Q474" s="7">
        <v>0</v>
      </c>
      <c r="R474" s="7">
        <v>1</v>
      </c>
      <c r="S474" s="7">
        <v>0</v>
      </c>
      <c r="T474" s="1">
        <v>234</v>
      </c>
      <c r="U474" s="1">
        <v>436</v>
      </c>
      <c r="V474" s="1">
        <v>0.53700000000000003</v>
      </c>
      <c r="W474" s="1">
        <v>0.53500000000000003</v>
      </c>
      <c r="X474" s="16">
        <v>98</v>
      </c>
      <c r="Y474" s="16">
        <v>127</v>
      </c>
      <c r="Z474" s="16">
        <v>0.77200000000000002</v>
      </c>
      <c r="AA474" s="20">
        <v>190</v>
      </c>
      <c r="AB474" s="20">
        <v>204</v>
      </c>
      <c r="AC474" s="20">
        <v>394</v>
      </c>
      <c r="AD474" s="32">
        <v>55</v>
      </c>
      <c r="AE474" s="34">
        <v>16</v>
      </c>
      <c r="AF474" s="30">
        <v>84</v>
      </c>
      <c r="AG474" s="1">
        <v>73</v>
      </c>
      <c r="AH474" s="1">
        <v>122</v>
      </c>
      <c r="AI474" s="1">
        <v>566</v>
      </c>
      <c r="AJ474" s="1"/>
      <c r="AK474" s="4">
        <f>(AVERAGE(AM474:BB474)/0.87)*0.85+10</f>
        <v>80.032835333291871</v>
      </c>
      <c r="AL474" s="4">
        <f>AVERAGE(AM474:BB474)</f>
        <v>71.68066675289873</v>
      </c>
      <c r="AM474" s="14">
        <f>((P474*100)*0.5+(N474/6.59)*0.5)*0.66+45</f>
        <v>74.372754172989374</v>
      </c>
      <c r="AN474" s="10">
        <f>(BS474-MIN(BS$2:BS$493))/(MAX(BS$2:BS$493)-MIN(BS$2:BS$493))*61 +45</f>
        <v>45</v>
      </c>
      <c r="AO474" s="18">
        <f>IF(Y474&gt;50,((Z474*107)*0.9+(X474/5)*0.1)*0.7+30,((Z474*90)*0.5+(X474/5)*0.5)*0.7+40)</f>
        <v>83.412519999999986</v>
      </c>
      <c r="AP474" s="39">
        <f>((AZ474/0.96)*0.4+(AS474/0.96)*0.3+(T474/6.3)*0.4)*0.6+40</f>
        <v>85.703864357722068</v>
      </c>
      <c r="AQ474" s="37">
        <f>(AE474/1.5)*0.57+47</f>
        <v>53.08</v>
      </c>
      <c r="AR474" s="24">
        <f>((AF474/1.8)*0.8+(F474/0.8)*0.2)*0.73+40</f>
        <v>82.583333333333343</v>
      </c>
      <c r="AS474" s="22">
        <f>((AA474/3)*0.6+(AC474/9)*0.2+(AZ474/0.96)*0.2)*0.7+41</f>
        <v>85.80459847291803</v>
      </c>
      <c r="AT474" s="26">
        <f>((AB474/7)*0.65+(AC474/9)*0.2+(AZ474/0.96)*0.25)*0.6+47</f>
        <v>76.557307887650268</v>
      </c>
      <c r="AU474" s="43">
        <f>((AD474/5.5)*0.95+(AY474/0.95)*0.17)*0.67+40</f>
        <v>54.233704217105263</v>
      </c>
      <c r="AV474" s="37">
        <f>(((AG474-321)/-3.21)*0.1+(AU474/0.95)*0.57+(AS474/0.95)*0.2+(AI474/20)*0.2)*0.6+40</f>
        <v>78.394123133428593</v>
      </c>
      <c r="AW474" s="42">
        <f>((AQ474/0.95)*0.4+(AS474/0.95)*0.2+(AR474/0.95)*0.2+(AY474/0.95)*0.2)*0.71+30</f>
        <v>80.84766451028554</v>
      </c>
      <c r="AX474" s="45">
        <f>(BI474*0.3+BK474*0.2+BM474*0.2+AY474*0.1+BN474*0.2)*0.8+30</f>
        <v>65.418208479900073</v>
      </c>
      <c r="AY474" s="47">
        <f>(BI474*0.2+BK474*0.2+BM474*0.2+(AQ474/0.96)*0.45)*0.79+30</f>
        <v>65.630105410447754</v>
      </c>
      <c r="AZ474" s="28">
        <f>(BI474*0.2+BJ474*0.3+(AC474/11)*0.3+(AR474/0.96)*0.1+BM474*0.1+(AY474/0.96)*0.1)*0.65+40</f>
        <v>82.80486571905692</v>
      </c>
      <c r="BA474" s="49">
        <f>IF(C474="C",(((AY474/0.95)*0.35+(AU474/0.95)*0.2+BK474*0.45)*0.55+30),IF(C474="PF",(((AY474/0.95)*0.4+(AU474/0.95)*0.25+BK474*0.35)*0.65+35),(((T474/6.3)*0.1+(AY474/0.95)*0.35+(AU474/0.95)*0.2+BK474*0.35)*0.65+40)))</f>
        <v>51.125298953045025</v>
      </c>
      <c r="BB474" s="45">
        <f>(BL474*0.3+BJ474*0.3+BI474*0.1+BN474*0.1+(AH474/2.8)*0.25)*0.62+40</f>
        <v>81.922319398497734</v>
      </c>
      <c r="BC474" s="5">
        <f>((D474-39)/-0.2)*0.5+50</f>
        <v>82.5</v>
      </c>
      <c r="BD474" s="5">
        <f>((F474-69)/0.19)*0.45+55</f>
        <v>90.526315789473685</v>
      </c>
      <c r="BE474" s="5">
        <f>((F474-85)/-0.16)*0.45+55</f>
        <v>57.8125</v>
      </c>
      <c r="BF474" s="5">
        <f>((G474-161)/1.34)*0.45+55</f>
        <v>86.567164179104481</v>
      </c>
      <c r="BG474" s="5">
        <f>((G474-295)/-1.34)*0.45+55</f>
        <v>68.432835820895519</v>
      </c>
      <c r="BH474" s="5">
        <f>(M474/29.81)*0.45+55</f>
        <v>79.726601811472662</v>
      </c>
      <c r="BI474" s="5">
        <f>((D474-39)/-0.2)</f>
        <v>65</v>
      </c>
      <c r="BJ474" s="5">
        <f>((F474-69)/0.19)</f>
        <v>78.94736842105263</v>
      </c>
      <c r="BK474" s="5">
        <f>((F474-85)/-0.16)</f>
        <v>6.25</v>
      </c>
      <c r="BL474" s="5">
        <f>((G474-161)/1.34)</f>
        <v>70.149253731343279</v>
      </c>
      <c r="BM474" s="5">
        <f>((G474-295)/-1.34)</f>
        <v>29.850746268656714</v>
      </c>
      <c r="BN474" s="5">
        <f>(M474/29.81)</f>
        <v>54.948004025494804</v>
      </c>
      <c r="BP474" s="51" t="s">
        <v>795</v>
      </c>
      <c r="BQ474" s="51" t="s">
        <v>789</v>
      </c>
      <c r="BS474">
        <v>45</v>
      </c>
    </row>
    <row r="475" spans="1:71" x14ac:dyDescent="0.25">
      <c r="A475" s="1">
        <v>447</v>
      </c>
      <c r="B475" s="1" t="s">
        <v>513</v>
      </c>
      <c r="C475" s="1" t="s">
        <v>33</v>
      </c>
      <c r="D475" s="1">
        <v>32</v>
      </c>
      <c r="E475" s="4">
        <f>(F475-5)</f>
        <v>77</v>
      </c>
      <c r="F475">
        <v>82</v>
      </c>
      <c r="G475">
        <v>249</v>
      </c>
      <c r="H475" t="s">
        <v>648</v>
      </c>
      <c r="I475" s="1" t="s">
        <v>611</v>
      </c>
      <c r="J475" s="1" t="s">
        <v>36</v>
      </c>
      <c r="K475" s="1">
        <v>2</v>
      </c>
      <c r="L475" s="1">
        <v>0</v>
      </c>
      <c r="M475" s="1">
        <v>19</v>
      </c>
      <c r="N475" s="12">
        <v>0</v>
      </c>
      <c r="O475" s="12">
        <v>0</v>
      </c>
      <c r="P475" s="12"/>
      <c r="Q475" s="7">
        <v>0</v>
      </c>
      <c r="R475" s="7">
        <v>0</v>
      </c>
      <c r="S475" s="7"/>
      <c r="T475" s="1">
        <v>0</v>
      </c>
      <c r="U475" s="1">
        <v>0</v>
      </c>
      <c r="V475" s="1"/>
      <c r="W475" s="1"/>
      <c r="X475" s="16">
        <v>0</v>
      </c>
      <c r="Y475" s="16">
        <v>0</v>
      </c>
      <c r="Z475" s="16"/>
      <c r="AA475" s="20">
        <v>0</v>
      </c>
      <c r="AB475" s="20">
        <v>1</v>
      </c>
      <c r="AC475" s="20">
        <v>1</v>
      </c>
      <c r="AD475" s="32">
        <v>2</v>
      </c>
      <c r="AE475" s="34">
        <v>0</v>
      </c>
      <c r="AF475" s="30">
        <v>0</v>
      </c>
      <c r="AG475" s="1">
        <v>0</v>
      </c>
      <c r="AH475" s="1">
        <v>0</v>
      </c>
      <c r="AI475" s="1">
        <v>0</v>
      </c>
      <c r="AJ475" s="1"/>
      <c r="AK475" s="4">
        <f>(AVERAGE(AM475:BB475)/0.87)*0.85+10</f>
        <v>64.583205424445509</v>
      </c>
      <c r="AL475" s="4">
        <f>AVERAGE(AM475:BB475)</f>
        <v>55.867516140314819</v>
      </c>
      <c r="AM475" s="14">
        <f>((P475*100)*0.5+(N475/6.59)*0.5)*0.66+45</f>
        <v>45</v>
      </c>
      <c r="AN475" s="10">
        <f>(BS475-MIN(BS$2:BS$493))/(MAX(BS$2:BS$493)-MIN(BS$2:BS$493))*61 +45</f>
        <v>45</v>
      </c>
      <c r="AO475" s="18">
        <f>IF(Y475&gt;50,((Z475*107)*0.9+(X475/5)*0.1)*0.7+30,((Z475*90)*0.5+(X475/5)*0.5)*0.7+40)</f>
        <v>40</v>
      </c>
      <c r="AP475" s="39">
        <f>((AZ475/0.96)*0.4+(AS475/0.96)*0.3+(T475/6.3)*0.4)*0.6+40</f>
        <v>66.499421426306597</v>
      </c>
      <c r="AQ475" s="37">
        <f>(AE475/1.5)*0.57+47</f>
        <v>47</v>
      </c>
      <c r="AR475" s="24">
        <f>((AF475/1.8)*0.8+(F475/0.8)*0.2)*0.73+40</f>
        <v>54.965000000000003</v>
      </c>
      <c r="AS475" s="22">
        <f>((AA475/3)*0.6+(AC475/9)*0.2+(AZ475/0.96)*0.2)*0.75+40</f>
        <v>50.643965366698332</v>
      </c>
      <c r="AT475" s="26">
        <f>((AB475/7)*0.65+(AC475/9)*0.2+(AZ475/0.96)*0.25)*0.6+47</f>
        <v>57.696346319079282</v>
      </c>
      <c r="AU475" s="43">
        <f>((AD475/5.5)*0.95+(AY475/0.95)*0.17)*0.67+40</f>
        <v>47.583527867822966</v>
      </c>
      <c r="AV475" s="37">
        <f>(((AG475-321)/-3.21)*0.1+(AU475/0.95)*0.57+(AS475/0.95)*0.2+(AI475/20)*0.2)*0.6+40</f>
        <v>69.527202499788686</v>
      </c>
      <c r="AW475" s="42">
        <f>((AQ475/0.95)*0.4+(AS475/0.95)*0.2+(AR475/0.95)*0.2+(AY475/0.95)*0.2)*0.71+30</f>
        <v>69.002173422997146</v>
      </c>
      <c r="AX475" s="45">
        <f>(BI475*0.3+BK475*0.2+BM475*0.2+AY475*0.1+BN475*0.2)*0.8+30</f>
        <v>51.900201962804232</v>
      </c>
      <c r="AY475" s="47">
        <f>(BI475*0.2+BK475*0.2+BM475*0.2+(AQ475/0.96)*0.45)*0.79+30</f>
        <v>61.32106809701493</v>
      </c>
      <c r="AZ475" s="28">
        <f>(BI475*0.2+BJ475*0.3+(AC475/11)*0.3+(AR475/0.96)*0.1+BM475*0.1+(AY475/0.96)*0.1)*0.65+40</f>
        <v>68.014711680202637</v>
      </c>
      <c r="BA475" s="49">
        <f>IF(C475="C",(((AY475/0.95)*0.35+(AU475/0.95)*0.2+BK475*0.45)*0.55+30),IF(C475="PF",(((AY475/0.95)*0.4+(AU475/0.95)*0.25+BK475*0.35)*0.65+35),(((T475/6.3)*0.1+(AY475/0.95)*0.35+(AU475/0.95)*0.2+BK475*0.35)*0.65+40)))</f>
        <v>52.575881499090428</v>
      </c>
      <c r="BB475" s="45">
        <f>(BL475*0.3+BJ475*0.3+BI475*0.1+BN475*0.1+(AH475/2.8)*0.25)*0.62+40</f>
        <v>67.150758103231965</v>
      </c>
      <c r="BC475" s="5">
        <f>((D475-39)/-0.2)*0.5+50</f>
        <v>67.5</v>
      </c>
      <c r="BD475" s="5">
        <f>((F475-69)/0.19)*0.45+55</f>
        <v>85.78947368421052</v>
      </c>
      <c r="BE475" s="5">
        <f>((F475-85)/-0.16)*0.45+55</f>
        <v>63.4375</v>
      </c>
      <c r="BF475" s="5">
        <f>((G475-161)/1.34)*0.45+55</f>
        <v>84.552238805970148</v>
      </c>
      <c r="BG475" s="5">
        <f>((G475-295)/-1.34)*0.45+55</f>
        <v>70.447761194029852</v>
      </c>
      <c r="BH475" s="5">
        <f>(M475/29.81)*0.45+55</f>
        <v>55.28681650452868</v>
      </c>
      <c r="BI475" s="5">
        <f>((D475-39)/-0.2)</f>
        <v>35</v>
      </c>
      <c r="BJ475" s="5">
        <f>((F475-69)/0.19)</f>
        <v>68.421052631578945</v>
      </c>
      <c r="BK475" s="5">
        <f>((F475-85)/-0.16)</f>
        <v>18.75</v>
      </c>
      <c r="BL475" s="5">
        <f>((G475-161)/1.34)</f>
        <v>65.671641791044777</v>
      </c>
      <c r="BM475" s="5">
        <f>((G475-295)/-1.34)</f>
        <v>34.328358208955223</v>
      </c>
      <c r="BN475" s="5">
        <f>(M475/29.81)</f>
        <v>0.63737001006373706</v>
      </c>
      <c r="BP475" s="51" t="s">
        <v>800</v>
      </c>
      <c r="BQ475" s="51" t="s">
        <v>781</v>
      </c>
      <c r="BS475">
        <v>45</v>
      </c>
    </row>
    <row r="476" spans="1:71" x14ac:dyDescent="0.25">
      <c r="A476" s="1">
        <v>211</v>
      </c>
      <c r="B476" s="1" t="s">
        <v>272</v>
      </c>
      <c r="C476" s="1" t="s">
        <v>33</v>
      </c>
      <c r="D476" s="1">
        <v>28</v>
      </c>
      <c r="E476" s="4">
        <f>(F476-5)</f>
        <v>81</v>
      </c>
      <c r="F476">
        <v>86</v>
      </c>
      <c r="G476">
        <v>290</v>
      </c>
      <c r="H476" t="s">
        <v>665</v>
      </c>
      <c r="I476" s="1" t="s">
        <v>587</v>
      </c>
      <c r="J476" s="1" t="s">
        <v>47</v>
      </c>
      <c r="K476" s="1">
        <v>76</v>
      </c>
      <c r="L476" s="1">
        <v>76</v>
      </c>
      <c r="M476" s="1">
        <v>1926</v>
      </c>
      <c r="N476" s="12">
        <v>317</v>
      </c>
      <c r="O476" s="12">
        <v>710</v>
      </c>
      <c r="P476" s="12">
        <v>0.44600000000000001</v>
      </c>
      <c r="Q476" s="7">
        <v>0</v>
      </c>
      <c r="R476" s="7">
        <v>2</v>
      </c>
      <c r="S476" s="7">
        <v>0</v>
      </c>
      <c r="T476" s="1">
        <v>317</v>
      </c>
      <c r="U476" s="1">
        <v>708</v>
      </c>
      <c r="V476" s="1">
        <v>0.44800000000000001</v>
      </c>
      <c r="W476" s="1">
        <v>0.44600000000000001</v>
      </c>
      <c r="X476" s="16">
        <v>168</v>
      </c>
      <c r="Y476" s="16">
        <v>204</v>
      </c>
      <c r="Z476" s="16">
        <v>0.82399999999999995</v>
      </c>
      <c r="AA476" s="20">
        <v>156</v>
      </c>
      <c r="AB476" s="20">
        <v>384</v>
      </c>
      <c r="AC476" s="20">
        <v>540</v>
      </c>
      <c r="AD476" s="32">
        <v>84</v>
      </c>
      <c r="AE476" s="34">
        <v>18</v>
      </c>
      <c r="AF476" s="30">
        <v>125</v>
      </c>
      <c r="AG476" s="1">
        <v>107</v>
      </c>
      <c r="AH476" s="1">
        <v>216</v>
      </c>
      <c r="AI476" s="1">
        <v>802</v>
      </c>
      <c r="AJ476" s="1"/>
      <c r="AK476" s="4">
        <f>(AVERAGE(AM476:BB476)/0.87)*0.85+10</f>
        <v>82.049195468497913</v>
      </c>
      <c r="AL476" s="4">
        <f>AVERAGE(AM476:BB476)</f>
        <v>73.744470655991975</v>
      </c>
      <c r="AM476" s="14">
        <f>((P476*100)*0.5+(N476/6.59)*0.5)*0.66+45</f>
        <v>75.59205159332322</v>
      </c>
      <c r="AN476" s="10">
        <f>(BS476-MIN(BS$2:BS$493))/(MAX(BS$2:BS$493)-MIN(BS$2:BS$493))*61 +45</f>
        <v>45</v>
      </c>
      <c r="AO476" s="18">
        <f>IF(Y476&gt;50,((Z476*107)*0.9+(X476/5)*0.1)*0.7+30,((Z476*90)*0.5+(X476/5)*0.5)*0.7+40)</f>
        <v>87.897839999999988</v>
      </c>
      <c r="AP476" s="39">
        <f>((AZ476/0.96)*0.4+(AS476/0.96)*0.3+(T476/6.3)*0.4)*0.6+40</f>
        <v>89.312024382007309</v>
      </c>
      <c r="AQ476" s="37">
        <f>(AE476/1.5)*0.57+47</f>
        <v>53.84</v>
      </c>
      <c r="AR476" s="24">
        <f>((AF476/1.8)*0.8+(F476/0.8)*0.2)*0.7+40</f>
        <v>93.938888888888897</v>
      </c>
      <c r="AS476" s="22">
        <f>((AA476/3)*0.6+(AC476/9)*0.2+(AZ476/0.96)*0.2)*0.75+40</f>
        <v>85.636830157100334</v>
      </c>
      <c r="AT476" s="26">
        <f>((AB476/7)*0.65+(AC476/9)*0.2+(AZ476/0.96)*0.25)*0.6+47</f>
        <v>88.831115871386032</v>
      </c>
      <c r="AU476" s="43">
        <f>((AD476/5.5)*0.95+(AY476/0.95)*0.17)*0.67+40</f>
        <v>56.702522738038283</v>
      </c>
      <c r="AV476" s="37">
        <f>(((AG476-321)/-3.21)*0.1+(AU476/0.95)*0.57+(AS476/0.95)*0.2+(AI476/20)*0.2)*0.6+40</f>
        <v>80.042191995011706</v>
      </c>
      <c r="AW476" s="42">
        <f>((AQ476/0.95)*0.4+(AS476/0.95)*0.2+(AR476/0.95)*0.2+(AY476/0.95)*0.2)*0.71+30</f>
        <v>81.640975023622019</v>
      </c>
      <c r="AX476" s="45">
        <f>(BI476*0.3+BK476*0.2+BM476*0.2+AY476*0.1+BN476*0.2)*0.8+30</f>
        <v>57.792859751911365</v>
      </c>
      <c r="AY476" s="47">
        <f>(BI476*0.2+BK476*0.2+BM476*0.2+(AQ476/0.96)*0.45)*0.79+30</f>
        <v>58.229677238805976</v>
      </c>
      <c r="AZ476" s="28">
        <f>(BI476*0.2+BJ476*0.3+(AC476/11)*0.3+(AR476/0.96)*0.1+BM476*0.1+(AY476/0.96)*0.1)*0.65+40</f>
        <v>84.715713005442097</v>
      </c>
      <c r="BA476" s="49">
        <f>IF(C476="C",(((AY476/0.95)*0.35+(AU476/0.95)*0.2+BK476*0.45)*0.55+30),IF(C476="PF",(((AY476/0.95)*0.4+(AU476/0.95)*0.25+BK476*0.35)*0.65+35),(((T476/6.3)*0.1+(AY476/0.95)*0.35+(AU476/0.95)*0.2+BK476*0.35)*0.65+40)))</f>
        <v>46.817851704899326</v>
      </c>
      <c r="BB476" s="45">
        <f>(BL476*0.3+BJ476*0.3+BI476*0.1+BN476*0.1+(AH476/2.8)*0.25)*0.62+40</f>
        <v>93.920988145435061</v>
      </c>
      <c r="BC476" s="5">
        <f>((D476-39)/-0.2)*0.5+50</f>
        <v>77.5</v>
      </c>
      <c r="BD476" s="5">
        <f>((F476-69)/0.19)*0.45+55</f>
        <v>95.26315789473685</v>
      </c>
      <c r="BE476" s="5">
        <f>((F476-85)/-0.16)*0.45+55</f>
        <v>52.1875</v>
      </c>
      <c r="BF476" s="5">
        <f>((G476-161)/1.34)*0.45+55</f>
        <v>98.320895522388057</v>
      </c>
      <c r="BG476" s="5">
        <f>((G476-295)/-1.34)*0.45+55</f>
        <v>56.679104477611943</v>
      </c>
      <c r="BH476" s="5">
        <f>(M476/29.81)*0.45+55</f>
        <v>84.074136195907414</v>
      </c>
      <c r="BI476" s="5">
        <f>((D476-39)/-0.2)</f>
        <v>55</v>
      </c>
      <c r="BJ476" s="5">
        <f>((F476-69)/0.19)</f>
        <v>89.473684210526315</v>
      </c>
      <c r="BK476" s="5">
        <f>((F476-85)/-0.16)</f>
        <v>-6.25</v>
      </c>
      <c r="BL476" s="5">
        <f>((G476-161)/1.34)</f>
        <v>96.268656716417908</v>
      </c>
      <c r="BM476" s="5">
        <f>((G476-295)/-1.34)</f>
        <v>3.7313432835820892</v>
      </c>
      <c r="BN476" s="5">
        <f>(M476/29.81)</f>
        <v>64.60919154646092</v>
      </c>
      <c r="BP476" s="51" t="s">
        <v>785</v>
      </c>
      <c r="BQ476" s="51" t="s">
        <v>781</v>
      </c>
      <c r="BS476">
        <v>45</v>
      </c>
    </row>
    <row r="477" spans="1:71" x14ac:dyDescent="0.25">
      <c r="A477" s="1">
        <v>173</v>
      </c>
      <c r="B477" s="1" t="s">
        <v>234</v>
      </c>
      <c r="C477" s="1" t="s">
        <v>33</v>
      </c>
      <c r="D477" s="1">
        <v>22</v>
      </c>
      <c r="E477" s="4">
        <f>(F477-5)</f>
        <v>80</v>
      </c>
      <c r="F477">
        <v>85</v>
      </c>
      <c r="G477">
        <v>245</v>
      </c>
      <c r="H477" t="s">
        <v>586</v>
      </c>
      <c r="I477" s="1" t="s">
        <v>611</v>
      </c>
      <c r="J477" s="1" t="s">
        <v>99</v>
      </c>
      <c r="K477" s="1">
        <v>82</v>
      </c>
      <c r="L477" s="1">
        <v>37</v>
      </c>
      <c r="M477" s="1">
        <v>2158</v>
      </c>
      <c r="N477" s="12">
        <v>258</v>
      </c>
      <c r="O477" s="12">
        <v>427</v>
      </c>
      <c r="P477" s="12">
        <v>0.60399999999999998</v>
      </c>
      <c r="Q477" s="7">
        <v>0</v>
      </c>
      <c r="R477" s="7">
        <v>2</v>
      </c>
      <c r="S477" s="7">
        <v>0</v>
      </c>
      <c r="T477" s="1">
        <v>258</v>
      </c>
      <c r="U477" s="1">
        <v>425</v>
      </c>
      <c r="V477" s="1">
        <v>0.60699999999999998</v>
      </c>
      <c r="W477" s="1">
        <v>0.60399999999999998</v>
      </c>
      <c r="X477" s="16">
        <v>170</v>
      </c>
      <c r="Y477" s="16">
        <v>273</v>
      </c>
      <c r="Z477" s="16">
        <v>0.623</v>
      </c>
      <c r="AA477" s="20">
        <v>265</v>
      </c>
      <c r="AB477" s="20">
        <v>510</v>
      </c>
      <c r="AC477" s="20">
        <v>775</v>
      </c>
      <c r="AD477" s="32">
        <v>109</v>
      </c>
      <c r="AE477" s="34">
        <v>64</v>
      </c>
      <c r="AF477" s="30">
        <v>189</v>
      </c>
      <c r="AG477" s="1">
        <v>111</v>
      </c>
      <c r="AH477" s="1">
        <v>175</v>
      </c>
      <c r="AI477" s="1">
        <v>686</v>
      </c>
      <c r="AJ477" s="1"/>
      <c r="AK477" s="4">
        <f>(AVERAGE(AM477:BB477)/0.87)*0.85+10</f>
        <v>87.585228742437849</v>
      </c>
      <c r="AL477" s="4">
        <f>AVERAGE(AM477:BB477)</f>
        <v>79.410763536377559</v>
      </c>
      <c r="AM477" s="14">
        <f>((P477*100)*0.5+(N477/6.59)*0.5)*0.66+45</f>
        <v>77.851575113808792</v>
      </c>
      <c r="AN477" s="10">
        <f>(BS477-MIN(BS$2:BS$493))/(MAX(BS$2:BS$493)-MIN(BS$2:BS$493))*61 +45</f>
        <v>45</v>
      </c>
      <c r="AO477" s="18">
        <f>IF(Y477&gt;50,((Z477*107)*0.9+(X477/5)*0.1)*0.7+30,((Z477*90)*0.5+(X477/5)*0.5)*0.7+40)</f>
        <v>74.376429999999999</v>
      </c>
      <c r="AP477" s="39">
        <f>((AZ477/0.96)*0.4+(AS477/0.96)*0.3+(T477/6.3)*0.4)*0.6+40</f>
        <v>91.848757180416698</v>
      </c>
      <c r="AQ477" s="37">
        <f>(AE477/1.5)*0.57+47</f>
        <v>71.319999999999993</v>
      </c>
      <c r="AR477" s="24">
        <v>97</v>
      </c>
      <c r="AS477" s="22">
        <v>97</v>
      </c>
      <c r="AT477" s="26">
        <v>96</v>
      </c>
      <c r="AU477" s="43">
        <f>((AD477/5.5)*0.95+(AY477/0.95)*0.17)*0.67+40</f>
        <v>61.694645681220095</v>
      </c>
      <c r="AV477" s="37">
        <f>(((AG477-321)/-3.21)*0.1+(AU477/0.95)*0.57+(AS477/0.95)*0.2+(AI477/20)*0.2)*0.6+40</f>
        <v>82.503937669046422</v>
      </c>
      <c r="AW477" s="42">
        <f>((AQ477/0.95)*0.4+(AS477/0.95)*0.2+(AR477/0.95)*0.2+(AY477/0.95)*0.2)*0.71+30</f>
        <v>91.639391372741557</v>
      </c>
      <c r="AX477" s="45">
        <f>(BI477*0.3+BK477*0.2+BM477*0.2+AY477*0.1+BN477*0.2)*0.8+30</f>
        <v>74.011736417134387</v>
      </c>
      <c r="AY477" s="47">
        <f>(BI477*0.2+BK477*0.2+BM477*0.2+(AQ477/0.96)*0.45)*0.79+30</f>
        <v>75.736209888059705</v>
      </c>
      <c r="AZ477" s="28">
        <f>(BI477*0.2+BJ477*0.3+(AC477/11)*0.3+(AR477/0.96)*0.1+BM477*0.1+(AY477/0.96)*0.1)*0.65+40</f>
        <v>95.330743007381045</v>
      </c>
      <c r="BA477" s="49">
        <f>IF(C477="C",(((AY477/0.95)*0.35+(AU477/0.95)*0.2+BK477*0.45)*0.55+30),IF(C477="PF",(((AY477/0.95)*0.4+(AU477/0.95)*0.25+BK477*0.35)*0.65+35),(((T477/6.3)*0.1+(AY477/0.95)*0.35+(AU477/0.95)*0.2+BK477*0.35)*0.65+40)))</f>
        <v>52.490138345669166</v>
      </c>
      <c r="BB477" s="45">
        <f>(BL477*0.3+BJ477*0.3+BI477*0.1+BN477*0.1+(AH477/2.8)*0.25)*0.62+40</f>
        <v>86.76865190656298</v>
      </c>
      <c r="BC477" s="5">
        <f>((D477-39)/-0.2)*0.5+50</f>
        <v>92.5</v>
      </c>
      <c r="BD477" s="5">
        <f>((F477-69)/0.19)*0.45+55</f>
        <v>92.89473684210526</v>
      </c>
      <c r="BE477" s="5">
        <f>((F477-85)/-0.16)*0.45+55</f>
        <v>55</v>
      </c>
      <c r="BF477" s="5">
        <f>((G477-161)/1.34)*0.45+55</f>
        <v>83.208955223880594</v>
      </c>
      <c r="BG477" s="5">
        <f>((G477-295)/-1.34)*0.45+55</f>
        <v>71.791044776119406</v>
      </c>
      <c r="BH477" s="5">
        <f>(M477/29.81)*0.45+55</f>
        <v>87.576316672257633</v>
      </c>
      <c r="BI477" s="5">
        <f>((D477-39)/-0.2)</f>
        <v>85</v>
      </c>
      <c r="BJ477" s="5">
        <f>((F477-69)/0.19)</f>
        <v>84.21052631578948</v>
      </c>
      <c r="BK477" s="5">
        <f>((F477-85)/-0.16)</f>
        <v>0</v>
      </c>
      <c r="BL477" s="5">
        <f>((G477-161)/1.34)</f>
        <v>62.686567164179102</v>
      </c>
      <c r="BM477" s="5">
        <f>((G477-295)/-1.34)</f>
        <v>37.31343283582089</v>
      </c>
      <c r="BN477" s="5">
        <f>(M477/29.81)</f>
        <v>72.391814827239187</v>
      </c>
      <c r="BP477" s="51" t="s">
        <v>785</v>
      </c>
      <c r="BQ477" s="51" t="s">
        <v>789</v>
      </c>
      <c r="BS477">
        <v>45</v>
      </c>
    </row>
    <row r="478" spans="1:71" x14ac:dyDescent="0.25">
      <c r="A478" s="1">
        <v>220</v>
      </c>
      <c r="B478" s="1" t="s">
        <v>281</v>
      </c>
      <c r="C478" s="1" t="s">
        <v>33</v>
      </c>
      <c r="D478" s="1">
        <v>30</v>
      </c>
      <c r="E478" s="4">
        <f>(F478-5)</f>
        <v>79</v>
      </c>
      <c r="F478">
        <v>84</v>
      </c>
      <c r="G478">
        <v>240</v>
      </c>
      <c r="H478" t="s">
        <v>782</v>
      </c>
      <c r="I478" s="1" t="s">
        <v>587</v>
      </c>
      <c r="J478" s="1" t="s">
        <v>103</v>
      </c>
      <c r="K478" s="1">
        <v>46</v>
      </c>
      <c r="L478" s="1">
        <v>9</v>
      </c>
      <c r="M478" s="1">
        <v>441</v>
      </c>
      <c r="N478" s="12">
        <v>53</v>
      </c>
      <c r="O478" s="12">
        <v>82</v>
      </c>
      <c r="P478" s="12">
        <v>0.64600000000000002</v>
      </c>
      <c r="Q478" s="7">
        <v>0</v>
      </c>
      <c r="R478" s="7">
        <v>0</v>
      </c>
      <c r="S478" s="7"/>
      <c r="T478" s="1">
        <v>53</v>
      </c>
      <c r="U478" s="1">
        <v>82</v>
      </c>
      <c r="V478" s="1">
        <v>0.64600000000000002</v>
      </c>
      <c r="W478" s="1">
        <v>0.64600000000000002</v>
      </c>
      <c r="X478" s="16">
        <v>31</v>
      </c>
      <c r="Y478" s="16">
        <v>54</v>
      </c>
      <c r="Z478" s="16">
        <v>0.57399999999999995</v>
      </c>
      <c r="AA478" s="20">
        <v>36</v>
      </c>
      <c r="AB478" s="20">
        <v>67</v>
      </c>
      <c r="AC478" s="20">
        <v>103</v>
      </c>
      <c r="AD478" s="32">
        <v>14</v>
      </c>
      <c r="AE478" s="34">
        <v>6</v>
      </c>
      <c r="AF478" s="30">
        <v>19</v>
      </c>
      <c r="AG478" s="1">
        <v>25</v>
      </c>
      <c r="AH478" s="1">
        <v>65</v>
      </c>
      <c r="AI478" s="1">
        <v>137</v>
      </c>
      <c r="AJ478" s="1"/>
      <c r="AK478" s="4">
        <f>(AVERAGE(AM478:BB478)/0.87)*0.85+10</f>
        <v>70.832299319771153</v>
      </c>
      <c r="AL478" s="4">
        <f>AVERAGE(AM478:BB478)</f>
        <v>62.263647539059889</v>
      </c>
      <c r="AM478" s="14">
        <f>((P478*100)*0.5+(N478/6.59)*0.5)*0.66+45</f>
        <v>68.972021244309559</v>
      </c>
      <c r="AN478" s="10">
        <f>(BS478-MIN(BS$2:BS$493))/(MAX(BS$2:BS$493)-MIN(BS$2:BS$493))*61 +45</f>
        <v>45</v>
      </c>
      <c r="AO478" s="18">
        <f>IF(Y478&gt;50,((Z478*107)*0.9+(X478/5)*0.1)*0.7+30,((Z478*90)*0.5+(X478/5)*0.5)*0.7+40)</f>
        <v>69.12733999999999</v>
      </c>
      <c r="AP478" s="39">
        <f>((AZ478/0.96)*0.4+(AS478/0.96)*0.3+(T478/6.3)*0.4)*0.6+40</f>
        <v>71.565091253529829</v>
      </c>
      <c r="AQ478" s="37">
        <f>(AE478/1.5)*0.57+47</f>
        <v>49.28</v>
      </c>
      <c r="AR478" s="24">
        <f>((AF478/1.8)*0.8+(F478/0.8)*0.2)*0.73+40</f>
        <v>61.49444444444444</v>
      </c>
      <c r="AS478" s="22">
        <f>((AA478/3)*0.6+(AC478/9)*0.2+(AZ478/0.96)*0.2)*0.75+40</f>
        <v>58.703614154488882</v>
      </c>
      <c r="AT478" s="26">
        <f>((AB478/7)*0.65+(AC478/9)*0.2+(AZ478/0.96)*0.25)*0.6+47</f>
        <v>63.693137964012692</v>
      </c>
      <c r="AU478" s="43">
        <f>((AD478/5.5)*0.95+(AY478/0.95)*0.17)*0.67+40</f>
        <v>49.153356923444974</v>
      </c>
      <c r="AV478" s="37">
        <f>(((AG478-321)/-3.21)*0.1+(AU478/0.95)*0.57+(AS478/0.95)*0.2+(AI478/20)*0.2)*0.6+40</f>
        <v>71.465112139696828</v>
      </c>
      <c r="AW478" s="42">
        <f>((AQ478/0.95)*0.4+(AS478/0.95)*0.2+(AR478/0.95)*0.2+(AY478/0.95)*0.2)*0.71+30</f>
        <v>72.09023991375102</v>
      </c>
      <c r="AX478" s="45">
        <f>(BI478*0.3+BK478*0.2+BM478*0.2+AY478*0.1+BN478*0.2)*0.8+30</f>
        <v>55.760681091890433</v>
      </c>
      <c r="AY478" s="47">
        <f>(BI478*0.2+BK478*0.2+BM478*0.2+(AQ478/0.96)*0.45)*0.79+30</f>
        <v>62.831574626865674</v>
      </c>
      <c r="AZ478" s="28">
        <f>(BI478*0.2+BJ478*0.3+(AC478/11)*0.3+(AR478/0.96)*0.1+BM478*0.1+(AY478/0.96)*0.1)*0.65+40</f>
        <v>74.156463922062173</v>
      </c>
      <c r="BA478" s="49">
        <f>IF(C478="C",(((AY478/0.95)*0.35+(AU478/0.95)*0.2+BK478*0.45)*0.55+30),IF(C478="PF",(((AY478/0.95)*0.4+(AU478/0.95)*0.25+BK478*0.35)*0.65+35),(((T478/6.3)*0.1+(AY478/0.95)*0.35+(AU478/0.95)*0.2+BK478*0.35)*0.65+40)))</f>
        <v>49.969977502369048</v>
      </c>
      <c r="BB478" s="45">
        <f>(BL478*0.3+BJ478*0.3+BI478*0.1+BN478*0.1+(AH478/2.8)*0.25)*0.62+40</f>
        <v>72.955305444092829</v>
      </c>
      <c r="BC478" s="5">
        <f>((D478-39)/-0.2)*0.5+50</f>
        <v>72.5</v>
      </c>
      <c r="BD478" s="5">
        <f>((F478-69)/0.19)*0.45+55</f>
        <v>90.526315789473685</v>
      </c>
      <c r="BE478" s="5">
        <f>((F478-85)/-0.16)*0.45+55</f>
        <v>57.8125</v>
      </c>
      <c r="BF478" s="5">
        <f>((G478-161)/1.34)*0.45+55</f>
        <v>81.52985074626865</v>
      </c>
      <c r="BG478" s="5">
        <f>((G478-295)/-1.34)*0.45+55</f>
        <v>73.470149253731336</v>
      </c>
      <c r="BH478" s="5">
        <f>(M478/29.81)*0.45+55</f>
        <v>61.657162026165715</v>
      </c>
      <c r="BI478" s="5">
        <f>((D478-39)/-0.2)</f>
        <v>45</v>
      </c>
      <c r="BJ478" s="5">
        <f>((F478-69)/0.19)</f>
        <v>78.94736842105263</v>
      </c>
      <c r="BK478" s="5">
        <f>((F478-85)/-0.16)</f>
        <v>6.25</v>
      </c>
      <c r="BL478" s="5">
        <f>((G478-161)/1.34)</f>
        <v>58.955223880597011</v>
      </c>
      <c r="BM478" s="5">
        <f>((G478-295)/-1.34)</f>
        <v>41.044776119402982</v>
      </c>
      <c r="BN478" s="5">
        <f>(M478/29.81)</f>
        <v>14.793693391479369</v>
      </c>
      <c r="BP478" s="51" t="s">
        <v>810</v>
      </c>
      <c r="BQ478" s="51" t="s">
        <v>781</v>
      </c>
      <c r="BS478">
        <v>45</v>
      </c>
    </row>
    <row r="479" spans="1:71" x14ac:dyDescent="0.25">
      <c r="A479" s="1">
        <v>113</v>
      </c>
      <c r="B479" s="1" t="s">
        <v>172</v>
      </c>
      <c r="C479" s="1" t="s">
        <v>33</v>
      </c>
      <c r="D479" s="1">
        <v>33</v>
      </c>
      <c r="E479" s="4">
        <f>(F479-5)</f>
        <v>78</v>
      </c>
      <c r="F479">
        <v>83</v>
      </c>
      <c r="G479">
        <v>255</v>
      </c>
      <c r="H479" t="s">
        <v>609</v>
      </c>
      <c r="I479" s="1" t="s">
        <v>610</v>
      </c>
      <c r="J479" s="1" t="s">
        <v>28</v>
      </c>
      <c r="K479" s="1">
        <v>32</v>
      </c>
      <c r="L479" s="1">
        <v>21</v>
      </c>
      <c r="M479" s="1">
        <v>544</v>
      </c>
      <c r="N479" s="12">
        <v>57</v>
      </c>
      <c r="O479" s="12">
        <v>130</v>
      </c>
      <c r="P479" s="12">
        <v>0.438</v>
      </c>
      <c r="Q479" s="7">
        <v>0</v>
      </c>
      <c r="R479" s="7">
        <v>0</v>
      </c>
      <c r="S479" s="7"/>
      <c r="T479" s="1">
        <v>57</v>
      </c>
      <c r="U479" s="1">
        <v>130</v>
      </c>
      <c r="V479" s="1">
        <v>0.438</v>
      </c>
      <c r="W479" s="1">
        <v>0.438</v>
      </c>
      <c r="X479" s="16">
        <v>14</v>
      </c>
      <c r="Y479" s="16">
        <v>20</v>
      </c>
      <c r="Z479" s="16">
        <v>0.7</v>
      </c>
      <c r="AA479" s="20">
        <v>53</v>
      </c>
      <c r="AB479" s="20">
        <v>115</v>
      </c>
      <c r="AC479" s="20">
        <v>168</v>
      </c>
      <c r="AD479" s="32">
        <v>29</v>
      </c>
      <c r="AE479" s="34">
        <v>14</v>
      </c>
      <c r="AF479" s="30">
        <v>41</v>
      </c>
      <c r="AG479" s="1">
        <v>39</v>
      </c>
      <c r="AH479" s="1">
        <v>70</v>
      </c>
      <c r="AI479" s="1">
        <v>128</v>
      </c>
      <c r="AJ479" s="1"/>
      <c r="AK479" s="4">
        <f>(AVERAGE(AM479:BB479)/0.87)*0.85+10</f>
        <v>70.949947799880931</v>
      </c>
      <c r="AL479" s="4">
        <f>AVERAGE(AM479:BB479)</f>
        <v>62.38406421870166</v>
      </c>
      <c r="AM479" s="14">
        <f>((P479*100)*0.5+(N479/6.59)*0.5)*0.66+45</f>
        <v>62.308324734446131</v>
      </c>
      <c r="AN479" s="10">
        <f>(BS479-MIN(BS$2:BS$493))/(MAX(BS$2:BS$493)-MIN(BS$2:BS$493))*61 +45</f>
        <v>45</v>
      </c>
      <c r="AO479" s="18">
        <f>IF(Y479&gt;50,((Z479*107)*0.9+(X479/5)*0.1)*0.7+30,((Z479*90)*0.5+(X479/5)*0.5)*0.7+40)</f>
        <v>63.03</v>
      </c>
      <c r="AP479" s="39">
        <f>((AZ479/0.96)*0.4+(AS479/0.96)*0.3+(T479/6.3)*0.4)*0.6+40</f>
        <v>71.779280378054764</v>
      </c>
      <c r="AQ479" s="37">
        <f>(AE479/1.5)*0.57+47</f>
        <v>52.32</v>
      </c>
      <c r="AR479" s="24">
        <f>((AF479/1.8)*0.8+(F479/0.8)*0.2)*0.73+40</f>
        <v>68.449722222222221</v>
      </c>
      <c r="AS479" s="22">
        <f>((AA479/3)*0.6+(AC479/9)*0.2+(AZ479/0.96)*0.2)*0.75+40</f>
        <v>61.990406605105562</v>
      </c>
      <c r="AT479" s="26">
        <f>((AB479/7)*0.65+(AC479/9)*0.2+(AZ479/0.96)*0.25)*0.6+47</f>
        <v>66.887549462248415</v>
      </c>
      <c r="AU479" s="43">
        <f>((AD479/5.5)*0.95+(AY479/0.95)*0.17)*0.67+40</f>
        <v>50.646430409090911</v>
      </c>
      <c r="AV479" s="37">
        <f>(((AG479-321)/-3.21)*0.1+(AU479/0.95)*0.57+(AS479/0.95)*0.2+(AI479/20)*0.2)*0.6+40</f>
        <v>72.102110134774506</v>
      </c>
      <c r="AW479" s="42">
        <f>((AQ479/0.95)*0.4+(AS479/0.95)*0.2+(AR479/0.95)*0.2+(AY479/0.95)*0.2)*0.71+30</f>
        <v>74.227214880804354</v>
      </c>
      <c r="AX479" s="45">
        <f>(BI479*0.3+BK479*0.2+BM479*0.2+AY479*0.1+BN479*0.2)*0.8+30</f>
        <v>51.760438397712875</v>
      </c>
      <c r="AY479" s="47">
        <f>(BI479*0.2+BK479*0.2+BM479*0.2+(AQ479/0.96)*0.45)*0.79+30</f>
        <v>60.806167910447762</v>
      </c>
      <c r="AZ479" s="28">
        <f>(BI479*0.2+BJ479*0.3+(AC479/11)*0.3+(AR479/0.96)*0.1+BM479*0.1+(AY479/0.96)*0.1)*0.65+40</f>
        <v>71.93860227267561</v>
      </c>
      <c r="BA479" s="49">
        <f>IF(C479="C",(((AY479/0.95)*0.35+(AU479/0.95)*0.2+BK479*0.45)*0.55+30),IF(C479="PF",(((AY479/0.95)*0.4+(AU479/0.95)*0.25+BK479*0.35)*0.65+35),(((T479/6.3)*0.1+(AY479/0.95)*0.35+(AU479/0.95)*0.2+BK479*0.35)*0.65+40)))</f>
        <v>51.279323334485468</v>
      </c>
      <c r="BB479" s="45">
        <f>(BL479*0.3+BJ479*0.3+BI479*0.1+BN479*0.1+(AH479/2.8)*0.25)*0.62+40</f>
        <v>73.619456757157735</v>
      </c>
      <c r="BC479" s="5">
        <f>((D479-39)/-0.2)*0.5+50</f>
        <v>65</v>
      </c>
      <c r="BD479" s="5">
        <f>((F479-69)/0.19)*0.45+55</f>
        <v>88.15789473684211</v>
      </c>
      <c r="BE479" s="5">
        <f>((F479-85)/-0.16)*0.45+55</f>
        <v>60.625</v>
      </c>
      <c r="BF479" s="5">
        <f>((G479-161)/1.34)*0.45+55</f>
        <v>86.567164179104481</v>
      </c>
      <c r="BG479" s="5">
        <f>((G479-295)/-1.34)*0.45+55</f>
        <v>68.432835820895519</v>
      </c>
      <c r="BH479" s="5">
        <f>(M479/29.81)*0.45+55</f>
        <v>63.212009392821201</v>
      </c>
      <c r="BI479" s="5">
        <f>((D479-39)/-0.2)</f>
        <v>30</v>
      </c>
      <c r="BJ479" s="5">
        <f>((F479-69)/0.19)</f>
        <v>73.684210526315795</v>
      </c>
      <c r="BK479" s="5">
        <f>((F479-85)/-0.16)</f>
        <v>12.5</v>
      </c>
      <c r="BL479" s="5">
        <f>((G479-161)/1.34)</f>
        <v>70.149253731343279</v>
      </c>
      <c r="BM479" s="5">
        <f>((G479-295)/-1.34)</f>
        <v>29.850746268656714</v>
      </c>
      <c r="BN479" s="5">
        <f>(M479/29.81)</f>
        <v>18.248909761824891</v>
      </c>
      <c r="BP479" s="51" t="s">
        <v>788</v>
      </c>
      <c r="BQ479" s="51" t="s">
        <v>787</v>
      </c>
      <c r="BS479">
        <v>45</v>
      </c>
    </row>
    <row r="480" spans="1:71" x14ac:dyDescent="0.25">
      <c r="A480" s="1">
        <v>379</v>
      </c>
      <c r="B480" s="1" t="s">
        <v>443</v>
      </c>
      <c r="C480" s="1" t="s">
        <v>25</v>
      </c>
      <c r="D480" s="1">
        <v>31</v>
      </c>
      <c r="E480" s="4">
        <f>(F480-5)</f>
        <v>77</v>
      </c>
      <c r="F480">
        <v>82</v>
      </c>
      <c r="G480">
        <v>236</v>
      </c>
      <c r="H480" t="s">
        <v>594</v>
      </c>
      <c r="I480" s="1" t="s">
        <v>587</v>
      </c>
      <c r="J480" s="1" t="s">
        <v>89</v>
      </c>
      <c r="K480" s="1">
        <v>21</v>
      </c>
      <c r="L480" s="1">
        <v>0</v>
      </c>
      <c r="M480" s="1">
        <v>126</v>
      </c>
      <c r="N480" s="12">
        <v>9</v>
      </c>
      <c r="O480" s="12">
        <v>35</v>
      </c>
      <c r="P480" s="12">
        <v>0.25700000000000001</v>
      </c>
      <c r="Q480" s="7">
        <v>0</v>
      </c>
      <c r="R480" s="7">
        <v>5</v>
      </c>
      <c r="S480" s="7">
        <v>0</v>
      </c>
      <c r="T480" s="1">
        <v>9</v>
      </c>
      <c r="U480" s="1">
        <v>30</v>
      </c>
      <c r="V480" s="1">
        <v>0.3</v>
      </c>
      <c r="W480" s="1">
        <v>0.25700000000000001</v>
      </c>
      <c r="X480" s="16">
        <v>6</v>
      </c>
      <c r="Y480" s="16">
        <v>12</v>
      </c>
      <c r="Z480" s="16">
        <v>0.5</v>
      </c>
      <c r="AA480" s="20">
        <v>16</v>
      </c>
      <c r="AB480" s="20">
        <v>22</v>
      </c>
      <c r="AC480" s="20">
        <v>38</v>
      </c>
      <c r="AD480" s="32">
        <v>4</v>
      </c>
      <c r="AE480" s="34">
        <v>5</v>
      </c>
      <c r="AF480" s="30">
        <v>3</v>
      </c>
      <c r="AG480" s="1">
        <v>3</v>
      </c>
      <c r="AH480" s="1">
        <v>16</v>
      </c>
      <c r="AI480" s="1">
        <v>24</v>
      </c>
      <c r="AJ480" s="1"/>
      <c r="AK480" s="4">
        <f>(AVERAGE(AM480:BB480)/0.87)*0.85+10</f>
        <v>68.17474143972737</v>
      </c>
      <c r="AL480" s="4">
        <f>AVERAGE(AM480:BB480)</f>
        <v>59.543558885368014</v>
      </c>
      <c r="AM480" s="14">
        <f>((P480*100)*0.5+(N480/6.59)*0.5)*0.66+45</f>
        <v>53.931682852807285</v>
      </c>
      <c r="AN480" s="10">
        <f>(BS480-MIN(BS$2:BS$493))/(MAX(BS$2:BS$493)-MIN(BS$2:BS$493))*61 +45</f>
        <v>45</v>
      </c>
      <c r="AO480" s="18">
        <f>IF(Y480&gt;50,((Z480*107)*0.9+(X480/5)*0.1)*0.7+30,((Z480*90)*0.5+(X480/5)*0.5)*0.7+40)</f>
        <v>56.17</v>
      </c>
      <c r="AP480" s="39">
        <f>((AZ480/0.96)*0.4+(AS480/0.96)*0.3+(T480/6.3)*0.4)*0.6+40</f>
        <v>68.024402092934423</v>
      </c>
      <c r="AQ480" s="37">
        <f>(AE480/1.5)*0.57+47</f>
        <v>48.9</v>
      </c>
      <c r="AR480" s="24">
        <f>((AF480/1.8)*0.8+(F480/0.8)*0.2)*0.73+40</f>
        <v>55.938333333333333</v>
      </c>
      <c r="AS480" s="22">
        <f>((AA480/3)*0.6+(AC480/9)*0.2+(AZ480/0.96)*0.2)*0.75+40</f>
        <v>54.005526312397542</v>
      </c>
      <c r="AT480" s="26">
        <f>((AB480/7)*0.65+(AC480/9)*0.2+(AZ480/0.96)*0.25)*0.6+47</f>
        <v>59.704573931445161</v>
      </c>
      <c r="AU480" s="43">
        <f>((AD480/5.5)*0.95+(AY480/0.95)*0.17)*0.67+40</f>
        <v>48.177835390251204</v>
      </c>
      <c r="AV480" s="37">
        <f>(((AG480-321)/-3.21)*0.1+(AU480/0.95)*0.57+(AS480/0.95)*0.2+(AI480/20)*0.2)*0.6+40</f>
        <v>70.253696666227626</v>
      </c>
      <c r="AW480" s="42">
        <f>((AQ480/0.95)*0.4+(AS480/0.95)*0.2+(AR480/0.95)*0.2+(AY480/0.95)*0.2)*0.71+30</f>
        <v>70.670497619512702</v>
      </c>
      <c r="AX480" s="45">
        <f>(BI480*0.3+BK480*0.2+BM480*0.2+AY480*0.1+BN480*0.2)*0.8+30</f>
        <v>55.468859059303455</v>
      </c>
      <c r="AY480" s="47">
        <f>(BI480*0.2+BK480*0.2+BM480*0.2+(AQ480/0.96)*0.45)*0.79+30</f>
        <v>64.34749766791046</v>
      </c>
      <c r="AZ480" s="28">
        <f>(BI480*0.2+BJ480*0.3+(AC480/11)*0.3+(AR480/0.96)*0.1+BM480*0.1+(AY480/0.96)*0.1)*0.65+40</f>
        <v>70.222035066010932</v>
      </c>
      <c r="BA480" s="49">
        <f>IF(C480="C",(((AY480/0.95)*0.35+(AU480/0.95)*0.2+BK480*0.45)*0.55+30),IF(C480="PF",(((AY480/0.95)*0.4+(AU480/0.95)*0.25+BK480*0.35)*0.65+35),(((T480/6.3)*0.1+(AY480/0.95)*0.35+(AU480/0.95)*0.2+BK480*0.35)*0.65+40)))</f>
        <v>65.117464625865836</v>
      </c>
      <c r="BB480" s="45">
        <f>(BL480*0.3+BJ480*0.3+BI480*0.1+BN480*0.1+(AH480/2.8)*0.25)*0.62+40</f>
        <v>66.76453754788821</v>
      </c>
      <c r="BC480" s="5">
        <f>((D480-39)/-0.2)*0.5+50</f>
        <v>70</v>
      </c>
      <c r="BD480" s="5">
        <f>((F480-69)/0.19)*0.45+55</f>
        <v>85.78947368421052</v>
      </c>
      <c r="BE480" s="5">
        <f>((F480-85)/-0.16)*0.45+55</f>
        <v>63.4375</v>
      </c>
      <c r="BF480" s="5">
        <f>((G480-161)/1.34)*0.45+55</f>
        <v>80.18656716417911</v>
      </c>
      <c r="BG480" s="5">
        <f>((G480-295)/-1.34)*0.45+55</f>
        <v>74.81343283582089</v>
      </c>
      <c r="BH480" s="5">
        <f>(M480/29.81)*0.45+55</f>
        <v>56.902046293190203</v>
      </c>
      <c r="BI480" s="5">
        <f>((D480-39)/-0.2)</f>
        <v>40</v>
      </c>
      <c r="BJ480" s="5">
        <f>((F480-69)/0.19)</f>
        <v>68.421052631578945</v>
      </c>
      <c r="BK480" s="5">
        <f>((F480-85)/-0.16)</f>
        <v>18.75</v>
      </c>
      <c r="BL480" s="5">
        <f>((G480-161)/1.34)</f>
        <v>55.970149253731343</v>
      </c>
      <c r="BM480" s="5">
        <f>((G480-295)/-1.34)</f>
        <v>44.029850746268657</v>
      </c>
      <c r="BN480" s="5">
        <f>(M480/29.81)</f>
        <v>4.2267695404226773</v>
      </c>
      <c r="BP480" s="51" t="s">
        <v>811</v>
      </c>
      <c r="BQ480" s="51" t="s">
        <v>790</v>
      </c>
      <c r="BS480">
        <v>45</v>
      </c>
    </row>
    <row r="481" spans="1:71" x14ac:dyDescent="0.25">
      <c r="A481" s="1">
        <v>47</v>
      </c>
      <c r="B481" s="1" t="s">
        <v>102</v>
      </c>
      <c r="C481" s="1" t="s">
        <v>33</v>
      </c>
      <c r="D481" s="1">
        <v>22</v>
      </c>
      <c r="E481" s="4">
        <f>(F481-5)</f>
        <v>84</v>
      </c>
      <c r="F481">
        <v>89</v>
      </c>
      <c r="G481">
        <v>360</v>
      </c>
      <c r="H481" t="s">
        <v>765</v>
      </c>
      <c r="I481" s="1" t="s">
        <v>673</v>
      </c>
      <c r="J481" s="1" t="s">
        <v>103</v>
      </c>
      <c r="K481" s="1">
        <v>3</v>
      </c>
      <c r="L481" s="1">
        <v>0</v>
      </c>
      <c r="M481" s="1">
        <v>3</v>
      </c>
      <c r="N481" s="12">
        <v>1</v>
      </c>
      <c r="O481" s="12">
        <v>2</v>
      </c>
      <c r="P481" s="12">
        <v>0.5</v>
      </c>
      <c r="Q481" s="7">
        <v>0</v>
      </c>
      <c r="R481" s="7">
        <v>0</v>
      </c>
      <c r="S481" s="7"/>
      <c r="T481" s="1">
        <v>1</v>
      </c>
      <c r="U481" s="1">
        <v>2</v>
      </c>
      <c r="V481" s="1">
        <v>0.5</v>
      </c>
      <c r="W481" s="1">
        <v>0.5</v>
      </c>
      <c r="X481" s="16">
        <v>0</v>
      </c>
      <c r="Y481" s="16">
        <v>0</v>
      </c>
      <c r="Z481" s="16"/>
      <c r="AA481" s="20">
        <v>0</v>
      </c>
      <c r="AB481" s="20">
        <v>1</v>
      </c>
      <c r="AC481" s="20">
        <v>1</v>
      </c>
      <c r="AD481" s="32">
        <v>1</v>
      </c>
      <c r="AE481" s="34">
        <v>0</v>
      </c>
      <c r="AF481" s="30">
        <v>1</v>
      </c>
      <c r="AG481" s="1">
        <v>0</v>
      </c>
      <c r="AH481" s="1">
        <v>0</v>
      </c>
      <c r="AI481" s="1">
        <v>2</v>
      </c>
      <c r="AJ481" s="1"/>
      <c r="AK481" s="4">
        <f>(AVERAGE(AM481:BB481)/0.87)*0.85+10</f>
        <v>65.643675235964366</v>
      </c>
      <c r="AL481" s="4">
        <f>AVERAGE(AM481:BB481)</f>
        <v>56.952938182692932</v>
      </c>
      <c r="AM481" s="14">
        <f>((P481*100)*0.5+(N481/6.59)*0.5)*0.66+45</f>
        <v>61.550075872534144</v>
      </c>
      <c r="AN481" s="10">
        <f>(BS481-MIN(BS$2:BS$493))/(MAX(BS$2:BS$493)-MIN(BS$2:BS$493))*61 +45</f>
        <v>45</v>
      </c>
      <c r="AO481" s="18">
        <f>IF(Y481&gt;50,((Z481*107)*0.9+(X481/5)*0.1)*0.7+30,((Z481*90)*0.5+(X481/5)*0.5)*0.7+40)</f>
        <v>40</v>
      </c>
      <c r="AP481" s="39">
        <f>((AZ481/0.96)*0.4+(AS481/0.96)*0.3+(T481/6.3)*0.4)*0.6+40</f>
        <v>68.657111381246409</v>
      </c>
      <c r="AQ481" s="37">
        <f>(AE481/1.5)*0.57+47</f>
        <v>47</v>
      </c>
      <c r="AR481" s="24">
        <f>((AF481/1.8)*0.8+(F481/0.8)*0.2)*0.73+40</f>
        <v>56.566944444444445</v>
      </c>
      <c r="AS481" s="22">
        <f>((AA481/3)*0.6+(AC481/9)*0.2+(AZ481/0.96)*0.2)*0.75+40</f>
        <v>51.829752620877116</v>
      </c>
      <c r="AT481" s="26">
        <f>((AB481/7)*0.65+(AC481/9)*0.2+(AZ481/0.96)*0.25)*0.6+47</f>
        <v>58.882133573258059</v>
      </c>
      <c r="AU481" s="43">
        <f>((AD481/5.5)*0.95+(AY481/0.95)*0.17)*0.67+40</f>
        <v>46.017007174043066</v>
      </c>
      <c r="AV481" s="37">
        <f>(((AG481-321)/-3.21)*0.1+(AU481/0.95)*0.57+(AS481/0.95)*0.2+(AI481/20)*0.2)*0.6+40</f>
        <v>69.125038703187357</v>
      </c>
      <c r="AW481" s="42">
        <f>((AQ481/0.95)*0.4+(AS481/0.95)*0.2+(AR481/0.95)*0.2+(AY481/0.95)*0.2)*0.71+30</f>
        <v>67.610150710989302</v>
      </c>
      <c r="AX481" s="45">
        <f>(BI481*0.3+BK481*0.2+BM481*0.2+AY481*0.1+BN481*0.2)*0.8+30</f>
        <v>42.592548620992659</v>
      </c>
      <c r="AY481" s="47">
        <f>(BI481*0.2+BK481*0.2+BM481*0.2+(AQ481/0.96)*0.45)*0.79+30</f>
        <v>49.220508395522387</v>
      </c>
      <c r="AZ481" s="28">
        <f>(BI481*0.2+BJ481*0.3+(AC481/11)*0.3+(AR481/0.96)*0.1+BM481*0.1+(AY481/0.96)*0.1)*0.65+40</f>
        <v>75.603750106946848</v>
      </c>
      <c r="BA481" s="49">
        <f>IF(C481="C",(((AY481/0.95)*0.35+(AU481/0.95)*0.2+BK481*0.45)*0.55+30),IF(C481="PF",(((AY481/0.95)*0.4+(AU481/0.95)*0.25+BK481*0.35)*0.65+35),(((T481/6.3)*0.1+(AY481/0.95)*0.35+(AU481/0.95)*0.2+BK481*0.35)*0.65+40)))</f>
        <v>39.114414373981894</v>
      </c>
      <c r="BB481" s="45">
        <f>(BL481*0.3+BJ481*0.3+BI481*0.1+BN481*0.1+(AH481/2.8)*0.25)*0.62+40</f>
        <v>92.477574945063168</v>
      </c>
      <c r="BC481" s="5">
        <f>((D481-39)/-0.2)*0.5+50</f>
        <v>92.5</v>
      </c>
      <c r="BD481" s="5">
        <v>100</v>
      </c>
      <c r="BE481" s="5">
        <f>((F481-85)/-0.16)*0.45+55</f>
        <v>43.75</v>
      </c>
      <c r="BF481" s="5">
        <v>100</v>
      </c>
      <c r="BG481" s="5">
        <v>55</v>
      </c>
      <c r="BH481" s="5">
        <f>(M481/29.81)*0.45+55</f>
        <v>55.045286816504529</v>
      </c>
      <c r="BI481" s="5">
        <f>((D481-39)/-0.2)</f>
        <v>85</v>
      </c>
      <c r="BJ481" s="5">
        <f>((F481-69)/0.19)</f>
        <v>105.26315789473684</v>
      </c>
      <c r="BK481" s="5">
        <f>((F481-85)/-0.16)</f>
        <v>-25</v>
      </c>
      <c r="BL481" s="5">
        <f>((G481-161)/1.34)</f>
        <v>148.50746268656715</v>
      </c>
      <c r="BM481" s="5">
        <f>((G481-295)/-1.34)</f>
        <v>-48.507462686567159</v>
      </c>
      <c r="BN481" s="5">
        <f>(M481/29.81)</f>
        <v>0.10063737001006375</v>
      </c>
      <c r="BP481" s="51" t="s">
        <v>791</v>
      </c>
      <c r="BQ481" s="51" t="s">
        <v>789</v>
      </c>
      <c r="BS481">
        <v>45</v>
      </c>
    </row>
    <row r="482" spans="1:71" x14ac:dyDescent="0.25">
      <c r="A482" s="1">
        <v>3</v>
      </c>
      <c r="B482" s="1" t="s">
        <v>32</v>
      </c>
      <c r="C482" s="1" t="s">
        <v>33</v>
      </c>
      <c r="D482" s="1">
        <v>21</v>
      </c>
      <c r="E482" s="4">
        <f>(F482-5)</f>
        <v>79</v>
      </c>
      <c r="F482">
        <v>84</v>
      </c>
      <c r="G482">
        <v>255</v>
      </c>
      <c r="H482" t="s">
        <v>695</v>
      </c>
      <c r="I482" s="1" t="s">
        <v>752</v>
      </c>
      <c r="J482" s="1" t="s">
        <v>34</v>
      </c>
      <c r="K482" s="1">
        <v>70</v>
      </c>
      <c r="L482" s="1">
        <v>67</v>
      </c>
      <c r="M482" s="1">
        <v>1771</v>
      </c>
      <c r="N482" s="12">
        <v>217</v>
      </c>
      <c r="O482" s="12">
        <v>399</v>
      </c>
      <c r="P482" s="12">
        <v>0.54400000000000004</v>
      </c>
      <c r="Q482" s="7">
        <v>0</v>
      </c>
      <c r="R482" s="7">
        <v>2</v>
      </c>
      <c r="S482" s="7">
        <v>0</v>
      </c>
      <c r="T482" s="1">
        <v>217</v>
      </c>
      <c r="U482" s="1">
        <v>397</v>
      </c>
      <c r="V482" s="1">
        <v>0.54700000000000004</v>
      </c>
      <c r="W482" s="1">
        <v>0.54400000000000004</v>
      </c>
      <c r="X482" s="16">
        <v>103</v>
      </c>
      <c r="Y482" s="16">
        <v>205</v>
      </c>
      <c r="Z482" s="16">
        <v>0.502</v>
      </c>
      <c r="AA482" s="20">
        <v>199</v>
      </c>
      <c r="AB482" s="20">
        <v>324</v>
      </c>
      <c r="AC482" s="20">
        <v>523</v>
      </c>
      <c r="AD482" s="32">
        <v>66</v>
      </c>
      <c r="AE482" s="34">
        <v>38</v>
      </c>
      <c r="AF482" s="30">
        <v>86</v>
      </c>
      <c r="AG482" s="1">
        <v>99</v>
      </c>
      <c r="AH482" s="1">
        <v>222</v>
      </c>
      <c r="AI482" s="1">
        <v>537</v>
      </c>
      <c r="AJ482" s="1"/>
      <c r="AK482" s="4">
        <f>(AVERAGE(AM482:BB482)/0.87)*0.85+10</f>
        <v>82.591487613974479</v>
      </c>
      <c r="AL482" s="4">
        <f>AVERAGE(AM482:BB482)</f>
        <v>74.299522616656233</v>
      </c>
      <c r="AM482" s="14">
        <f>((P482*100)*0.5+(N482/6.59)*0.5)*0.66+45</f>
        <v>73.818464339908957</v>
      </c>
      <c r="AN482" s="10">
        <f>(BS482-MIN(BS$2:BS$493))/(MAX(BS$2:BS$493)-MIN(BS$2:BS$493))*61 +45</f>
        <v>45</v>
      </c>
      <c r="AO482" s="18">
        <f>IF(Y482&gt;50,((Z482*107)*0.9+(X482/5)*0.1)*0.7+30,((Z482*90)*0.5+(X482/5)*0.5)*0.7+40)</f>
        <v>65.281819999999996</v>
      </c>
      <c r="AP482" s="39">
        <f>((AZ482/0.96)*0.4+(AS482/0.96)*0.3+(T482/6.3)*0.4)*0.6+40</f>
        <v>87.348842047499062</v>
      </c>
      <c r="AQ482" s="37">
        <f>(AE482/1.5)*0.57+47</f>
        <v>61.44</v>
      </c>
      <c r="AR482" s="24">
        <f>((AF482/1.8)*0.8+(F482/0.8)*0.2)*0.73+40</f>
        <v>83.232222222222219</v>
      </c>
      <c r="AS482" s="22">
        <f>((AA482/3)*0.6+(AC482/9)*0.2+(AZ482/0.96)*0.2)*0.7+41</f>
        <v>89.954696287886833</v>
      </c>
      <c r="AT482" s="26">
        <f>((AB482/7)*0.65+(AC482/9)*0.2+(AZ482/0.96)*0.25)*0.6+47</f>
        <v>85.90955554654542</v>
      </c>
      <c r="AU482" s="43">
        <f>((AD482/5.5)*0.95+(AY482/0.95)*0.17)*0.67+40</f>
        <v>56.35146005263158</v>
      </c>
      <c r="AV482" s="37">
        <f>(((AG482-321)/-3.21)*0.1+(AU482/0.95)*0.57+(AS482/0.95)*0.2+(AI482/20)*0.2)*0.6+40</f>
        <v>79.020756807697666</v>
      </c>
      <c r="AW482" s="42">
        <f>((AQ482/0.95)*0.4+(AS482/0.95)*0.2+(AR482/0.95)*0.2+(AY482/0.95)*0.2)*0.71+30</f>
        <v>85.11735028602007</v>
      </c>
      <c r="AX482" s="45">
        <f>(BI482*0.3+BK482*0.2+BM482*0.2+AY482*0.1+BN482*0.2)*0.8+30</f>
        <v>72.695727891171458</v>
      </c>
      <c r="AY482" s="47">
        <f>(BI482*0.2+BK482*0.2+BM482*0.2+(AQ482/0.96)*0.45)*0.79+30</f>
        <v>72.675917910447765</v>
      </c>
      <c r="AZ482" s="28">
        <f>(BI482*0.2+BJ482*0.3+(AC482/11)*0.3+(AR482/0.96)*0.1+BM482*0.1+(AY482/0.96)*0.1)*0.65+40</f>
        <v>88.862679307414453</v>
      </c>
      <c r="BA482" s="49">
        <f>IF(C482="C",(((AY482/0.95)*0.35+(AU482/0.95)*0.2+BK482*0.45)*0.55+30),IF(C482="PF",(((AY482/0.95)*0.4+(AU482/0.95)*0.25+BK482*0.35)*0.65+35),(((T482/6.3)*0.1+(AY482/0.95)*0.35+(AU482/0.95)*0.2+BK482*0.35)*0.65+40)))</f>
        <v>52.798216898474394</v>
      </c>
      <c r="BB482" s="45">
        <f>(BL482*0.3+BJ482*0.3+BI482*0.1+BN482*0.1+(AH482/2.8)*0.25)*0.62+40</f>
        <v>89.284652268579691</v>
      </c>
      <c r="BC482" s="5">
        <f>((D482-39)/-0.2)*0.5+50</f>
        <v>95</v>
      </c>
      <c r="BD482" s="5">
        <f>((F482-69)/0.19)*0.45+55</f>
        <v>90.526315789473685</v>
      </c>
      <c r="BE482" s="5">
        <f>((F482-85)/-0.16)*0.45+55</f>
        <v>57.8125</v>
      </c>
      <c r="BF482" s="5">
        <f>((G482-161)/1.34)*0.45+55</f>
        <v>86.567164179104481</v>
      </c>
      <c r="BG482" s="5">
        <f>((G482-295)/-1.34)*0.45+55</f>
        <v>68.432835820895519</v>
      </c>
      <c r="BH482" s="5">
        <f>(M482/29.81)*0.45+55</f>
        <v>81.73431734317343</v>
      </c>
      <c r="BI482" s="5">
        <f>((D482-39)/-0.2)</f>
        <v>90</v>
      </c>
      <c r="BJ482" s="5">
        <f>((F482-69)/0.19)</f>
        <v>78.94736842105263</v>
      </c>
      <c r="BK482" s="5">
        <f>((F482-85)/-0.16)</f>
        <v>6.25</v>
      </c>
      <c r="BL482" s="5">
        <f>((G482-161)/1.34)</f>
        <v>70.149253731343279</v>
      </c>
      <c r="BM482" s="5">
        <f>((G482-295)/-1.34)</f>
        <v>29.850746268656714</v>
      </c>
      <c r="BN482" s="5">
        <f>(M482/29.81)</f>
        <v>59.40959409594096</v>
      </c>
      <c r="BP482" s="51" t="s">
        <v>796</v>
      </c>
      <c r="BQ482" s="51" t="s">
        <v>790</v>
      </c>
      <c r="BS482">
        <v>45</v>
      </c>
    </row>
    <row r="483" spans="1:71" x14ac:dyDescent="0.25">
      <c r="A483" s="1">
        <v>171</v>
      </c>
      <c r="B483" s="1" t="s">
        <v>232</v>
      </c>
      <c r="C483" s="1" t="s">
        <v>25</v>
      </c>
      <c r="D483" s="1">
        <v>29</v>
      </c>
      <c r="E483" s="4">
        <f>(F483-5)</f>
        <v>76</v>
      </c>
      <c r="F483">
        <v>81</v>
      </c>
      <c r="G483">
        <v>225</v>
      </c>
      <c r="H483" t="s">
        <v>667</v>
      </c>
      <c r="I483" s="1" t="s">
        <v>587</v>
      </c>
      <c r="J483" s="1" t="s">
        <v>77</v>
      </c>
      <c r="K483" s="1">
        <v>62</v>
      </c>
      <c r="L483" s="1">
        <v>17</v>
      </c>
      <c r="M483" s="1">
        <v>1692</v>
      </c>
      <c r="N483" s="12">
        <v>254</v>
      </c>
      <c r="O483" s="12">
        <v>506</v>
      </c>
      <c r="P483" s="12">
        <v>0.502</v>
      </c>
      <c r="Q483" s="7">
        <v>0</v>
      </c>
      <c r="R483" s="7">
        <v>0</v>
      </c>
      <c r="S483" s="7"/>
      <c r="T483" s="1">
        <v>254</v>
      </c>
      <c r="U483" s="1">
        <v>506</v>
      </c>
      <c r="V483" s="1">
        <v>0.502</v>
      </c>
      <c r="W483" s="1">
        <v>0.502</v>
      </c>
      <c r="X483" s="16">
        <v>132</v>
      </c>
      <c r="Y483" s="16">
        <v>184</v>
      </c>
      <c r="Z483" s="16">
        <v>0.71699999999999997</v>
      </c>
      <c r="AA483" s="20">
        <v>162</v>
      </c>
      <c r="AB483" s="20">
        <v>234</v>
      </c>
      <c r="AC483" s="20">
        <v>396</v>
      </c>
      <c r="AD483" s="32">
        <v>71</v>
      </c>
      <c r="AE483" s="34">
        <v>36</v>
      </c>
      <c r="AF483" s="30">
        <v>75</v>
      </c>
      <c r="AG483" s="1">
        <v>77</v>
      </c>
      <c r="AH483" s="1">
        <v>162</v>
      </c>
      <c r="AI483" s="1">
        <v>640</v>
      </c>
      <c r="AJ483" s="1"/>
      <c r="AK483" s="4">
        <f>(AVERAGE(AM483:BB483)/0.87)*0.85+10</f>
        <v>81.622651346659509</v>
      </c>
      <c r="AL483" s="4">
        <f>AVERAGE(AM483:BB483)</f>
        <v>73.307890201875026</v>
      </c>
      <c r="AM483" s="14">
        <f>((P483*100)*0.5+(N483/6.59)*0.5)*0.66+45</f>
        <v>74.28527162367223</v>
      </c>
      <c r="AN483" s="10">
        <f>(BS483-MIN(BS$2:BS$493))/(MAX(BS$2:BS$493)-MIN(BS$2:BS$493))*61 +45</f>
        <v>45</v>
      </c>
      <c r="AO483" s="18">
        <f>IF(Y483&gt;50,((Z483*107)*0.9+(X483/5)*0.1)*0.7+30,((Z483*90)*0.5+(X483/5)*0.5)*0.7+40)</f>
        <v>80.180970000000002</v>
      </c>
      <c r="AP483" s="39">
        <f>((AZ483/0.96)*0.4+(AS483/0.96)*0.3+(T483/6.3)*0.4)*0.6+40</f>
        <v>85.174599949837244</v>
      </c>
      <c r="AQ483" s="37">
        <f>(AE483/1.5)*0.57+47</f>
        <v>60.68</v>
      </c>
      <c r="AR483" s="24">
        <f>((AF483/1.8)*0.8+(F483/0.8)*0.2)*0.73+40</f>
        <v>79.115833333333342</v>
      </c>
      <c r="AS483" s="22">
        <f>((AA483/3)*0.6+(AC483/9)*0.2+(AZ483/0.96)*0.2)*0.75+40</f>
        <v>83.322187118124077</v>
      </c>
      <c r="AT483" s="26">
        <f>((AB483/7)*0.65+(AC483/9)*0.2+(AZ483/0.96)*0.25)*0.6+47</f>
        <v>77.739329975266926</v>
      </c>
      <c r="AU483" s="43">
        <f>((AD483/5.5)*0.95+(AY483/0.95)*0.17)*0.67+40</f>
        <v>56.917912225478474</v>
      </c>
      <c r="AV483" s="37">
        <f>(((AG483-321)/-3.21)*0.1+(AU483/0.95)*0.57+(AS483/0.95)*0.2+(AI483/20)*0.2)*0.6+40</f>
        <v>79.41610391122353</v>
      </c>
      <c r="AW483" s="42">
        <f>((AQ483/0.95)*0.4+(AS483/0.95)*0.2+(AR483/0.95)*0.2+(AY483/0.95)*0.2)*0.71+30</f>
        <v>83.268282768266559</v>
      </c>
      <c r="AX483" s="45">
        <f>(BI483*0.3+BK483*0.2+BM483*0.2+AY483*0.1+BN483*0.2)*0.8+30</f>
        <v>69.245668732394734</v>
      </c>
      <c r="AY483" s="47">
        <f>(BI483*0.2+BK483*0.2+BM483*0.2+(AQ483/0.96)*0.45)*0.79+30</f>
        <v>72.574293843283584</v>
      </c>
      <c r="AZ483" s="28">
        <f>(BI483*0.2+BJ483*0.3+(AC483/11)*0.3+(AR483/0.96)*0.1+BM483*0.1+(AY483/0.96)*0.1)*0.65+40</f>
        <v>79.501997555994024</v>
      </c>
      <c r="BA483" s="49">
        <f>IF(C483="C",(((AY483/0.95)*0.35+(AU483/0.95)*0.2+BK483*0.45)*0.55+30),IF(C483="PF",(((AY483/0.95)*0.4+(AU483/0.95)*0.25+BK483*0.35)*0.65+35),(((T483/6.3)*0.1+(AY483/0.95)*0.35+(AU483/0.95)*0.2+BK483*0.35)*0.65+40)))</f>
        <v>70.285896985151567</v>
      </c>
      <c r="BB483" s="45">
        <f>(BL483*0.3+BJ483*0.3+BI483*0.1+BN483*0.1+(AH483/2.8)*0.25)*0.62+40</f>
        <v>76.217895207973925</v>
      </c>
      <c r="BC483" s="5">
        <f>((D483-39)/-0.2)*0.5+50</f>
        <v>75</v>
      </c>
      <c r="BD483" s="5">
        <f>((F483-69)/0.19)*0.45+55</f>
        <v>83.421052631578945</v>
      </c>
      <c r="BE483" s="5">
        <f>((F483-85)/-0.16)*0.45+55</f>
        <v>66.25</v>
      </c>
      <c r="BF483" s="5">
        <f>((G483-161)/1.34)*0.45+55</f>
        <v>76.492537313432834</v>
      </c>
      <c r="BG483" s="5">
        <f>((G483-295)/-1.34)*0.45+55</f>
        <v>78.507462686567166</v>
      </c>
      <c r="BH483" s="5">
        <f>(M483/29.81)*0.45+55</f>
        <v>80.541764508554181</v>
      </c>
      <c r="BI483" s="5">
        <f>((D483-39)/-0.2)</f>
        <v>50</v>
      </c>
      <c r="BJ483" s="5">
        <f>((F483-69)/0.19)</f>
        <v>63.157894736842103</v>
      </c>
      <c r="BK483" s="5">
        <f>((F483-85)/-0.16)</f>
        <v>25</v>
      </c>
      <c r="BL483" s="5">
        <f>((G483-161)/1.34)</f>
        <v>47.761194029850742</v>
      </c>
      <c r="BM483" s="5">
        <f>((G483-295)/-1.34)</f>
        <v>52.238805970149251</v>
      </c>
      <c r="BN483" s="5">
        <f>(M483/29.81)</f>
        <v>56.759476685675949</v>
      </c>
      <c r="BP483" s="51" t="s">
        <v>790</v>
      </c>
      <c r="BQ483" s="51" t="s">
        <v>789</v>
      </c>
      <c r="BS483">
        <v>45</v>
      </c>
    </row>
    <row r="484" spans="1:71" x14ac:dyDescent="0.25">
      <c r="A484" s="1">
        <v>49</v>
      </c>
      <c r="B484" s="1" t="s">
        <v>106</v>
      </c>
      <c r="C484" s="1" t="s">
        <v>33</v>
      </c>
      <c r="D484" s="1">
        <v>23</v>
      </c>
      <c r="E484" s="4">
        <f>(F484-5)</f>
        <v>78</v>
      </c>
      <c r="F484">
        <v>83</v>
      </c>
      <c r="G484">
        <v>257</v>
      </c>
      <c r="H484" t="s">
        <v>592</v>
      </c>
      <c r="I484" s="1" t="s">
        <v>587</v>
      </c>
      <c r="J484" s="1" t="s">
        <v>107</v>
      </c>
      <c r="K484" s="1">
        <v>63</v>
      </c>
      <c r="L484" s="1">
        <v>39</v>
      </c>
      <c r="M484" s="1">
        <v>1196</v>
      </c>
      <c r="N484" s="12">
        <v>157</v>
      </c>
      <c r="O484" s="12">
        <v>273</v>
      </c>
      <c r="P484" s="12">
        <v>0.57499999999999996</v>
      </c>
      <c r="Q484" s="7">
        <v>0</v>
      </c>
      <c r="R484" s="7">
        <v>1</v>
      </c>
      <c r="S484" s="7">
        <v>0</v>
      </c>
      <c r="T484" s="1">
        <v>157</v>
      </c>
      <c r="U484" s="1">
        <v>272</v>
      </c>
      <c r="V484" s="1">
        <v>0.57699999999999996</v>
      </c>
      <c r="W484" s="1">
        <v>0.57499999999999996</v>
      </c>
      <c r="X484" s="16">
        <v>65</v>
      </c>
      <c r="Y484" s="16">
        <v>118</v>
      </c>
      <c r="Z484" s="16">
        <v>0.55100000000000005</v>
      </c>
      <c r="AA484" s="20">
        <v>142</v>
      </c>
      <c r="AB484" s="20">
        <v>226</v>
      </c>
      <c r="AC484" s="20">
        <v>368</v>
      </c>
      <c r="AD484" s="32">
        <v>42</v>
      </c>
      <c r="AE484" s="34">
        <v>19</v>
      </c>
      <c r="AF484" s="30">
        <v>24</v>
      </c>
      <c r="AG484" s="1">
        <v>48</v>
      </c>
      <c r="AH484" s="1">
        <v>158</v>
      </c>
      <c r="AI484" s="1">
        <v>379</v>
      </c>
      <c r="AJ484" s="1"/>
      <c r="AK484" s="4">
        <f>(AVERAGE(AM484:BB484)/0.87)*0.85+10</f>
        <v>77.436131475473729</v>
      </c>
      <c r="AL484" s="4">
        <f>AVERAGE(AM484:BB484)</f>
        <v>69.022863980778993</v>
      </c>
      <c r="AM484" s="14">
        <f>((P484*100)*0.5+(N484/6.59)*0.5)*0.66+45</f>
        <v>71.83691198786039</v>
      </c>
      <c r="AN484" s="10">
        <f>(BS484-MIN(BS$2:BS$493))/(MAX(BS$2:BS$493)-MIN(BS$2:BS$493))*61 +45</f>
        <v>45</v>
      </c>
      <c r="AO484" s="18">
        <f>IF(Y484&gt;50,((Z484*107)*0.9+(X484/5)*0.1)*0.7+30,((Z484*90)*0.5+(X484/5)*0.5)*0.7+40)</f>
        <v>68.052909999999997</v>
      </c>
      <c r="AP484" s="39">
        <f>((AZ484/0.96)*0.4+(AS484/0.96)*0.3+(T484/6.3)*0.4)*0.6+40</f>
        <v>81.549434784173343</v>
      </c>
      <c r="AQ484" s="37">
        <f>(AE484/1.5)*0.57+47</f>
        <v>54.22</v>
      </c>
      <c r="AR484" s="24">
        <f>((AF484/1.8)*0.8+(F484/0.8)*0.2)*0.73+40</f>
        <v>62.93416666666667</v>
      </c>
      <c r="AS484" s="22">
        <f>((AA484/3)*0.6+(AC484/9)*0.2+(AZ484/0.96)*0.2)*0.75+40</f>
        <v>80.258358454016388</v>
      </c>
      <c r="AT484" s="26">
        <f>((AB484/7)*0.65+(AC484/9)*0.2+(AZ484/0.96)*0.25)*0.6+47</f>
        <v>77.323120358778283</v>
      </c>
      <c r="AU484" s="43">
        <f>((AD484/5.5)*0.95+(AY484/0.95)*0.17)*0.67+40</f>
        <v>53.154136878887563</v>
      </c>
      <c r="AV484" s="37">
        <f>(((AG484-321)/-3.21)*0.1+(AU484/0.95)*0.57+(AS484/0.95)*0.2+(AI484/20)*0.2)*0.6+40</f>
        <v>76.650190924698308</v>
      </c>
      <c r="AW484" s="42">
        <f>((AQ484/0.95)*0.4+(AS484/0.95)*0.2+(AR484/0.95)*0.2+(AY484/0.95)*0.2)*0.71+30</f>
        <v>77.95212437448042</v>
      </c>
      <c r="AX484" s="45">
        <f>(BI484*0.3+BK484*0.2+BM484*0.2+AY484*0.1+BN484*0.2)*0.8+30</f>
        <v>67.690551069071802</v>
      </c>
      <c r="AY484" s="47">
        <f>(BI484*0.2+BK484*0.2+BM484*0.2+(AQ484/0.96)*0.45)*0.79+30</f>
        <v>69.173940764925376</v>
      </c>
      <c r="AZ484" s="28">
        <f>(BI484*0.2+BJ484*0.3+(AC484/11)*0.3+(AR484/0.96)*0.1+BM484*0.1+(AY484/0.96)*0.1)*0.65+40</f>
        <v>82.080160772371528</v>
      </c>
      <c r="BA484" s="49">
        <f>IF(C484="C",(((AY484/0.95)*0.35+(AU484/0.95)*0.2+BK484*0.45)*0.55+30),IF(C484="PF",(((AY484/0.95)*0.4+(AU484/0.95)*0.25+BK484*0.35)*0.65+35),(((T484/6.3)*0.1+(AY484/0.95)*0.35+(AU484/0.95)*0.2+BK484*0.35)*0.65+40)))</f>
        <v>53.265264372553446</v>
      </c>
      <c r="BB484" s="45">
        <f>(BL484*0.3+BJ484*0.3+BI484*0.1+BN484*0.1+(AH484/2.8)*0.25)*0.62+40</f>
        <v>83.224552283980415</v>
      </c>
      <c r="BC484" s="5">
        <f>((D484-39)/-0.2)*0.5+50</f>
        <v>90</v>
      </c>
      <c r="BD484" s="5">
        <f>((F484-69)/0.19)*0.45+55</f>
        <v>88.15789473684211</v>
      </c>
      <c r="BE484" s="5">
        <f>((F484-85)/-0.16)*0.45+55</f>
        <v>60.625</v>
      </c>
      <c r="BF484" s="5">
        <f>((G484-161)/1.34)*0.45+55</f>
        <v>87.238805970149258</v>
      </c>
      <c r="BG484" s="5">
        <f>((G484-295)/-1.34)*0.45+55</f>
        <v>67.761194029850742</v>
      </c>
      <c r="BH484" s="5">
        <f>(M484/29.81)*0.45+55</f>
        <v>73.05434417980544</v>
      </c>
      <c r="BI484" s="5">
        <f>((D484-39)/-0.2)</f>
        <v>80</v>
      </c>
      <c r="BJ484" s="5">
        <f>((F484-69)/0.19)</f>
        <v>73.684210526315795</v>
      </c>
      <c r="BK484" s="5">
        <f>((F484-85)/-0.16)</f>
        <v>12.5</v>
      </c>
      <c r="BL484" s="5">
        <f>((G484-161)/1.34)</f>
        <v>71.641791044776113</v>
      </c>
      <c r="BM484" s="5">
        <f>((G484-295)/-1.34)</f>
        <v>28.35820895522388</v>
      </c>
      <c r="BN484" s="5">
        <f>(M484/29.81)</f>
        <v>40.120764844012079</v>
      </c>
      <c r="BP484" s="51" t="s">
        <v>791</v>
      </c>
      <c r="BQ484" s="51" t="s">
        <v>787</v>
      </c>
      <c r="BS484">
        <v>45</v>
      </c>
    </row>
    <row r="485" spans="1:71" x14ac:dyDescent="0.25">
      <c r="A485" s="1">
        <v>390</v>
      </c>
      <c r="B485" s="1" t="s">
        <v>455</v>
      </c>
      <c r="C485" s="1" t="s">
        <v>25</v>
      </c>
      <c r="D485" s="1">
        <v>23</v>
      </c>
      <c r="E485" s="4">
        <f>(F485-5)</f>
        <v>77</v>
      </c>
      <c r="F485">
        <v>82</v>
      </c>
      <c r="G485">
        <v>237</v>
      </c>
      <c r="H485" t="s">
        <v>592</v>
      </c>
      <c r="I485" s="1" t="s">
        <v>587</v>
      </c>
      <c r="J485" s="1" t="s">
        <v>43</v>
      </c>
      <c r="K485" s="1">
        <v>54</v>
      </c>
      <c r="L485" s="1">
        <v>4</v>
      </c>
      <c r="M485" s="1">
        <v>798</v>
      </c>
      <c r="N485" s="12">
        <v>126</v>
      </c>
      <c r="O485" s="12">
        <v>260</v>
      </c>
      <c r="P485" s="12">
        <v>0.48499999999999999</v>
      </c>
      <c r="Q485" s="7">
        <v>0</v>
      </c>
      <c r="R485" s="7">
        <v>2</v>
      </c>
      <c r="S485" s="7">
        <v>0</v>
      </c>
      <c r="T485" s="1">
        <v>126</v>
      </c>
      <c r="U485" s="1">
        <v>258</v>
      </c>
      <c r="V485" s="1">
        <v>0.48799999999999999</v>
      </c>
      <c r="W485" s="1">
        <v>0.48499999999999999</v>
      </c>
      <c r="X485" s="16">
        <v>56</v>
      </c>
      <c r="Y485" s="16">
        <v>106</v>
      </c>
      <c r="Z485" s="16">
        <v>0.52800000000000002</v>
      </c>
      <c r="AA485" s="20">
        <v>95</v>
      </c>
      <c r="AB485" s="20">
        <v>208</v>
      </c>
      <c r="AC485" s="20">
        <v>303</v>
      </c>
      <c r="AD485" s="32">
        <v>33</v>
      </c>
      <c r="AE485" s="34">
        <v>32</v>
      </c>
      <c r="AF485" s="30">
        <v>20</v>
      </c>
      <c r="AG485" s="1">
        <v>59</v>
      </c>
      <c r="AH485" s="1">
        <v>104</v>
      </c>
      <c r="AI485" s="1">
        <v>308</v>
      </c>
      <c r="AJ485" s="1"/>
      <c r="AK485" s="4">
        <f>(AVERAGE(AM485:BB485)/0.87)*0.85+10</f>
        <v>77.204371546747169</v>
      </c>
      <c r="AL485" s="4">
        <f>AVERAGE(AM485:BB485)</f>
        <v>68.78565087725886</v>
      </c>
      <c r="AM485" s="14">
        <f>((P485*100)*0.5+(N485/6.59)*0.5)*0.66+45</f>
        <v>67.314559939301972</v>
      </c>
      <c r="AN485" s="10">
        <f>(BS485-MIN(BS$2:BS$493))/(MAX(BS$2:BS$493)-MIN(BS$2:BS$493))*61 +45</f>
        <v>45</v>
      </c>
      <c r="AO485" s="18">
        <f>IF(Y485&gt;50,((Z485*107)*0.9+(X485/5)*0.1)*0.7+30,((Z485*90)*0.5+(X485/5)*0.5)*0.7+40)</f>
        <v>66.376480000000001</v>
      </c>
      <c r="AP485" s="39">
        <f>((AZ485/0.96)*0.4+(AS485/0.96)*0.3+(T485/6.3)*0.4)*0.6+40</f>
        <v>78.575839969391012</v>
      </c>
      <c r="AQ485" s="37">
        <f>(AE485/1.5)*0.57+47</f>
        <v>59.16</v>
      </c>
      <c r="AR485" s="24">
        <f>((AF485/1.8)*0.8+(F485/0.8)*0.2)*0.73+40</f>
        <v>61.453888888888883</v>
      </c>
      <c r="AS485" s="22">
        <f>((AA485/3)*0.6+(AC485/9)*0.2+(AZ485/0.96)*0.2)*0.75+40</f>
        <v>71.975295087771201</v>
      </c>
      <c r="AT485" s="26">
        <f>((AB485/7)*0.65+(AC485/9)*0.2+(AZ485/0.96)*0.25)*0.6+47</f>
        <v>75.303866516342623</v>
      </c>
      <c r="AU485" s="43">
        <f>((AD485/5.5)*0.95+(AY485/0.95)*0.17)*0.67+40</f>
        <v>52.733053006578949</v>
      </c>
      <c r="AV485" s="37">
        <f>(((AG485-321)/-3.21)*0.1+(AU485/0.95)*0.57+(AS485/0.95)*0.2+(AI485/20)*0.2)*0.6+40</f>
        <v>74.820711565663856</v>
      </c>
      <c r="AW485" s="42">
        <f>((AQ485/0.95)*0.4+(AS485/0.95)*0.2+(AR485/0.95)*0.2+(AY485/0.95)*0.2)*0.71+30</f>
        <v>78.743095997312551</v>
      </c>
      <c r="AX485" s="45">
        <f>(BI485*0.3+BK485*0.2+BM485*0.2+AY485*0.1+BN485*0.2)*0.8+30</f>
        <v>69.35641907956861</v>
      </c>
      <c r="AY485" s="47">
        <f>(BI485*0.2+BK485*0.2+BM485*0.2+(AQ485/0.96)*0.45)*0.79+30</f>
        <v>74.348993470149253</v>
      </c>
      <c r="AZ485" s="28">
        <f>(BI485*0.2+BJ485*0.3+(AC485/11)*0.3+(AR485/0.96)*0.1+BM485*0.1+(AY485/0.96)*0.1)*0.65+40</f>
        <v>81.121888561735631</v>
      </c>
      <c r="BA485" s="49">
        <f>IF(C485="C",(((AY485/0.95)*0.35+(AU485/0.95)*0.2+BK485*0.45)*0.55+30),IF(C485="PF",(((AY485/0.95)*0.4+(AU485/0.95)*0.25+BK485*0.35)*0.65+35),(((T485/6.3)*0.1+(AY485/0.95)*0.35+(AU485/0.95)*0.2+BK485*0.35)*0.65+40)))</f>
        <v>68.633898069271453</v>
      </c>
      <c r="BB485" s="45">
        <f>(BL485*0.3+BJ485*0.3+BI485*0.1+BN485*0.1+(AH485/2.8)*0.25)*0.62+40</f>
        <v>75.652423884165785</v>
      </c>
      <c r="BC485" s="5">
        <f>((D485-39)/-0.2)*0.5+50</f>
        <v>90</v>
      </c>
      <c r="BD485" s="5">
        <f>((F485-69)/0.19)*0.45+55</f>
        <v>85.78947368421052</v>
      </c>
      <c r="BE485" s="5">
        <f>((F485-85)/-0.16)*0.45+55</f>
        <v>63.4375</v>
      </c>
      <c r="BF485" s="5">
        <f>((G485-161)/1.34)*0.45+55</f>
        <v>80.522388059701484</v>
      </c>
      <c r="BG485" s="5">
        <f>((G485-295)/-1.34)*0.45+55</f>
        <v>74.477611940298502</v>
      </c>
      <c r="BH485" s="5">
        <f>(M485/29.81)*0.45+55</f>
        <v>67.046293190204636</v>
      </c>
      <c r="BI485" s="5">
        <f>((D485-39)/-0.2)</f>
        <v>80</v>
      </c>
      <c r="BJ485" s="5">
        <f>((F485-69)/0.19)</f>
        <v>68.421052631578945</v>
      </c>
      <c r="BK485" s="5">
        <f>((F485-85)/-0.16)</f>
        <v>18.75</v>
      </c>
      <c r="BL485" s="5">
        <f>((G485-161)/1.34)</f>
        <v>56.71641791044776</v>
      </c>
      <c r="BM485" s="5">
        <f>((G485-295)/-1.34)</f>
        <v>43.283582089552233</v>
      </c>
      <c r="BN485" s="5">
        <f>(M485/29.81)</f>
        <v>26.769540422676954</v>
      </c>
      <c r="BP485" s="51" t="s">
        <v>801</v>
      </c>
      <c r="BQ485" s="51" t="s">
        <v>781</v>
      </c>
      <c r="BS485">
        <v>45</v>
      </c>
    </row>
    <row r="486" spans="1:71" x14ac:dyDescent="0.25">
      <c r="A486" s="1">
        <v>421</v>
      </c>
      <c r="B486" s="1" t="s">
        <v>486</v>
      </c>
      <c r="C486" s="1" t="s">
        <v>33</v>
      </c>
      <c r="D486" s="1">
        <v>30</v>
      </c>
      <c r="E486" s="4">
        <f>(F486-5)</f>
        <v>78</v>
      </c>
      <c r="F486">
        <v>83</v>
      </c>
      <c r="G486">
        <v>245</v>
      </c>
      <c r="H486" t="s">
        <v>586</v>
      </c>
      <c r="I486" s="1" t="s">
        <v>614</v>
      </c>
      <c r="J486" s="1" t="s">
        <v>59</v>
      </c>
      <c r="K486" s="1">
        <v>52</v>
      </c>
      <c r="L486" s="1">
        <v>35</v>
      </c>
      <c r="M486" s="1">
        <v>1030</v>
      </c>
      <c r="N486" s="12">
        <v>169</v>
      </c>
      <c r="O486" s="12">
        <v>303</v>
      </c>
      <c r="P486" s="12">
        <v>0.55800000000000005</v>
      </c>
      <c r="Q486" s="7">
        <v>0</v>
      </c>
      <c r="R486" s="7">
        <v>0</v>
      </c>
      <c r="S486" s="7"/>
      <c r="T486" s="1">
        <v>169</v>
      </c>
      <c r="U486" s="1">
        <v>303</v>
      </c>
      <c r="V486" s="1">
        <v>0.55800000000000005</v>
      </c>
      <c r="W486" s="1">
        <v>0.55800000000000005</v>
      </c>
      <c r="X486" s="16">
        <v>90</v>
      </c>
      <c r="Y486" s="16">
        <v>120</v>
      </c>
      <c r="Z486" s="16">
        <v>0.75</v>
      </c>
      <c r="AA486" s="20">
        <v>91</v>
      </c>
      <c r="AB486" s="20">
        <v>161</v>
      </c>
      <c r="AC486" s="20">
        <v>252</v>
      </c>
      <c r="AD486" s="32">
        <v>78</v>
      </c>
      <c r="AE486" s="34">
        <v>35</v>
      </c>
      <c r="AF486" s="30">
        <v>37</v>
      </c>
      <c r="AG486" s="1">
        <v>60</v>
      </c>
      <c r="AH486" s="1">
        <v>103</v>
      </c>
      <c r="AI486" s="1">
        <v>428</v>
      </c>
      <c r="AJ486" s="1"/>
      <c r="AK486" s="4">
        <f>(AVERAGE(AM486:BB486)/0.87)*0.85+10</f>
        <v>76.60344825815514</v>
      </c>
      <c r="AL486" s="4">
        <f>AVERAGE(AM486:BB486)</f>
        <v>68.170588217170561</v>
      </c>
      <c r="AM486" s="14">
        <f>((P486*100)*0.5+(N486/6.59)*0.5)*0.66+45</f>
        <v>71.876822458270112</v>
      </c>
      <c r="AN486" s="10">
        <f>(BS486-MIN(BS$2:BS$493))/(MAX(BS$2:BS$493)-MIN(BS$2:BS$493))*61 +45</f>
        <v>45</v>
      </c>
      <c r="AO486" s="18">
        <f>IF(Y486&gt;50,((Z486*107)*0.9+(X486/5)*0.1)*0.7+30,((Z486*90)*0.5+(X486/5)*0.5)*0.7+40)</f>
        <v>81.817499999999995</v>
      </c>
      <c r="AP486" s="39">
        <f>((AZ486/0.96)*0.4+(AS486/0.96)*0.3+(T486/6.3)*0.4)*0.6+40</f>
        <v>78.571661406003443</v>
      </c>
      <c r="AQ486" s="37">
        <f>(AE486/1.5)*0.57+47</f>
        <v>60.3</v>
      </c>
      <c r="AR486" s="24">
        <f>((AF486/1.8)*0.8+(F486/0.8)*0.2)*0.73+40</f>
        <v>67.151944444444439</v>
      </c>
      <c r="AS486" s="22">
        <f>((AA486/3)*0.6+(AC486/9)*0.2+(AZ486/0.96)*0.2)*0.75+40</f>
        <v>69.758638415612978</v>
      </c>
      <c r="AT486" s="26">
        <f>((AB486/7)*0.65+(AC486/9)*0.2+(AZ486/0.96)*0.25)*0.6+47</f>
        <v>71.238638415612982</v>
      </c>
      <c r="AU486" s="43">
        <f>((AD486/5.5)*0.95+(AY486/0.95)*0.17)*0.67+40</f>
        <v>57.096885907595691</v>
      </c>
      <c r="AV486" s="37">
        <f>(((AG486-321)/-3.21)*0.1+(AU486/0.95)*0.57+(AS486/0.95)*0.2+(AI486/20)*0.2)*0.6+40</f>
        <v>76.813001083709082</v>
      </c>
      <c r="AW486" s="42">
        <f>((AQ486/0.95)*0.4+(AS486/0.95)*0.2+(AR486/0.95)*0.2+(AY486/0.95)*0.2)*0.71+30</f>
        <v>78.552183955508042</v>
      </c>
      <c r="AX486" s="45">
        <f>(BI486*0.3+BK486*0.2+BM486*0.2+AY486*0.1+BN486*0.2)*0.8+30</f>
        <v>59.683324737328952</v>
      </c>
      <c r="AY486" s="47">
        <f>(BI486*0.2+BK486*0.2+BM486*0.2+(AQ486/0.96)*0.45)*0.79+30</f>
        <v>67.310366138059692</v>
      </c>
      <c r="AZ486" s="28">
        <f>(BI486*0.2+BJ486*0.3+(AC486/11)*0.3+(AR486/0.96)*0.1+BM486*0.1+(AY486/0.96)*0.1)*0.65+40</f>
        <v>76.215285859923057</v>
      </c>
      <c r="BA486" s="49">
        <f>IF(C486="C",(((AY486/0.95)*0.35+(AU486/0.95)*0.2+BK486*0.45)*0.55+30),IF(C486="PF",(((AY486/0.95)*0.4+(AU486/0.95)*0.25+BK486*0.35)*0.65+35),(((T486/6.3)*0.1+(AY486/0.95)*0.35+(AU486/0.95)*0.2+BK486*0.35)*0.65+40)))</f>
        <v>53.344174138328441</v>
      </c>
      <c r="BB486" s="45">
        <f>(BL486*0.3+BJ486*0.3+BI486*0.1+BN486*0.1+(AH486/2.8)*0.25)*0.62+40</f>
        <v>75.998984514331994</v>
      </c>
      <c r="BC486" s="5">
        <f>((D486-39)/-0.2)*0.5+50</f>
        <v>72.5</v>
      </c>
      <c r="BD486" s="5">
        <f>((F486-69)/0.19)*0.45+55</f>
        <v>88.15789473684211</v>
      </c>
      <c r="BE486" s="5">
        <f>((F486-85)/-0.16)*0.45+55</f>
        <v>60.625</v>
      </c>
      <c r="BF486" s="5">
        <f>((G486-161)/1.34)*0.45+55</f>
        <v>83.208955223880594</v>
      </c>
      <c r="BG486" s="5">
        <f>((G486-295)/-1.34)*0.45+55</f>
        <v>71.791044776119406</v>
      </c>
      <c r="BH486" s="5">
        <f>(M486/29.81)*0.45+55</f>
        <v>70.548473666554855</v>
      </c>
      <c r="BI486" s="5">
        <f>((D486-39)/-0.2)</f>
        <v>45</v>
      </c>
      <c r="BJ486" s="5">
        <f>((F486-69)/0.19)</f>
        <v>73.684210526315795</v>
      </c>
      <c r="BK486" s="5">
        <f>((F486-85)/-0.16)</f>
        <v>12.5</v>
      </c>
      <c r="BL486" s="5">
        <f>((G486-161)/1.34)</f>
        <v>62.686567164179102</v>
      </c>
      <c r="BM486" s="5">
        <f>((G486-295)/-1.34)</f>
        <v>37.31343283582089</v>
      </c>
      <c r="BN486" s="5">
        <f>(M486/29.81)</f>
        <v>34.552163703455221</v>
      </c>
      <c r="BP486" s="51" t="s">
        <v>808</v>
      </c>
      <c r="BQ486" s="51" t="s">
        <v>790</v>
      </c>
      <c r="BS486">
        <v>45</v>
      </c>
    </row>
    <row r="487" spans="1:71" x14ac:dyDescent="0.25">
      <c r="A487" s="1">
        <v>337</v>
      </c>
      <c r="B487" s="1" t="s">
        <v>399</v>
      </c>
      <c r="C487" s="1" t="s">
        <v>193</v>
      </c>
      <c r="D487" s="1">
        <v>25</v>
      </c>
      <c r="E487" s="4">
        <f>(F487-5)</f>
        <v>72</v>
      </c>
      <c r="F487">
        <v>77</v>
      </c>
      <c r="G487">
        <v>195</v>
      </c>
      <c r="H487" t="s">
        <v>740</v>
      </c>
      <c r="I487" s="1" t="s">
        <v>587</v>
      </c>
      <c r="J487" s="1" t="s">
        <v>95</v>
      </c>
      <c r="K487" s="1">
        <v>5</v>
      </c>
      <c r="L487" s="1">
        <v>0</v>
      </c>
      <c r="M487" s="1">
        <v>18</v>
      </c>
      <c r="N487" s="12">
        <v>2</v>
      </c>
      <c r="O487" s="12">
        <v>5</v>
      </c>
      <c r="P487" s="12">
        <v>0.4</v>
      </c>
      <c r="Q487" s="7">
        <v>0</v>
      </c>
      <c r="R487" s="7">
        <v>0</v>
      </c>
      <c r="S487" s="7"/>
      <c r="T487" s="1">
        <v>2</v>
      </c>
      <c r="U487" s="1">
        <v>5</v>
      </c>
      <c r="V487" s="1">
        <v>0.4</v>
      </c>
      <c r="W487" s="1">
        <v>0.4</v>
      </c>
      <c r="X487" s="16">
        <v>2</v>
      </c>
      <c r="Y487" s="16">
        <v>2</v>
      </c>
      <c r="Z487" s="16">
        <v>1</v>
      </c>
      <c r="AA487" s="20">
        <v>1</v>
      </c>
      <c r="AB487" s="20">
        <v>0</v>
      </c>
      <c r="AC487" s="20">
        <v>1</v>
      </c>
      <c r="AD487" s="32">
        <v>1</v>
      </c>
      <c r="AE487" s="34">
        <v>1</v>
      </c>
      <c r="AF487" s="30">
        <v>0</v>
      </c>
      <c r="AG487" s="1">
        <v>4</v>
      </c>
      <c r="AH487" s="1">
        <v>2</v>
      </c>
      <c r="AI487" s="1">
        <v>6</v>
      </c>
      <c r="AJ487" s="1"/>
      <c r="AK487" s="4">
        <f>(AVERAGE(AM487:BB487)/0.87)*0.85+10</f>
        <v>71.132338289867363</v>
      </c>
      <c r="AL487" s="4">
        <f>AVERAGE(AM487:BB487)</f>
        <v>62.570746249628954</v>
      </c>
      <c r="AM487" s="14">
        <f>((P487*100)*0.5+(N487/6.59)*0.5)*0.66+45</f>
        <v>58.300151745068284</v>
      </c>
      <c r="AN487" s="10">
        <f>(BS487-MIN(BS$2:BS$493))/(MAX(BS$2:BS$493)-MIN(BS$2:BS$493))*61 +45</f>
        <v>45</v>
      </c>
      <c r="AO487" s="18">
        <f>IF(Y487&gt;50,((Z487*107)*0.9+(X487/5)*0.1)*0.7+30,((Z487*90)*0.5+(X487/5)*0.5)*0.7+40)</f>
        <v>71.64</v>
      </c>
      <c r="AP487" s="39">
        <f>((AZ487/0.96)*0.4+(AS487/0.96)*0.3+(T487/6.3)*0.4)*0.6+40</f>
        <v>67.476655564448436</v>
      </c>
      <c r="AQ487" s="37">
        <f>(AE487/1.5)*0.57+47</f>
        <v>47.38</v>
      </c>
      <c r="AR487" s="24">
        <f>((AF487/1.8)*0.8+(F487/0.8)*0.2)*0.73+40</f>
        <v>54.052500000000002</v>
      </c>
      <c r="AS487" s="22">
        <f>((AA487/3)*0.6+(AC487/9)*0.2+(AZ487/0.96)*0.2)*0.75+40</f>
        <v>51.282311471286505</v>
      </c>
      <c r="AT487" s="26">
        <f>((AB487/7)*0.65+(AC487/9)*0.2+(AZ487/0.96)*0.25)*0.6+47</f>
        <v>58.128978137953169</v>
      </c>
      <c r="AU487" s="43">
        <f>((AD487/5.5)*0.95+(AY487/0.95)*0.17)*0.67+40</f>
        <v>49.503059664174643</v>
      </c>
      <c r="AV487" s="37">
        <f>(((AG487-321)/-3.21)*0.1+(AU487/0.95)*0.57+(AS487/0.95)*0.2+(AI487/20)*0.2)*0.6+40</f>
        <v>70.260100783493613</v>
      </c>
      <c r="AW487" s="42">
        <f>((AQ487/0.95)*0.4+(AS487/0.95)*0.2+(AR487/0.95)*0.2+(AY487/0.95)*0.2)*0.71+30</f>
        <v>71.612167657507001</v>
      </c>
      <c r="AX487" s="45">
        <f>(BI487*0.3+BK487*0.2+BM487*0.2+AY487*0.1+BN487*0.2)*0.8+30</f>
        <v>73.100626464761902</v>
      </c>
      <c r="AY487" s="47">
        <f>(BI487*0.2+BK487*0.2+BM487*0.2+(AQ487/0.96)*0.45)*0.79+30</f>
        <v>78.296451026119399</v>
      </c>
      <c r="AZ487" s="28">
        <f>(BI487*0.2+BJ487*0.3+(AC487/11)*0.3+(AR487/0.96)*0.1+BM487*0.1+(AY487/0.96)*0.1)*0.65+40</f>
        <v>71.14012674956696</v>
      </c>
      <c r="BA487" s="49">
        <f>IF(C487="C",(((AY487/0.95)*0.35+(AU487/0.95)*0.2+BK487*0.45)*0.55+30),IF(C487="PF",(((AY487/0.95)*0.4+(AU487/0.95)*0.25+BK487*0.35)*0.65+35),(((T487/6.3)*0.1+(AY487/0.95)*0.35+(AU487/0.95)*0.2+BK487*0.35)*0.65+40)))</f>
        <v>76.919677409882155</v>
      </c>
      <c r="BB487" s="45">
        <f>(BL487*0.3+BJ487*0.3+BI487*0.1+BN487*0.1+(AH487/2.8)*0.25)*0.62+40</f>
        <v>57.039133319801081</v>
      </c>
      <c r="BC487" s="5">
        <f>((D487-39)/-0.2)*0.5+50</f>
        <v>85</v>
      </c>
      <c r="BD487" s="5">
        <f>((F487-69)/0.19)*0.45+55</f>
        <v>73.94736842105263</v>
      </c>
      <c r="BE487" s="5">
        <f>((F487-85)/-0.16)*0.45+55</f>
        <v>77.5</v>
      </c>
      <c r="BF487" s="5">
        <f>((G487-161)/1.34)*0.45+55</f>
        <v>66.417910447761187</v>
      </c>
      <c r="BG487" s="5">
        <f>((G487-295)/-1.34)*0.45+55</f>
        <v>88.582089552238813</v>
      </c>
      <c r="BH487" s="5">
        <f>(M487/29.81)*0.45+55</f>
        <v>55.271720899027173</v>
      </c>
      <c r="BI487" s="5">
        <f>((D487-39)/-0.2)</f>
        <v>70</v>
      </c>
      <c r="BJ487" s="5">
        <f>((F487-69)/0.19)</f>
        <v>42.10526315789474</v>
      </c>
      <c r="BK487" s="5">
        <f>((F487-85)/-0.16)</f>
        <v>50</v>
      </c>
      <c r="BL487" s="5">
        <f>((G487-161)/1.34)</f>
        <v>25.373134328358208</v>
      </c>
      <c r="BM487" s="5">
        <f>((G487-295)/-1.34)</f>
        <v>74.626865671641781</v>
      </c>
      <c r="BN487" s="5">
        <f>(M487/29.81)</f>
        <v>0.6038242200603825</v>
      </c>
      <c r="BP487" s="51" t="s">
        <v>794</v>
      </c>
      <c r="BQ487" s="51" t="s">
        <v>781</v>
      </c>
      <c r="BS487">
        <v>45</v>
      </c>
    </row>
    <row r="488" spans="1:71" x14ac:dyDescent="0.25">
      <c r="A488" s="1">
        <v>443</v>
      </c>
      <c r="B488" s="1" t="s">
        <v>509</v>
      </c>
      <c r="C488" s="1" t="s">
        <v>25</v>
      </c>
      <c r="D488" s="1">
        <v>23</v>
      </c>
      <c r="E488" s="4">
        <f>(F488-5)</f>
        <v>76</v>
      </c>
      <c r="F488">
        <v>81</v>
      </c>
      <c r="G488">
        <v>238</v>
      </c>
      <c r="H488" t="s">
        <v>654</v>
      </c>
      <c r="I488" s="1" t="s">
        <v>673</v>
      </c>
      <c r="J488" s="1" t="s">
        <v>53</v>
      </c>
      <c r="K488" s="1">
        <v>82</v>
      </c>
      <c r="L488" s="1">
        <v>15</v>
      </c>
      <c r="M488" s="1">
        <v>2194</v>
      </c>
      <c r="N488" s="12">
        <v>267</v>
      </c>
      <c r="O488" s="12">
        <v>488</v>
      </c>
      <c r="P488" s="12">
        <v>0.54700000000000004</v>
      </c>
      <c r="Q488" s="7">
        <v>0</v>
      </c>
      <c r="R488" s="7">
        <v>0</v>
      </c>
      <c r="S488" s="7"/>
      <c r="T488" s="1">
        <v>267</v>
      </c>
      <c r="U488" s="1">
        <v>488</v>
      </c>
      <c r="V488" s="1">
        <v>0.54700000000000004</v>
      </c>
      <c r="W488" s="1">
        <v>0.54700000000000004</v>
      </c>
      <c r="X488" s="16">
        <v>159</v>
      </c>
      <c r="Y488" s="16">
        <v>248</v>
      </c>
      <c r="Z488" s="16">
        <v>0.64100000000000001</v>
      </c>
      <c r="AA488" s="20">
        <v>274</v>
      </c>
      <c r="AB488" s="20">
        <v>383</v>
      </c>
      <c r="AC488" s="20">
        <v>657</v>
      </c>
      <c r="AD488" s="32">
        <v>39</v>
      </c>
      <c r="AE488" s="34">
        <v>34</v>
      </c>
      <c r="AF488" s="30">
        <v>61</v>
      </c>
      <c r="AG488" s="1">
        <v>83</v>
      </c>
      <c r="AH488" s="1">
        <v>189</v>
      </c>
      <c r="AI488" s="1">
        <v>693</v>
      </c>
      <c r="AJ488" s="1"/>
      <c r="AK488" s="4">
        <f>(AVERAGE(AM488:BB488)/0.87)*0.85+10</f>
        <v>84.491204674137379</v>
      </c>
      <c r="AL488" s="4">
        <f>AVERAGE(AM488:BB488)</f>
        <v>76.243938901764139</v>
      </c>
      <c r="AM488" s="14">
        <f>((P488*100)*0.5+(N488/6.59)*0.5)*0.66+45</f>
        <v>76.421257966616082</v>
      </c>
      <c r="AN488" s="10">
        <f>(BS488-MIN(BS$2:BS$493))/(MAX(BS$2:BS$493)-MIN(BS$2:BS$493))*61 +45</f>
        <v>45</v>
      </c>
      <c r="AO488" s="18">
        <f>IF(Y488&gt;50,((Z488*107)*0.9+(X488/5)*0.1)*0.7+30,((Z488*90)*0.5+(X488/5)*0.5)*0.7+40)</f>
        <v>75.435810000000004</v>
      </c>
      <c r="AP488" s="39">
        <f>((AZ488/0.96)*0.4+(AS488/0.96)*0.3+(T488/6.3)*0.4)*0.6+40</f>
        <v>89.99362069738396</v>
      </c>
      <c r="AQ488" s="37">
        <f>(AE488/1.5)*0.57+47</f>
        <v>59.92</v>
      </c>
      <c r="AR488" s="24">
        <f>((AF488/1.8)*0.8+(F488/0.8)*0.2)*0.73+40</f>
        <v>74.57361111111112</v>
      </c>
      <c r="AS488" s="22">
        <v>96</v>
      </c>
      <c r="AT488" s="26">
        <f>((AB488/7)*0.65+(AC488/9)*0.2+(AZ488/0.96)*0.25)*0.6+47</f>
        <v>90.737441507293539</v>
      </c>
      <c r="AU488" s="43">
        <f>((AD488/5.5)*0.95+(AY488/0.95)*0.17)*0.67+40</f>
        <v>53.565418728468906</v>
      </c>
      <c r="AV488" s="37">
        <f>(((AG488-321)/-3.21)*0.1+(AU488/0.95)*0.57+(AS488/0.95)*0.2+(AI488/20)*0.2)*0.6+40</f>
        <v>80.016464662563607</v>
      </c>
      <c r="AW488" s="42">
        <f>((AQ488/0.95)*0.4+(AS488/0.95)*0.2+(AR488/0.95)*0.2+(AY488/0.95)*0.2)*0.71+30</f>
        <v>84.694458623112524</v>
      </c>
      <c r="AX488" s="45">
        <f>(BI488*0.3+BK488*0.2+BM488*0.2+AY488*0.1+BN488*0.2)*0.8+30</f>
        <v>77.821885913822371</v>
      </c>
      <c r="AY488" s="47">
        <f>(BI488*0.2+BK488*0.2+BM488*0.2+(AQ488/0.96)*0.45)*0.79+30</f>
        <v>75.50002052238807</v>
      </c>
      <c r="AZ488" s="28">
        <f>(BI488*0.2+BJ488*0.3+(AC488/11)*0.3+(AR488/0.96)*0.1+BM488*0.1+(AY488/0.96)*0.1)*0.65+40</f>
        <v>87.288768503821558</v>
      </c>
      <c r="BA488" s="49">
        <f>IF(C488="C",(((AY488/0.95)*0.35+(AU488/0.95)*0.2+BK488*0.45)*0.55+30),IF(C488="PF",(((AY488/0.95)*0.4+(AU488/0.95)*0.25+BK488*0.35)*0.65+35),(((T488/6.3)*0.1+(AY488/0.95)*0.35+(AU488/0.95)*0.2+BK488*0.35)*0.65+40)))</f>
        <v>70.513169346523256</v>
      </c>
      <c r="BB488" s="45">
        <f>(BL488*0.3+BJ488*0.3+BI488*0.1+BN488*0.1+(AH488/2.8)*0.25)*0.62+40</f>
        <v>82.421094845121473</v>
      </c>
      <c r="BC488" s="5">
        <f>((D488-39)/-0.2)*0.5+50</f>
        <v>90</v>
      </c>
      <c r="BD488" s="5">
        <f>((F488-69)/0.19)*0.45+55</f>
        <v>83.421052631578945</v>
      </c>
      <c r="BE488" s="5">
        <f>((F488-85)/-0.16)*0.45+55</f>
        <v>66.25</v>
      </c>
      <c r="BF488" s="5">
        <f>((G488-161)/1.34)*0.45+55</f>
        <v>80.858208955223887</v>
      </c>
      <c r="BG488" s="5">
        <f>((G488-295)/-1.34)*0.45+55</f>
        <v>74.141791044776113</v>
      </c>
      <c r="BH488" s="5">
        <f>(M488/29.81)*0.45+55</f>
        <v>88.119758470311979</v>
      </c>
      <c r="BI488" s="5">
        <f>((D488-39)/-0.2)</f>
        <v>80</v>
      </c>
      <c r="BJ488" s="5">
        <f>((F488-69)/0.19)</f>
        <v>63.157894736842103</v>
      </c>
      <c r="BK488" s="5">
        <f>((F488-85)/-0.16)</f>
        <v>25</v>
      </c>
      <c r="BL488" s="5">
        <f>((G488-161)/1.34)</f>
        <v>57.462686567164177</v>
      </c>
      <c r="BM488" s="5">
        <f>((G488-295)/-1.34)</f>
        <v>42.537313432835816</v>
      </c>
      <c r="BN488" s="5">
        <f>(M488/29.81)</f>
        <v>73.599463267359951</v>
      </c>
      <c r="BP488" s="51" t="s">
        <v>795</v>
      </c>
      <c r="BQ488" s="51" t="s">
        <v>787</v>
      </c>
      <c r="BS488">
        <v>45</v>
      </c>
    </row>
    <row r="489" spans="1:71" x14ac:dyDescent="0.25">
      <c r="A489" s="1">
        <v>492</v>
      </c>
      <c r="B489" s="1" t="s">
        <v>558</v>
      </c>
      <c r="C489" s="1" t="s">
        <v>33</v>
      </c>
      <c r="D489" s="1">
        <v>25</v>
      </c>
      <c r="E489" s="4">
        <f>(F489-5)</f>
        <v>79</v>
      </c>
      <c r="F489">
        <v>84</v>
      </c>
      <c r="G489">
        <v>253</v>
      </c>
      <c r="H489" t="s">
        <v>590</v>
      </c>
      <c r="I489" s="1" t="s">
        <v>587</v>
      </c>
      <c r="J489" s="1" t="s">
        <v>89</v>
      </c>
      <c r="K489" s="1">
        <v>82</v>
      </c>
      <c r="L489" s="1">
        <v>59</v>
      </c>
      <c r="M489" s="1">
        <v>1731</v>
      </c>
      <c r="N489" s="12">
        <v>340</v>
      </c>
      <c r="O489" s="12">
        <v>619</v>
      </c>
      <c r="P489" s="12">
        <v>0.54900000000000004</v>
      </c>
      <c r="Q489" s="7">
        <v>0</v>
      </c>
      <c r="R489" s="7">
        <v>0</v>
      </c>
      <c r="S489" s="7"/>
      <c r="T489" s="1">
        <v>340</v>
      </c>
      <c r="U489" s="1">
        <v>619</v>
      </c>
      <c r="V489" s="1">
        <v>0.54900000000000004</v>
      </c>
      <c r="W489" s="1">
        <v>0.54900000000000004</v>
      </c>
      <c r="X489" s="16">
        <v>153</v>
      </c>
      <c r="Y489" s="16">
        <v>186</v>
      </c>
      <c r="Z489" s="16">
        <v>0.82299999999999995</v>
      </c>
      <c r="AA489" s="20">
        <v>146</v>
      </c>
      <c r="AB489" s="20">
        <v>319</v>
      </c>
      <c r="AC489" s="20">
        <v>465</v>
      </c>
      <c r="AD489" s="32">
        <v>113</v>
      </c>
      <c r="AE489" s="34">
        <v>18</v>
      </c>
      <c r="AF489" s="30">
        <v>52</v>
      </c>
      <c r="AG489" s="1">
        <v>76</v>
      </c>
      <c r="AH489" s="1">
        <v>205</v>
      </c>
      <c r="AI489" s="1">
        <v>833</v>
      </c>
      <c r="AJ489" s="1"/>
      <c r="AK489" s="4">
        <f>(AVERAGE(AM489:BB489)/0.87)*0.85+10</f>
        <v>81.761201863176382</v>
      </c>
      <c r="AL489" s="4">
        <f>AVERAGE(AM489:BB489)</f>
        <v>73.449700730545231</v>
      </c>
      <c r="AM489" s="14">
        <f>((P489*100)*0.5+(N489/6.59)*0.5)*0.66+45</f>
        <v>80.142796661608514</v>
      </c>
      <c r="AN489" s="10">
        <f>(BS489-MIN(BS$2:BS$493))/(MAX(BS$2:BS$493)-MIN(BS$2:BS$493))*61 +45</f>
        <v>45</v>
      </c>
      <c r="AO489" s="18">
        <f>IF(Y489&gt;50,((Z489*107)*0.9+(X489/5)*0.1)*0.7+30,((Z489*90)*0.5+(X489/5)*0.5)*0.7+40)</f>
        <v>87.620429999999999</v>
      </c>
      <c r="AP489" s="39">
        <f>((AZ489/0.96)*0.4+(AS489/0.96)*0.3+(T489/6.3)*0.4)*0.6+40</f>
        <v>89.527454166285139</v>
      </c>
      <c r="AQ489" s="37">
        <f>(AE489/1.5)*0.57+47</f>
        <v>53.84</v>
      </c>
      <c r="AR489" s="24">
        <f>((AF489/1.8)*0.8+(F489/0.8)*0.2)*0.73+40</f>
        <v>72.201111111111118</v>
      </c>
      <c r="AS489" s="22">
        <f>((AA489/3)*0.6+(AC489/9)*0.2+(AZ489/0.96)*0.2)*0.75+40</f>
        <v>82.805635364421917</v>
      </c>
      <c r="AT489" s="26">
        <f>((AB489/7)*0.65+(AC489/9)*0.2+(AZ489/0.96)*0.25)*0.6+47</f>
        <v>84.128492507279063</v>
      </c>
      <c r="AU489" s="43">
        <f>((AD489/5.5)*0.95+(AY489/0.95)*0.17)*0.67+40</f>
        <v>61.102619436602872</v>
      </c>
      <c r="AV489" s="37">
        <f>(((AG489-321)/-3.21)*0.1+(AU489/0.95)*0.57+(AS489/0.95)*0.2+(AI489/20)*0.2)*0.6+40</f>
        <v>82.034041453440466</v>
      </c>
      <c r="AW489" s="42">
        <f>((AQ489/0.95)*0.4+(AS489/0.95)*0.2+(AR489/0.95)*0.2+(AY489/0.95)*0.2)*0.71+30</f>
        <v>79.270130168393109</v>
      </c>
      <c r="AX489" s="45">
        <f>(BI489*0.3+BK489*0.2+BM489*0.2+AY489*0.1+BN489*0.2)*0.8+30</f>
        <v>67.460756476941029</v>
      </c>
      <c r="AY489" s="47">
        <f>(BI489*0.2+BK489*0.2+BM489*0.2+(AQ489/0.96)*0.45)*0.79+30</f>
        <v>66.937363805970151</v>
      </c>
      <c r="AZ489" s="28">
        <f>(BI489*0.2+BJ489*0.3+(AC489/11)*0.3+(AR489/0.96)*0.1+BM489*0.1+(AY489/0.96)*0.1)*0.65+40</f>
        <v>84.19606633230029</v>
      </c>
      <c r="BA489" s="49">
        <f>IF(C489="C",(((AY489/0.95)*0.35+(AU489/0.95)*0.2+BK489*0.45)*0.55+30),IF(C489="PF",(((AY489/0.95)*0.4+(AU489/0.95)*0.25+BK489*0.35)*0.65+35),(((T489/6.3)*0.1+(AY489/0.95)*0.35+(AU489/0.95)*0.2+BK489*0.35)*0.65+40)))</f>
        <v>52.185538863869027</v>
      </c>
      <c r="BB489" s="45">
        <f>(BL489*0.3+BJ489*0.3+BI489*0.1+BN489*0.1+(AH489/2.8)*0.25)*0.62+40</f>
        <v>86.742775340501439</v>
      </c>
      <c r="BC489" s="5">
        <f>((D489-39)/-0.2)*0.5+50</f>
        <v>85</v>
      </c>
      <c r="BD489" s="5">
        <f>((F489-69)/0.19)*0.45+55</f>
        <v>90.526315789473685</v>
      </c>
      <c r="BE489" s="5">
        <f>((F489-85)/-0.16)*0.45+55</f>
        <v>57.8125</v>
      </c>
      <c r="BF489" s="5">
        <f>((G489-161)/1.34)*0.45+55</f>
        <v>85.895522388059703</v>
      </c>
      <c r="BG489" s="5">
        <f>((G489-295)/-1.34)*0.45+55</f>
        <v>69.104477611940297</v>
      </c>
      <c r="BH489" s="5">
        <f>(M489/29.81)*0.45+55</f>
        <v>81.130493123113041</v>
      </c>
      <c r="BI489" s="5">
        <f>((D489-39)/-0.2)</f>
        <v>70</v>
      </c>
      <c r="BJ489" s="5">
        <f>((F489-69)/0.19)</f>
        <v>78.94736842105263</v>
      </c>
      <c r="BK489" s="5">
        <f>((F489-85)/-0.16)</f>
        <v>6.25</v>
      </c>
      <c r="BL489" s="5">
        <f>((G489-161)/1.34)</f>
        <v>68.656716417910445</v>
      </c>
      <c r="BM489" s="5">
        <f>((G489-295)/-1.34)</f>
        <v>31.343283582089551</v>
      </c>
      <c r="BN489" s="5">
        <f>(M489/29.81)</f>
        <v>58.067762495806775</v>
      </c>
      <c r="BP489" s="51" t="s">
        <v>786</v>
      </c>
      <c r="BQ489" s="51" t="s">
        <v>790</v>
      </c>
      <c r="BS489">
        <v>45</v>
      </c>
    </row>
    <row r="490" spans="1:71" x14ac:dyDescent="0.25">
      <c r="A490" s="1">
        <v>439</v>
      </c>
      <c r="B490" s="1" t="s">
        <v>505</v>
      </c>
      <c r="C490" s="1" t="s">
        <v>25</v>
      </c>
      <c r="D490" s="1">
        <v>28</v>
      </c>
      <c r="E490" s="4">
        <f>(F490-5)</f>
        <v>77</v>
      </c>
      <c r="F490">
        <v>82</v>
      </c>
      <c r="G490">
        <v>225</v>
      </c>
      <c r="H490" t="s">
        <v>646</v>
      </c>
      <c r="I490" s="1" t="s">
        <v>587</v>
      </c>
      <c r="J490" s="1" t="s">
        <v>31</v>
      </c>
      <c r="K490" s="1">
        <v>2</v>
      </c>
      <c r="L490" s="1">
        <v>0</v>
      </c>
      <c r="M490" s="1">
        <v>7</v>
      </c>
      <c r="N490" s="12">
        <v>1</v>
      </c>
      <c r="O490" s="12">
        <v>1</v>
      </c>
      <c r="P490" s="12">
        <v>1</v>
      </c>
      <c r="Q490" s="7">
        <v>0</v>
      </c>
      <c r="R490" s="7">
        <v>0</v>
      </c>
      <c r="S490" s="7"/>
      <c r="T490" s="1">
        <v>1</v>
      </c>
      <c r="U490" s="1">
        <v>1</v>
      </c>
      <c r="V490" s="1">
        <v>1</v>
      </c>
      <c r="W490" s="1">
        <v>1</v>
      </c>
      <c r="X490" s="16">
        <v>2</v>
      </c>
      <c r="Y490" s="16">
        <v>2</v>
      </c>
      <c r="Z490" s="16">
        <v>1</v>
      </c>
      <c r="AA490" s="20">
        <v>0</v>
      </c>
      <c r="AB490" s="20">
        <v>0</v>
      </c>
      <c r="AC490" s="20">
        <v>0</v>
      </c>
      <c r="AD490" s="32">
        <v>1</v>
      </c>
      <c r="AE490" s="34">
        <v>0</v>
      </c>
      <c r="AF490" s="30">
        <v>0</v>
      </c>
      <c r="AG490" s="1">
        <v>0</v>
      </c>
      <c r="AH490" s="1">
        <v>0</v>
      </c>
      <c r="AI490" s="1">
        <v>4</v>
      </c>
      <c r="AJ490" s="1"/>
      <c r="AK490" s="4">
        <f>(AVERAGE(AM490:BB490)/0.87)*0.85+10</f>
        <v>70.596067243004171</v>
      </c>
      <c r="AL490" s="4">
        <f>AVERAGE(AM490:BB490)</f>
        <v>62.021857060486624</v>
      </c>
      <c r="AM490" s="14">
        <f>((P490*100)*0.5+(N490/6.59)*0.5)*0.66+45</f>
        <v>78.050075872534137</v>
      </c>
      <c r="AN490" s="10">
        <f>(BS490-MIN(BS$2:BS$493))/(MAX(BS$2:BS$493)-MIN(BS$2:BS$493))*61 +45</f>
        <v>45</v>
      </c>
      <c r="AO490" s="18">
        <f>IF(Y490&gt;50,((Z490*107)*0.9+(X490/5)*0.1)*0.7+30,((Z490*90)*0.5+(X490/5)*0.5)*0.7+40)</f>
        <v>71.64</v>
      </c>
      <c r="AP490" s="39">
        <f>((AZ490/0.96)*0.4+(AS490/0.96)*0.3+(T490/6.3)*0.4)*0.6+40</f>
        <v>67.694036379060961</v>
      </c>
      <c r="AQ490" s="37">
        <f>(AE490/1.5)*0.57+47</f>
        <v>47</v>
      </c>
      <c r="AR490" s="24">
        <f>((AF490/1.8)*0.8+(F490/0.8)*0.2)*0.73+40</f>
        <v>54.965000000000003</v>
      </c>
      <c r="AS490" s="22">
        <f>((AA490/3)*0.6+(AC490/9)*0.2+(AZ490/0.96)*0.2)*0.75+40</f>
        <v>51.276050987952857</v>
      </c>
      <c r="AT490" s="26">
        <f>((AB490/7)*0.65+(AC490/9)*0.2+(AZ490/0.96)*0.25)*0.6+47</f>
        <v>58.27605098795285</v>
      </c>
      <c r="AU490" s="43">
        <f>((AD490/5.5)*0.95+(AY490/0.95)*0.17)*0.67+40</f>
        <v>48.185952174043067</v>
      </c>
      <c r="AV490" s="37">
        <f>(((AG490-321)/-3.21)*0.1+(AU490/0.95)*0.57+(AS490/0.95)*0.2+(AI490/20)*0.2)*0.6+40</f>
        <v>69.847917644291655</v>
      </c>
      <c r="AW490" s="42">
        <f>((AQ490/0.95)*0.4+(AS490/0.95)*0.2+(AR490/0.95)*0.2+(AY490/0.95)*0.2)*0.71+30</f>
        <v>69.991978648458499</v>
      </c>
      <c r="AX490" s="45">
        <f>(BI490*0.3+BK490*0.2+BM490*0.2+AY490*0.1+BN490*0.2)*0.8+30</f>
        <v>59.980653747490322</v>
      </c>
      <c r="AY490" s="47">
        <f>(BI490*0.2+BK490*0.2+BM490*0.2+(AQ490/0.96)*0.45)*0.79+30</f>
        <v>67.310918843283588</v>
      </c>
      <c r="AZ490" s="28">
        <f>(BI490*0.2+BJ490*0.3+(AC490/11)*0.3+(AR490/0.96)*0.1+BM490*0.1+(AY490/0.96)*0.1)*0.65+40</f>
        <v>72.166726322898256</v>
      </c>
      <c r="BA490" s="49">
        <f>IF(C490="C",(((AY490/0.95)*0.35+(AU490/0.95)*0.2+BK490*0.45)*0.55+30),IF(C490="PF",(((AY490/0.95)*0.4+(AU490/0.95)*0.25+BK490*0.35)*0.65+35),(((T490/6.3)*0.1+(AY490/0.95)*0.35+(AU490/0.95)*0.2+BK490*0.35)*0.65+40)))</f>
        <v>65.929894607932354</v>
      </c>
      <c r="BB490" s="45">
        <f>(BL490*0.3+BJ490*0.3+BI490*0.1+BN490*0.1+(AH490/2.8)*0.25)*0.62+40</f>
        <v>65.034456751887376</v>
      </c>
      <c r="BC490" s="5">
        <f>((D490-39)/-0.2)*0.5+50</f>
        <v>77.5</v>
      </c>
      <c r="BD490" s="5">
        <f>((F490-69)/0.19)*0.45+55</f>
        <v>85.78947368421052</v>
      </c>
      <c r="BE490" s="5">
        <f>((F490-85)/-0.16)*0.45+55</f>
        <v>63.4375</v>
      </c>
      <c r="BF490" s="5">
        <f>((G490-161)/1.34)*0.45+55</f>
        <v>76.492537313432834</v>
      </c>
      <c r="BG490" s="5">
        <f>((G490-295)/-1.34)*0.45+55</f>
        <v>78.507462686567166</v>
      </c>
      <c r="BH490" s="5">
        <f>(M490/29.81)*0.45+55</f>
        <v>55.105669238510565</v>
      </c>
      <c r="BI490" s="5">
        <f>((D490-39)/-0.2)</f>
        <v>55</v>
      </c>
      <c r="BJ490" s="5">
        <f>((F490-69)/0.19)</f>
        <v>68.421052631578945</v>
      </c>
      <c r="BK490" s="5">
        <f>((F490-85)/-0.16)</f>
        <v>18.75</v>
      </c>
      <c r="BL490" s="5">
        <f>((G490-161)/1.34)</f>
        <v>47.761194029850742</v>
      </c>
      <c r="BM490" s="5">
        <f>((G490-295)/-1.34)</f>
        <v>52.238805970149251</v>
      </c>
      <c r="BN490" s="5">
        <f>(M490/29.81)</f>
        <v>0.23482053002348208</v>
      </c>
      <c r="BP490" s="51" t="s">
        <v>797</v>
      </c>
      <c r="BQ490" s="51" t="s">
        <v>781</v>
      </c>
      <c r="BS490">
        <v>45</v>
      </c>
    </row>
    <row r="491" spans="1:71" x14ac:dyDescent="0.25">
      <c r="A491" s="1">
        <v>89</v>
      </c>
      <c r="B491" s="1" t="s">
        <v>148</v>
      </c>
      <c r="C491" s="1" t="s">
        <v>33</v>
      </c>
      <c r="D491" s="1">
        <v>32</v>
      </c>
      <c r="E491" s="4">
        <f>(F491-5)</f>
        <v>80</v>
      </c>
      <c r="F491">
        <v>85</v>
      </c>
      <c r="G491">
        <v>240</v>
      </c>
      <c r="H491" t="s">
        <v>586</v>
      </c>
      <c r="I491" s="1" t="s">
        <v>587</v>
      </c>
      <c r="J491" s="1" t="s">
        <v>51</v>
      </c>
      <c r="K491" s="1">
        <v>75</v>
      </c>
      <c r="L491" s="1">
        <v>75</v>
      </c>
      <c r="M491" s="1">
        <v>2286</v>
      </c>
      <c r="N491" s="12">
        <v>293</v>
      </c>
      <c r="O491" s="12">
        <v>440</v>
      </c>
      <c r="P491" s="12">
        <v>0.66600000000000004</v>
      </c>
      <c r="Q491" s="7">
        <v>0</v>
      </c>
      <c r="R491" s="7">
        <v>0</v>
      </c>
      <c r="S491" s="7"/>
      <c r="T491" s="1">
        <v>293</v>
      </c>
      <c r="U491" s="1">
        <v>440</v>
      </c>
      <c r="V491" s="1">
        <v>0.66600000000000004</v>
      </c>
      <c r="W491" s="1">
        <v>0.66600000000000004</v>
      </c>
      <c r="X491" s="16">
        <v>185</v>
      </c>
      <c r="Y491" s="16">
        <v>257</v>
      </c>
      <c r="Z491" s="16">
        <v>0.72</v>
      </c>
      <c r="AA491" s="20">
        <v>294</v>
      </c>
      <c r="AB491" s="20">
        <v>570</v>
      </c>
      <c r="AC491" s="20">
        <v>864</v>
      </c>
      <c r="AD491" s="32">
        <v>84</v>
      </c>
      <c r="AE491" s="34">
        <v>42</v>
      </c>
      <c r="AF491" s="30">
        <v>91</v>
      </c>
      <c r="AG491" s="1">
        <v>105</v>
      </c>
      <c r="AH491" s="1">
        <v>169</v>
      </c>
      <c r="AI491" s="1">
        <v>771</v>
      </c>
      <c r="AJ491" s="1"/>
      <c r="AK491" s="4">
        <f>(AVERAGE(AM491:BB491)/0.87)*0.85+10</f>
        <v>84.260934914716827</v>
      </c>
      <c r="AL491" s="4">
        <f>AVERAGE(AM491:BB491)</f>
        <v>76.008251030357229</v>
      </c>
      <c r="AM491" s="14">
        <f>((P491*100)*0.5+(N491/6.59)*0.5)*0.66+45</f>
        <v>81.650230652503808</v>
      </c>
      <c r="AN491" s="10">
        <f>(BS491-MIN(BS$2:BS$493))/(MAX(BS$2:BS$493)-MIN(BS$2:BS$493))*61 +45</f>
        <v>45</v>
      </c>
      <c r="AO491" s="18">
        <f>IF(Y491&gt;50,((Z491*107)*0.9+(X491/5)*0.1)*0.7+30,((Z491*90)*0.5+(X491/5)*0.5)*0.7+40)</f>
        <v>81.125200000000007</v>
      </c>
      <c r="AP491" s="39">
        <f>((AZ491/0.96)*0.4+(AS491/0.96)*0.3+(T491/6.3)*0.4)*0.6+40</f>
        <v>91.633509387350273</v>
      </c>
      <c r="AQ491" s="37">
        <f>(AE491/1.5)*0.57+47</f>
        <v>62.96</v>
      </c>
      <c r="AR491" s="24">
        <f>((AF491/1.8)*0.8+(F491/0.8)*0.2)*0.73+40</f>
        <v>85.036944444444444</v>
      </c>
      <c r="AS491" s="22">
        <v>97</v>
      </c>
      <c r="AT491" s="26">
        <v>97</v>
      </c>
      <c r="AU491" s="43">
        <f>((AD491/5.5)*0.95+(AY491/0.95)*0.17)*0.67+40</f>
        <v>57.553808027511963</v>
      </c>
      <c r="AV491" s="37">
        <f>(((AG491-321)/-3.21)*0.1+(AU491/0.95)*0.57+(AS491/0.95)*0.2+(AI491/20)*0.2)*0.6+40</f>
        <v>81.635385646421767</v>
      </c>
      <c r="AW491" s="42">
        <f>((AQ491/0.95)*0.4+(AS491/0.95)*0.2+(AR491/0.95)*0.2+(AY491/0.95)*0.2)*0.71+30</f>
        <v>85.796567324343215</v>
      </c>
      <c r="AX491" s="45">
        <f>(BI491*0.3+BK491*0.2+BM491*0.2+AY491*0.1+BN491*0.2)*0.8+30</f>
        <v>62.463268300880706</v>
      </c>
      <c r="AY491" s="47">
        <f>(BI491*0.2+BK491*0.2+BM491*0.2+(AQ491/0.96)*0.45)*0.79+30</f>
        <v>65.32994962686567</v>
      </c>
      <c r="AZ491" s="28">
        <f>(BI491*0.2+BJ491*0.3+(AC491/11)*0.3+(AR491/0.96)*0.1+BM491*0.1+(AY491/0.96)*0.1)*0.65+40</f>
        <v>89.13641850178206</v>
      </c>
      <c r="BA491" s="49">
        <f>IF(C491="C",(((AY491/0.95)*0.35+(AU491/0.95)*0.2+BK491*0.45)*0.55+30),IF(C491="PF",(((AY491/0.95)*0.4+(AU491/0.95)*0.25+BK491*0.35)*0.65+35),(((T491/6.3)*0.1+(AY491/0.95)*0.35+(AU491/0.95)*0.2+BK491*0.35)*0.65+40)))</f>
        <v>49.902035985471535</v>
      </c>
      <c r="BB491" s="45">
        <f>(BL491*0.3+BJ491*0.3+BI491*0.1+BN491*0.1+(AH491/2.8)*0.25)*0.62+40</f>
        <v>82.908698588140481</v>
      </c>
      <c r="BC491" s="5">
        <f>((D491-39)/-0.2)*0.5+50</f>
        <v>67.5</v>
      </c>
      <c r="BD491" s="5">
        <f>((F491-69)/0.19)*0.45+55</f>
        <v>92.89473684210526</v>
      </c>
      <c r="BE491" s="5">
        <f>((F491-85)/-0.16)*0.45+55</f>
        <v>55</v>
      </c>
      <c r="BF491" s="5">
        <f>((G491-161)/1.34)*0.45+55</f>
        <v>81.52985074626865</v>
      </c>
      <c r="BG491" s="5">
        <f>((G491-295)/-1.34)*0.45+55</f>
        <v>73.470149253731336</v>
      </c>
      <c r="BH491" s="5">
        <f>(M491/29.81)*0.45+55</f>
        <v>89.508554176450858</v>
      </c>
      <c r="BI491" s="5">
        <f>((D491-39)/-0.2)</f>
        <v>35</v>
      </c>
      <c r="BJ491" s="5">
        <f>((F491-69)/0.19)</f>
        <v>84.21052631578948</v>
      </c>
      <c r="BK491" s="5">
        <f>((F491-85)/-0.16)</f>
        <v>0</v>
      </c>
      <c r="BL491" s="5">
        <f>((G491-161)/1.34)</f>
        <v>58.955223880597011</v>
      </c>
      <c r="BM491" s="5">
        <f>((G491-295)/-1.34)</f>
        <v>41.044776119402982</v>
      </c>
      <c r="BN491" s="5">
        <f>(M491/29.81)</f>
        <v>76.685675947668571</v>
      </c>
      <c r="BP491" s="51" t="s">
        <v>790</v>
      </c>
      <c r="BQ491" s="51" t="s">
        <v>781</v>
      </c>
      <c r="BS491">
        <v>45</v>
      </c>
    </row>
    <row r="492" spans="1:71" x14ac:dyDescent="0.25">
      <c r="A492" s="1">
        <v>209</v>
      </c>
      <c r="B492" s="1" t="s">
        <v>270</v>
      </c>
      <c r="C492" s="1" t="s">
        <v>50</v>
      </c>
      <c r="D492" s="1">
        <v>23</v>
      </c>
      <c r="E492" s="4">
        <f>(F492-5)</f>
        <v>73</v>
      </c>
      <c r="F492">
        <v>78</v>
      </c>
      <c r="G492">
        <v>220</v>
      </c>
      <c r="H492" t="s">
        <v>592</v>
      </c>
      <c r="I492" s="1" t="s">
        <v>587</v>
      </c>
      <c r="J492" s="1" t="s">
        <v>107</v>
      </c>
      <c r="K492" s="1">
        <v>9</v>
      </c>
      <c r="L492" s="1">
        <v>0</v>
      </c>
      <c r="M492" s="1">
        <v>86</v>
      </c>
      <c r="N492" s="12">
        <v>3</v>
      </c>
      <c r="O492" s="12">
        <v>13</v>
      </c>
      <c r="P492" s="12">
        <v>0.23100000000000001</v>
      </c>
      <c r="Q492" s="7">
        <v>0</v>
      </c>
      <c r="R492" s="7">
        <v>0</v>
      </c>
      <c r="S492" s="7"/>
      <c r="T492" s="1">
        <v>3</v>
      </c>
      <c r="U492" s="1">
        <v>13</v>
      </c>
      <c r="V492" s="1">
        <v>0.23100000000000001</v>
      </c>
      <c r="W492" s="1">
        <v>0.23100000000000001</v>
      </c>
      <c r="X492" s="16">
        <v>14</v>
      </c>
      <c r="Y492" s="16">
        <v>24</v>
      </c>
      <c r="Z492" s="16">
        <v>0.58299999999999996</v>
      </c>
      <c r="AA492" s="20">
        <v>2</v>
      </c>
      <c r="AB492" s="20">
        <v>2</v>
      </c>
      <c r="AC492" s="20">
        <v>4</v>
      </c>
      <c r="AD492" s="32">
        <v>3</v>
      </c>
      <c r="AE492" s="34">
        <v>3</v>
      </c>
      <c r="AF492" s="30">
        <v>0</v>
      </c>
      <c r="AG492" s="1">
        <v>3</v>
      </c>
      <c r="AH492" s="1">
        <v>6</v>
      </c>
      <c r="AI492" s="1">
        <v>20</v>
      </c>
      <c r="AJ492" s="1"/>
      <c r="AK492" s="4">
        <f>(AVERAGE(AM492:BB492)/0.87)*0.85+10</f>
        <v>70.239954986836395</v>
      </c>
      <c r="AL492" s="4">
        <f>AVERAGE(AM492:BB492)</f>
        <v>61.657365692409016</v>
      </c>
      <c r="AM492" s="14">
        <f>((P492*100)*0.5+(N492/6.59)*0.5)*0.66+45</f>
        <v>52.77322761760243</v>
      </c>
      <c r="AN492" s="10">
        <f>(BS492-MIN(BS$2:BS$493))/(MAX(BS$2:BS$493)-MIN(BS$2:BS$493))*61 +45</f>
        <v>45</v>
      </c>
      <c r="AO492" s="18">
        <f>IF(Y492&gt;50,((Z492*107)*0.9+(X492/5)*0.1)*0.7+30,((Z492*90)*0.5+(X492/5)*0.5)*0.7+40)</f>
        <v>59.344499999999996</v>
      </c>
      <c r="AP492" s="39">
        <f>((AZ492/0.96)*0.4+(AS492/0.96)*0.3+(T492/6.3)*0.4)*0.6+40</f>
        <v>67.842371175880757</v>
      </c>
      <c r="AQ492" s="37">
        <f>(AE492/1.5)*0.57+47</f>
        <v>48.14</v>
      </c>
      <c r="AR492" s="24">
        <f>((AF492/1.8)*0.8+(F492/0.8)*0.2)*0.73+40</f>
        <v>54.234999999999999</v>
      </c>
      <c r="AS492" s="22">
        <f>((AA492/3)*0.6+(AC492/9)*0.2+(AZ492/0.96)*0.2)*0.75+40</f>
        <v>51.644616575251305</v>
      </c>
      <c r="AT492" s="26">
        <f>((AB492/7)*0.65+(AC492/9)*0.2+(AZ492/0.96)*0.25)*0.6+47</f>
        <v>58.442711813346541</v>
      </c>
      <c r="AU492" s="43">
        <f>((AD492/5.5)*0.95+(AY492/0.95)*0.17)*0.67+40</f>
        <v>49.485873663576555</v>
      </c>
      <c r="AV492" s="37">
        <f>(((AG492-321)/-3.21)*0.1+(AU492/0.95)*0.57+(AS492/0.95)*0.2+(AI492/20)*0.2)*0.6+40</f>
        <v>70.402370267301009</v>
      </c>
      <c r="AW492" s="42">
        <f>((AQ492/0.95)*0.4+(AS492/0.95)*0.2+(AR492/0.95)*0.2+(AY492/0.95)*0.2)*0.71+30</f>
        <v>71.610819615623583</v>
      </c>
      <c r="AX492" s="45">
        <f>(BI492*0.3+BK492*0.2+BM492*0.2+AY492*0.1+BN492*0.2)*0.8+30</f>
        <v>71.714624137610343</v>
      </c>
      <c r="AY492" s="47">
        <f>(BI492*0.2+BK492*0.2+BM492*0.2+(AQ492/0.96)*0.45)*0.79+30</f>
        <v>76.222627332089559</v>
      </c>
      <c r="AZ492" s="28">
        <f>(BI492*0.2+BJ492*0.3+(AC492/11)*0.3+(AR492/0.96)*0.1+BM492*0.1+(AY492/0.96)*0.1)*0.65+40</f>
        <v>72.17887941494169</v>
      </c>
      <c r="BA492" s="49">
        <f>IF(C492="C",(((AY492/0.95)*0.35+(AU492/0.95)*0.2+BK492*0.45)*0.55+30),IF(C492="PF",(((AY492/0.95)*0.4+(AU492/0.95)*0.25+BK492*0.35)*0.65+35),(((T492/6.3)*0.1+(AY492/0.95)*0.35+(AU492/0.95)*0.2+BK492*0.35)*0.65+40)))</f>
        <v>75.009141901284295</v>
      </c>
      <c r="BB492" s="45">
        <f>(BL492*0.3+BJ492*0.3+BI492*0.1+BN492*0.1+(AH492/2.8)*0.25)*0.62+40</f>
        <v>62.471087564036189</v>
      </c>
      <c r="BC492" s="5">
        <f>((D492-39)/-0.2)*0.5+50</f>
        <v>90</v>
      </c>
      <c r="BD492" s="5">
        <f>((F492-69)/0.19)*0.45+55</f>
        <v>76.315789473684205</v>
      </c>
      <c r="BE492" s="5">
        <f>((F492-85)/-0.16)*0.45+55</f>
        <v>74.6875</v>
      </c>
      <c r="BF492" s="5">
        <f>((G492-161)/1.34)*0.45+55</f>
        <v>74.81343283582089</v>
      </c>
      <c r="BG492" s="5">
        <f>((G492-295)/-1.34)*0.45+55</f>
        <v>80.18656716417911</v>
      </c>
      <c r="BH492" s="5">
        <f>(M492/29.81)*0.45+55</f>
        <v>56.298222073129821</v>
      </c>
      <c r="BI492" s="5">
        <f>((D492-39)/-0.2)</f>
        <v>80</v>
      </c>
      <c r="BJ492" s="5">
        <f>((F492-69)/0.19)</f>
        <v>47.368421052631575</v>
      </c>
      <c r="BK492" s="5">
        <f>((F492-85)/-0.16)</f>
        <v>43.75</v>
      </c>
      <c r="BL492" s="5">
        <f>((G492-161)/1.34)</f>
        <v>44.029850746268657</v>
      </c>
      <c r="BM492" s="5">
        <f>((G492-295)/-1.34)</f>
        <v>55.970149253731343</v>
      </c>
      <c r="BN492" s="5">
        <f>(M492/29.81)</f>
        <v>2.884937940288494</v>
      </c>
      <c r="BP492" s="51" t="s">
        <v>794</v>
      </c>
      <c r="BQ492" s="51" t="s">
        <v>781</v>
      </c>
      <c r="BS492">
        <v>45</v>
      </c>
    </row>
    <row r="493" spans="1:71" x14ac:dyDescent="0.25">
      <c r="A493" s="1">
        <v>354</v>
      </c>
      <c r="B493" s="1" t="s">
        <v>417</v>
      </c>
      <c r="C493" s="1" t="s">
        <v>33</v>
      </c>
      <c r="D493" s="1">
        <v>30</v>
      </c>
      <c r="E493" s="4">
        <f>(F493-5)</f>
        <v>78</v>
      </c>
      <c r="F493">
        <v>83</v>
      </c>
      <c r="G493">
        <v>270</v>
      </c>
      <c r="H493" t="s">
        <v>586</v>
      </c>
      <c r="I493" s="1" t="s">
        <v>629</v>
      </c>
      <c r="J493" s="1" t="s">
        <v>62</v>
      </c>
      <c r="K493" s="1">
        <v>73</v>
      </c>
      <c r="L493" s="1">
        <v>45</v>
      </c>
      <c r="M493" s="1">
        <v>1730</v>
      </c>
      <c r="N493" s="12">
        <v>240</v>
      </c>
      <c r="O493" s="12">
        <v>529</v>
      </c>
      <c r="P493" s="12">
        <v>0.45400000000000001</v>
      </c>
      <c r="Q493" s="7">
        <v>0</v>
      </c>
      <c r="R493" s="7">
        <v>3</v>
      </c>
      <c r="S493" s="7">
        <v>0</v>
      </c>
      <c r="T493" s="1">
        <v>240</v>
      </c>
      <c r="U493" s="1">
        <v>526</v>
      </c>
      <c r="V493" s="1">
        <v>0.45600000000000002</v>
      </c>
      <c r="W493" s="1">
        <v>0.45400000000000001</v>
      </c>
      <c r="X493" s="16">
        <v>126</v>
      </c>
      <c r="Y493" s="16">
        <v>160</v>
      </c>
      <c r="Z493" s="16">
        <v>0.78800000000000003</v>
      </c>
      <c r="AA493" s="20">
        <v>197</v>
      </c>
      <c r="AB493" s="20">
        <v>303</v>
      </c>
      <c r="AC493" s="20">
        <v>500</v>
      </c>
      <c r="AD493" s="32">
        <v>178</v>
      </c>
      <c r="AE493" s="34">
        <v>80</v>
      </c>
      <c r="AF493" s="30">
        <v>21</v>
      </c>
      <c r="AG493" s="1">
        <v>133</v>
      </c>
      <c r="AH493" s="1">
        <v>170</v>
      </c>
      <c r="AI493" s="1">
        <v>606</v>
      </c>
      <c r="AJ493" s="1"/>
      <c r="AK493" s="4">
        <f>(AVERAGE(AM493:BB493)/0.87)*0.85+10</f>
        <v>82.457640258128166</v>
      </c>
      <c r="AL493" s="4">
        <f>AVERAGE(AM493:BB493)</f>
        <v>74.162525911260602</v>
      </c>
      <c r="AM493" s="14">
        <f>((P493*100)*0.5+(N493/6.59)*0.5)*0.66+45</f>
        <v>72.000209408194237</v>
      </c>
      <c r="AN493" s="10">
        <f>(BS493-MIN(BS$2:BS$493))/(MAX(BS$2:BS$493)-MIN(BS$2:BS$493))*61 +45</f>
        <v>45</v>
      </c>
      <c r="AO493" s="18">
        <f>IF(Y493&gt;50,((Z493*107)*0.9+(X493/5)*0.1)*0.7+30,((Z493*90)*0.5+(X493/5)*0.5)*0.7+40)</f>
        <v>84.883079999999993</v>
      </c>
      <c r="AP493" s="39">
        <f>((AZ493/0.96)*0.4+(AS493/0.96)*0.3+(T493/6.3)*0.4)*0.6+40</f>
        <v>85.446822735170855</v>
      </c>
      <c r="AQ493" s="37">
        <f>(AE493/1.5)*0.57+47</f>
        <v>77.400000000000006</v>
      </c>
      <c r="AR493" s="24">
        <f>((AF493/1.8)*0.8+(F493/0.8)*0.2)*0.73+40</f>
        <v>61.960833333333333</v>
      </c>
      <c r="AS493" s="22">
        <f>((AA493/3)*0.6+(AC493/9)*0.2+(AZ493/0.96)*0.2)*0.7+41</f>
        <v>87.918955303626603</v>
      </c>
      <c r="AT493" s="26">
        <f>((AB493/7)*0.65+(AC493/9)*0.2+(AZ493/0.96)*0.25)*0.6+47</f>
        <v>82.93507115864756</v>
      </c>
      <c r="AU493" s="43">
        <f>((AD493/5.5)*0.95+(AY493/0.95)*0.17)*0.67+40</f>
        <v>69.0754068151914</v>
      </c>
      <c r="AV493" s="37">
        <f>(((AG493-321)/-3.21)*0.1+(AU493/0.95)*0.57+(AS493/0.95)*0.2+(AI493/20)*0.2)*0.6+40</f>
        <v>83.122717393936838</v>
      </c>
      <c r="AW493" s="42">
        <f>((AQ493/0.95)*0.4+(AS493/0.95)*0.2+(AR493/0.95)*0.2+(AY493/0.95)*0.2)*0.71+30</f>
        <v>86.108644948421642</v>
      </c>
      <c r="AX493" s="45">
        <f>(BI493*0.3+BK493*0.2+BM493*0.2+AY493*0.1+BN493*0.2)*0.8+30</f>
        <v>60.726145195316604</v>
      </c>
      <c r="AY493" s="47">
        <f>(BI493*0.2+BK493*0.2+BM493*0.2+(AQ493/0.96)*0.45)*0.79+30</f>
        <v>70.694948694029847</v>
      </c>
      <c r="AZ493" s="28">
        <f>(BI493*0.2+BJ493*0.3+(AC493/11)*0.3+(AR493/0.96)*0.1+BM493*0.1+(AY493/0.96)*0.1)*0.65+40</f>
        <v>79.276645891534841</v>
      </c>
      <c r="BA493" s="49">
        <f>IF(C493="C",(((AY493/0.95)*0.35+(AU493/0.95)*0.2+BK493*0.45)*0.55+30),IF(C493="PF",(((AY493/0.95)*0.4+(AU493/0.95)*0.25+BK493*0.35)*0.65+35),(((T493/6.3)*0.1+(AY493/0.95)*0.35+(AU493/0.95)*0.2+BK493*0.35)*0.65+40)))</f>
        <v>55.416984077128205</v>
      </c>
      <c r="BB493" s="45">
        <f>(BL493*0.3+BJ493*0.3+BI493*0.1+BN493*0.1+(AH493/2.8)*0.25)*0.62+40</f>
        <v>84.633949625637484</v>
      </c>
      <c r="BC493" s="5">
        <f>((D493-39)/-0.2)*0.5+50</f>
        <v>72.5</v>
      </c>
      <c r="BD493" s="5">
        <f>((F493-69)/0.19)*0.45+55</f>
        <v>88.15789473684211</v>
      </c>
      <c r="BE493" s="5">
        <f>((F493-85)/-0.16)*0.45+55</f>
        <v>60.625</v>
      </c>
      <c r="BF493" s="5">
        <f>((G493-161)/1.34)*0.45+55</f>
        <v>91.604477611940297</v>
      </c>
      <c r="BG493" s="5">
        <f>((G493-295)/-1.34)*0.45+55</f>
        <v>63.395522388059703</v>
      </c>
      <c r="BH493" s="5">
        <f>(M493/29.81)*0.45+55</f>
        <v>81.115397517611541</v>
      </c>
      <c r="BI493" s="5">
        <f>((D493-39)/-0.2)</f>
        <v>45</v>
      </c>
      <c r="BJ493" s="5">
        <f>((F493-69)/0.19)</f>
        <v>73.684210526315795</v>
      </c>
      <c r="BK493" s="5">
        <f>((F493-85)/-0.16)</f>
        <v>12.5</v>
      </c>
      <c r="BL493" s="5">
        <f>((G493-161)/1.34)</f>
        <v>81.343283582089541</v>
      </c>
      <c r="BM493" s="5">
        <f>((G493-295)/-1.34)</f>
        <v>18.656716417910445</v>
      </c>
      <c r="BN493" s="5">
        <f>(M493/29.81)</f>
        <v>58.034216705803424</v>
      </c>
      <c r="BP493" s="51" t="s">
        <v>793</v>
      </c>
      <c r="BQ493" s="51" t="s">
        <v>790</v>
      </c>
      <c r="BS493">
        <v>45</v>
      </c>
    </row>
    <row r="494" spans="1:71" x14ac:dyDescent="0.25">
      <c r="AH494" s="6"/>
    </row>
  </sheetData>
  <sortState ref="A2:BS494">
    <sortCondition descending="1" ref="BS2:BS49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3"/>
  <sheetViews>
    <sheetView topLeftCell="A457" workbookViewId="0">
      <selection activeCell="E1" sqref="E1:I493"/>
    </sheetView>
  </sheetViews>
  <sheetFormatPr defaultRowHeight="15" x14ac:dyDescent="0.25"/>
  <cols>
    <col min="2" max="2" width="24.7109375" bestFit="1" customWidth="1"/>
    <col min="3" max="3" width="18.140625" bestFit="1" customWidth="1"/>
    <col min="4" max="4" width="4.42578125" bestFit="1" customWidth="1"/>
    <col min="5" max="5" width="16.140625" bestFit="1" customWidth="1"/>
    <col min="6" max="6" width="14.5703125" bestFit="1" customWidth="1"/>
    <col min="7" max="7" width="7.42578125" bestFit="1" customWidth="1"/>
    <col min="8" max="8" width="26.5703125" bestFit="1" customWidth="1"/>
    <col min="9" max="9" width="28" bestFit="1" customWidth="1"/>
  </cols>
  <sheetData>
    <row r="1" spans="1:9" x14ac:dyDescent="0.25">
      <c r="A1" t="s">
        <v>579</v>
      </c>
      <c r="B1" t="s">
        <v>580</v>
      </c>
      <c r="C1" t="s">
        <v>581</v>
      </c>
      <c r="D1" t="s">
        <v>2</v>
      </c>
      <c r="E1" s="5" t="s">
        <v>582</v>
      </c>
      <c r="F1" t="s">
        <v>583</v>
      </c>
      <c r="G1" t="s">
        <v>578</v>
      </c>
      <c r="H1" t="s">
        <v>584</v>
      </c>
      <c r="I1" t="s">
        <v>585</v>
      </c>
    </row>
    <row r="2" spans="1:9" x14ac:dyDescent="0.25">
      <c r="A2">
        <v>201985</v>
      </c>
      <c r="B2" t="s">
        <v>437</v>
      </c>
      <c r="C2" t="s">
        <v>638</v>
      </c>
      <c r="D2">
        <v>28</v>
      </c>
      <c r="E2" s="5">
        <f t="shared" ref="E2:E65" si="0">(F2-5)</f>
        <v>69</v>
      </c>
      <c r="F2">
        <v>74</v>
      </c>
      <c r="G2">
        <v>195</v>
      </c>
      <c r="H2" t="s">
        <v>615</v>
      </c>
      <c r="I2" t="s">
        <v>587</v>
      </c>
    </row>
    <row r="3" spans="1:9" x14ac:dyDescent="0.25">
      <c r="A3">
        <v>201166</v>
      </c>
      <c r="B3" t="s">
        <v>121</v>
      </c>
      <c r="C3" t="s">
        <v>77</v>
      </c>
      <c r="D3">
        <v>30</v>
      </c>
      <c r="E3" s="5">
        <f t="shared" si="0"/>
        <v>67</v>
      </c>
      <c r="F3">
        <v>72</v>
      </c>
      <c r="G3">
        <v>161</v>
      </c>
      <c r="H3" t="s">
        <v>625</v>
      </c>
      <c r="I3" t="s">
        <v>587</v>
      </c>
    </row>
    <row r="4" spans="1:9" x14ac:dyDescent="0.25">
      <c r="A4">
        <v>203932</v>
      </c>
      <c r="B4" t="s">
        <v>237</v>
      </c>
      <c r="C4" t="s">
        <v>182</v>
      </c>
      <c r="D4">
        <v>19</v>
      </c>
      <c r="E4" s="5">
        <f t="shared" si="0"/>
        <v>76</v>
      </c>
      <c r="F4">
        <v>81</v>
      </c>
      <c r="G4">
        <v>220</v>
      </c>
      <c r="H4" t="s">
        <v>597</v>
      </c>
      <c r="I4" t="s">
        <v>587</v>
      </c>
    </row>
    <row r="5" spans="1:9" x14ac:dyDescent="0.25">
      <c r="A5">
        <v>203940</v>
      </c>
      <c r="B5" t="s">
        <v>425</v>
      </c>
      <c r="C5" t="s">
        <v>36</v>
      </c>
      <c r="D5">
        <v>24</v>
      </c>
      <c r="E5" s="5">
        <f t="shared" si="0"/>
        <v>77</v>
      </c>
      <c r="F5">
        <v>82</v>
      </c>
      <c r="G5">
        <v>245</v>
      </c>
      <c r="H5" t="s">
        <v>606</v>
      </c>
      <c r="I5" t="s">
        <v>587</v>
      </c>
    </row>
    <row r="6" spans="1:9" x14ac:dyDescent="0.25">
      <c r="A6">
        <v>201143</v>
      </c>
      <c r="B6" t="s">
        <v>283</v>
      </c>
      <c r="C6" t="s">
        <v>67</v>
      </c>
      <c r="D6">
        <v>28</v>
      </c>
      <c r="E6" s="5">
        <f t="shared" si="0"/>
        <v>77</v>
      </c>
      <c r="F6">
        <v>82</v>
      </c>
      <c r="G6">
        <v>250</v>
      </c>
      <c r="H6" t="s">
        <v>602</v>
      </c>
      <c r="I6" t="s">
        <v>645</v>
      </c>
    </row>
    <row r="7" spans="1:9" x14ac:dyDescent="0.25">
      <c r="A7">
        <v>2744</v>
      </c>
      <c r="B7" t="s">
        <v>297</v>
      </c>
      <c r="C7" t="s">
        <v>619</v>
      </c>
      <c r="D7">
        <v>30</v>
      </c>
      <c r="E7" s="5">
        <f t="shared" si="0"/>
        <v>77</v>
      </c>
      <c r="F7">
        <v>82</v>
      </c>
      <c r="G7">
        <v>289</v>
      </c>
      <c r="H7" t="s">
        <v>586</v>
      </c>
      <c r="I7" t="s">
        <v>587</v>
      </c>
    </row>
    <row r="8" spans="1:9" x14ac:dyDescent="0.25">
      <c r="A8">
        <v>101187</v>
      </c>
      <c r="B8" t="s">
        <v>56</v>
      </c>
      <c r="C8" t="s">
        <v>598</v>
      </c>
      <c r="D8">
        <v>32</v>
      </c>
      <c r="E8" s="5">
        <f t="shared" si="0"/>
        <v>73</v>
      </c>
      <c r="F8">
        <v>78</v>
      </c>
      <c r="G8">
        <v>220</v>
      </c>
      <c r="H8" t="s">
        <v>606</v>
      </c>
      <c r="I8" t="s">
        <v>587</v>
      </c>
    </row>
    <row r="9" spans="1:9" x14ac:dyDescent="0.25">
      <c r="A9">
        <v>202692</v>
      </c>
      <c r="B9" t="s">
        <v>130</v>
      </c>
      <c r="C9" t="s">
        <v>99</v>
      </c>
      <c r="D9">
        <v>23</v>
      </c>
      <c r="E9" s="5">
        <f t="shared" si="0"/>
        <v>73</v>
      </c>
      <c r="F9">
        <v>78</v>
      </c>
      <c r="G9">
        <v>211</v>
      </c>
      <c r="H9" t="s">
        <v>718</v>
      </c>
      <c r="I9" t="s">
        <v>587</v>
      </c>
    </row>
    <row r="10" spans="1:9" x14ac:dyDescent="0.25">
      <c r="A10">
        <v>203945</v>
      </c>
      <c r="B10" t="s">
        <v>325</v>
      </c>
      <c r="C10" t="s">
        <v>53</v>
      </c>
      <c r="D10">
        <v>23</v>
      </c>
      <c r="E10" s="5">
        <f t="shared" si="0"/>
        <v>79</v>
      </c>
      <c r="F10">
        <v>84</v>
      </c>
      <c r="G10">
        <v>245</v>
      </c>
      <c r="H10" t="s">
        <v>642</v>
      </c>
      <c r="I10" t="s">
        <v>587</v>
      </c>
    </row>
    <row r="11" spans="1:9" x14ac:dyDescent="0.25">
      <c r="A11">
        <v>203458</v>
      </c>
      <c r="B11" t="s">
        <v>341</v>
      </c>
      <c r="C11" t="s">
        <v>638</v>
      </c>
      <c r="D11">
        <v>21</v>
      </c>
      <c r="E11" s="5">
        <f t="shared" si="0"/>
        <v>80</v>
      </c>
      <c r="F11">
        <v>85</v>
      </c>
      <c r="G11">
        <v>255</v>
      </c>
      <c r="H11" t="s">
        <v>627</v>
      </c>
      <c r="I11" t="s">
        <v>742</v>
      </c>
    </row>
    <row r="12" spans="1:9" x14ac:dyDescent="0.25">
      <c r="A12">
        <v>203144</v>
      </c>
      <c r="B12" t="s">
        <v>473</v>
      </c>
      <c r="C12" t="s">
        <v>28</v>
      </c>
      <c r="D12">
        <v>26</v>
      </c>
      <c r="E12" s="5">
        <f t="shared" si="0"/>
        <v>73</v>
      </c>
      <c r="F12">
        <v>78</v>
      </c>
      <c r="G12">
        <v>187</v>
      </c>
      <c r="H12" t="s">
        <v>586</v>
      </c>
      <c r="I12" t="s">
        <v>599</v>
      </c>
    </row>
    <row r="13" spans="1:9" x14ac:dyDescent="0.25">
      <c r="A13">
        <v>201582</v>
      </c>
      <c r="B13" t="s">
        <v>40</v>
      </c>
      <c r="C13" t="s">
        <v>41</v>
      </c>
      <c r="D13">
        <v>27</v>
      </c>
      <c r="E13" s="5">
        <f t="shared" si="0"/>
        <v>81</v>
      </c>
      <c r="F13">
        <v>86</v>
      </c>
      <c r="G13">
        <v>248</v>
      </c>
      <c r="H13" t="s">
        <v>586</v>
      </c>
      <c r="I13" t="s">
        <v>611</v>
      </c>
    </row>
    <row r="14" spans="1:9" x14ac:dyDescent="0.25">
      <c r="A14">
        <v>202329</v>
      </c>
      <c r="B14" t="s">
        <v>49</v>
      </c>
      <c r="C14" t="s">
        <v>51</v>
      </c>
      <c r="D14">
        <v>24</v>
      </c>
      <c r="E14" s="5">
        <f t="shared" si="0"/>
        <v>76</v>
      </c>
      <c r="F14">
        <v>81</v>
      </c>
      <c r="G14">
        <v>215</v>
      </c>
      <c r="H14" t="s">
        <v>588</v>
      </c>
      <c r="I14" t="s">
        <v>587</v>
      </c>
    </row>
    <row r="15" spans="1:9" x14ac:dyDescent="0.25">
      <c r="A15">
        <v>203459</v>
      </c>
      <c r="B15" t="s">
        <v>165</v>
      </c>
      <c r="C15" t="s">
        <v>39</v>
      </c>
      <c r="D15">
        <v>23</v>
      </c>
      <c r="E15" s="5">
        <f t="shared" si="0"/>
        <v>73</v>
      </c>
      <c r="F15">
        <v>78</v>
      </c>
      <c r="G15">
        <v>210</v>
      </c>
      <c r="H15" t="s">
        <v>682</v>
      </c>
      <c r="I15" t="s">
        <v>587</v>
      </c>
    </row>
    <row r="16" spans="1:9" x14ac:dyDescent="0.25">
      <c r="A16">
        <v>202087</v>
      </c>
      <c r="B16" t="s">
        <v>230</v>
      </c>
      <c r="C16" t="s">
        <v>39</v>
      </c>
      <c r="D16">
        <v>27</v>
      </c>
      <c r="E16" s="5">
        <f t="shared" si="0"/>
        <v>73</v>
      </c>
      <c r="F16">
        <v>78</v>
      </c>
      <c r="G16">
        <v>225</v>
      </c>
      <c r="H16" t="s">
        <v>608</v>
      </c>
      <c r="I16" t="s">
        <v>587</v>
      </c>
    </row>
    <row r="17" spans="1:9" x14ac:dyDescent="0.25">
      <c r="A17">
        <v>2405</v>
      </c>
      <c r="B17" t="s">
        <v>492</v>
      </c>
      <c r="C17" t="s">
        <v>51</v>
      </c>
      <c r="D17">
        <v>32</v>
      </c>
      <c r="E17" s="5">
        <f t="shared" si="0"/>
        <v>77</v>
      </c>
      <c r="F17">
        <v>82</v>
      </c>
      <c r="G17">
        <v>245</v>
      </c>
      <c r="H17" t="s">
        <v>586</v>
      </c>
      <c r="I17" t="s">
        <v>587</v>
      </c>
    </row>
    <row r="18" spans="1:9" x14ac:dyDescent="0.25">
      <c r="A18">
        <v>101161</v>
      </c>
      <c r="B18" t="s">
        <v>304</v>
      </c>
      <c r="C18" t="s">
        <v>137</v>
      </c>
      <c r="D18">
        <v>28</v>
      </c>
      <c r="E18" s="5">
        <f t="shared" si="0"/>
        <v>76</v>
      </c>
      <c r="F18">
        <v>81</v>
      </c>
      <c r="G18">
        <v>240</v>
      </c>
      <c r="H18" t="s">
        <v>586</v>
      </c>
      <c r="I18" t="s">
        <v>587</v>
      </c>
    </row>
    <row r="19" spans="1:9" x14ac:dyDescent="0.25">
      <c r="A19">
        <v>2760</v>
      </c>
      <c r="B19" t="s">
        <v>519</v>
      </c>
      <c r="C19" t="s">
        <v>53</v>
      </c>
      <c r="D19">
        <v>32</v>
      </c>
      <c r="E19" s="5">
        <f t="shared" si="0"/>
        <v>78</v>
      </c>
      <c r="F19">
        <v>83</v>
      </c>
      <c r="G19">
        <v>267</v>
      </c>
      <c r="H19" t="s">
        <v>586</v>
      </c>
      <c r="I19" t="s">
        <v>614</v>
      </c>
    </row>
    <row r="20" spans="1:9" x14ac:dyDescent="0.25">
      <c r="A20">
        <v>203958</v>
      </c>
      <c r="B20" t="s">
        <v>179</v>
      </c>
      <c r="C20" t="s">
        <v>55</v>
      </c>
      <c r="D20">
        <v>23</v>
      </c>
      <c r="E20" s="5">
        <f t="shared" si="0"/>
        <v>72</v>
      </c>
      <c r="F20">
        <v>77</v>
      </c>
      <c r="G20">
        <v>219</v>
      </c>
      <c r="H20" t="s">
        <v>594</v>
      </c>
      <c r="I20" t="s">
        <v>587</v>
      </c>
    </row>
    <row r="21" spans="1:9" x14ac:dyDescent="0.25">
      <c r="A21">
        <v>203083</v>
      </c>
      <c r="B21" t="s">
        <v>196</v>
      </c>
      <c r="C21" t="s">
        <v>65</v>
      </c>
      <c r="D21">
        <v>21</v>
      </c>
      <c r="E21" s="5">
        <f t="shared" si="0"/>
        <v>78</v>
      </c>
      <c r="F21">
        <v>83</v>
      </c>
      <c r="G21">
        <v>279</v>
      </c>
      <c r="H21" t="s">
        <v>615</v>
      </c>
      <c r="I21" t="s">
        <v>587</v>
      </c>
    </row>
    <row r="22" spans="1:9" x14ac:dyDescent="0.25">
      <c r="A22">
        <v>2738</v>
      </c>
      <c r="B22" t="s">
        <v>289</v>
      </c>
      <c r="C22" t="s">
        <v>79</v>
      </c>
      <c r="D22">
        <v>31</v>
      </c>
      <c r="E22" s="5">
        <f t="shared" si="0"/>
        <v>73</v>
      </c>
      <c r="F22">
        <v>78</v>
      </c>
      <c r="G22">
        <v>215</v>
      </c>
      <c r="H22" t="s">
        <v>597</v>
      </c>
      <c r="I22" t="s">
        <v>587</v>
      </c>
    </row>
    <row r="23" spans="1:9" x14ac:dyDescent="0.25">
      <c r="A23">
        <v>1889</v>
      </c>
      <c r="B23" t="s">
        <v>380</v>
      </c>
      <c r="C23" t="s">
        <v>103</v>
      </c>
      <c r="D23">
        <v>39</v>
      </c>
      <c r="E23" s="5">
        <f t="shared" si="0"/>
        <v>69</v>
      </c>
      <c r="F23">
        <v>74</v>
      </c>
      <c r="G23">
        <v>200</v>
      </c>
      <c r="H23" t="s">
        <v>595</v>
      </c>
      <c r="I23" t="s">
        <v>587</v>
      </c>
    </row>
    <row r="24" spans="1:9" x14ac:dyDescent="0.25">
      <c r="A24">
        <v>203460</v>
      </c>
      <c r="B24" t="s">
        <v>450</v>
      </c>
      <c r="C24" t="s">
        <v>34</v>
      </c>
      <c r="D24">
        <v>23</v>
      </c>
      <c r="E24" s="5">
        <f t="shared" si="0"/>
        <v>74</v>
      </c>
      <c r="F24">
        <v>79</v>
      </c>
      <c r="G24">
        <v>210</v>
      </c>
      <c r="H24" t="s">
        <v>718</v>
      </c>
      <c r="I24" t="s">
        <v>587</v>
      </c>
    </row>
    <row r="25" spans="1:9" x14ac:dyDescent="0.25">
      <c r="A25">
        <v>200745</v>
      </c>
      <c r="B25" t="s">
        <v>81</v>
      </c>
      <c r="C25" t="s">
        <v>28</v>
      </c>
      <c r="D25">
        <v>29</v>
      </c>
      <c r="E25" s="5">
        <f t="shared" si="0"/>
        <v>79</v>
      </c>
      <c r="F25">
        <v>84</v>
      </c>
      <c r="G25">
        <v>245</v>
      </c>
      <c r="H25" t="s">
        <v>586</v>
      </c>
      <c r="I25" t="s">
        <v>653</v>
      </c>
    </row>
    <row r="26" spans="1:9" x14ac:dyDescent="0.25">
      <c r="A26">
        <v>1905</v>
      </c>
      <c r="B26" t="s">
        <v>324</v>
      </c>
      <c r="C26" t="s">
        <v>598</v>
      </c>
      <c r="D26">
        <v>34</v>
      </c>
      <c r="E26" s="5">
        <f t="shared" si="0"/>
        <v>76</v>
      </c>
      <c r="F26">
        <v>81</v>
      </c>
      <c r="G26">
        <v>235</v>
      </c>
      <c r="H26" t="s">
        <v>586</v>
      </c>
      <c r="I26" t="s">
        <v>599</v>
      </c>
    </row>
    <row r="27" spans="1:9" x14ac:dyDescent="0.25">
      <c r="A27">
        <v>101106</v>
      </c>
      <c r="B27" t="s">
        <v>113</v>
      </c>
      <c r="C27" t="s">
        <v>79</v>
      </c>
      <c r="D27">
        <v>30</v>
      </c>
      <c r="E27" s="5">
        <f t="shared" si="0"/>
        <v>79</v>
      </c>
      <c r="F27">
        <v>84</v>
      </c>
      <c r="G27">
        <v>260</v>
      </c>
      <c r="H27" t="s">
        <v>595</v>
      </c>
      <c r="I27" t="s">
        <v>640</v>
      </c>
    </row>
    <row r="28" spans="1:9" x14ac:dyDescent="0.25">
      <c r="A28">
        <v>203094</v>
      </c>
      <c r="B28" t="s">
        <v>404</v>
      </c>
      <c r="C28" t="s">
        <v>182</v>
      </c>
      <c r="D28">
        <v>25</v>
      </c>
      <c r="E28" s="5">
        <f t="shared" si="0"/>
        <v>76</v>
      </c>
      <c r="F28">
        <v>81</v>
      </c>
      <c r="G28">
        <v>250</v>
      </c>
      <c r="H28" t="s">
        <v>726</v>
      </c>
      <c r="I28" t="s">
        <v>673</v>
      </c>
    </row>
    <row r="29" spans="1:9" x14ac:dyDescent="0.25">
      <c r="A29">
        <v>203952</v>
      </c>
      <c r="B29" t="s">
        <v>539</v>
      </c>
      <c r="C29" t="s">
        <v>36</v>
      </c>
      <c r="D29">
        <v>20</v>
      </c>
      <c r="E29" s="5">
        <f t="shared" si="0"/>
        <v>75</v>
      </c>
      <c r="F29">
        <v>80</v>
      </c>
      <c r="G29">
        <v>199</v>
      </c>
      <c r="H29" t="s">
        <v>592</v>
      </c>
      <c r="I29" t="s">
        <v>673</v>
      </c>
    </row>
    <row r="30" spans="1:9" x14ac:dyDescent="0.25">
      <c r="A30">
        <v>203461</v>
      </c>
      <c r="B30" t="s">
        <v>100</v>
      </c>
      <c r="C30" t="s">
        <v>36</v>
      </c>
      <c r="D30">
        <v>22</v>
      </c>
      <c r="E30" s="5">
        <f t="shared" si="0"/>
        <v>75</v>
      </c>
      <c r="F30">
        <v>80</v>
      </c>
      <c r="G30">
        <v>245</v>
      </c>
      <c r="H30" t="s">
        <v>596</v>
      </c>
      <c r="I30" t="s">
        <v>673</v>
      </c>
    </row>
    <row r="31" spans="1:9" x14ac:dyDescent="0.25">
      <c r="A31">
        <v>203076</v>
      </c>
      <c r="B31" t="s">
        <v>176</v>
      </c>
      <c r="C31" t="s">
        <v>41</v>
      </c>
      <c r="D31">
        <v>22</v>
      </c>
      <c r="E31" s="5">
        <f t="shared" si="0"/>
        <v>77</v>
      </c>
      <c r="F31">
        <v>82</v>
      </c>
      <c r="G31">
        <v>220</v>
      </c>
      <c r="H31" t="s">
        <v>593</v>
      </c>
      <c r="I31" t="s">
        <v>587</v>
      </c>
    </row>
    <row r="32" spans="1:9" x14ac:dyDescent="0.25">
      <c r="A32">
        <v>201627</v>
      </c>
      <c r="B32" t="s">
        <v>395</v>
      </c>
      <c r="C32" t="s">
        <v>34</v>
      </c>
      <c r="D32">
        <v>29</v>
      </c>
      <c r="E32" s="5">
        <f t="shared" si="0"/>
        <v>72</v>
      </c>
      <c r="F32">
        <v>77</v>
      </c>
      <c r="G32">
        <v>210</v>
      </c>
      <c r="H32" t="s">
        <v>622</v>
      </c>
      <c r="I32" t="s">
        <v>587</v>
      </c>
    </row>
    <row r="33" spans="1:9" x14ac:dyDescent="0.25">
      <c r="A33">
        <v>201229</v>
      </c>
      <c r="B33" t="s">
        <v>511</v>
      </c>
      <c r="C33" t="s">
        <v>65</v>
      </c>
      <c r="D33">
        <v>29</v>
      </c>
      <c r="E33" s="5">
        <f t="shared" si="0"/>
        <v>75</v>
      </c>
      <c r="F33">
        <v>80</v>
      </c>
      <c r="G33">
        <v>240</v>
      </c>
      <c r="H33" t="s">
        <v>630</v>
      </c>
      <c r="I33" t="s">
        <v>587</v>
      </c>
    </row>
    <row r="34" spans="1:9" x14ac:dyDescent="0.25">
      <c r="A34">
        <v>203462</v>
      </c>
      <c r="B34" t="s">
        <v>236</v>
      </c>
      <c r="C34" t="s">
        <v>638</v>
      </c>
      <c r="D34">
        <v>20</v>
      </c>
      <c r="E34" s="5">
        <f t="shared" si="0"/>
        <v>72</v>
      </c>
      <c r="F34">
        <v>77</v>
      </c>
      <c r="G34">
        <v>198</v>
      </c>
      <c r="H34" t="s">
        <v>593</v>
      </c>
      <c r="I34" t="s">
        <v>587</v>
      </c>
    </row>
    <row r="35" spans="1:9" x14ac:dyDescent="0.25">
      <c r="A35">
        <v>202620</v>
      </c>
      <c r="B35" t="s">
        <v>416</v>
      </c>
      <c r="C35" t="s">
        <v>36</v>
      </c>
      <c r="D35">
        <v>27</v>
      </c>
      <c r="E35" s="5">
        <f t="shared" si="0"/>
        <v>76</v>
      </c>
      <c r="F35">
        <v>81</v>
      </c>
      <c r="G35">
        <v>275</v>
      </c>
      <c r="H35" t="s">
        <v>621</v>
      </c>
      <c r="I35" t="s">
        <v>587</v>
      </c>
    </row>
    <row r="36" spans="1:9" x14ac:dyDescent="0.25">
      <c r="A36">
        <v>203382</v>
      </c>
      <c r="B36" t="s">
        <v>92</v>
      </c>
      <c r="C36" t="s">
        <v>59</v>
      </c>
      <c r="D36">
        <v>28</v>
      </c>
      <c r="E36" s="5">
        <f t="shared" si="0"/>
        <v>77</v>
      </c>
      <c r="F36">
        <v>82</v>
      </c>
      <c r="G36">
        <v>260</v>
      </c>
      <c r="H36" t="s">
        <v>717</v>
      </c>
      <c r="I36" t="s">
        <v>640</v>
      </c>
    </row>
    <row r="37" spans="1:9" x14ac:dyDescent="0.25">
      <c r="A37">
        <v>201167</v>
      </c>
      <c r="B37" t="s">
        <v>37</v>
      </c>
      <c r="C37" t="s">
        <v>39</v>
      </c>
      <c r="D37">
        <v>29</v>
      </c>
      <c r="E37" s="5">
        <f t="shared" si="0"/>
        <v>72</v>
      </c>
      <c r="F37">
        <v>77</v>
      </c>
      <c r="G37">
        <v>215</v>
      </c>
      <c r="H37" t="s">
        <v>617</v>
      </c>
      <c r="I37" t="s">
        <v>587</v>
      </c>
    </row>
    <row r="38" spans="1:9" x14ac:dyDescent="0.25">
      <c r="A38">
        <v>201948</v>
      </c>
      <c r="B38" t="s">
        <v>180</v>
      </c>
      <c r="C38" t="s">
        <v>67</v>
      </c>
      <c r="D38">
        <v>26</v>
      </c>
      <c r="E38" s="5">
        <f t="shared" si="0"/>
        <v>78</v>
      </c>
      <c r="F38">
        <v>83</v>
      </c>
      <c r="G38">
        <v>220</v>
      </c>
      <c r="H38" t="s">
        <v>648</v>
      </c>
      <c r="I38" t="s">
        <v>587</v>
      </c>
    </row>
    <row r="39" spans="1:9" x14ac:dyDescent="0.25">
      <c r="A39">
        <v>203085</v>
      </c>
      <c r="B39" t="s">
        <v>449</v>
      </c>
      <c r="C39" t="s">
        <v>84</v>
      </c>
      <c r="D39">
        <v>22</v>
      </c>
      <c r="E39" s="5">
        <f t="shared" si="0"/>
        <v>71</v>
      </c>
      <c r="F39">
        <v>76</v>
      </c>
      <c r="G39">
        <v>200</v>
      </c>
      <c r="H39" t="s">
        <v>594</v>
      </c>
      <c r="I39" t="s">
        <v>587</v>
      </c>
    </row>
    <row r="40" spans="1:9" x14ac:dyDescent="0.25">
      <c r="A40">
        <v>202340</v>
      </c>
      <c r="B40" t="s">
        <v>118</v>
      </c>
      <c r="C40" t="s">
        <v>89</v>
      </c>
      <c r="D40">
        <v>24</v>
      </c>
      <c r="E40" s="5">
        <f t="shared" si="0"/>
        <v>69</v>
      </c>
      <c r="F40">
        <v>74</v>
      </c>
      <c r="G40">
        <v>180</v>
      </c>
      <c r="H40" t="s">
        <v>654</v>
      </c>
      <c r="I40" t="s">
        <v>587</v>
      </c>
    </row>
    <row r="41" spans="1:9" x14ac:dyDescent="0.25">
      <c r="A41">
        <v>2732</v>
      </c>
      <c r="B41" t="s">
        <v>238</v>
      </c>
      <c r="C41" t="s">
        <v>182</v>
      </c>
      <c r="D41">
        <v>32</v>
      </c>
      <c r="E41" s="5">
        <f t="shared" si="0"/>
        <v>70</v>
      </c>
      <c r="F41">
        <v>75</v>
      </c>
      <c r="G41">
        <v>205</v>
      </c>
      <c r="H41" t="s">
        <v>615</v>
      </c>
      <c r="I41" t="s">
        <v>587</v>
      </c>
    </row>
    <row r="42" spans="1:9" x14ac:dyDescent="0.25">
      <c r="A42">
        <v>203463</v>
      </c>
      <c r="B42" t="s">
        <v>373</v>
      </c>
      <c r="C42" t="s">
        <v>103</v>
      </c>
      <c r="D42">
        <v>22</v>
      </c>
      <c r="E42" s="5">
        <f t="shared" si="0"/>
        <v>72</v>
      </c>
      <c r="F42">
        <v>77</v>
      </c>
      <c r="G42">
        <v>195</v>
      </c>
      <c r="H42" t="s">
        <v>592</v>
      </c>
      <c r="I42" t="s">
        <v>587</v>
      </c>
    </row>
    <row r="43" spans="1:9" x14ac:dyDescent="0.25">
      <c r="A43">
        <v>2757</v>
      </c>
      <c r="B43" t="s">
        <v>517</v>
      </c>
      <c r="C43" t="s">
        <v>31</v>
      </c>
      <c r="D43">
        <v>32</v>
      </c>
      <c r="E43" s="5">
        <f t="shared" si="0"/>
        <v>70</v>
      </c>
      <c r="F43">
        <v>75</v>
      </c>
      <c r="G43">
        <v>205</v>
      </c>
      <c r="H43" t="s">
        <v>586</v>
      </c>
      <c r="I43" t="s">
        <v>637</v>
      </c>
    </row>
    <row r="44" spans="1:9" x14ac:dyDescent="0.25">
      <c r="A44">
        <v>203108</v>
      </c>
      <c r="B44" t="s">
        <v>295</v>
      </c>
      <c r="C44" t="s">
        <v>51</v>
      </c>
      <c r="D44">
        <v>30</v>
      </c>
      <c r="E44" s="5">
        <f t="shared" si="0"/>
        <v>77</v>
      </c>
      <c r="F44">
        <v>82</v>
      </c>
      <c r="G44">
        <v>235</v>
      </c>
      <c r="H44" t="s">
        <v>694</v>
      </c>
      <c r="I44" t="s">
        <v>587</v>
      </c>
    </row>
    <row r="45" spans="1:9" x14ac:dyDescent="0.25">
      <c r="A45">
        <v>202687</v>
      </c>
      <c r="B45" t="s">
        <v>104</v>
      </c>
      <c r="C45" t="s">
        <v>619</v>
      </c>
      <c r="D45">
        <v>22</v>
      </c>
      <c r="E45" s="5">
        <f t="shared" si="0"/>
        <v>76</v>
      </c>
      <c r="F45">
        <v>81</v>
      </c>
      <c r="G45">
        <v>245</v>
      </c>
      <c r="H45" t="s">
        <v>586</v>
      </c>
      <c r="I45" t="s">
        <v>715</v>
      </c>
    </row>
    <row r="46" spans="1:9" x14ac:dyDescent="0.25">
      <c r="A46">
        <v>201933</v>
      </c>
      <c r="B46" t="s">
        <v>251</v>
      </c>
      <c r="C46" t="s">
        <v>84</v>
      </c>
      <c r="D46">
        <v>26</v>
      </c>
      <c r="E46" s="5">
        <f t="shared" si="0"/>
        <v>77</v>
      </c>
      <c r="F46">
        <v>82</v>
      </c>
      <c r="G46">
        <v>251</v>
      </c>
      <c r="H46" t="s">
        <v>689</v>
      </c>
      <c r="I46" t="s">
        <v>587</v>
      </c>
    </row>
    <row r="47" spans="1:9" x14ac:dyDescent="0.25">
      <c r="A47">
        <v>202711</v>
      </c>
      <c r="B47" t="s">
        <v>112</v>
      </c>
      <c r="C47" t="s">
        <v>598</v>
      </c>
      <c r="D47">
        <v>26</v>
      </c>
      <c r="E47" s="5">
        <f t="shared" si="0"/>
        <v>75</v>
      </c>
      <c r="F47">
        <v>80</v>
      </c>
      <c r="G47">
        <v>216</v>
      </c>
      <c r="H47" t="s">
        <v>586</v>
      </c>
      <c r="I47" t="s">
        <v>722</v>
      </c>
    </row>
    <row r="48" spans="1:9" x14ac:dyDescent="0.25">
      <c r="A48">
        <v>2564</v>
      </c>
      <c r="B48" t="s">
        <v>186</v>
      </c>
      <c r="C48" t="s">
        <v>59</v>
      </c>
      <c r="D48">
        <v>33</v>
      </c>
      <c r="E48" s="5">
        <f t="shared" si="0"/>
        <v>75</v>
      </c>
      <c r="F48">
        <v>80</v>
      </c>
      <c r="G48">
        <v>250</v>
      </c>
      <c r="H48" t="s">
        <v>586</v>
      </c>
      <c r="I48" t="s">
        <v>611</v>
      </c>
    </row>
    <row r="49" spans="1:9" x14ac:dyDescent="0.25">
      <c r="A49">
        <v>203078</v>
      </c>
      <c r="B49" t="s">
        <v>94</v>
      </c>
      <c r="C49" t="s">
        <v>95</v>
      </c>
      <c r="D49">
        <v>21</v>
      </c>
      <c r="E49" s="5">
        <f t="shared" si="0"/>
        <v>72</v>
      </c>
      <c r="F49">
        <v>77</v>
      </c>
      <c r="G49">
        <v>207</v>
      </c>
      <c r="H49" t="s">
        <v>602</v>
      </c>
      <c r="I49" t="s">
        <v>587</v>
      </c>
    </row>
    <row r="50" spans="1:9" x14ac:dyDescent="0.25">
      <c r="A50">
        <v>201148</v>
      </c>
      <c r="B50" t="s">
        <v>551</v>
      </c>
      <c r="C50" t="s">
        <v>638</v>
      </c>
      <c r="D50">
        <v>27</v>
      </c>
      <c r="E50" s="5">
        <f t="shared" si="0"/>
        <v>77</v>
      </c>
      <c r="F50">
        <v>82</v>
      </c>
      <c r="G50">
        <v>210</v>
      </c>
      <c r="H50" t="s">
        <v>590</v>
      </c>
      <c r="I50" t="s">
        <v>587</v>
      </c>
    </row>
    <row r="51" spans="1:9" x14ac:dyDescent="0.25">
      <c r="A51">
        <v>101138</v>
      </c>
      <c r="B51" t="s">
        <v>88</v>
      </c>
      <c r="C51" t="s">
        <v>89</v>
      </c>
      <c r="D51">
        <v>30</v>
      </c>
      <c r="E51" s="5">
        <f t="shared" si="0"/>
        <v>75</v>
      </c>
      <c r="F51">
        <v>80</v>
      </c>
      <c r="G51">
        <v>250</v>
      </c>
      <c r="H51" t="s">
        <v>646</v>
      </c>
      <c r="I51" t="s">
        <v>587</v>
      </c>
    </row>
    <row r="52" spans="1:9" x14ac:dyDescent="0.25">
      <c r="A52">
        <v>203561</v>
      </c>
      <c r="B52" t="s">
        <v>175</v>
      </c>
      <c r="C52" t="s">
        <v>598</v>
      </c>
      <c r="D52">
        <v>23</v>
      </c>
      <c r="E52" s="5">
        <f t="shared" si="0"/>
        <v>77</v>
      </c>
      <c r="F52">
        <v>82</v>
      </c>
      <c r="G52">
        <v>240</v>
      </c>
      <c r="H52" t="s">
        <v>716</v>
      </c>
      <c r="I52" t="s">
        <v>587</v>
      </c>
    </row>
    <row r="53" spans="1:9" x14ac:dyDescent="0.25">
      <c r="A53">
        <v>201943</v>
      </c>
      <c r="B53" t="s">
        <v>301</v>
      </c>
      <c r="C53" t="s">
        <v>65</v>
      </c>
      <c r="D53">
        <v>25</v>
      </c>
      <c r="E53" s="5">
        <f t="shared" si="0"/>
        <v>68</v>
      </c>
      <c r="F53">
        <v>73</v>
      </c>
      <c r="G53">
        <v>169</v>
      </c>
      <c r="H53" t="s">
        <v>586</v>
      </c>
      <c r="I53" t="s">
        <v>587</v>
      </c>
    </row>
    <row r="54" spans="1:9" x14ac:dyDescent="0.25">
      <c r="A54">
        <v>202688</v>
      </c>
      <c r="B54" t="s">
        <v>326</v>
      </c>
      <c r="C54" t="s">
        <v>638</v>
      </c>
      <c r="D54">
        <v>23</v>
      </c>
      <c r="E54" s="5">
        <f t="shared" si="0"/>
        <v>70</v>
      </c>
      <c r="F54">
        <v>75</v>
      </c>
      <c r="G54">
        <v>189</v>
      </c>
      <c r="H54" t="s">
        <v>593</v>
      </c>
      <c r="I54" t="s">
        <v>587</v>
      </c>
    </row>
    <row r="55" spans="1:9" x14ac:dyDescent="0.25">
      <c r="A55">
        <v>201575</v>
      </c>
      <c r="B55" t="s">
        <v>461</v>
      </c>
      <c r="C55" t="s">
        <v>79</v>
      </c>
      <c r="D55">
        <v>29</v>
      </c>
      <c r="E55" s="5">
        <f t="shared" si="0"/>
        <v>73</v>
      </c>
      <c r="F55">
        <v>78</v>
      </c>
      <c r="G55">
        <v>220</v>
      </c>
      <c r="H55" t="s">
        <v>592</v>
      </c>
      <c r="I55" t="s">
        <v>587</v>
      </c>
    </row>
    <row r="56" spans="1:9" x14ac:dyDescent="0.25">
      <c r="A56">
        <v>2217</v>
      </c>
      <c r="B56" t="s">
        <v>268</v>
      </c>
      <c r="C56" t="s">
        <v>53</v>
      </c>
      <c r="D56">
        <v>35</v>
      </c>
      <c r="E56" s="5">
        <f t="shared" si="0"/>
        <v>79</v>
      </c>
      <c r="F56">
        <v>84</v>
      </c>
      <c r="G56">
        <v>263</v>
      </c>
      <c r="H56" t="s">
        <v>590</v>
      </c>
      <c r="I56" t="s">
        <v>587</v>
      </c>
    </row>
    <row r="57" spans="1:9" x14ac:dyDescent="0.25">
      <c r="A57">
        <v>203148</v>
      </c>
      <c r="B57" t="s">
        <v>451</v>
      </c>
      <c r="C57" t="s">
        <v>619</v>
      </c>
      <c r="D57">
        <v>29</v>
      </c>
      <c r="E57" s="5">
        <f t="shared" si="0"/>
        <v>68</v>
      </c>
      <c r="F57">
        <v>73</v>
      </c>
      <c r="G57">
        <v>173</v>
      </c>
      <c r="H57" t="s">
        <v>736</v>
      </c>
      <c r="I57" t="s">
        <v>587</v>
      </c>
    </row>
    <row r="58" spans="1:9" x14ac:dyDescent="0.25">
      <c r="A58">
        <v>201572</v>
      </c>
      <c r="B58" t="s">
        <v>348</v>
      </c>
      <c r="C58" t="s">
        <v>598</v>
      </c>
      <c r="D58">
        <v>27</v>
      </c>
      <c r="E58" s="5">
        <f t="shared" si="0"/>
        <v>79</v>
      </c>
      <c r="F58">
        <v>84</v>
      </c>
      <c r="G58">
        <v>275</v>
      </c>
      <c r="H58" t="s">
        <v>678</v>
      </c>
      <c r="I58" t="s">
        <v>587</v>
      </c>
    </row>
    <row r="59" spans="1:9" x14ac:dyDescent="0.25">
      <c r="A59">
        <v>203998</v>
      </c>
      <c r="B59" t="s">
        <v>136</v>
      </c>
      <c r="C59" t="s">
        <v>137</v>
      </c>
      <c r="D59">
        <v>19</v>
      </c>
      <c r="E59" s="5">
        <f t="shared" si="0"/>
        <v>76</v>
      </c>
      <c r="F59">
        <v>81</v>
      </c>
      <c r="G59">
        <v>205</v>
      </c>
      <c r="H59" t="s">
        <v>586</v>
      </c>
      <c r="I59" t="s">
        <v>614</v>
      </c>
    </row>
    <row r="60" spans="1:9" x14ac:dyDescent="0.25">
      <c r="A60">
        <v>203955</v>
      </c>
      <c r="B60" t="s">
        <v>162</v>
      </c>
      <c r="C60" t="s">
        <v>99</v>
      </c>
      <c r="D60">
        <v>22</v>
      </c>
      <c r="E60" s="5">
        <f t="shared" si="0"/>
        <v>68</v>
      </c>
      <c r="F60">
        <v>73</v>
      </c>
      <c r="G60">
        <v>165</v>
      </c>
      <c r="H60" t="s">
        <v>750</v>
      </c>
      <c r="I60" t="s">
        <v>587</v>
      </c>
    </row>
    <row r="61" spans="1:9" x14ac:dyDescent="0.25">
      <c r="A61">
        <v>203946</v>
      </c>
      <c r="B61" t="s">
        <v>76</v>
      </c>
      <c r="C61" t="s">
        <v>77</v>
      </c>
      <c r="D61">
        <v>24</v>
      </c>
      <c r="E61" s="5">
        <f t="shared" si="0"/>
        <v>76</v>
      </c>
      <c r="F61">
        <v>81</v>
      </c>
      <c r="G61">
        <v>250</v>
      </c>
      <c r="H61" t="s">
        <v>642</v>
      </c>
      <c r="I61" t="s">
        <v>640</v>
      </c>
    </row>
    <row r="62" spans="1:9" x14ac:dyDescent="0.25">
      <c r="A62">
        <v>201171</v>
      </c>
      <c r="B62" t="s">
        <v>332</v>
      </c>
      <c r="C62" t="s">
        <v>103</v>
      </c>
      <c r="D62">
        <v>31</v>
      </c>
      <c r="E62" s="5">
        <f t="shared" si="0"/>
        <v>76</v>
      </c>
      <c r="F62">
        <v>81</v>
      </c>
      <c r="G62">
        <v>248</v>
      </c>
      <c r="H62" t="s">
        <v>671</v>
      </c>
      <c r="I62" t="s">
        <v>587</v>
      </c>
    </row>
    <row r="63" spans="1:9" x14ac:dyDescent="0.25">
      <c r="A63">
        <v>2430</v>
      </c>
      <c r="B63" t="s">
        <v>116</v>
      </c>
      <c r="C63" t="s">
        <v>107</v>
      </c>
      <c r="D63">
        <v>33</v>
      </c>
      <c r="E63" s="5">
        <f t="shared" si="0"/>
        <v>76</v>
      </c>
      <c r="F63">
        <v>81</v>
      </c>
      <c r="G63">
        <v>258</v>
      </c>
      <c r="H63" t="s">
        <v>594</v>
      </c>
      <c r="I63" t="s">
        <v>587</v>
      </c>
    </row>
    <row r="64" spans="1:9" x14ac:dyDescent="0.25">
      <c r="A64">
        <v>2546</v>
      </c>
      <c r="B64" t="s">
        <v>63</v>
      </c>
      <c r="C64" t="s">
        <v>28</v>
      </c>
      <c r="D64">
        <v>30</v>
      </c>
      <c r="E64" s="5">
        <f t="shared" si="0"/>
        <v>75</v>
      </c>
      <c r="F64">
        <v>80</v>
      </c>
      <c r="G64">
        <v>240</v>
      </c>
      <c r="H64" t="s">
        <v>621</v>
      </c>
      <c r="I64" t="s">
        <v>587</v>
      </c>
    </row>
    <row r="65" spans="1:9" x14ac:dyDescent="0.25">
      <c r="A65">
        <v>2406</v>
      </c>
      <c r="B65" t="s">
        <v>131</v>
      </c>
      <c r="C65" t="s">
        <v>65</v>
      </c>
      <c r="D65">
        <v>35</v>
      </c>
      <c r="E65" s="5">
        <f t="shared" si="0"/>
        <v>74</v>
      </c>
      <c r="F65">
        <v>79</v>
      </c>
      <c r="G65">
        <v>228</v>
      </c>
      <c r="H65" t="s">
        <v>615</v>
      </c>
      <c r="I65" t="s">
        <v>587</v>
      </c>
    </row>
    <row r="66" spans="1:9" x14ac:dyDescent="0.25">
      <c r="A66">
        <v>201858</v>
      </c>
      <c r="B66" t="s">
        <v>359</v>
      </c>
      <c r="C66" t="s">
        <v>65</v>
      </c>
      <c r="D66">
        <v>30</v>
      </c>
      <c r="E66" s="5">
        <f t="shared" ref="E66:E129" si="1">(F66-5)</f>
        <v>74</v>
      </c>
      <c r="F66">
        <v>79</v>
      </c>
      <c r="G66">
        <v>220</v>
      </c>
      <c r="H66" t="s">
        <v>676</v>
      </c>
      <c r="I66" t="s">
        <v>587</v>
      </c>
    </row>
    <row r="67" spans="1:9" x14ac:dyDescent="0.25">
      <c r="A67">
        <v>202718</v>
      </c>
      <c r="B67" t="s">
        <v>422</v>
      </c>
      <c r="C67" t="s">
        <v>51</v>
      </c>
      <c r="D67">
        <v>26</v>
      </c>
      <c r="E67" s="5">
        <f t="shared" si="1"/>
        <v>76</v>
      </c>
      <c r="F67">
        <v>81</v>
      </c>
      <c r="G67">
        <v>227</v>
      </c>
      <c r="H67" t="s">
        <v>602</v>
      </c>
      <c r="I67" t="s">
        <v>587</v>
      </c>
    </row>
    <row r="68" spans="1:9" x14ac:dyDescent="0.25">
      <c r="A68">
        <v>101112</v>
      </c>
      <c r="B68" t="s">
        <v>222</v>
      </c>
      <c r="C68" t="s">
        <v>182</v>
      </c>
      <c r="D68">
        <v>32</v>
      </c>
      <c r="E68" s="5">
        <f t="shared" si="1"/>
        <v>78</v>
      </c>
      <c r="F68">
        <v>83</v>
      </c>
      <c r="G68">
        <v>255</v>
      </c>
      <c r="H68" t="s">
        <v>597</v>
      </c>
      <c r="I68" t="s">
        <v>587</v>
      </c>
    </row>
    <row r="69" spans="1:9" x14ac:dyDescent="0.25">
      <c r="A69">
        <v>101236</v>
      </c>
      <c r="B69" t="s">
        <v>651</v>
      </c>
      <c r="C69" t="s">
        <v>137</v>
      </c>
      <c r="D69">
        <v>31</v>
      </c>
      <c r="E69" s="5">
        <f t="shared" si="1"/>
        <v>73</v>
      </c>
      <c r="F69">
        <v>78</v>
      </c>
      <c r="G69">
        <v>240</v>
      </c>
      <c r="H69" t="s">
        <v>593</v>
      </c>
      <c r="I69" t="s">
        <v>587</v>
      </c>
    </row>
    <row r="70" spans="1:9" x14ac:dyDescent="0.25">
      <c r="A70">
        <v>101111</v>
      </c>
      <c r="B70" t="s">
        <v>521</v>
      </c>
      <c r="C70" t="s">
        <v>51</v>
      </c>
      <c r="D70">
        <v>30</v>
      </c>
      <c r="E70" s="5">
        <f t="shared" si="1"/>
        <v>78</v>
      </c>
      <c r="F70">
        <v>83</v>
      </c>
      <c r="G70">
        <v>232</v>
      </c>
      <c r="H70" t="s">
        <v>615</v>
      </c>
      <c r="I70" t="s">
        <v>587</v>
      </c>
    </row>
    <row r="71" spans="1:9" x14ac:dyDescent="0.25">
      <c r="A71">
        <v>201978</v>
      </c>
      <c r="B71" t="s">
        <v>127</v>
      </c>
      <c r="C71" t="s">
        <v>36</v>
      </c>
      <c r="D71">
        <v>26</v>
      </c>
      <c r="E71" s="5">
        <f t="shared" si="1"/>
        <v>74</v>
      </c>
      <c r="F71">
        <v>79</v>
      </c>
      <c r="G71">
        <v>209</v>
      </c>
      <c r="H71" t="s">
        <v>597</v>
      </c>
      <c r="I71" t="s">
        <v>587</v>
      </c>
    </row>
    <row r="72" spans="1:9" x14ac:dyDescent="0.25">
      <c r="A72">
        <v>2365</v>
      </c>
      <c r="B72" t="s">
        <v>54</v>
      </c>
      <c r="C72" t="s">
        <v>55</v>
      </c>
      <c r="D72">
        <v>36</v>
      </c>
      <c r="E72" s="5">
        <f t="shared" si="1"/>
        <v>77</v>
      </c>
      <c r="F72">
        <v>82</v>
      </c>
      <c r="G72">
        <v>245</v>
      </c>
      <c r="H72" t="s">
        <v>612</v>
      </c>
      <c r="I72" t="s">
        <v>587</v>
      </c>
    </row>
    <row r="73" spans="1:9" x14ac:dyDescent="0.25">
      <c r="A73">
        <v>2547</v>
      </c>
      <c r="B73" t="s">
        <v>117</v>
      </c>
      <c r="C73" t="s">
        <v>55</v>
      </c>
      <c r="D73">
        <v>31</v>
      </c>
      <c r="E73" s="5">
        <f t="shared" si="1"/>
        <v>78</v>
      </c>
      <c r="F73">
        <v>83</v>
      </c>
      <c r="G73">
        <v>235</v>
      </c>
      <c r="H73" t="s">
        <v>622</v>
      </c>
      <c r="I73" t="s">
        <v>587</v>
      </c>
    </row>
    <row r="74" spans="1:9" x14ac:dyDescent="0.25">
      <c r="A74">
        <v>203142</v>
      </c>
      <c r="B74" t="s">
        <v>161</v>
      </c>
      <c r="C74" t="s">
        <v>47</v>
      </c>
      <c r="D74">
        <v>31</v>
      </c>
      <c r="E74" s="5">
        <f t="shared" si="1"/>
        <v>75</v>
      </c>
      <c r="F74">
        <v>80</v>
      </c>
      <c r="G74">
        <v>235</v>
      </c>
      <c r="H74" t="s">
        <v>718</v>
      </c>
      <c r="I74" t="s">
        <v>587</v>
      </c>
    </row>
    <row r="75" spans="1:9" x14ac:dyDescent="0.25">
      <c r="A75">
        <v>201604</v>
      </c>
      <c r="B75" t="s">
        <v>191</v>
      </c>
      <c r="C75" t="s">
        <v>84</v>
      </c>
      <c r="D75">
        <v>28</v>
      </c>
      <c r="E75" s="5">
        <f t="shared" si="1"/>
        <v>74</v>
      </c>
      <c r="F75">
        <v>79</v>
      </c>
      <c r="G75">
        <v>210</v>
      </c>
      <c r="H75" t="s">
        <v>639</v>
      </c>
      <c r="I75" t="s">
        <v>587</v>
      </c>
    </row>
    <row r="76" spans="1:9" x14ac:dyDescent="0.25">
      <c r="A76">
        <v>203187</v>
      </c>
      <c r="B76" t="s">
        <v>305</v>
      </c>
      <c r="C76" t="s">
        <v>99</v>
      </c>
      <c r="D76">
        <v>25</v>
      </c>
      <c r="E76" s="5">
        <f t="shared" si="1"/>
        <v>73</v>
      </c>
      <c r="F76">
        <v>78</v>
      </c>
      <c r="G76">
        <v>201</v>
      </c>
      <c r="H76" t="s">
        <v>736</v>
      </c>
      <c r="I76" t="s">
        <v>587</v>
      </c>
    </row>
    <row r="77" spans="1:9" x14ac:dyDescent="0.25">
      <c r="A77">
        <v>2549</v>
      </c>
      <c r="B77" t="s">
        <v>318</v>
      </c>
      <c r="C77" t="s">
        <v>39</v>
      </c>
      <c r="D77">
        <v>33</v>
      </c>
      <c r="E77" s="5">
        <f t="shared" si="1"/>
        <v>79</v>
      </c>
      <c r="F77">
        <v>84</v>
      </c>
      <c r="G77">
        <v>265</v>
      </c>
      <c r="H77" t="s">
        <v>624</v>
      </c>
      <c r="I77" t="s">
        <v>587</v>
      </c>
    </row>
    <row r="78" spans="1:9" x14ac:dyDescent="0.25">
      <c r="A78">
        <v>101108</v>
      </c>
      <c r="B78" t="s">
        <v>424</v>
      </c>
      <c r="C78" t="s">
        <v>84</v>
      </c>
      <c r="D78">
        <v>30</v>
      </c>
      <c r="E78" s="5">
        <f t="shared" si="1"/>
        <v>67</v>
      </c>
      <c r="F78">
        <v>72</v>
      </c>
      <c r="G78">
        <v>175</v>
      </c>
      <c r="H78" t="s">
        <v>588</v>
      </c>
      <c r="I78" t="s">
        <v>587</v>
      </c>
    </row>
    <row r="79" spans="1:9" x14ac:dyDescent="0.25">
      <c r="A79">
        <v>203468</v>
      </c>
      <c r="B79" t="s">
        <v>743</v>
      </c>
      <c r="C79" t="s">
        <v>39</v>
      </c>
      <c r="D79">
        <v>23</v>
      </c>
      <c r="E79" s="5">
        <f t="shared" si="1"/>
        <v>71</v>
      </c>
      <c r="F79">
        <v>76</v>
      </c>
      <c r="G79">
        <v>200</v>
      </c>
      <c r="H79" t="s">
        <v>744</v>
      </c>
      <c r="I79" t="s">
        <v>587</v>
      </c>
    </row>
    <row r="80" spans="1:9" x14ac:dyDescent="0.25">
      <c r="A80">
        <v>101139</v>
      </c>
      <c r="B80" t="s">
        <v>647</v>
      </c>
      <c r="C80" t="s">
        <v>47</v>
      </c>
      <c r="D80">
        <v>28</v>
      </c>
      <c r="E80" s="5">
        <f t="shared" si="1"/>
        <v>73</v>
      </c>
      <c r="F80">
        <v>78</v>
      </c>
      <c r="G80">
        <v>231</v>
      </c>
      <c r="H80" t="s">
        <v>586</v>
      </c>
      <c r="I80" t="s">
        <v>587</v>
      </c>
    </row>
    <row r="81" spans="1:9" x14ac:dyDescent="0.25">
      <c r="A81">
        <v>201228</v>
      </c>
      <c r="B81" t="s">
        <v>674</v>
      </c>
      <c r="C81" t="s">
        <v>47</v>
      </c>
      <c r="D81">
        <v>31</v>
      </c>
      <c r="E81" s="5">
        <f t="shared" si="1"/>
        <v>69</v>
      </c>
      <c r="F81">
        <v>74</v>
      </c>
      <c r="G81">
        <v>175</v>
      </c>
      <c r="H81" t="s">
        <v>675</v>
      </c>
      <c r="I81" t="s">
        <v>587</v>
      </c>
    </row>
    <row r="82" spans="1:9" x14ac:dyDescent="0.25">
      <c r="A82">
        <v>203912</v>
      </c>
      <c r="B82" t="s">
        <v>763</v>
      </c>
      <c r="C82" t="s">
        <v>84</v>
      </c>
      <c r="D82">
        <v>24</v>
      </c>
      <c r="E82" s="5">
        <f t="shared" si="1"/>
        <v>72</v>
      </c>
      <c r="F82">
        <v>77</v>
      </c>
      <c r="G82">
        <v>195</v>
      </c>
      <c r="H82" t="s">
        <v>643</v>
      </c>
      <c r="I82" t="s">
        <v>587</v>
      </c>
    </row>
    <row r="83" spans="1:9" x14ac:dyDescent="0.25">
      <c r="A83">
        <v>203921</v>
      </c>
      <c r="B83" t="s">
        <v>201</v>
      </c>
      <c r="C83" t="s">
        <v>28</v>
      </c>
      <c r="D83">
        <v>24</v>
      </c>
      <c r="E83" s="5">
        <f t="shared" si="1"/>
        <v>75</v>
      </c>
      <c r="F83">
        <v>80</v>
      </c>
      <c r="G83">
        <v>220</v>
      </c>
      <c r="H83" t="s">
        <v>740</v>
      </c>
      <c r="I83" t="s">
        <v>587</v>
      </c>
    </row>
    <row r="84" spans="1:9" x14ac:dyDescent="0.25">
      <c r="A84">
        <v>203991</v>
      </c>
      <c r="B84" t="s">
        <v>142</v>
      </c>
      <c r="C84" t="s">
        <v>69</v>
      </c>
      <c r="D84">
        <v>20</v>
      </c>
      <c r="E84" s="5">
        <f t="shared" si="1"/>
        <v>77</v>
      </c>
      <c r="F84">
        <v>82</v>
      </c>
      <c r="G84">
        <v>240</v>
      </c>
      <c r="H84" t="s">
        <v>586</v>
      </c>
      <c r="I84" t="s">
        <v>657</v>
      </c>
    </row>
    <row r="85" spans="1:9" x14ac:dyDescent="0.25">
      <c r="A85">
        <v>203469</v>
      </c>
      <c r="B85" t="s">
        <v>557</v>
      </c>
      <c r="C85" t="s">
        <v>619</v>
      </c>
      <c r="D85">
        <v>22</v>
      </c>
      <c r="E85" s="5">
        <f t="shared" si="1"/>
        <v>79</v>
      </c>
      <c r="F85">
        <v>84</v>
      </c>
      <c r="G85">
        <v>240</v>
      </c>
      <c r="H85" t="s">
        <v>677</v>
      </c>
      <c r="I85" t="s">
        <v>587</v>
      </c>
    </row>
    <row r="86" spans="1:9" x14ac:dyDescent="0.25">
      <c r="A86">
        <v>202332</v>
      </c>
      <c r="B86" t="s">
        <v>44</v>
      </c>
      <c r="C86" t="s">
        <v>28</v>
      </c>
      <c r="D86">
        <v>26</v>
      </c>
      <c r="E86" s="5">
        <f t="shared" si="1"/>
        <v>78</v>
      </c>
      <c r="F86">
        <v>83</v>
      </c>
      <c r="G86">
        <v>250</v>
      </c>
      <c r="H86" t="s">
        <v>592</v>
      </c>
      <c r="I86" t="s">
        <v>587</v>
      </c>
    </row>
    <row r="87" spans="1:9" x14ac:dyDescent="0.25">
      <c r="A87">
        <v>201147</v>
      </c>
      <c r="B87" t="s">
        <v>120</v>
      </c>
      <c r="C87" t="s">
        <v>69</v>
      </c>
      <c r="D87">
        <v>29</v>
      </c>
      <c r="E87" s="5">
        <f t="shared" si="1"/>
        <v>76</v>
      </c>
      <c r="F87">
        <v>81</v>
      </c>
      <c r="G87">
        <v>186</v>
      </c>
      <c r="H87" t="s">
        <v>602</v>
      </c>
      <c r="I87" t="s">
        <v>587</v>
      </c>
    </row>
    <row r="88" spans="1:9" x14ac:dyDescent="0.25">
      <c r="A88">
        <v>203928</v>
      </c>
      <c r="B88" t="s">
        <v>298</v>
      </c>
      <c r="C88" t="s">
        <v>598</v>
      </c>
      <c r="D88">
        <v>24</v>
      </c>
      <c r="E88" s="5">
        <f t="shared" si="1"/>
        <v>76</v>
      </c>
      <c r="F88">
        <v>81</v>
      </c>
      <c r="G88">
        <v>218</v>
      </c>
      <c r="H88" t="s">
        <v>701</v>
      </c>
      <c r="I88" t="s">
        <v>587</v>
      </c>
    </row>
    <row r="89" spans="1:9" x14ac:dyDescent="0.25">
      <c r="A89">
        <v>202709</v>
      </c>
      <c r="B89" t="s">
        <v>317</v>
      </c>
      <c r="C89" t="s">
        <v>59</v>
      </c>
      <c r="D89">
        <v>23</v>
      </c>
      <c r="E89" s="5">
        <f t="shared" si="1"/>
        <v>70</v>
      </c>
      <c r="F89">
        <v>75</v>
      </c>
      <c r="G89">
        <v>190</v>
      </c>
      <c r="H89" t="s">
        <v>654</v>
      </c>
      <c r="I89" t="s">
        <v>673</v>
      </c>
    </row>
    <row r="90" spans="1:9" x14ac:dyDescent="0.25">
      <c r="A90">
        <v>201584</v>
      </c>
      <c r="B90" t="s">
        <v>338</v>
      </c>
      <c r="C90" t="s">
        <v>31</v>
      </c>
      <c r="D90">
        <v>29</v>
      </c>
      <c r="E90" s="5">
        <f t="shared" si="1"/>
        <v>72</v>
      </c>
      <c r="F90">
        <v>77</v>
      </c>
      <c r="G90">
        <v>200</v>
      </c>
      <c r="H90" t="s">
        <v>683</v>
      </c>
      <c r="I90" t="s">
        <v>587</v>
      </c>
    </row>
    <row r="91" spans="1:9" x14ac:dyDescent="0.25">
      <c r="A91">
        <v>201571</v>
      </c>
      <c r="B91" t="s">
        <v>72</v>
      </c>
      <c r="C91" t="s">
        <v>34</v>
      </c>
      <c r="D91">
        <v>27</v>
      </c>
      <c r="E91" s="5">
        <f t="shared" si="1"/>
        <v>67</v>
      </c>
      <c r="F91">
        <v>72</v>
      </c>
      <c r="G91">
        <v>183</v>
      </c>
      <c r="H91" t="s">
        <v>654</v>
      </c>
      <c r="I91" t="s">
        <v>587</v>
      </c>
    </row>
    <row r="92" spans="1:9" x14ac:dyDescent="0.25">
      <c r="A92">
        <v>2563</v>
      </c>
      <c r="B92" t="s">
        <v>311</v>
      </c>
      <c r="C92" t="s">
        <v>84</v>
      </c>
      <c r="D92">
        <v>34</v>
      </c>
      <c r="E92" s="5">
        <f t="shared" si="1"/>
        <v>73</v>
      </c>
      <c r="F92">
        <v>78</v>
      </c>
      <c r="G92">
        <v>225</v>
      </c>
      <c r="H92" t="s">
        <v>594</v>
      </c>
      <c r="I92" t="s">
        <v>587</v>
      </c>
    </row>
    <row r="93" spans="1:9" x14ac:dyDescent="0.25">
      <c r="A93">
        <v>203081</v>
      </c>
      <c r="B93" t="s">
        <v>345</v>
      </c>
      <c r="C93" t="s">
        <v>39</v>
      </c>
      <c r="D93">
        <v>24</v>
      </c>
      <c r="E93" s="5">
        <f t="shared" si="1"/>
        <v>70</v>
      </c>
      <c r="F93">
        <v>75</v>
      </c>
      <c r="G93">
        <v>195</v>
      </c>
      <c r="H93" t="s">
        <v>724</v>
      </c>
      <c r="I93" t="s">
        <v>587</v>
      </c>
    </row>
    <row r="94" spans="1:9" x14ac:dyDescent="0.25">
      <c r="A94">
        <v>204014</v>
      </c>
      <c r="B94" t="s">
        <v>460</v>
      </c>
      <c r="C94" t="s">
        <v>47</v>
      </c>
      <c r="D94">
        <v>28</v>
      </c>
      <c r="E94" s="5">
        <f t="shared" si="1"/>
        <v>77</v>
      </c>
      <c r="F94">
        <v>82</v>
      </c>
      <c r="G94">
        <v>200</v>
      </c>
      <c r="H94" t="s">
        <v>586</v>
      </c>
      <c r="I94" t="s">
        <v>722</v>
      </c>
    </row>
    <row r="95" spans="1:9" x14ac:dyDescent="0.25">
      <c r="A95">
        <v>201568</v>
      </c>
      <c r="B95" t="s">
        <v>223</v>
      </c>
      <c r="C95" t="s">
        <v>38</v>
      </c>
      <c r="D95">
        <v>26</v>
      </c>
      <c r="E95" s="5">
        <f t="shared" si="1"/>
        <v>77</v>
      </c>
      <c r="F95">
        <v>82</v>
      </c>
      <c r="G95">
        <v>225</v>
      </c>
      <c r="H95" t="s">
        <v>586</v>
      </c>
      <c r="I95" t="s">
        <v>653</v>
      </c>
    </row>
    <row r="96" spans="1:9" x14ac:dyDescent="0.25">
      <c r="A96">
        <v>101122</v>
      </c>
      <c r="B96" t="s">
        <v>242</v>
      </c>
      <c r="C96" t="s">
        <v>638</v>
      </c>
      <c r="D96">
        <v>32</v>
      </c>
      <c r="E96" s="5">
        <f t="shared" si="1"/>
        <v>76</v>
      </c>
      <c r="F96">
        <v>81</v>
      </c>
      <c r="G96">
        <v>222</v>
      </c>
      <c r="H96" t="s">
        <v>642</v>
      </c>
      <c r="I96" t="s">
        <v>587</v>
      </c>
    </row>
    <row r="97" spans="1:9" x14ac:dyDescent="0.25">
      <c r="A97">
        <v>201980</v>
      </c>
      <c r="B97" t="s">
        <v>244</v>
      </c>
      <c r="C97" t="s">
        <v>59</v>
      </c>
      <c r="D97">
        <v>27</v>
      </c>
      <c r="E97" s="5">
        <f t="shared" si="1"/>
        <v>73</v>
      </c>
      <c r="F97">
        <v>78</v>
      </c>
      <c r="G97">
        <v>215</v>
      </c>
      <c r="H97" t="s">
        <v>590</v>
      </c>
      <c r="I97" t="s">
        <v>587</v>
      </c>
    </row>
    <row r="98" spans="1:9" x14ac:dyDescent="0.25">
      <c r="A98">
        <v>201967</v>
      </c>
      <c r="B98" t="s">
        <v>168</v>
      </c>
      <c r="C98" t="s">
        <v>41</v>
      </c>
      <c r="D98">
        <v>28</v>
      </c>
      <c r="E98" s="5">
        <f t="shared" si="1"/>
        <v>75</v>
      </c>
      <c r="F98">
        <v>80</v>
      </c>
      <c r="G98">
        <v>230</v>
      </c>
      <c r="H98" t="s">
        <v>655</v>
      </c>
      <c r="I98" t="s">
        <v>587</v>
      </c>
    </row>
    <row r="99" spans="1:9" x14ac:dyDescent="0.25">
      <c r="A99">
        <v>203957</v>
      </c>
      <c r="B99" t="s">
        <v>209</v>
      </c>
      <c r="C99" t="s">
        <v>99</v>
      </c>
      <c r="D99">
        <v>19</v>
      </c>
      <c r="E99" s="5">
        <f t="shared" si="1"/>
        <v>73</v>
      </c>
      <c r="F99">
        <v>78</v>
      </c>
      <c r="G99">
        <v>190</v>
      </c>
      <c r="H99" t="s">
        <v>586</v>
      </c>
      <c r="I99" t="s">
        <v>640</v>
      </c>
    </row>
    <row r="100" spans="1:9" x14ac:dyDescent="0.25">
      <c r="A100">
        <v>203121</v>
      </c>
      <c r="B100" t="s">
        <v>381</v>
      </c>
      <c r="C100" t="s">
        <v>41</v>
      </c>
      <c r="D100">
        <v>25</v>
      </c>
      <c r="E100" s="5">
        <f t="shared" si="1"/>
        <v>75</v>
      </c>
      <c r="F100">
        <v>80</v>
      </c>
      <c r="G100">
        <v>225</v>
      </c>
      <c r="H100" t="s">
        <v>593</v>
      </c>
      <c r="I100" t="s">
        <v>587</v>
      </c>
    </row>
    <row r="101" spans="1:9" x14ac:dyDescent="0.25">
      <c r="A101">
        <v>202721</v>
      </c>
      <c r="B101" t="s">
        <v>392</v>
      </c>
      <c r="C101" t="s">
        <v>598</v>
      </c>
      <c r="D101">
        <v>24</v>
      </c>
      <c r="E101" s="5">
        <f t="shared" si="1"/>
        <v>71</v>
      </c>
      <c r="F101">
        <v>76</v>
      </c>
      <c r="G101">
        <v>195</v>
      </c>
      <c r="H101" t="s">
        <v>603</v>
      </c>
      <c r="I101" t="s">
        <v>587</v>
      </c>
    </row>
    <row r="102" spans="1:9" x14ac:dyDescent="0.25">
      <c r="A102">
        <v>201589</v>
      </c>
      <c r="B102" t="s">
        <v>70</v>
      </c>
      <c r="C102" t="s">
        <v>38</v>
      </c>
      <c r="D102">
        <v>27</v>
      </c>
      <c r="E102" s="5">
        <f t="shared" si="1"/>
        <v>76</v>
      </c>
      <c r="F102">
        <v>81</v>
      </c>
      <c r="G102">
        <v>235</v>
      </c>
      <c r="H102" t="s">
        <v>592</v>
      </c>
      <c r="I102" t="s">
        <v>587</v>
      </c>
    </row>
    <row r="103" spans="1:9" x14ac:dyDescent="0.25">
      <c r="A103">
        <v>201954</v>
      </c>
      <c r="B103" t="s">
        <v>157</v>
      </c>
      <c r="C103" t="s">
        <v>103</v>
      </c>
      <c r="D103">
        <v>27</v>
      </c>
      <c r="E103" s="5">
        <f t="shared" si="1"/>
        <v>67</v>
      </c>
      <c r="F103">
        <v>72</v>
      </c>
      <c r="G103">
        <v>175</v>
      </c>
      <c r="H103" t="s">
        <v>617</v>
      </c>
      <c r="I103" t="s">
        <v>587</v>
      </c>
    </row>
    <row r="104" spans="1:9" x14ac:dyDescent="0.25">
      <c r="A104">
        <v>101135</v>
      </c>
      <c r="B104" t="s">
        <v>339</v>
      </c>
      <c r="C104" t="s">
        <v>79</v>
      </c>
      <c r="D104">
        <v>32</v>
      </c>
      <c r="E104" s="5">
        <f t="shared" si="1"/>
        <v>76</v>
      </c>
      <c r="F104">
        <v>81</v>
      </c>
      <c r="G104">
        <v>245</v>
      </c>
      <c r="H104" t="s">
        <v>602</v>
      </c>
      <c r="I104" t="s">
        <v>587</v>
      </c>
    </row>
    <row r="105" spans="1:9" x14ac:dyDescent="0.25">
      <c r="A105">
        <v>204065</v>
      </c>
      <c r="B105" t="s">
        <v>490</v>
      </c>
      <c r="C105" t="s">
        <v>103</v>
      </c>
      <c r="D105">
        <v>23</v>
      </c>
      <c r="E105" s="5">
        <f t="shared" si="1"/>
        <v>66</v>
      </c>
      <c r="F105">
        <v>71</v>
      </c>
      <c r="G105">
        <v>165</v>
      </c>
      <c r="H105" t="s">
        <v>648</v>
      </c>
      <c r="I105" t="s">
        <v>587</v>
      </c>
    </row>
    <row r="106" spans="1:9" x14ac:dyDescent="0.25">
      <c r="A106">
        <v>204033</v>
      </c>
      <c r="B106" t="s">
        <v>532</v>
      </c>
      <c r="C106" t="s">
        <v>103</v>
      </c>
      <c r="D106">
        <v>24</v>
      </c>
      <c r="E106" s="5">
        <f t="shared" si="1"/>
        <v>77</v>
      </c>
      <c r="F106">
        <v>82</v>
      </c>
      <c r="G106">
        <v>230</v>
      </c>
      <c r="H106" t="s">
        <v>617</v>
      </c>
      <c r="I106" t="s">
        <v>587</v>
      </c>
    </row>
    <row r="107" spans="1:9" x14ac:dyDescent="0.25">
      <c r="A107">
        <v>2561</v>
      </c>
      <c r="B107" t="s">
        <v>535</v>
      </c>
      <c r="C107" t="s">
        <v>47</v>
      </c>
      <c r="D107">
        <v>34</v>
      </c>
      <c r="E107" s="5">
        <f t="shared" si="1"/>
        <v>76</v>
      </c>
      <c r="F107">
        <v>81</v>
      </c>
      <c r="G107">
        <v>250</v>
      </c>
      <c r="H107" t="s">
        <v>626</v>
      </c>
      <c r="I107" t="s">
        <v>587</v>
      </c>
    </row>
    <row r="108" spans="1:9" x14ac:dyDescent="0.25">
      <c r="A108">
        <v>201599</v>
      </c>
      <c r="B108" t="s">
        <v>315</v>
      </c>
      <c r="C108" t="s">
        <v>84</v>
      </c>
      <c r="D108">
        <v>26</v>
      </c>
      <c r="E108" s="5">
        <f t="shared" si="1"/>
        <v>78</v>
      </c>
      <c r="F108">
        <v>83</v>
      </c>
      <c r="G108">
        <v>265</v>
      </c>
      <c r="H108" t="s">
        <v>687</v>
      </c>
      <c r="I108" t="s">
        <v>587</v>
      </c>
    </row>
    <row r="109" spans="1:9" x14ac:dyDescent="0.25">
      <c r="A109">
        <v>201971</v>
      </c>
      <c r="B109" t="s">
        <v>108</v>
      </c>
      <c r="C109" t="s">
        <v>95</v>
      </c>
      <c r="D109">
        <v>26</v>
      </c>
      <c r="E109" s="5">
        <f t="shared" si="1"/>
        <v>74</v>
      </c>
      <c r="F109">
        <v>79</v>
      </c>
      <c r="G109">
        <v>270</v>
      </c>
      <c r="H109" t="s">
        <v>695</v>
      </c>
      <c r="I109" t="s">
        <v>587</v>
      </c>
    </row>
    <row r="110" spans="1:9" x14ac:dyDescent="0.25">
      <c r="A110">
        <v>201942</v>
      </c>
      <c r="B110" t="s">
        <v>185</v>
      </c>
      <c r="C110" t="s">
        <v>137</v>
      </c>
      <c r="D110">
        <v>25</v>
      </c>
      <c r="E110" s="5">
        <f t="shared" si="1"/>
        <v>74</v>
      </c>
      <c r="F110">
        <v>79</v>
      </c>
      <c r="G110">
        <v>220</v>
      </c>
      <c r="H110" t="s">
        <v>667</v>
      </c>
      <c r="I110" t="s">
        <v>587</v>
      </c>
    </row>
    <row r="111" spans="1:9" x14ac:dyDescent="0.25">
      <c r="A111">
        <v>202326</v>
      </c>
      <c r="B111" t="s">
        <v>163</v>
      </c>
      <c r="C111" t="s">
        <v>103</v>
      </c>
      <c r="D111">
        <v>24</v>
      </c>
      <c r="E111" s="5">
        <f t="shared" si="1"/>
        <v>78</v>
      </c>
      <c r="F111">
        <v>83</v>
      </c>
      <c r="G111">
        <v>270</v>
      </c>
      <c r="H111" t="s">
        <v>593</v>
      </c>
      <c r="I111" t="s">
        <v>587</v>
      </c>
    </row>
    <row r="112" spans="1:9" x14ac:dyDescent="0.25">
      <c r="A112">
        <v>201960</v>
      </c>
      <c r="B112" t="s">
        <v>143</v>
      </c>
      <c r="C112" t="s">
        <v>67</v>
      </c>
      <c r="D112">
        <v>28</v>
      </c>
      <c r="E112" s="5">
        <f t="shared" si="1"/>
        <v>75</v>
      </c>
      <c r="F112">
        <v>80</v>
      </c>
      <c r="G112">
        <v>212</v>
      </c>
      <c r="H112" t="s">
        <v>693</v>
      </c>
      <c r="I112" t="s">
        <v>587</v>
      </c>
    </row>
    <row r="113" spans="1:9" x14ac:dyDescent="0.25">
      <c r="A113">
        <v>203471</v>
      </c>
      <c r="B113" t="s">
        <v>466</v>
      </c>
      <c r="C113" t="s">
        <v>67</v>
      </c>
      <c r="D113">
        <v>21</v>
      </c>
      <c r="E113" s="5">
        <f t="shared" si="1"/>
        <v>68</v>
      </c>
      <c r="F113">
        <v>73</v>
      </c>
      <c r="G113">
        <v>168</v>
      </c>
      <c r="H113" t="s">
        <v>586</v>
      </c>
      <c r="I113" t="s">
        <v>591</v>
      </c>
    </row>
    <row r="114" spans="1:9" x14ac:dyDescent="0.25">
      <c r="A114">
        <v>101114</v>
      </c>
      <c r="B114" t="s">
        <v>541</v>
      </c>
      <c r="C114" t="s">
        <v>598</v>
      </c>
      <c r="D114">
        <v>30</v>
      </c>
      <c r="E114" s="5">
        <f t="shared" si="1"/>
        <v>70</v>
      </c>
      <c r="F114">
        <v>75</v>
      </c>
      <c r="G114">
        <v>200</v>
      </c>
      <c r="H114" t="s">
        <v>641</v>
      </c>
      <c r="I114" t="s">
        <v>587</v>
      </c>
    </row>
    <row r="115" spans="1:9" x14ac:dyDescent="0.25">
      <c r="A115">
        <v>202324</v>
      </c>
      <c r="B115" t="s">
        <v>213</v>
      </c>
      <c r="C115" t="s">
        <v>99</v>
      </c>
      <c r="D115">
        <v>23</v>
      </c>
      <c r="E115" s="5">
        <f t="shared" si="1"/>
        <v>77</v>
      </c>
      <c r="F115">
        <v>82</v>
      </c>
      <c r="G115">
        <v>262</v>
      </c>
      <c r="H115" t="s">
        <v>622</v>
      </c>
      <c r="I115" t="s">
        <v>587</v>
      </c>
    </row>
    <row r="116" spans="1:9" x14ac:dyDescent="0.25">
      <c r="A116">
        <v>201565</v>
      </c>
      <c r="B116" t="s">
        <v>457</v>
      </c>
      <c r="C116" t="s">
        <v>77</v>
      </c>
      <c r="D116">
        <v>26</v>
      </c>
      <c r="E116" s="5">
        <f t="shared" si="1"/>
        <v>70</v>
      </c>
      <c r="F116">
        <v>75</v>
      </c>
      <c r="G116">
        <v>190</v>
      </c>
      <c r="H116" t="s">
        <v>639</v>
      </c>
      <c r="I116" t="s">
        <v>587</v>
      </c>
    </row>
    <row r="117" spans="1:9" x14ac:dyDescent="0.25">
      <c r="A117">
        <v>202682</v>
      </c>
      <c r="B117" t="s">
        <v>542</v>
      </c>
      <c r="C117" t="s">
        <v>103</v>
      </c>
      <c r="D117">
        <v>23</v>
      </c>
      <c r="E117" s="5">
        <f t="shared" si="1"/>
        <v>75</v>
      </c>
      <c r="F117">
        <v>80</v>
      </c>
      <c r="G117">
        <v>240</v>
      </c>
      <c r="H117" t="s">
        <v>597</v>
      </c>
      <c r="I117" t="s">
        <v>587</v>
      </c>
    </row>
    <row r="118" spans="1:9" x14ac:dyDescent="0.25">
      <c r="A118">
        <v>2734</v>
      </c>
      <c r="B118" t="s">
        <v>260</v>
      </c>
      <c r="C118" t="s">
        <v>51</v>
      </c>
      <c r="D118">
        <v>32</v>
      </c>
      <c r="E118" s="5">
        <f t="shared" si="1"/>
        <v>70</v>
      </c>
      <c r="F118">
        <v>75</v>
      </c>
      <c r="G118">
        <v>192</v>
      </c>
      <c r="H118" t="s">
        <v>631</v>
      </c>
      <c r="I118" t="s">
        <v>587</v>
      </c>
    </row>
    <row r="119" spans="1:9" x14ac:dyDescent="0.25">
      <c r="A119">
        <v>203906</v>
      </c>
      <c r="B119" t="s">
        <v>356</v>
      </c>
      <c r="C119" t="s">
        <v>182</v>
      </c>
      <c r="D119">
        <v>22</v>
      </c>
      <c r="E119" s="5">
        <f t="shared" si="1"/>
        <v>73</v>
      </c>
      <c r="F119">
        <v>78</v>
      </c>
      <c r="G119">
        <v>200</v>
      </c>
      <c r="H119" t="s">
        <v>620</v>
      </c>
      <c r="I119" t="s">
        <v>587</v>
      </c>
    </row>
    <row r="120" spans="1:9" x14ac:dyDescent="0.25">
      <c r="A120">
        <v>203473</v>
      </c>
      <c r="B120" t="s">
        <v>181</v>
      </c>
      <c r="C120" t="s">
        <v>182</v>
      </c>
      <c r="D120">
        <v>25</v>
      </c>
      <c r="E120" s="5">
        <f t="shared" si="1"/>
        <v>79</v>
      </c>
      <c r="F120">
        <v>84</v>
      </c>
      <c r="G120">
        <v>245</v>
      </c>
      <c r="H120" t="s">
        <v>667</v>
      </c>
      <c r="I120" t="s">
        <v>587</v>
      </c>
    </row>
    <row r="121" spans="1:9" x14ac:dyDescent="0.25">
      <c r="A121">
        <v>203079</v>
      </c>
      <c r="B121" t="s">
        <v>525</v>
      </c>
      <c r="C121" t="s">
        <v>34</v>
      </c>
      <c r="D121">
        <v>23</v>
      </c>
      <c r="E121" s="5">
        <f t="shared" si="1"/>
        <v>71</v>
      </c>
      <c r="F121">
        <v>76</v>
      </c>
      <c r="G121">
        <v>225</v>
      </c>
      <c r="H121" t="s">
        <v>621</v>
      </c>
      <c r="I121" t="s">
        <v>587</v>
      </c>
    </row>
    <row r="122" spans="1:9" x14ac:dyDescent="0.25">
      <c r="A122">
        <v>1717</v>
      </c>
      <c r="B122" t="s">
        <v>410</v>
      </c>
      <c r="C122" t="s">
        <v>51</v>
      </c>
      <c r="D122">
        <v>36</v>
      </c>
      <c r="E122" s="5">
        <f t="shared" si="1"/>
        <v>79</v>
      </c>
      <c r="F122">
        <v>84</v>
      </c>
      <c r="G122">
        <v>245</v>
      </c>
      <c r="H122" t="s">
        <v>586</v>
      </c>
      <c r="I122" t="s">
        <v>591</v>
      </c>
    </row>
    <row r="123" spans="1:9" x14ac:dyDescent="0.25">
      <c r="A123">
        <v>202388</v>
      </c>
      <c r="B123" t="s">
        <v>476</v>
      </c>
      <c r="C123" t="s">
        <v>47</v>
      </c>
      <c r="D123">
        <v>27</v>
      </c>
      <c r="E123" s="5">
        <f t="shared" si="1"/>
        <v>70</v>
      </c>
      <c r="F123">
        <v>75</v>
      </c>
      <c r="G123">
        <v>205</v>
      </c>
      <c r="H123" t="s">
        <v>687</v>
      </c>
      <c r="I123" t="s">
        <v>587</v>
      </c>
    </row>
    <row r="124" spans="1:9" x14ac:dyDescent="0.25">
      <c r="A124">
        <v>202700</v>
      </c>
      <c r="B124" t="s">
        <v>396</v>
      </c>
      <c r="C124" t="s">
        <v>69</v>
      </c>
      <c r="D124">
        <v>24</v>
      </c>
      <c r="E124" s="5">
        <f t="shared" si="1"/>
        <v>79</v>
      </c>
      <c r="F124">
        <v>84</v>
      </c>
      <c r="G124">
        <v>255</v>
      </c>
      <c r="H124" t="s">
        <v>586</v>
      </c>
      <c r="I124" t="s">
        <v>714</v>
      </c>
    </row>
    <row r="125" spans="1:9" x14ac:dyDescent="0.25">
      <c r="A125">
        <v>2748</v>
      </c>
      <c r="B125" t="s">
        <v>552</v>
      </c>
      <c r="C125" t="s">
        <v>39</v>
      </c>
      <c r="D125">
        <v>29</v>
      </c>
      <c r="E125" s="5">
        <f t="shared" si="1"/>
        <v>76</v>
      </c>
      <c r="F125">
        <v>81</v>
      </c>
      <c r="G125">
        <v>205</v>
      </c>
      <c r="H125" t="s">
        <v>586</v>
      </c>
      <c r="I125" t="s">
        <v>587</v>
      </c>
    </row>
    <row r="126" spans="1:9" x14ac:dyDescent="0.25">
      <c r="A126">
        <v>203926</v>
      </c>
      <c r="B126" t="s">
        <v>370</v>
      </c>
      <c r="C126" t="s">
        <v>77</v>
      </c>
      <c r="D126">
        <v>23</v>
      </c>
      <c r="E126" s="5">
        <f t="shared" si="1"/>
        <v>75</v>
      </c>
      <c r="F126">
        <v>80</v>
      </c>
      <c r="G126">
        <v>225</v>
      </c>
      <c r="H126" t="s">
        <v>630</v>
      </c>
      <c r="I126" t="s">
        <v>587</v>
      </c>
    </row>
    <row r="127" spans="1:9" x14ac:dyDescent="0.25">
      <c r="A127">
        <v>203110</v>
      </c>
      <c r="B127" t="s">
        <v>245</v>
      </c>
      <c r="C127" t="s">
        <v>79</v>
      </c>
      <c r="D127">
        <v>25</v>
      </c>
      <c r="E127" s="5">
        <f t="shared" si="1"/>
        <v>74</v>
      </c>
      <c r="F127">
        <v>79</v>
      </c>
      <c r="G127">
        <v>230</v>
      </c>
      <c r="H127" t="s">
        <v>606</v>
      </c>
      <c r="I127" t="s">
        <v>587</v>
      </c>
    </row>
    <row r="128" spans="1:9" x14ac:dyDescent="0.25">
      <c r="A128">
        <v>2400</v>
      </c>
      <c r="B128" t="s">
        <v>235</v>
      </c>
      <c r="C128" t="s">
        <v>95</v>
      </c>
      <c r="D128">
        <v>33</v>
      </c>
      <c r="E128" s="5">
        <f t="shared" si="1"/>
        <v>77</v>
      </c>
      <c r="F128">
        <v>82</v>
      </c>
      <c r="G128">
        <v>250</v>
      </c>
      <c r="H128" t="s">
        <v>592</v>
      </c>
      <c r="I128" t="s">
        <v>587</v>
      </c>
    </row>
    <row r="129" spans="1:9" x14ac:dyDescent="0.25">
      <c r="A129">
        <v>204079</v>
      </c>
      <c r="B129" t="s">
        <v>239</v>
      </c>
      <c r="C129" t="s">
        <v>43</v>
      </c>
      <c r="D129">
        <v>24</v>
      </c>
      <c r="E129" s="5">
        <f t="shared" si="1"/>
        <v>76</v>
      </c>
      <c r="F129">
        <v>81</v>
      </c>
      <c r="G129">
        <v>245</v>
      </c>
      <c r="H129" t="s">
        <v>642</v>
      </c>
      <c r="I129" t="s">
        <v>587</v>
      </c>
    </row>
    <row r="130" spans="1:9" x14ac:dyDescent="0.25">
      <c r="A130">
        <v>202779</v>
      </c>
      <c r="B130" t="s">
        <v>134</v>
      </c>
      <c r="C130" t="s">
        <v>107</v>
      </c>
      <c r="D130">
        <v>26</v>
      </c>
      <c r="E130" s="5">
        <f t="shared" ref="E130:E193" si="2">(F130-5)</f>
        <v>70</v>
      </c>
      <c r="F130">
        <v>75</v>
      </c>
      <c r="G130">
        <v>190</v>
      </c>
      <c r="H130" t="s">
        <v>623</v>
      </c>
      <c r="I130" t="s">
        <v>587</v>
      </c>
    </row>
    <row r="131" spans="1:9" x14ac:dyDescent="0.25">
      <c r="A131">
        <v>2730</v>
      </c>
      <c r="B131" t="s">
        <v>284</v>
      </c>
      <c r="C131" t="s">
        <v>69</v>
      </c>
      <c r="D131">
        <v>29</v>
      </c>
      <c r="E131" s="5">
        <f t="shared" si="2"/>
        <v>78</v>
      </c>
      <c r="F131">
        <v>83</v>
      </c>
      <c r="G131">
        <v>275</v>
      </c>
      <c r="H131" t="s">
        <v>586</v>
      </c>
      <c r="I131" t="s">
        <v>587</v>
      </c>
    </row>
    <row r="132" spans="1:9" x14ac:dyDescent="0.25">
      <c r="A132">
        <v>203939</v>
      </c>
      <c r="B132" t="s">
        <v>435</v>
      </c>
      <c r="C132" t="s">
        <v>51</v>
      </c>
      <c r="D132">
        <v>23</v>
      </c>
      <c r="E132" s="5">
        <f t="shared" si="2"/>
        <v>78</v>
      </c>
      <c r="F132">
        <v>83</v>
      </c>
      <c r="G132">
        <v>240</v>
      </c>
      <c r="H132" t="s">
        <v>678</v>
      </c>
      <c r="I132" t="s">
        <v>673</v>
      </c>
    </row>
    <row r="133" spans="1:9" x14ac:dyDescent="0.25">
      <c r="A133">
        <v>2548</v>
      </c>
      <c r="B133" t="s">
        <v>524</v>
      </c>
      <c r="C133" t="s">
        <v>55</v>
      </c>
      <c r="D133">
        <v>33</v>
      </c>
      <c r="E133" s="5">
        <f t="shared" si="2"/>
        <v>71</v>
      </c>
      <c r="F133">
        <v>76</v>
      </c>
      <c r="G133">
        <v>220</v>
      </c>
      <c r="H133" t="s">
        <v>623</v>
      </c>
      <c r="I133" t="s">
        <v>587</v>
      </c>
    </row>
    <row r="134" spans="1:9" x14ac:dyDescent="0.25">
      <c r="A134">
        <v>2853</v>
      </c>
      <c r="B134" t="s">
        <v>85</v>
      </c>
      <c r="C134" t="s">
        <v>638</v>
      </c>
      <c r="D134">
        <v>33</v>
      </c>
      <c r="E134" s="5">
        <f t="shared" si="2"/>
        <v>79</v>
      </c>
      <c r="F134">
        <v>84</v>
      </c>
      <c r="G134">
        <v>250</v>
      </c>
      <c r="H134" t="s">
        <v>639</v>
      </c>
      <c r="I134" t="s">
        <v>587</v>
      </c>
    </row>
    <row r="135" spans="1:9" x14ac:dyDescent="0.25">
      <c r="A135">
        <v>201947</v>
      </c>
      <c r="B135" t="s">
        <v>152</v>
      </c>
      <c r="C135" t="s">
        <v>598</v>
      </c>
      <c r="D135">
        <v>27</v>
      </c>
      <c r="E135" s="5">
        <f t="shared" si="2"/>
        <v>77</v>
      </c>
      <c r="F135">
        <v>82</v>
      </c>
      <c r="G135">
        <v>234</v>
      </c>
      <c r="H135" t="s">
        <v>644</v>
      </c>
      <c r="I135" t="s">
        <v>587</v>
      </c>
    </row>
    <row r="136" spans="1:9" x14ac:dyDescent="0.25">
      <c r="A136">
        <v>202334</v>
      </c>
      <c r="B136" t="s">
        <v>177</v>
      </c>
      <c r="C136" t="s">
        <v>107</v>
      </c>
      <c r="D136">
        <v>25</v>
      </c>
      <c r="E136" s="5">
        <f t="shared" si="2"/>
        <v>77</v>
      </c>
      <c r="F136">
        <v>82</v>
      </c>
      <c r="G136">
        <v>240</v>
      </c>
      <c r="H136" t="s">
        <v>590</v>
      </c>
      <c r="I136" t="s">
        <v>587</v>
      </c>
    </row>
    <row r="137" spans="1:9" x14ac:dyDescent="0.25">
      <c r="A137">
        <v>202327</v>
      </c>
      <c r="B137" t="s">
        <v>516</v>
      </c>
      <c r="C137" t="s">
        <v>84</v>
      </c>
      <c r="D137">
        <v>27</v>
      </c>
      <c r="E137" s="5">
        <f t="shared" si="2"/>
        <v>77</v>
      </c>
      <c r="F137">
        <v>82</v>
      </c>
      <c r="G137">
        <v>245</v>
      </c>
      <c r="H137" t="s">
        <v>701</v>
      </c>
      <c r="I137" t="s">
        <v>587</v>
      </c>
    </row>
    <row r="138" spans="1:9" x14ac:dyDescent="0.25">
      <c r="A138">
        <v>203901</v>
      </c>
      <c r="B138" t="s">
        <v>426</v>
      </c>
      <c r="C138" t="s">
        <v>182</v>
      </c>
      <c r="D138">
        <v>21</v>
      </c>
      <c r="E138" s="5">
        <f t="shared" si="2"/>
        <v>71</v>
      </c>
      <c r="F138">
        <v>76</v>
      </c>
      <c r="G138">
        <v>185</v>
      </c>
      <c r="H138" t="s">
        <v>761</v>
      </c>
      <c r="I138" t="s">
        <v>587</v>
      </c>
    </row>
    <row r="139" spans="1:9" x14ac:dyDescent="0.25">
      <c r="A139">
        <v>202407</v>
      </c>
      <c r="B139" t="s">
        <v>385</v>
      </c>
      <c r="C139" t="s">
        <v>99</v>
      </c>
      <c r="D139">
        <v>27</v>
      </c>
      <c r="E139" s="5">
        <f t="shared" si="2"/>
        <v>73</v>
      </c>
      <c r="F139">
        <v>78</v>
      </c>
      <c r="G139">
        <v>215</v>
      </c>
      <c r="H139" t="s">
        <v>713</v>
      </c>
      <c r="I139" t="s">
        <v>587</v>
      </c>
    </row>
    <row r="140" spans="1:9" x14ac:dyDescent="0.25">
      <c r="A140">
        <v>202343</v>
      </c>
      <c r="B140" t="s">
        <v>543</v>
      </c>
      <c r="C140" t="s">
        <v>41</v>
      </c>
      <c r="D140">
        <v>25</v>
      </c>
      <c r="E140" s="5">
        <f t="shared" si="2"/>
        <v>72</v>
      </c>
      <c r="F140">
        <v>77</v>
      </c>
      <c r="G140">
        <v>190</v>
      </c>
      <c r="H140" t="s">
        <v>639</v>
      </c>
      <c r="I140" t="s">
        <v>587</v>
      </c>
    </row>
    <row r="141" spans="1:9" x14ac:dyDescent="0.25">
      <c r="A141">
        <v>1882</v>
      </c>
      <c r="B141" t="s">
        <v>119</v>
      </c>
      <c r="C141" t="s">
        <v>67</v>
      </c>
      <c r="D141">
        <v>36</v>
      </c>
      <c r="E141" s="5">
        <f t="shared" si="2"/>
        <v>76</v>
      </c>
      <c r="F141">
        <v>81</v>
      </c>
      <c r="G141">
        <v>254</v>
      </c>
      <c r="H141" t="s">
        <v>594</v>
      </c>
      <c r="I141" t="s">
        <v>587</v>
      </c>
    </row>
    <row r="142" spans="1:9" x14ac:dyDescent="0.25">
      <c r="A142">
        <v>202683</v>
      </c>
      <c r="B142" t="s">
        <v>319</v>
      </c>
      <c r="C142" t="s">
        <v>34</v>
      </c>
      <c r="D142">
        <v>22</v>
      </c>
      <c r="E142" s="5">
        <f t="shared" si="2"/>
        <v>78</v>
      </c>
      <c r="F142">
        <v>83</v>
      </c>
      <c r="G142">
        <v>245</v>
      </c>
      <c r="H142" t="s">
        <v>593</v>
      </c>
      <c r="I142" t="s">
        <v>604</v>
      </c>
    </row>
    <row r="143" spans="1:9" x14ac:dyDescent="0.25">
      <c r="A143">
        <v>202339</v>
      </c>
      <c r="B143" t="s">
        <v>110</v>
      </c>
      <c r="C143" t="s">
        <v>638</v>
      </c>
      <c r="D143">
        <v>25</v>
      </c>
      <c r="E143" s="5">
        <f t="shared" si="2"/>
        <v>68</v>
      </c>
      <c r="F143">
        <v>73</v>
      </c>
      <c r="G143">
        <v>195</v>
      </c>
      <c r="H143" t="s">
        <v>593</v>
      </c>
      <c r="I143" t="s">
        <v>587</v>
      </c>
    </row>
    <row r="144" spans="1:9" x14ac:dyDescent="0.25">
      <c r="A144">
        <v>201569</v>
      </c>
      <c r="B144" t="s">
        <v>240</v>
      </c>
      <c r="C144" t="s">
        <v>41</v>
      </c>
      <c r="D144">
        <v>26</v>
      </c>
      <c r="E144" s="5">
        <f t="shared" si="2"/>
        <v>71</v>
      </c>
      <c r="F144">
        <v>76</v>
      </c>
      <c r="G144">
        <v>215</v>
      </c>
      <c r="H144" t="s">
        <v>677</v>
      </c>
      <c r="I144" t="s">
        <v>587</v>
      </c>
    </row>
    <row r="145" spans="1:9" x14ac:dyDescent="0.25">
      <c r="A145">
        <v>203961</v>
      </c>
      <c r="B145" t="s">
        <v>391</v>
      </c>
      <c r="C145" t="s">
        <v>103</v>
      </c>
      <c r="D145">
        <v>23</v>
      </c>
      <c r="E145" s="5">
        <f t="shared" si="2"/>
        <v>77</v>
      </c>
      <c r="F145">
        <v>82</v>
      </c>
      <c r="G145">
        <v>218</v>
      </c>
      <c r="H145" t="s">
        <v>728</v>
      </c>
      <c r="I145" t="s">
        <v>587</v>
      </c>
    </row>
    <row r="146" spans="1:9" x14ac:dyDescent="0.25">
      <c r="A146">
        <v>203475</v>
      </c>
      <c r="B146" t="s">
        <v>246</v>
      </c>
      <c r="C146" t="s">
        <v>38</v>
      </c>
      <c r="D146">
        <v>24</v>
      </c>
      <c r="E146" s="5">
        <f t="shared" si="2"/>
        <v>71</v>
      </c>
      <c r="F146">
        <v>76</v>
      </c>
      <c r="G146">
        <v>185</v>
      </c>
      <c r="H146" t="s">
        <v>745</v>
      </c>
      <c r="I146" t="s">
        <v>587</v>
      </c>
    </row>
    <row r="147" spans="1:9" x14ac:dyDescent="0.25">
      <c r="A147">
        <v>101141</v>
      </c>
      <c r="B147" t="s">
        <v>290</v>
      </c>
      <c r="C147" t="s">
        <v>62</v>
      </c>
      <c r="D147">
        <v>28</v>
      </c>
      <c r="E147" s="5">
        <f t="shared" si="2"/>
        <v>77</v>
      </c>
      <c r="F147">
        <v>82</v>
      </c>
      <c r="G147">
        <v>235</v>
      </c>
      <c r="H147" t="s">
        <v>586</v>
      </c>
      <c r="I147" t="s">
        <v>604</v>
      </c>
    </row>
    <row r="148" spans="1:9" x14ac:dyDescent="0.25">
      <c r="A148">
        <v>202734</v>
      </c>
      <c r="B148" t="s">
        <v>390</v>
      </c>
      <c r="C148" t="s">
        <v>77</v>
      </c>
      <c r="D148">
        <v>26</v>
      </c>
      <c r="E148" s="5">
        <f t="shared" si="2"/>
        <v>71</v>
      </c>
      <c r="F148">
        <v>76</v>
      </c>
      <c r="G148">
        <v>191</v>
      </c>
      <c r="H148" t="s">
        <v>671</v>
      </c>
      <c r="I148" t="s">
        <v>587</v>
      </c>
    </row>
    <row r="149" spans="1:9" x14ac:dyDescent="0.25">
      <c r="A149">
        <v>203095</v>
      </c>
      <c r="B149" t="s">
        <v>216</v>
      </c>
      <c r="C149" t="s">
        <v>182</v>
      </c>
      <c r="D149">
        <v>22</v>
      </c>
      <c r="E149" s="5">
        <f t="shared" si="2"/>
        <v>74</v>
      </c>
      <c r="F149">
        <v>79</v>
      </c>
      <c r="G149">
        <v>205</v>
      </c>
      <c r="H149" t="s">
        <v>586</v>
      </c>
      <c r="I149" t="s">
        <v>611</v>
      </c>
    </row>
    <row r="150" spans="1:9" x14ac:dyDescent="0.25">
      <c r="A150">
        <v>202323</v>
      </c>
      <c r="B150" t="s">
        <v>515</v>
      </c>
      <c r="C150" t="s">
        <v>89</v>
      </c>
      <c r="D150">
        <v>26</v>
      </c>
      <c r="E150" s="5">
        <f t="shared" si="2"/>
        <v>74</v>
      </c>
      <c r="F150">
        <v>79</v>
      </c>
      <c r="G150">
        <v>220</v>
      </c>
      <c r="H150" t="s">
        <v>664</v>
      </c>
      <c r="I150" t="s">
        <v>587</v>
      </c>
    </row>
    <row r="151" spans="1:9" x14ac:dyDescent="0.25">
      <c r="A151">
        <v>203105</v>
      </c>
      <c r="B151" t="s">
        <v>210</v>
      </c>
      <c r="C151" t="s">
        <v>79</v>
      </c>
      <c r="D151">
        <v>25</v>
      </c>
      <c r="E151" s="5">
        <f t="shared" si="2"/>
        <v>78</v>
      </c>
      <c r="F151">
        <v>83</v>
      </c>
      <c r="G151">
        <v>265</v>
      </c>
      <c r="H151" t="s">
        <v>727</v>
      </c>
      <c r="I151" t="s">
        <v>729</v>
      </c>
    </row>
    <row r="152" spans="1:9" x14ac:dyDescent="0.25">
      <c r="A152">
        <v>101128</v>
      </c>
      <c r="B152" t="s">
        <v>225</v>
      </c>
      <c r="C152" t="s">
        <v>69</v>
      </c>
      <c r="D152">
        <v>34</v>
      </c>
      <c r="E152" s="5">
        <f t="shared" si="2"/>
        <v>74</v>
      </c>
      <c r="F152">
        <v>79</v>
      </c>
      <c r="G152">
        <v>215</v>
      </c>
      <c r="H152" t="s">
        <v>644</v>
      </c>
      <c r="I152" t="s">
        <v>645</v>
      </c>
    </row>
    <row r="153" spans="1:9" x14ac:dyDescent="0.25">
      <c r="A153">
        <v>203128</v>
      </c>
      <c r="B153" t="s">
        <v>42</v>
      </c>
      <c r="C153" t="s">
        <v>43</v>
      </c>
      <c r="D153">
        <v>23</v>
      </c>
      <c r="E153" s="5">
        <f t="shared" si="2"/>
        <v>77</v>
      </c>
      <c r="F153">
        <v>82</v>
      </c>
      <c r="G153">
        <v>240</v>
      </c>
      <c r="H153" t="s">
        <v>586</v>
      </c>
      <c r="I153" t="s">
        <v>604</v>
      </c>
    </row>
    <row r="154" spans="1:9" x14ac:dyDescent="0.25">
      <c r="A154">
        <v>203539</v>
      </c>
      <c r="B154" t="s">
        <v>377</v>
      </c>
      <c r="C154" t="s">
        <v>41</v>
      </c>
      <c r="D154">
        <v>27</v>
      </c>
      <c r="E154" s="5">
        <f t="shared" si="2"/>
        <v>70</v>
      </c>
      <c r="F154">
        <v>75</v>
      </c>
      <c r="G154">
        <v>191</v>
      </c>
      <c r="H154" t="s">
        <v>740</v>
      </c>
      <c r="I154" t="s">
        <v>692</v>
      </c>
    </row>
    <row r="155" spans="1:9" x14ac:dyDescent="0.25">
      <c r="A155">
        <v>202066</v>
      </c>
      <c r="B155" t="s">
        <v>499</v>
      </c>
      <c r="C155" t="s">
        <v>95</v>
      </c>
      <c r="D155">
        <v>29</v>
      </c>
      <c r="E155" s="5">
        <f t="shared" si="2"/>
        <v>73</v>
      </c>
      <c r="F155">
        <v>78</v>
      </c>
      <c r="G155">
        <v>195</v>
      </c>
      <c r="H155" t="s">
        <v>646</v>
      </c>
      <c r="I155" t="s">
        <v>587</v>
      </c>
    </row>
    <row r="156" spans="1:9" x14ac:dyDescent="0.25">
      <c r="A156">
        <v>203914</v>
      </c>
      <c r="B156" t="s">
        <v>261</v>
      </c>
      <c r="C156" t="s">
        <v>38</v>
      </c>
      <c r="D156">
        <v>20</v>
      </c>
      <c r="E156" s="5">
        <f t="shared" si="2"/>
        <v>71</v>
      </c>
      <c r="F156">
        <v>76</v>
      </c>
      <c r="G156">
        <v>210</v>
      </c>
      <c r="H156" t="s">
        <v>606</v>
      </c>
      <c r="I156" t="s">
        <v>587</v>
      </c>
    </row>
    <row r="157" spans="1:9" x14ac:dyDescent="0.25">
      <c r="A157">
        <v>202390</v>
      </c>
      <c r="B157" t="s">
        <v>402</v>
      </c>
      <c r="C157" t="s">
        <v>36</v>
      </c>
      <c r="D157">
        <v>30</v>
      </c>
      <c r="E157" s="5">
        <f t="shared" si="2"/>
        <v>71</v>
      </c>
      <c r="F157">
        <v>76</v>
      </c>
      <c r="G157">
        <v>210</v>
      </c>
      <c r="H157" t="s">
        <v>711</v>
      </c>
      <c r="I157" t="s">
        <v>587</v>
      </c>
    </row>
    <row r="158" spans="1:9" x14ac:dyDescent="0.25">
      <c r="A158">
        <v>201588</v>
      </c>
      <c r="B158" t="s">
        <v>275</v>
      </c>
      <c r="C158" t="s">
        <v>47</v>
      </c>
      <c r="D158">
        <v>29</v>
      </c>
      <c r="E158" s="5">
        <f t="shared" si="2"/>
        <v>70</v>
      </c>
      <c r="F158">
        <v>75</v>
      </c>
      <c r="G158">
        <v>188</v>
      </c>
      <c r="H158" t="s">
        <v>685</v>
      </c>
      <c r="I158" t="s">
        <v>587</v>
      </c>
    </row>
    <row r="159" spans="1:9" x14ac:dyDescent="0.25">
      <c r="A159">
        <v>101123</v>
      </c>
      <c r="B159" t="s">
        <v>247</v>
      </c>
      <c r="C159" t="s">
        <v>638</v>
      </c>
      <c r="D159">
        <v>29</v>
      </c>
      <c r="E159" s="5">
        <f t="shared" si="2"/>
        <v>75</v>
      </c>
      <c r="F159">
        <v>80</v>
      </c>
      <c r="G159">
        <v>210</v>
      </c>
      <c r="H159" t="s">
        <v>586</v>
      </c>
      <c r="I159" t="s">
        <v>587</v>
      </c>
    </row>
    <row r="160" spans="1:9" x14ac:dyDescent="0.25">
      <c r="A160">
        <v>201945</v>
      </c>
      <c r="B160" t="s">
        <v>269</v>
      </c>
      <c r="C160" t="s">
        <v>619</v>
      </c>
      <c r="D160">
        <v>27</v>
      </c>
      <c r="E160" s="5">
        <f t="shared" si="2"/>
        <v>72</v>
      </c>
      <c r="F160">
        <v>77</v>
      </c>
      <c r="G160">
        <v>215</v>
      </c>
      <c r="H160" t="s">
        <v>594</v>
      </c>
      <c r="I160" t="s">
        <v>587</v>
      </c>
    </row>
    <row r="161" spans="1:9" x14ac:dyDescent="0.25">
      <c r="A161">
        <v>2222</v>
      </c>
      <c r="B161" t="s">
        <v>529</v>
      </c>
      <c r="C161" t="s">
        <v>89</v>
      </c>
      <c r="D161">
        <v>32</v>
      </c>
      <c r="E161" s="5">
        <f t="shared" si="2"/>
        <v>74</v>
      </c>
      <c r="F161">
        <v>79</v>
      </c>
      <c r="G161">
        <v>220</v>
      </c>
      <c r="H161" t="s">
        <v>608</v>
      </c>
      <c r="I161" t="s">
        <v>587</v>
      </c>
    </row>
    <row r="162" spans="1:9" x14ac:dyDescent="0.25">
      <c r="A162">
        <v>203507</v>
      </c>
      <c r="B162" t="s">
        <v>61</v>
      </c>
      <c r="C162" t="s">
        <v>62</v>
      </c>
      <c r="D162">
        <v>20</v>
      </c>
      <c r="E162" s="5">
        <f t="shared" si="2"/>
        <v>78</v>
      </c>
      <c r="F162">
        <v>83</v>
      </c>
      <c r="G162">
        <v>217</v>
      </c>
      <c r="H162" t="s">
        <v>586</v>
      </c>
      <c r="I162" t="s">
        <v>732</v>
      </c>
    </row>
    <row r="163" spans="1:9" x14ac:dyDescent="0.25">
      <c r="A163">
        <v>203540</v>
      </c>
      <c r="B163" t="s">
        <v>755</v>
      </c>
      <c r="C163" t="s">
        <v>89</v>
      </c>
      <c r="D163">
        <v>27</v>
      </c>
      <c r="E163" s="5">
        <f t="shared" si="2"/>
        <v>75</v>
      </c>
      <c r="F163">
        <v>80</v>
      </c>
      <c r="G163">
        <v>215</v>
      </c>
      <c r="H163" t="s">
        <v>586</v>
      </c>
      <c r="I163" t="s">
        <v>653</v>
      </c>
    </row>
    <row r="164" spans="1:9" x14ac:dyDescent="0.25">
      <c r="A164">
        <v>201175</v>
      </c>
      <c r="B164" t="s">
        <v>178</v>
      </c>
      <c r="C164" t="s">
        <v>84</v>
      </c>
      <c r="D164">
        <v>29</v>
      </c>
      <c r="E164" s="5">
        <f t="shared" si="2"/>
        <v>76</v>
      </c>
      <c r="F164">
        <v>81</v>
      </c>
      <c r="G164">
        <v>289</v>
      </c>
      <c r="H164" t="s">
        <v>646</v>
      </c>
      <c r="I164" t="s">
        <v>587</v>
      </c>
    </row>
    <row r="165" spans="1:9" x14ac:dyDescent="0.25">
      <c r="A165">
        <v>203318</v>
      </c>
      <c r="B165" t="s">
        <v>741</v>
      </c>
      <c r="C165" t="s">
        <v>95</v>
      </c>
      <c r="D165">
        <v>24</v>
      </c>
      <c r="E165" s="5">
        <f t="shared" si="2"/>
        <v>73</v>
      </c>
      <c r="F165">
        <v>78</v>
      </c>
      <c r="G165">
        <v>206</v>
      </c>
      <c r="H165" t="s">
        <v>622</v>
      </c>
      <c r="I165" t="s">
        <v>587</v>
      </c>
    </row>
    <row r="166" spans="1:9" x14ac:dyDescent="0.25">
      <c r="A166">
        <v>203922</v>
      </c>
      <c r="B166" t="s">
        <v>452</v>
      </c>
      <c r="C166" t="s">
        <v>43</v>
      </c>
      <c r="D166">
        <v>21</v>
      </c>
      <c r="E166" s="5">
        <f t="shared" si="2"/>
        <v>74</v>
      </c>
      <c r="F166">
        <v>79</v>
      </c>
      <c r="G166">
        <v>222</v>
      </c>
      <c r="H166" t="s">
        <v>603</v>
      </c>
      <c r="I166" t="s">
        <v>587</v>
      </c>
    </row>
    <row r="167" spans="1:9" x14ac:dyDescent="0.25">
      <c r="A167">
        <v>201609</v>
      </c>
      <c r="B167" t="s">
        <v>192</v>
      </c>
      <c r="C167" t="s">
        <v>55</v>
      </c>
      <c r="D167">
        <v>29</v>
      </c>
      <c r="E167" s="5">
        <f t="shared" si="2"/>
        <v>70</v>
      </c>
      <c r="F167">
        <v>75</v>
      </c>
      <c r="G167">
        <v>190</v>
      </c>
      <c r="H167" t="s">
        <v>586</v>
      </c>
      <c r="I167" t="s">
        <v>637</v>
      </c>
    </row>
    <row r="168" spans="1:9" x14ac:dyDescent="0.25">
      <c r="A168">
        <v>202330</v>
      </c>
      <c r="B168" t="s">
        <v>267</v>
      </c>
      <c r="C168" t="s">
        <v>99</v>
      </c>
      <c r="D168">
        <v>25</v>
      </c>
      <c r="E168" s="5">
        <f t="shared" si="2"/>
        <v>75</v>
      </c>
      <c r="F168">
        <v>80</v>
      </c>
      <c r="G168">
        <v>225</v>
      </c>
      <c r="H168" t="s">
        <v>702</v>
      </c>
      <c r="I168" t="s">
        <v>587</v>
      </c>
    </row>
    <row r="169" spans="1:9" x14ac:dyDescent="0.25">
      <c r="A169">
        <v>203476</v>
      </c>
      <c r="B169" t="s">
        <v>187</v>
      </c>
      <c r="C169" t="s">
        <v>36</v>
      </c>
      <c r="D169">
        <v>25</v>
      </c>
      <c r="E169" s="5">
        <f t="shared" si="2"/>
        <v>78</v>
      </c>
      <c r="F169">
        <v>83</v>
      </c>
      <c r="G169">
        <v>233</v>
      </c>
      <c r="H169" t="s">
        <v>644</v>
      </c>
      <c r="I169" t="s">
        <v>746</v>
      </c>
    </row>
    <row r="170" spans="1:9" x14ac:dyDescent="0.25">
      <c r="A170">
        <v>203511</v>
      </c>
      <c r="B170" t="s">
        <v>303</v>
      </c>
      <c r="C170" t="s">
        <v>99</v>
      </c>
      <c r="D170">
        <v>21</v>
      </c>
      <c r="E170" s="5">
        <f t="shared" si="2"/>
        <v>77</v>
      </c>
      <c r="F170">
        <v>82</v>
      </c>
      <c r="G170">
        <v>232</v>
      </c>
      <c r="H170" t="s">
        <v>597</v>
      </c>
      <c r="I170" t="s">
        <v>587</v>
      </c>
    </row>
    <row r="171" spans="1:9" x14ac:dyDescent="0.25">
      <c r="A171">
        <v>202328</v>
      </c>
      <c r="B171" t="s">
        <v>389</v>
      </c>
      <c r="C171" t="s">
        <v>65</v>
      </c>
      <c r="D171">
        <v>24</v>
      </c>
      <c r="E171" s="5">
        <f t="shared" si="2"/>
        <v>78</v>
      </c>
      <c r="F171">
        <v>83</v>
      </c>
      <c r="G171">
        <v>250</v>
      </c>
      <c r="H171" t="s">
        <v>665</v>
      </c>
      <c r="I171" t="s">
        <v>587</v>
      </c>
    </row>
    <row r="172" spans="1:9" x14ac:dyDescent="0.25">
      <c r="A172">
        <v>202962</v>
      </c>
      <c r="B172" t="s">
        <v>478</v>
      </c>
      <c r="C172" t="s">
        <v>51</v>
      </c>
      <c r="D172">
        <v>24</v>
      </c>
      <c r="E172" s="5">
        <f t="shared" si="2"/>
        <v>77</v>
      </c>
      <c r="F172">
        <v>82</v>
      </c>
      <c r="G172">
        <v>250</v>
      </c>
      <c r="H172" t="s">
        <v>703</v>
      </c>
      <c r="I172" t="s">
        <v>587</v>
      </c>
    </row>
    <row r="173" spans="1:9" x14ac:dyDescent="0.25">
      <c r="A173">
        <v>201880</v>
      </c>
      <c r="B173" t="s">
        <v>489</v>
      </c>
      <c r="C173" t="s">
        <v>137</v>
      </c>
      <c r="D173">
        <v>29</v>
      </c>
      <c r="E173" s="5">
        <f t="shared" si="2"/>
        <v>78</v>
      </c>
      <c r="F173">
        <v>83</v>
      </c>
      <c r="G173">
        <v>260</v>
      </c>
      <c r="H173" t="s">
        <v>631</v>
      </c>
      <c r="I173" t="s">
        <v>587</v>
      </c>
    </row>
    <row r="174" spans="1:9" x14ac:dyDescent="0.25">
      <c r="A174">
        <v>202349</v>
      </c>
      <c r="B174" t="s">
        <v>520</v>
      </c>
      <c r="C174" t="s">
        <v>137</v>
      </c>
      <c r="D174">
        <v>28</v>
      </c>
      <c r="E174" s="5">
        <f t="shared" si="2"/>
        <v>73</v>
      </c>
      <c r="F174">
        <v>78</v>
      </c>
      <c r="G174">
        <v>200</v>
      </c>
      <c r="H174" t="s">
        <v>627</v>
      </c>
      <c r="I174" t="s">
        <v>707</v>
      </c>
    </row>
    <row r="175" spans="1:9" x14ac:dyDescent="0.25">
      <c r="A175">
        <v>203084</v>
      </c>
      <c r="B175" t="s">
        <v>82</v>
      </c>
      <c r="C175" t="s">
        <v>79</v>
      </c>
      <c r="D175">
        <v>22</v>
      </c>
      <c r="E175" s="5">
        <f t="shared" si="2"/>
        <v>75</v>
      </c>
      <c r="F175">
        <v>80</v>
      </c>
      <c r="G175">
        <v>225</v>
      </c>
      <c r="H175" t="s">
        <v>590</v>
      </c>
      <c r="I175" t="s">
        <v>587</v>
      </c>
    </row>
    <row r="176" spans="1:9" x14ac:dyDescent="0.25">
      <c r="A176">
        <v>202355</v>
      </c>
      <c r="B176" t="s">
        <v>537</v>
      </c>
      <c r="C176" t="s">
        <v>55</v>
      </c>
      <c r="D176">
        <v>25</v>
      </c>
      <c r="E176" s="5">
        <f t="shared" si="2"/>
        <v>79</v>
      </c>
      <c r="F176">
        <v>84</v>
      </c>
      <c r="G176">
        <v>265</v>
      </c>
      <c r="H176" t="s">
        <v>708</v>
      </c>
      <c r="I176" t="s">
        <v>587</v>
      </c>
    </row>
    <row r="177" spans="1:9" x14ac:dyDescent="0.25">
      <c r="A177">
        <v>2045</v>
      </c>
      <c r="B177" t="s">
        <v>514</v>
      </c>
      <c r="C177" t="s">
        <v>84</v>
      </c>
      <c r="D177">
        <v>36</v>
      </c>
      <c r="E177" s="5">
        <f t="shared" si="2"/>
        <v>77</v>
      </c>
      <c r="F177">
        <v>82</v>
      </c>
      <c r="G177">
        <v>220</v>
      </c>
      <c r="H177" t="s">
        <v>586</v>
      </c>
      <c r="I177" t="s">
        <v>604</v>
      </c>
    </row>
    <row r="178" spans="1:9" x14ac:dyDescent="0.25">
      <c r="A178">
        <v>203156</v>
      </c>
      <c r="B178" t="s">
        <v>474</v>
      </c>
      <c r="C178" t="s">
        <v>43</v>
      </c>
      <c r="D178">
        <v>25</v>
      </c>
      <c r="E178" s="5">
        <f t="shared" si="2"/>
        <v>77</v>
      </c>
      <c r="F178">
        <v>82</v>
      </c>
      <c r="G178">
        <v>248</v>
      </c>
      <c r="H178" t="s">
        <v>665</v>
      </c>
      <c r="I178" t="s">
        <v>587</v>
      </c>
    </row>
    <row r="179" spans="1:9" x14ac:dyDescent="0.25">
      <c r="A179">
        <v>201611</v>
      </c>
      <c r="B179" t="s">
        <v>526</v>
      </c>
      <c r="C179" t="s">
        <v>55</v>
      </c>
      <c r="D179">
        <v>27</v>
      </c>
      <c r="E179" s="5">
        <f t="shared" si="2"/>
        <v>73</v>
      </c>
      <c r="F179">
        <v>78</v>
      </c>
      <c r="G179">
        <v>235</v>
      </c>
      <c r="H179" t="s">
        <v>676</v>
      </c>
      <c r="I179" t="s">
        <v>587</v>
      </c>
    </row>
    <row r="180" spans="1:9" x14ac:dyDescent="0.25">
      <c r="A180">
        <v>203138</v>
      </c>
      <c r="B180" t="s">
        <v>506</v>
      </c>
      <c r="C180" t="s">
        <v>43</v>
      </c>
      <c r="D180">
        <v>24</v>
      </c>
      <c r="E180" s="5">
        <f t="shared" si="2"/>
        <v>75</v>
      </c>
      <c r="F180">
        <v>80</v>
      </c>
      <c r="G180">
        <v>206</v>
      </c>
      <c r="H180" t="s">
        <v>665</v>
      </c>
      <c r="I180" t="s">
        <v>587</v>
      </c>
    </row>
    <row r="181" spans="1:9" x14ac:dyDescent="0.25">
      <c r="A181">
        <v>203546</v>
      </c>
      <c r="B181" t="s">
        <v>153</v>
      </c>
      <c r="C181" t="s">
        <v>38</v>
      </c>
      <c r="D181">
        <v>24</v>
      </c>
      <c r="E181" s="5">
        <f t="shared" si="2"/>
        <v>70</v>
      </c>
      <c r="F181">
        <v>75</v>
      </c>
      <c r="G181">
        <v>180</v>
      </c>
      <c r="H181" t="s">
        <v>758</v>
      </c>
      <c r="I181" t="s">
        <v>587</v>
      </c>
    </row>
    <row r="182" spans="1:9" x14ac:dyDescent="0.25">
      <c r="A182">
        <v>101133</v>
      </c>
      <c r="B182" t="s">
        <v>355</v>
      </c>
      <c r="C182" t="s">
        <v>47</v>
      </c>
      <c r="D182">
        <v>28</v>
      </c>
      <c r="E182" s="5">
        <f t="shared" si="2"/>
        <v>78</v>
      </c>
      <c r="F182">
        <v>83</v>
      </c>
      <c r="G182">
        <v>250</v>
      </c>
      <c r="H182" t="s">
        <v>586</v>
      </c>
      <c r="I182" t="s">
        <v>611</v>
      </c>
    </row>
    <row r="183" spans="1:9" x14ac:dyDescent="0.25">
      <c r="A183">
        <v>202697</v>
      </c>
      <c r="B183" t="s">
        <v>472</v>
      </c>
      <c r="C183" t="s">
        <v>53</v>
      </c>
      <c r="D183">
        <v>24</v>
      </c>
      <c r="E183" s="5">
        <f t="shared" si="2"/>
        <v>72</v>
      </c>
      <c r="F183">
        <v>77</v>
      </c>
      <c r="G183">
        <v>220</v>
      </c>
      <c r="H183" t="s">
        <v>622</v>
      </c>
      <c r="I183" t="s">
        <v>587</v>
      </c>
    </row>
    <row r="184" spans="1:9" x14ac:dyDescent="0.25">
      <c r="A184">
        <v>203477</v>
      </c>
      <c r="B184" t="s">
        <v>141</v>
      </c>
      <c r="C184" t="s">
        <v>43</v>
      </c>
      <c r="D184">
        <v>24</v>
      </c>
      <c r="E184" s="5">
        <f t="shared" si="2"/>
        <v>67</v>
      </c>
      <c r="F184">
        <v>72</v>
      </c>
      <c r="G184">
        <v>201</v>
      </c>
      <c r="H184" t="s">
        <v>747</v>
      </c>
      <c r="I184" t="s">
        <v>587</v>
      </c>
    </row>
    <row r="185" spans="1:9" x14ac:dyDescent="0.25">
      <c r="A185">
        <v>202738</v>
      </c>
      <c r="B185" t="s">
        <v>501</v>
      </c>
      <c r="C185" t="s">
        <v>89</v>
      </c>
      <c r="D185">
        <v>26</v>
      </c>
      <c r="E185" s="5">
        <f t="shared" si="2"/>
        <v>64</v>
      </c>
      <c r="F185">
        <v>69</v>
      </c>
      <c r="G185">
        <v>185</v>
      </c>
      <c r="H185" t="s">
        <v>643</v>
      </c>
      <c r="I185" t="s">
        <v>587</v>
      </c>
    </row>
    <row r="186" spans="1:9" x14ac:dyDescent="0.25">
      <c r="A186">
        <v>202397</v>
      </c>
      <c r="B186" t="s">
        <v>479</v>
      </c>
      <c r="C186" t="s">
        <v>43</v>
      </c>
      <c r="D186">
        <v>26</v>
      </c>
      <c r="E186" s="5">
        <f t="shared" si="2"/>
        <v>67</v>
      </c>
      <c r="F186">
        <v>72</v>
      </c>
      <c r="G186">
        <v>175</v>
      </c>
      <c r="H186" t="s">
        <v>588</v>
      </c>
      <c r="I186" t="s">
        <v>587</v>
      </c>
    </row>
    <row r="187" spans="1:9" x14ac:dyDescent="0.25">
      <c r="A187">
        <v>2747</v>
      </c>
      <c r="B187" t="s">
        <v>480</v>
      </c>
      <c r="C187" t="s">
        <v>53</v>
      </c>
      <c r="D187">
        <v>29</v>
      </c>
      <c r="E187" s="5">
        <f t="shared" si="2"/>
        <v>73</v>
      </c>
      <c r="F187">
        <v>78</v>
      </c>
      <c r="G187">
        <v>225</v>
      </c>
      <c r="H187" t="s">
        <v>586</v>
      </c>
      <c r="I187" t="s">
        <v>587</v>
      </c>
    </row>
    <row r="188" spans="1:9" x14ac:dyDescent="0.25">
      <c r="A188">
        <v>203913</v>
      </c>
      <c r="B188" t="s">
        <v>122</v>
      </c>
      <c r="C188" t="s">
        <v>107</v>
      </c>
      <c r="D188">
        <v>22</v>
      </c>
      <c r="E188" s="5">
        <f t="shared" si="2"/>
        <v>72</v>
      </c>
      <c r="F188">
        <v>77</v>
      </c>
      <c r="G188">
        <v>214</v>
      </c>
      <c r="H188" t="s">
        <v>693</v>
      </c>
      <c r="I188" t="s">
        <v>587</v>
      </c>
    </row>
    <row r="189" spans="1:9" x14ac:dyDescent="0.25">
      <c r="A189">
        <v>203953</v>
      </c>
      <c r="B189" t="s">
        <v>420</v>
      </c>
      <c r="C189" t="s">
        <v>62</v>
      </c>
      <c r="D189">
        <v>20</v>
      </c>
      <c r="E189" s="5">
        <f t="shared" si="2"/>
        <v>75</v>
      </c>
      <c r="F189">
        <v>80</v>
      </c>
      <c r="G189">
        <v>240</v>
      </c>
      <c r="H189" t="s">
        <v>594</v>
      </c>
      <c r="I189" t="s">
        <v>587</v>
      </c>
    </row>
    <row r="190" spans="1:9" x14ac:dyDescent="0.25">
      <c r="A190">
        <v>204022</v>
      </c>
      <c r="B190" t="s">
        <v>160</v>
      </c>
      <c r="C190" t="s">
        <v>99</v>
      </c>
      <c r="D190">
        <v>24</v>
      </c>
      <c r="E190" s="5">
        <f t="shared" si="2"/>
        <v>76</v>
      </c>
      <c r="F190">
        <v>81</v>
      </c>
      <c r="G190">
        <v>246</v>
      </c>
      <c r="H190" t="s">
        <v>766</v>
      </c>
      <c r="I190" t="s">
        <v>587</v>
      </c>
    </row>
    <row r="191" spans="1:9" x14ac:dyDescent="0.25">
      <c r="A191">
        <v>203109</v>
      </c>
      <c r="B191" t="s">
        <v>167</v>
      </c>
      <c r="C191" t="s">
        <v>89</v>
      </c>
      <c r="D191">
        <v>24</v>
      </c>
      <c r="E191" s="5">
        <f t="shared" si="2"/>
        <v>73</v>
      </c>
      <c r="F191">
        <v>78</v>
      </c>
      <c r="G191">
        <v>235</v>
      </c>
      <c r="H191" t="s">
        <v>623</v>
      </c>
      <c r="I191" t="s">
        <v>587</v>
      </c>
    </row>
    <row r="192" spans="1:9" x14ac:dyDescent="0.25">
      <c r="A192">
        <v>203960</v>
      </c>
      <c r="B192" t="s">
        <v>464</v>
      </c>
      <c r="C192" t="s">
        <v>43</v>
      </c>
      <c r="D192">
        <v>22</v>
      </c>
      <c r="E192" s="5">
        <f t="shared" si="2"/>
        <v>76</v>
      </c>
      <c r="F192">
        <v>81</v>
      </c>
      <c r="G192">
        <v>214</v>
      </c>
      <c r="H192" t="s">
        <v>725</v>
      </c>
      <c r="I192" t="s">
        <v>587</v>
      </c>
    </row>
    <row r="193" spans="1:9" x14ac:dyDescent="0.25">
      <c r="A193">
        <v>203479</v>
      </c>
      <c r="B193" t="s">
        <v>218</v>
      </c>
      <c r="C193" t="s">
        <v>38</v>
      </c>
      <c r="D193">
        <v>23</v>
      </c>
      <c r="E193" s="5">
        <f t="shared" si="2"/>
        <v>72</v>
      </c>
      <c r="F193">
        <v>77</v>
      </c>
      <c r="G193">
        <v>191</v>
      </c>
      <c r="H193" t="s">
        <v>719</v>
      </c>
      <c r="I193" t="s">
        <v>587</v>
      </c>
    </row>
    <row r="194" spans="1:9" x14ac:dyDescent="0.25">
      <c r="A194">
        <v>2037</v>
      </c>
      <c r="B194" t="s">
        <v>166</v>
      </c>
      <c r="C194" t="s">
        <v>84</v>
      </c>
      <c r="D194">
        <v>35</v>
      </c>
      <c r="E194" s="5">
        <f t="shared" ref="E194:E257" si="3">(F194-5)</f>
        <v>72</v>
      </c>
      <c r="F194">
        <v>77</v>
      </c>
      <c r="G194">
        <v>200</v>
      </c>
      <c r="H194" t="s">
        <v>603</v>
      </c>
      <c r="I194" t="s">
        <v>587</v>
      </c>
    </row>
    <row r="195" spans="1:9" x14ac:dyDescent="0.25">
      <c r="A195">
        <v>2749</v>
      </c>
      <c r="B195" t="s">
        <v>403</v>
      </c>
      <c r="C195" t="s">
        <v>38</v>
      </c>
      <c r="D195">
        <v>33</v>
      </c>
      <c r="E195" s="5">
        <f t="shared" si="3"/>
        <v>67</v>
      </c>
      <c r="F195">
        <v>72</v>
      </c>
      <c r="G195">
        <v>190</v>
      </c>
      <c r="H195" t="s">
        <v>634</v>
      </c>
      <c r="I195" t="s">
        <v>587</v>
      </c>
    </row>
    <row r="196" spans="1:9" x14ac:dyDescent="0.25">
      <c r="A196">
        <v>203516</v>
      </c>
      <c r="B196" t="s">
        <v>204</v>
      </c>
      <c r="C196" t="s">
        <v>55</v>
      </c>
      <c r="D196">
        <v>24</v>
      </c>
      <c r="E196" s="5">
        <f t="shared" si="3"/>
        <v>74</v>
      </c>
      <c r="F196">
        <v>79</v>
      </c>
      <c r="G196">
        <v>208</v>
      </c>
      <c r="H196" t="s">
        <v>754</v>
      </c>
      <c r="I196" t="s">
        <v>587</v>
      </c>
    </row>
    <row r="197" spans="1:9" x14ac:dyDescent="0.25">
      <c r="A197">
        <v>201935</v>
      </c>
      <c r="B197" t="s">
        <v>258</v>
      </c>
      <c r="C197" t="s">
        <v>69</v>
      </c>
      <c r="D197">
        <v>25</v>
      </c>
      <c r="E197" s="5">
        <f t="shared" si="3"/>
        <v>72</v>
      </c>
      <c r="F197">
        <v>77</v>
      </c>
      <c r="G197">
        <v>225</v>
      </c>
      <c r="H197" t="s">
        <v>690</v>
      </c>
      <c r="I197" t="s">
        <v>587</v>
      </c>
    </row>
    <row r="198" spans="1:9" x14ac:dyDescent="0.25">
      <c r="A198">
        <v>201949</v>
      </c>
      <c r="B198" t="s">
        <v>306</v>
      </c>
      <c r="C198" t="s">
        <v>137</v>
      </c>
      <c r="D198">
        <v>28</v>
      </c>
      <c r="E198" s="5">
        <f t="shared" si="3"/>
        <v>76</v>
      </c>
      <c r="F198">
        <v>81</v>
      </c>
      <c r="G198">
        <v>250</v>
      </c>
      <c r="H198" t="s">
        <v>588</v>
      </c>
      <c r="I198" t="s">
        <v>587</v>
      </c>
    </row>
    <row r="199" spans="1:9" x14ac:dyDescent="0.25">
      <c r="A199">
        <v>2592</v>
      </c>
      <c r="B199" t="s">
        <v>312</v>
      </c>
      <c r="C199" t="s">
        <v>53</v>
      </c>
      <c r="D199">
        <v>34</v>
      </c>
      <c r="E199" s="5">
        <f t="shared" si="3"/>
        <v>75</v>
      </c>
      <c r="F199">
        <v>80</v>
      </c>
      <c r="G199">
        <v>215</v>
      </c>
      <c r="H199" t="s">
        <v>616</v>
      </c>
      <c r="I199" t="s">
        <v>587</v>
      </c>
    </row>
    <row r="200" spans="1:9" x14ac:dyDescent="0.25">
      <c r="A200">
        <v>203949</v>
      </c>
      <c r="B200" t="s">
        <v>366</v>
      </c>
      <c r="C200" t="s">
        <v>79</v>
      </c>
      <c r="D200">
        <v>22</v>
      </c>
      <c r="E200" s="5">
        <f t="shared" si="3"/>
        <v>76</v>
      </c>
      <c r="F200">
        <v>81</v>
      </c>
      <c r="G200">
        <v>230</v>
      </c>
      <c r="H200" t="s">
        <v>590</v>
      </c>
      <c r="I200" t="s">
        <v>587</v>
      </c>
    </row>
    <row r="201" spans="1:9" x14ac:dyDescent="0.25">
      <c r="A201">
        <v>203923</v>
      </c>
      <c r="B201" t="s">
        <v>554</v>
      </c>
      <c r="C201" t="s">
        <v>89</v>
      </c>
      <c r="D201">
        <v>19</v>
      </c>
      <c r="E201" s="5">
        <f t="shared" si="3"/>
        <v>73</v>
      </c>
      <c r="F201">
        <v>78</v>
      </c>
      <c r="G201">
        <v>215</v>
      </c>
      <c r="H201" t="s">
        <v>593</v>
      </c>
      <c r="I201" t="s">
        <v>587</v>
      </c>
    </row>
    <row r="202" spans="1:9" x14ac:dyDescent="0.25">
      <c r="A202">
        <v>203210</v>
      </c>
      <c r="B202" t="s">
        <v>248</v>
      </c>
      <c r="C202" t="s">
        <v>31</v>
      </c>
      <c r="D202">
        <v>24</v>
      </c>
      <c r="E202" s="5">
        <f t="shared" si="3"/>
        <v>75</v>
      </c>
      <c r="F202">
        <v>80</v>
      </c>
      <c r="G202">
        <v>230</v>
      </c>
      <c r="H202" t="s">
        <v>608</v>
      </c>
      <c r="I202" t="s">
        <v>587</v>
      </c>
    </row>
    <row r="203" spans="1:9" x14ac:dyDescent="0.25">
      <c r="A203">
        <v>2457</v>
      </c>
      <c r="B203" t="s">
        <v>419</v>
      </c>
      <c r="C203" t="s">
        <v>619</v>
      </c>
      <c r="D203">
        <v>35</v>
      </c>
      <c r="E203" s="5">
        <f t="shared" si="3"/>
        <v>68</v>
      </c>
      <c r="F203">
        <v>73</v>
      </c>
      <c r="G203">
        <v>185</v>
      </c>
      <c r="H203" t="s">
        <v>607</v>
      </c>
      <c r="I203" t="s">
        <v>587</v>
      </c>
    </row>
    <row r="204" spans="1:9" x14ac:dyDescent="0.25">
      <c r="A204">
        <v>203099</v>
      </c>
      <c r="B204" t="s">
        <v>169</v>
      </c>
      <c r="C204" t="s">
        <v>84</v>
      </c>
      <c r="D204">
        <v>23</v>
      </c>
      <c r="E204" s="5">
        <f t="shared" si="3"/>
        <v>71</v>
      </c>
      <c r="F204">
        <v>76</v>
      </c>
      <c r="G204">
        <v>195</v>
      </c>
      <c r="H204" t="s">
        <v>728</v>
      </c>
      <c r="I204" t="s">
        <v>587</v>
      </c>
    </row>
    <row r="205" spans="1:9" x14ac:dyDescent="0.25">
      <c r="A205">
        <v>201162</v>
      </c>
      <c r="B205" t="s">
        <v>197</v>
      </c>
      <c r="C205" t="s">
        <v>62</v>
      </c>
      <c r="D205">
        <v>29</v>
      </c>
      <c r="E205" s="5">
        <f t="shared" si="3"/>
        <v>74</v>
      </c>
      <c r="F205">
        <v>79</v>
      </c>
      <c r="G205">
        <v>225</v>
      </c>
      <c r="H205" t="s">
        <v>669</v>
      </c>
      <c r="I205" t="s">
        <v>587</v>
      </c>
    </row>
    <row r="206" spans="1:9" x14ac:dyDescent="0.25">
      <c r="A206">
        <v>203096</v>
      </c>
      <c r="B206" t="s">
        <v>494</v>
      </c>
      <c r="C206" t="s">
        <v>89</v>
      </c>
      <c r="D206">
        <v>23</v>
      </c>
      <c r="E206" s="5">
        <f t="shared" si="3"/>
        <v>76</v>
      </c>
      <c r="F206">
        <v>81</v>
      </c>
      <c r="G206">
        <v>260</v>
      </c>
      <c r="H206" t="s">
        <v>664</v>
      </c>
      <c r="I206" t="s">
        <v>587</v>
      </c>
    </row>
    <row r="207" spans="1:9" x14ac:dyDescent="0.25">
      <c r="A207">
        <v>203950</v>
      </c>
      <c r="B207" t="s">
        <v>491</v>
      </c>
      <c r="C207" t="s">
        <v>31</v>
      </c>
      <c r="D207">
        <v>21</v>
      </c>
      <c r="E207" s="5">
        <f t="shared" si="3"/>
        <v>76</v>
      </c>
      <c r="F207">
        <v>81</v>
      </c>
      <c r="G207">
        <v>263</v>
      </c>
      <c r="H207" t="s">
        <v>675</v>
      </c>
      <c r="I207" t="s">
        <v>587</v>
      </c>
    </row>
    <row r="208" spans="1:9" x14ac:dyDescent="0.25">
      <c r="A208">
        <v>101127</v>
      </c>
      <c r="B208" t="s">
        <v>293</v>
      </c>
      <c r="C208" t="s">
        <v>598</v>
      </c>
      <c r="D208">
        <v>31</v>
      </c>
      <c r="E208" s="5">
        <f t="shared" si="3"/>
        <v>70</v>
      </c>
      <c r="F208">
        <v>75</v>
      </c>
      <c r="G208">
        <v>200</v>
      </c>
      <c r="H208" t="s">
        <v>622</v>
      </c>
      <c r="I208" t="s">
        <v>587</v>
      </c>
    </row>
    <row r="209" spans="1:9" x14ac:dyDescent="0.25">
      <c r="A209">
        <v>101131</v>
      </c>
      <c r="B209" t="s">
        <v>363</v>
      </c>
      <c r="C209" t="s">
        <v>619</v>
      </c>
      <c r="D209">
        <v>32</v>
      </c>
      <c r="E209" s="5">
        <f t="shared" si="3"/>
        <v>74</v>
      </c>
      <c r="F209">
        <v>79</v>
      </c>
      <c r="G209">
        <v>260</v>
      </c>
      <c r="H209" t="s">
        <v>601</v>
      </c>
      <c r="I209" t="s">
        <v>587</v>
      </c>
    </row>
    <row r="210" spans="1:9" x14ac:dyDescent="0.25">
      <c r="A210">
        <v>2202</v>
      </c>
      <c r="B210" t="s">
        <v>447</v>
      </c>
      <c r="C210" t="s">
        <v>43</v>
      </c>
      <c r="D210">
        <v>34</v>
      </c>
      <c r="E210" s="5">
        <f t="shared" si="3"/>
        <v>73</v>
      </c>
      <c r="F210">
        <v>78</v>
      </c>
      <c r="G210">
        <v>225</v>
      </c>
      <c r="H210" t="s">
        <v>606</v>
      </c>
      <c r="I210" t="s">
        <v>587</v>
      </c>
    </row>
    <row r="211" spans="1:9" x14ac:dyDescent="0.25">
      <c r="A211">
        <v>201160</v>
      </c>
      <c r="B211" t="s">
        <v>481</v>
      </c>
      <c r="C211" t="s">
        <v>28</v>
      </c>
      <c r="D211">
        <v>29</v>
      </c>
      <c r="E211" s="5">
        <f t="shared" si="3"/>
        <v>79</v>
      </c>
      <c r="F211">
        <v>84</v>
      </c>
      <c r="G211">
        <v>245</v>
      </c>
      <c r="H211" t="s">
        <v>668</v>
      </c>
      <c r="I211" t="s">
        <v>587</v>
      </c>
    </row>
    <row r="212" spans="1:9" x14ac:dyDescent="0.25">
      <c r="A212">
        <v>1891</v>
      </c>
      <c r="B212" t="s">
        <v>500</v>
      </c>
      <c r="C212" t="s">
        <v>69</v>
      </c>
      <c r="D212">
        <v>37</v>
      </c>
      <c r="E212" s="5">
        <f t="shared" si="3"/>
        <v>69</v>
      </c>
      <c r="F212">
        <v>74</v>
      </c>
      <c r="G212">
        <v>185</v>
      </c>
      <c r="H212" t="s">
        <v>597</v>
      </c>
      <c r="I212" t="s">
        <v>587</v>
      </c>
    </row>
    <row r="213" spans="1:9" x14ac:dyDescent="0.25">
      <c r="A213">
        <v>201574</v>
      </c>
      <c r="B213" t="s">
        <v>507</v>
      </c>
      <c r="C213" t="s">
        <v>103</v>
      </c>
      <c r="D213">
        <v>28</v>
      </c>
      <c r="E213" s="5">
        <f t="shared" si="3"/>
        <v>78</v>
      </c>
      <c r="F213">
        <v>83</v>
      </c>
      <c r="G213">
        <v>250</v>
      </c>
      <c r="H213" t="s">
        <v>679</v>
      </c>
      <c r="I213" t="s">
        <v>587</v>
      </c>
    </row>
    <row r="214" spans="1:9" x14ac:dyDescent="0.25">
      <c r="A214">
        <v>201580</v>
      </c>
      <c r="B214" t="s">
        <v>372</v>
      </c>
      <c r="C214" t="s">
        <v>43</v>
      </c>
      <c r="D214">
        <v>27</v>
      </c>
      <c r="E214" s="5">
        <f t="shared" si="3"/>
        <v>79</v>
      </c>
      <c r="F214">
        <v>84</v>
      </c>
      <c r="G214">
        <v>270</v>
      </c>
      <c r="H214" t="s">
        <v>672</v>
      </c>
      <c r="I214" t="s">
        <v>587</v>
      </c>
    </row>
    <row r="215" spans="1:9" x14ac:dyDescent="0.25">
      <c r="A215">
        <v>202399</v>
      </c>
      <c r="B215" t="s">
        <v>35</v>
      </c>
      <c r="C215" t="s">
        <v>36</v>
      </c>
      <c r="D215">
        <v>29</v>
      </c>
      <c r="E215" s="5">
        <f t="shared" si="3"/>
        <v>74</v>
      </c>
      <c r="F215">
        <v>79</v>
      </c>
      <c r="G215">
        <v>245</v>
      </c>
      <c r="H215" t="s">
        <v>615</v>
      </c>
      <c r="I215" t="s">
        <v>587</v>
      </c>
    </row>
    <row r="216" spans="1:9" x14ac:dyDescent="0.25">
      <c r="A216">
        <v>201965</v>
      </c>
      <c r="B216" t="s">
        <v>74</v>
      </c>
      <c r="C216" t="s">
        <v>59</v>
      </c>
      <c r="D216">
        <v>28</v>
      </c>
      <c r="E216" s="5">
        <f t="shared" si="3"/>
        <v>76</v>
      </c>
      <c r="F216">
        <v>81</v>
      </c>
      <c r="G216">
        <v>250</v>
      </c>
      <c r="H216" t="s">
        <v>690</v>
      </c>
      <c r="I216" t="s">
        <v>587</v>
      </c>
    </row>
    <row r="217" spans="1:9" x14ac:dyDescent="0.25">
      <c r="A217">
        <v>201145</v>
      </c>
      <c r="B217" t="s">
        <v>249</v>
      </c>
      <c r="C217" t="s">
        <v>31</v>
      </c>
      <c r="D217">
        <v>28</v>
      </c>
      <c r="E217" s="5">
        <f t="shared" si="3"/>
        <v>76</v>
      </c>
      <c r="F217">
        <v>81</v>
      </c>
      <c r="G217">
        <v>235</v>
      </c>
      <c r="H217" t="s">
        <v>665</v>
      </c>
      <c r="I217" t="s">
        <v>587</v>
      </c>
    </row>
    <row r="218" spans="1:9" x14ac:dyDescent="0.25">
      <c r="A218">
        <v>203106</v>
      </c>
      <c r="B218" t="s">
        <v>730</v>
      </c>
      <c r="C218" t="s">
        <v>619</v>
      </c>
      <c r="D218">
        <v>25</v>
      </c>
      <c r="E218" s="5">
        <f t="shared" si="3"/>
        <v>74</v>
      </c>
      <c r="F218">
        <v>79</v>
      </c>
      <c r="G218">
        <v>225</v>
      </c>
      <c r="H218" t="s">
        <v>727</v>
      </c>
      <c r="I218" t="s">
        <v>696</v>
      </c>
    </row>
    <row r="219" spans="1:9" x14ac:dyDescent="0.25">
      <c r="A219">
        <v>201952</v>
      </c>
      <c r="B219" t="s">
        <v>496</v>
      </c>
      <c r="C219" t="s">
        <v>67</v>
      </c>
      <c r="D219">
        <v>26</v>
      </c>
      <c r="E219" s="5">
        <f t="shared" si="3"/>
        <v>69</v>
      </c>
      <c r="F219">
        <v>74</v>
      </c>
      <c r="G219">
        <v>181</v>
      </c>
      <c r="H219" t="s">
        <v>588</v>
      </c>
      <c r="I219" t="s">
        <v>587</v>
      </c>
    </row>
    <row r="220" spans="1:9" x14ac:dyDescent="0.25">
      <c r="A220">
        <v>203481</v>
      </c>
      <c r="B220" t="s">
        <v>549</v>
      </c>
      <c r="C220" t="s">
        <v>41</v>
      </c>
      <c r="D220">
        <v>25</v>
      </c>
      <c r="E220" s="5">
        <f t="shared" si="3"/>
        <v>79</v>
      </c>
      <c r="F220">
        <v>84</v>
      </c>
      <c r="G220">
        <v>222</v>
      </c>
      <c r="H220" t="s">
        <v>592</v>
      </c>
      <c r="I220" t="s">
        <v>587</v>
      </c>
    </row>
    <row r="221" spans="1:9" x14ac:dyDescent="0.25">
      <c r="A221">
        <v>203924</v>
      </c>
      <c r="B221" t="s">
        <v>243</v>
      </c>
      <c r="C221" t="s">
        <v>43</v>
      </c>
      <c r="D221">
        <v>21</v>
      </c>
      <c r="E221" s="5">
        <f t="shared" si="3"/>
        <v>75</v>
      </c>
      <c r="F221">
        <v>80</v>
      </c>
      <c r="G221">
        <v>210</v>
      </c>
      <c r="H221" t="s">
        <v>621</v>
      </c>
      <c r="I221" t="s">
        <v>587</v>
      </c>
    </row>
    <row r="222" spans="1:9" x14ac:dyDescent="0.25">
      <c r="A222">
        <v>202077</v>
      </c>
      <c r="B222" t="s">
        <v>374</v>
      </c>
      <c r="C222" t="s">
        <v>638</v>
      </c>
      <c r="D222">
        <v>27</v>
      </c>
      <c r="E222" s="5">
        <f t="shared" si="3"/>
        <v>70</v>
      </c>
      <c r="F222">
        <v>75</v>
      </c>
      <c r="G222">
        <v>200</v>
      </c>
      <c r="H222" t="s">
        <v>623</v>
      </c>
      <c r="I222" t="s">
        <v>587</v>
      </c>
    </row>
    <row r="223" spans="1:9" x14ac:dyDescent="0.25">
      <c r="A223">
        <v>202379</v>
      </c>
      <c r="B223" t="s">
        <v>206</v>
      </c>
      <c r="C223" t="s">
        <v>99</v>
      </c>
      <c r="D223">
        <v>27</v>
      </c>
      <c r="E223" s="5">
        <f t="shared" si="3"/>
        <v>76</v>
      </c>
      <c r="F223">
        <v>81</v>
      </c>
      <c r="G223">
        <v>200</v>
      </c>
      <c r="H223" t="s">
        <v>683</v>
      </c>
      <c r="I223" t="s">
        <v>587</v>
      </c>
    </row>
    <row r="224" spans="1:9" x14ac:dyDescent="0.25">
      <c r="A224">
        <v>203087</v>
      </c>
      <c r="B224" t="s">
        <v>331</v>
      </c>
      <c r="C224" t="s">
        <v>34</v>
      </c>
      <c r="D224">
        <v>22</v>
      </c>
      <c r="E224" s="5">
        <f t="shared" si="3"/>
        <v>72</v>
      </c>
      <c r="F224">
        <v>77</v>
      </c>
      <c r="G224">
        <v>185</v>
      </c>
      <c r="H224" t="s">
        <v>615</v>
      </c>
      <c r="I224" t="s">
        <v>587</v>
      </c>
    </row>
    <row r="225" spans="1:9" x14ac:dyDescent="0.25">
      <c r="A225">
        <v>202391</v>
      </c>
      <c r="B225" t="s">
        <v>346</v>
      </c>
      <c r="C225" t="s">
        <v>107</v>
      </c>
      <c r="D225">
        <v>26</v>
      </c>
      <c r="E225" s="5">
        <f t="shared" si="3"/>
        <v>70</v>
      </c>
      <c r="F225">
        <v>75</v>
      </c>
      <c r="G225">
        <v>200</v>
      </c>
      <c r="H225" t="s">
        <v>712</v>
      </c>
      <c r="I225" t="s">
        <v>587</v>
      </c>
    </row>
    <row r="226" spans="1:9" x14ac:dyDescent="0.25">
      <c r="A226">
        <v>202366</v>
      </c>
      <c r="B226" t="s">
        <v>316</v>
      </c>
      <c r="C226" t="s">
        <v>598</v>
      </c>
      <c r="D226">
        <v>28</v>
      </c>
      <c r="E226" s="5">
        <f t="shared" si="3"/>
        <v>79</v>
      </c>
      <c r="F226">
        <v>84</v>
      </c>
      <c r="G226">
        <v>253</v>
      </c>
      <c r="H226" t="s">
        <v>709</v>
      </c>
      <c r="I226" t="s">
        <v>710</v>
      </c>
    </row>
    <row r="227" spans="1:9" x14ac:dyDescent="0.25">
      <c r="A227">
        <v>203968</v>
      </c>
      <c r="B227" t="s">
        <v>98</v>
      </c>
      <c r="C227" t="s">
        <v>99</v>
      </c>
      <c r="D227">
        <v>23</v>
      </c>
      <c r="E227" s="5">
        <f t="shared" si="3"/>
        <v>75</v>
      </c>
      <c r="F227">
        <v>80</v>
      </c>
      <c r="G227">
        <v>245</v>
      </c>
      <c r="H227" t="s">
        <v>586</v>
      </c>
      <c r="I227" t="s">
        <v>587</v>
      </c>
    </row>
    <row r="228" spans="1:9" x14ac:dyDescent="0.25">
      <c r="A228">
        <v>201573</v>
      </c>
      <c r="B228" t="s">
        <v>91</v>
      </c>
      <c r="C228" t="s">
        <v>62</v>
      </c>
      <c r="D228">
        <v>26</v>
      </c>
      <c r="E228" s="5">
        <f t="shared" si="3"/>
        <v>70</v>
      </c>
      <c r="F228">
        <v>75</v>
      </c>
      <c r="G228">
        <v>200</v>
      </c>
      <c r="H228" t="s">
        <v>597</v>
      </c>
      <c r="I228" t="s">
        <v>587</v>
      </c>
    </row>
    <row r="229" spans="1:9" x14ac:dyDescent="0.25">
      <c r="A229">
        <v>202690</v>
      </c>
      <c r="B229" t="s">
        <v>220</v>
      </c>
      <c r="C229" t="s">
        <v>41</v>
      </c>
      <c r="D229">
        <v>26</v>
      </c>
      <c r="E229" s="5">
        <f t="shared" si="3"/>
        <v>69</v>
      </c>
      <c r="F229">
        <v>74</v>
      </c>
      <c r="G229">
        <v>195</v>
      </c>
      <c r="H229" t="s">
        <v>716</v>
      </c>
      <c r="I229" t="s">
        <v>587</v>
      </c>
    </row>
    <row r="230" spans="1:9" x14ac:dyDescent="0.25">
      <c r="A230">
        <v>202710</v>
      </c>
      <c r="B230" t="s">
        <v>132</v>
      </c>
      <c r="C230" t="s">
        <v>77</v>
      </c>
      <c r="D230">
        <v>25</v>
      </c>
      <c r="E230" s="5">
        <f t="shared" si="3"/>
        <v>74</v>
      </c>
      <c r="F230">
        <v>79</v>
      </c>
      <c r="G230">
        <v>220</v>
      </c>
      <c r="H230" t="s">
        <v>623</v>
      </c>
      <c r="I230" t="s">
        <v>587</v>
      </c>
    </row>
    <row r="231" spans="1:9" x14ac:dyDescent="0.25">
      <c r="A231">
        <v>201581</v>
      </c>
      <c r="B231" t="s">
        <v>680</v>
      </c>
      <c r="C231" t="s">
        <v>38</v>
      </c>
      <c r="D231">
        <v>26</v>
      </c>
      <c r="E231" s="5">
        <f t="shared" si="3"/>
        <v>76</v>
      </c>
      <c r="F231">
        <v>81</v>
      </c>
      <c r="G231">
        <v>242</v>
      </c>
      <c r="H231" t="s">
        <v>681</v>
      </c>
      <c r="I231" t="s">
        <v>587</v>
      </c>
    </row>
    <row r="232" spans="1:9" x14ac:dyDescent="0.25">
      <c r="A232">
        <v>200755</v>
      </c>
      <c r="B232" t="s">
        <v>656</v>
      </c>
      <c r="C232" t="s">
        <v>84</v>
      </c>
      <c r="D232">
        <v>30</v>
      </c>
      <c r="E232" s="5">
        <f t="shared" si="3"/>
        <v>71</v>
      </c>
      <c r="F232">
        <v>76</v>
      </c>
      <c r="G232">
        <v>190</v>
      </c>
      <c r="H232" t="s">
        <v>594</v>
      </c>
      <c r="I232" t="s">
        <v>587</v>
      </c>
    </row>
    <row r="233" spans="1:9" x14ac:dyDescent="0.25">
      <c r="A233">
        <v>201149</v>
      </c>
      <c r="B233" t="s">
        <v>405</v>
      </c>
      <c r="C233" t="s">
        <v>77</v>
      </c>
      <c r="D233">
        <v>30</v>
      </c>
      <c r="E233" s="5">
        <f t="shared" si="3"/>
        <v>78</v>
      </c>
      <c r="F233">
        <v>83</v>
      </c>
      <c r="G233">
        <v>232</v>
      </c>
      <c r="H233" t="s">
        <v>602</v>
      </c>
      <c r="I233" t="s">
        <v>587</v>
      </c>
    </row>
    <row r="234" spans="1:9" x14ac:dyDescent="0.25">
      <c r="A234">
        <v>201975</v>
      </c>
      <c r="B234" t="s">
        <v>376</v>
      </c>
      <c r="C234" t="s">
        <v>65</v>
      </c>
      <c r="D234">
        <v>27</v>
      </c>
      <c r="E234" s="5">
        <f t="shared" si="3"/>
        <v>71</v>
      </c>
      <c r="F234">
        <v>76</v>
      </c>
      <c r="G234">
        <v>210</v>
      </c>
      <c r="H234" t="s">
        <v>593</v>
      </c>
      <c r="I234" t="s">
        <v>587</v>
      </c>
    </row>
    <row r="235" spans="1:9" x14ac:dyDescent="0.25">
      <c r="A235">
        <v>203925</v>
      </c>
      <c r="B235" t="s">
        <v>262</v>
      </c>
      <c r="C235" t="s">
        <v>53</v>
      </c>
      <c r="D235">
        <v>23</v>
      </c>
      <c r="E235" s="5">
        <f t="shared" si="3"/>
        <v>73</v>
      </c>
      <c r="F235">
        <v>78</v>
      </c>
      <c r="G235">
        <v>225</v>
      </c>
      <c r="H235" t="s">
        <v>731</v>
      </c>
      <c r="I235" t="s">
        <v>587</v>
      </c>
    </row>
    <row r="236" spans="1:9" x14ac:dyDescent="0.25">
      <c r="A236">
        <v>204060</v>
      </c>
      <c r="B236" t="s">
        <v>291</v>
      </c>
      <c r="C236" t="s">
        <v>99</v>
      </c>
      <c r="D236">
        <v>27</v>
      </c>
      <c r="E236" s="5">
        <f t="shared" si="3"/>
        <v>75</v>
      </c>
      <c r="F236">
        <v>80</v>
      </c>
      <c r="G236">
        <v>216</v>
      </c>
      <c r="H236" t="s">
        <v>586</v>
      </c>
      <c r="I236" t="s">
        <v>640</v>
      </c>
    </row>
    <row r="237" spans="1:9" x14ac:dyDescent="0.25">
      <c r="A237">
        <v>2207</v>
      </c>
      <c r="B237" t="s">
        <v>307</v>
      </c>
      <c r="C237" t="s">
        <v>598</v>
      </c>
      <c r="D237">
        <v>33</v>
      </c>
      <c r="E237" s="5">
        <f t="shared" si="3"/>
        <v>74</v>
      </c>
      <c r="F237">
        <v>79</v>
      </c>
      <c r="G237">
        <v>240</v>
      </c>
      <c r="H237" t="s">
        <v>607</v>
      </c>
      <c r="I237" t="s">
        <v>587</v>
      </c>
    </row>
    <row r="238" spans="1:9" x14ac:dyDescent="0.25">
      <c r="A238">
        <v>201202</v>
      </c>
      <c r="B238" t="s">
        <v>64</v>
      </c>
      <c r="C238" t="s">
        <v>65</v>
      </c>
      <c r="D238">
        <v>32</v>
      </c>
      <c r="E238" s="5">
        <f t="shared" si="3"/>
        <v>76</v>
      </c>
      <c r="F238">
        <v>81</v>
      </c>
      <c r="G238">
        <v>245</v>
      </c>
      <c r="H238" t="s">
        <v>596</v>
      </c>
      <c r="I238" t="s">
        <v>673</v>
      </c>
    </row>
    <row r="239" spans="1:9" x14ac:dyDescent="0.25">
      <c r="A239">
        <v>200777</v>
      </c>
      <c r="B239" t="s">
        <v>221</v>
      </c>
      <c r="C239" t="s">
        <v>39</v>
      </c>
      <c r="D239">
        <v>28</v>
      </c>
      <c r="E239" s="5">
        <f t="shared" si="3"/>
        <v>77</v>
      </c>
      <c r="F239">
        <v>82</v>
      </c>
      <c r="G239">
        <v>225</v>
      </c>
      <c r="H239" t="s">
        <v>586</v>
      </c>
      <c r="I239" t="s">
        <v>632</v>
      </c>
    </row>
    <row r="240" spans="1:9" x14ac:dyDescent="0.25">
      <c r="A240">
        <v>201595</v>
      </c>
      <c r="B240" t="s">
        <v>189</v>
      </c>
      <c r="C240" t="s">
        <v>69</v>
      </c>
      <c r="D240">
        <v>31</v>
      </c>
      <c r="E240" s="5">
        <f t="shared" si="3"/>
        <v>76</v>
      </c>
      <c r="F240">
        <v>81</v>
      </c>
      <c r="G240">
        <v>275</v>
      </c>
      <c r="H240" t="s">
        <v>639</v>
      </c>
      <c r="I240" t="s">
        <v>587</v>
      </c>
    </row>
    <row r="241" spans="1:9" x14ac:dyDescent="0.25">
      <c r="A241">
        <v>203530</v>
      </c>
      <c r="B241" t="s">
        <v>334</v>
      </c>
      <c r="C241" t="s">
        <v>38</v>
      </c>
      <c r="D241">
        <v>23</v>
      </c>
      <c r="E241" s="5">
        <f t="shared" si="3"/>
        <v>78</v>
      </c>
      <c r="F241">
        <v>83</v>
      </c>
      <c r="G241">
        <v>220</v>
      </c>
      <c r="H241" t="s">
        <v>586</v>
      </c>
      <c r="I241" t="s">
        <v>611</v>
      </c>
    </row>
    <row r="242" spans="1:9" x14ac:dyDescent="0.25">
      <c r="A242">
        <v>203089</v>
      </c>
      <c r="B242" t="s">
        <v>271</v>
      </c>
      <c r="C242" t="s">
        <v>62</v>
      </c>
      <c r="D242">
        <v>24</v>
      </c>
      <c r="E242" s="5">
        <f t="shared" si="3"/>
        <v>78</v>
      </c>
      <c r="F242">
        <v>83</v>
      </c>
      <c r="G242">
        <v>230</v>
      </c>
      <c r="H242" t="s">
        <v>590</v>
      </c>
      <c r="I242" t="s">
        <v>587</v>
      </c>
    </row>
    <row r="243" spans="1:9" x14ac:dyDescent="0.25">
      <c r="A243">
        <v>203098</v>
      </c>
      <c r="B243" t="s">
        <v>300</v>
      </c>
      <c r="C243" t="s">
        <v>67</v>
      </c>
      <c r="D243">
        <v>24</v>
      </c>
      <c r="E243" s="5">
        <f t="shared" si="3"/>
        <v>71</v>
      </c>
      <c r="F243">
        <v>76</v>
      </c>
      <c r="G243">
        <v>215</v>
      </c>
      <c r="H243" t="s">
        <v>727</v>
      </c>
      <c r="I243" t="s">
        <v>587</v>
      </c>
    </row>
    <row r="244" spans="1:9" x14ac:dyDescent="0.25">
      <c r="A244">
        <v>101249</v>
      </c>
      <c r="B244" t="s">
        <v>652</v>
      </c>
      <c r="C244" t="s">
        <v>65</v>
      </c>
      <c r="D244">
        <v>32</v>
      </c>
      <c r="E244" s="5">
        <f t="shared" si="3"/>
        <v>66</v>
      </c>
      <c r="F244">
        <v>71</v>
      </c>
      <c r="G244">
        <v>166</v>
      </c>
      <c r="H244" t="s">
        <v>635</v>
      </c>
      <c r="I244" t="s">
        <v>587</v>
      </c>
    </row>
    <row r="245" spans="1:9" x14ac:dyDescent="0.25">
      <c r="A245">
        <v>2422</v>
      </c>
      <c r="B245" t="s">
        <v>463</v>
      </c>
      <c r="C245" t="s">
        <v>41</v>
      </c>
      <c r="D245">
        <v>35</v>
      </c>
      <c r="E245" s="5">
        <f t="shared" si="3"/>
        <v>73</v>
      </c>
      <c r="F245">
        <v>78</v>
      </c>
      <c r="G245">
        <v>210</v>
      </c>
      <c r="H245" t="s">
        <v>616</v>
      </c>
      <c r="I245" t="s">
        <v>587</v>
      </c>
    </row>
    <row r="246" spans="1:9" x14ac:dyDescent="0.25">
      <c r="A246">
        <v>202322</v>
      </c>
      <c r="B246" t="s">
        <v>528</v>
      </c>
      <c r="C246" t="s">
        <v>95</v>
      </c>
      <c r="D246">
        <v>24</v>
      </c>
      <c r="E246" s="5">
        <f t="shared" si="3"/>
        <v>71</v>
      </c>
      <c r="F246">
        <v>76</v>
      </c>
      <c r="G246">
        <v>195</v>
      </c>
      <c r="H246" t="s">
        <v>593</v>
      </c>
      <c r="I246" t="s">
        <v>587</v>
      </c>
    </row>
    <row r="247" spans="1:9" x14ac:dyDescent="0.25">
      <c r="A247">
        <v>203948</v>
      </c>
      <c r="B247" t="s">
        <v>412</v>
      </c>
      <c r="C247" t="s">
        <v>62</v>
      </c>
      <c r="D247">
        <v>21</v>
      </c>
      <c r="E247" s="5">
        <f t="shared" si="3"/>
        <v>76</v>
      </c>
      <c r="F247">
        <v>81</v>
      </c>
      <c r="G247">
        <v>265</v>
      </c>
      <c r="H247" t="s">
        <v>646</v>
      </c>
      <c r="I247" t="s">
        <v>587</v>
      </c>
    </row>
    <row r="248" spans="1:9" x14ac:dyDescent="0.25">
      <c r="A248">
        <v>202720</v>
      </c>
      <c r="B248" t="s">
        <v>344</v>
      </c>
      <c r="C248" t="s">
        <v>31</v>
      </c>
      <c r="D248">
        <v>26</v>
      </c>
      <c r="E248" s="5">
        <f t="shared" si="3"/>
        <v>77</v>
      </c>
      <c r="F248">
        <v>82</v>
      </c>
      <c r="G248">
        <v>228</v>
      </c>
      <c r="H248" t="s">
        <v>631</v>
      </c>
      <c r="I248" t="s">
        <v>587</v>
      </c>
    </row>
    <row r="249" spans="1:9" x14ac:dyDescent="0.25">
      <c r="A249">
        <v>201973</v>
      </c>
      <c r="B249" t="s">
        <v>302</v>
      </c>
      <c r="C249" t="s">
        <v>89</v>
      </c>
      <c r="D249">
        <v>28</v>
      </c>
      <c r="E249" s="5">
        <f t="shared" si="3"/>
        <v>77</v>
      </c>
      <c r="F249">
        <v>82</v>
      </c>
      <c r="G249">
        <v>231</v>
      </c>
      <c r="H249" t="s">
        <v>586</v>
      </c>
      <c r="I249" t="s">
        <v>696</v>
      </c>
    </row>
    <row r="250" spans="1:9" x14ac:dyDescent="0.25">
      <c r="A250">
        <v>202685</v>
      </c>
      <c r="B250" t="s">
        <v>518</v>
      </c>
      <c r="C250" t="s">
        <v>137</v>
      </c>
      <c r="D250">
        <v>23</v>
      </c>
      <c r="E250" s="5">
        <f t="shared" si="3"/>
        <v>79</v>
      </c>
      <c r="F250">
        <v>84</v>
      </c>
      <c r="G250">
        <v>255</v>
      </c>
      <c r="H250" t="s">
        <v>586</v>
      </c>
      <c r="I250" t="s">
        <v>714</v>
      </c>
    </row>
    <row r="251" spans="1:9" x14ac:dyDescent="0.25">
      <c r="A251">
        <v>203919</v>
      </c>
      <c r="B251" t="s">
        <v>29</v>
      </c>
      <c r="C251" t="s">
        <v>31</v>
      </c>
      <c r="D251">
        <v>20</v>
      </c>
      <c r="E251" s="5">
        <f t="shared" si="3"/>
        <v>72</v>
      </c>
      <c r="F251">
        <v>77</v>
      </c>
      <c r="G251">
        <v>209</v>
      </c>
      <c r="H251" t="s">
        <v>617</v>
      </c>
      <c r="I251" t="s">
        <v>587</v>
      </c>
    </row>
    <row r="252" spans="1:9" x14ac:dyDescent="0.25">
      <c r="A252">
        <v>203903</v>
      </c>
      <c r="B252" t="s">
        <v>154</v>
      </c>
      <c r="C252" t="s">
        <v>107</v>
      </c>
      <c r="D252">
        <v>22</v>
      </c>
      <c r="E252" s="5">
        <f t="shared" si="3"/>
        <v>72</v>
      </c>
      <c r="F252">
        <v>77</v>
      </c>
      <c r="G252">
        <v>185</v>
      </c>
      <c r="H252" t="s">
        <v>693</v>
      </c>
      <c r="I252" t="s">
        <v>587</v>
      </c>
    </row>
    <row r="253" spans="1:9" x14ac:dyDescent="0.25">
      <c r="A253">
        <v>200770</v>
      </c>
      <c r="B253" t="s">
        <v>212</v>
      </c>
      <c r="C253" t="s">
        <v>84</v>
      </c>
      <c r="D253">
        <v>28</v>
      </c>
      <c r="E253" s="5">
        <f t="shared" si="3"/>
        <v>69</v>
      </c>
      <c r="F253">
        <v>74</v>
      </c>
      <c r="G253">
        <v>180</v>
      </c>
      <c r="H253" t="s">
        <v>617</v>
      </c>
      <c r="I253" t="s">
        <v>587</v>
      </c>
    </row>
    <row r="254" spans="1:9" x14ac:dyDescent="0.25">
      <c r="A254">
        <v>202706</v>
      </c>
      <c r="B254" t="s">
        <v>254</v>
      </c>
      <c r="C254" t="s">
        <v>84</v>
      </c>
      <c r="D254">
        <v>24</v>
      </c>
      <c r="E254" s="5">
        <f t="shared" si="3"/>
        <v>74</v>
      </c>
      <c r="F254">
        <v>79</v>
      </c>
      <c r="G254">
        <v>220</v>
      </c>
      <c r="H254" t="s">
        <v>654</v>
      </c>
      <c r="I254" t="s">
        <v>587</v>
      </c>
    </row>
    <row r="255" spans="1:9" x14ac:dyDescent="0.25">
      <c r="A255">
        <v>201941</v>
      </c>
      <c r="B255" t="s">
        <v>276</v>
      </c>
      <c r="C255" t="s">
        <v>107</v>
      </c>
      <c r="D255">
        <v>27</v>
      </c>
      <c r="E255" s="5">
        <f t="shared" si="3"/>
        <v>77</v>
      </c>
      <c r="F255">
        <v>82</v>
      </c>
      <c r="G255">
        <v>235</v>
      </c>
      <c r="H255" t="s">
        <v>597</v>
      </c>
      <c r="I255" t="s">
        <v>587</v>
      </c>
    </row>
    <row r="256" spans="1:9" x14ac:dyDescent="0.25">
      <c r="A256">
        <v>203268</v>
      </c>
      <c r="B256" t="s">
        <v>252</v>
      </c>
      <c r="C256" t="s">
        <v>62</v>
      </c>
      <c r="D256">
        <v>26</v>
      </c>
      <c r="E256" s="5">
        <f t="shared" si="3"/>
        <v>70</v>
      </c>
      <c r="F256">
        <v>75</v>
      </c>
      <c r="G256">
        <v>195</v>
      </c>
      <c r="H256" t="s">
        <v>737</v>
      </c>
      <c r="I256" t="s">
        <v>738</v>
      </c>
    </row>
    <row r="257" spans="1:9" x14ac:dyDescent="0.25">
      <c r="A257">
        <v>101181</v>
      </c>
      <c r="B257" t="s">
        <v>139</v>
      </c>
      <c r="C257" t="s">
        <v>28</v>
      </c>
      <c r="D257">
        <v>33</v>
      </c>
      <c r="E257" s="5">
        <f t="shared" si="3"/>
        <v>70</v>
      </c>
      <c r="F257">
        <v>75</v>
      </c>
      <c r="G257">
        <v>200</v>
      </c>
      <c r="H257" t="s">
        <v>586</v>
      </c>
      <c r="I257" t="s">
        <v>605</v>
      </c>
    </row>
    <row r="258" spans="1:9" x14ac:dyDescent="0.25">
      <c r="A258">
        <v>200826</v>
      </c>
      <c r="B258" t="s">
        <v>661</v>
      </c>
      <c r="C258" t="s">
        <v>51</v>
      </c>
      <c r="D258">
        <v>30</v>
      </c>
      <c r="E258" s="5">
        <f t="shared" ref="E258:E321" si="4">(F258-5)</f>
        <v>67</v>
      </c>
      <c r="F258">
        <v>72</v>
      </c>
      <c r="G258">
        <v>185</v>
      </c>
      <c r="H258" t="s">
        <v>662</v>
      </c>
      <c r="I258" t="s">
        <v>663</v>
      </c>
    </row>
    <row r="259" spans="1:9" x14ac:dyDescent="0.25">
      <c r="A259">
        <v>201177</v>
      </c>
      <c r="B259" t="s">
        <v>375</v>
      </c>
      <c r="C259" t="s">
        <v>55</v>
      </c>
      <c r="D259">
        <v>28</v>
      </c>
      <c r="E259" s="5">
        <f t="shared" si="4"/>
        <v>77</v>
      </c>
      <c r="F259">
        <v>82</v>
      </c>
      <c r="G259">
        <v>240</v>
      </c>
      <c r="H259" t="s">
        <v>594</v>
      </c>
      <c r="I259" t="s">
        <v>587</v>
      </c>
    </row>
    <row r="260" spans="1:9" x14ac:dyDescent="0.25">
      <c r="A260">
        <v>2746</v>
      </c>
      <c r="B260" t="s">
        <v>482</v>
      </c>
      <c r="C260" t="s">
        <v>69</v>
      </c>
      <c r="D260">
        <v>29</v>
      </c>
      <c r="E260" s="5">
        <f t="shared" si="4"/>
        <v>76</v>
      </c>
      <c r="F260">
        <v>81</v>
      </c>
      <c r="G260">
        <v>225</v>
      </c>
      <c r="H260" t="s">
        <v>586</v>
      </c>
      <c r="I260" t="s">
        <v>587</v>
      </c>
    </row>
    <row r="261" spans="1:9" x14ac:dyDescent="0.25">
      <c r="A261">
        <v>201950</v>
      </c>
      <c r="B261" t="s">
        <v>279</v>
      </c>
      <c r="C261" t="s">
        <v>41</v>
      </c>
      <c r="D261">
        <v>24</v>
      </c>
      <c r="E261" s="5">
        <f t="shared" si="4"/>
        <v>71</v>
      </c>
      <c r="F261">
        <v>76</v>
      </c>
      <c r="G261">
        <v>205</v>
      </c>
      <c r="H261" t="s">
        <v>617</v>
      </c>
      <c r="I261" t="s">
        <v>587</v>
      </c>
    </row>
    <row r="262" spans="1:9" x14ac:dyDescent="0.25">
      <c r="A262">
        <v>203944</v>
      </c>
      <c r="B262" t="s">
        <v>442</v>
      </c>
      <c r="C262" t="s">
        <v>107</v>
      </c>
      <c r="D262">
        <v>20</v>
      </c>
      <c r="E262" s="5">
        <f t="shared" si="4"/>
        <v>76</v>
      </c>
      <c r="F262">
        <v>81</v>
      </c>
      <c r="G262">
        <v>250</v>
      </c>
      <c r="H262" t="s">
        <v>593</v>
      </c>
      <c r="I262" t="s">
        <v>587</v>
      </c>
    </row>
    <row r="263" spans="1:9" x14ac:dyDescent="0.25">
      <c r="A263">
        <v>203120</v>
      </c>
      <c r="B263" t="s">
        <v>255</v>
      </c>
      <c r="C263" t="s">
        <v>36</v>
      </c>
      <c r="D263">
        <v>25</v>
      </c>
      <c r="E263" s="5">
        <f t="shared" si="4"/>
        <v>79</v>
      </c>
      <c r="F263">
        <v>84</v>
      </c>
      <c r="G263">
        <v>255</v>
      </c>
      <c r="H263" t="s">
        <v>646</v>
      </c>
      <c r="I263" t="s">
        <v>587</v>
      </c>
    </row>
    <row r="264" spans="1:9" x14ac:dyDescent="0.25">
      <c r="A264">
        <v>203200</v>
      </c>
      <c r="B264" t="s">
        <v>280</v>
      </c>
      <c r="C264" t="s">
        <v>79</v>
      </c>
      <c r="D264">
        <v>26</v>
      </c>
      <c r="E264" s="5">
        <f t="shared" si="4"/>
        <v>73</v>
      </c>
      <c r="F264">
        <v>78</v>
      </c>
      <c r="G264">
        <v>185</v>
      </c>
      <c r="H264" t="s">
        <v>643</v>
      </c>
      <c r="I264" t="s">
        <v>587</v>
      </c>
    </row>
    <row r="265" spans="1:9" x14ac:dyDescent="0.25">
      <c r="A265">
        <v>203994</v>
      </c>
      <c r="B265" t="s">
        <v>411</v>
      </c>
      <c r="C265" t="s">
        <v>38</v>
      </c>
      <c r="D265">
        <v>20</v>
      </c>
      <c r="E265" s="5">
        <f t="shared" si="4"/>
        <v>78</v>
      </c>
      <c r="F265">
        <v>83</v>
      </c>
      <c r="G265">
        <v>280</v>
      </c>
      <c r="H265" t="s">
        <v>586</v>
      </c>
      <c r="I265" t="s">
        <v>734</v>
      </c>
    </row>
    <row r="266" spans="1:9" x14ac:dyDescent="0.25">
      <c r="A266">
        <v>203564</v>
      </c>
      <c r="B266" t="s">
        <v>353</v>
      </c>
      <c r="C266" t="s">
        <v>31</v>
      </c>
      <c r="D266">
        <v>25</v>
      </c>
      <c r="E266" s="5">
        <f t="shared" si="4"/>
        <v>68</v>
      </c>
      <c r="F266">
        <v>73</v>
      </c>
      <c r="G266">
        <v>186</v>
      </c>
      <c r="H266" t="s">
        <v>606</v>
      </c>
      <c r="I266" t="s">
        <v>587</v>
      </c>
    </row>
    <row r="267" spans="1:9" x14ac:dyDescent="0.25">
      <c r="A267">
        <v>202695</v>
      </c>
      <c r="B267" t="s">
        <v>342</v>
      </c>
      <c r="C267" t="s">
        <v>59</v>
      </c>
      <c r="D267">
        <v>23</v>
      </c>
      <c r="E267" s="5">
        <f t="shared" si="4"/>
        <v>74</v>
      </c>
      <c r="F267">
        <v>79</v>
      </c>
      <c r="G267">
        <v>230</v>
      </c>
      <c r="H267" t="s">
        <v>719</v>
      </c>
      <c r="I267" t="s">
        <v>587</v>
      </c>
    </row>
    <row r="268" spans="1:9" x14ac:dyDescent="0.25">
      <c r="A268">
        <v>203482</v>
      </c>
      <c r="B268" t="s">
        <v>415</v>
      </c>
      <c r="C268" t="s">
        <v>89</v>
      </c>
      <c r="D268">
        <v>24</v>
      </c>
      <c r="E268" s="5">
        <f t="shared" si="4"/>
        <v>79</v>
      </c>
      <c r="F268">
        <v>84</v>
      </c>
      <c r="G268">
        <v>238</v>
      </c>
      <c r="H268" t="s">
        <v>648</v>
      </c>
      <c r="I268" t="s">
        <v>673</v>
      </c>
    </row>
    <row r="269" spans="1:9" x14ac:dyDescent="0.25">
      <c r="A269">
        <v>202689</v>
      </c>
      <c r="B269" t="s">
        <v>527</v>
      </c>
      <c r="C269" t="s">
        <v>619</v>
      </c>
      <c r="D269">
        <v>25</v>
      </c>
      <c r="E269" s="5">
        <f t="shared" si="4"/>
        <v>68</v>
      </c>
      <c r="F269">
        <v>73</v>
      </c>
      <c r="G269">
        <v>184</v>
      </c>
      <c r="H269" t="s">
        <v>615</v>
      </c>
      <c r="I269" t="s">
        <v>587</v>
      </c>
    </row>
    <row r="270" spans="1:9" x14ac:dyDescent="0.25">
      <c r="A270">
        <v>203088</v>
      </c>
      <c r="B270" t="s">
        <v>358</v>
      </c>
      <c r="C270" t="s">
        <v>62</v>
      </c>
      <c r="D270">
        <v>23</v>
      </c>
      <c r="E270" s="5">
        <f t="shared" si="4"/>
        <v>71</v>
      </c>
      <c r="F270">
        <v>76</v>
      </c>
      <c r="G270">
        <v>200</v>
      </c>
      <c r="H270" t="s">
        <v>590</v>
      </c>
      <c r="I270" t="s">
        <v>587</v>
      </c>
    </row>
    <row r="271" spans="1:9" x14ac:dyDescent="0.25">
      <c r="A271">
        <v>2570</v>
      </c>
      <c r="B271" t="s">
        <v>428</v>
      </c>
      <c r="C271" t="s">
        <v>53</v>
      </c>
      <c r="D271">
        <v>30</v>
      </c>
      <c r="E271" s="5">
        <f t="shared" si="4"/>
        <v>77</v>
      </c>
      <c r="F271">
        <v>82</v>
      </c>
      <c r="G271">
        <v>270</v>
      </c>
      <c r="H271" t="s">
        <v>586</v>
      </c>
      <c r="I271" t="s">
        <v>587</v>
      </c>
    </row>
    <row r="272" spans="1:9" x14ac:dyDescent="0.25">
      <c r="A272">
        <v>202702</v>
      </c>
      <c r="B272" t="s">
        <v>211</v>
      </c>
      <c r="C272" t="s">
        <v>38</v>
      </c>
      <c r="D272">
        <v>25</v>
      </c>
      <c r="E272" s="5">
        <f t="shared" si="4"/>
        <v>75</v>
      </c>
      <c r="F272">
        <v>80</v>
      </c>
      <c r="G272">
        <v>228</v>
      </c>
      <c r="H272" t="s">
        <v>720</v>
      </c>
      <c r="I272" t="s">
        <v>587</v>
      </c>
    </row>
    <row r="273" spans="1:9" x14ac:dyDescent="0.25">
      <c r="A273">
        <v>203145</v>
      </c>
      <c r="B273" t="s">
        <v>93</v>
      </c>
      <c r="C273" t="s">
        <v>67</v>
      </c>
      <c r="D273">
        <v>25</v>
      </c>
      <c r="E273" s="5">
        <f t="shared" si="4"/>
        <v>72</v>
      </c>
      <c r="F273">
        <v>77</v>
      </c>
      <c r="G273">
        <v>201</v>
      </c>
      <c r="H273" t="s">
        <v>735</v>
      </c>
      <c r="I273" t="s">
        <v>587</v>
      </c>
    </row>
    <row r="274" spans="1:9" x14ac:dyDescent="0.25">
      <c r="A274">
        <v>203484</v>
      </c>
      <c r="B274" t="s">
        <v>140</v>
      </c>
      <c r="C274" t="s">
        <v>65</v>
      </c>
      <c r="D274">
        <v>22</v>
      </c>
      <c r="E274" s="5">
        <f t="shared" si="4"/>
        <v>72</v>
      </c>
      <c r="F274">
        <v>77</v>
      </c>
      <c r="G274">
        <v>205</v>
      </c>
      <c r="H274" t="s">
        <v>629</v>
      </c>
      <c r="I274" t="s">
        <v>587</v>
      </c>
    </row>
    <row r="275" spans="1:9" x14ac:dyDescent="0.25">
      <c r="A275">
        <v>2030</v>
      </c>
      <c r="B275" t="s">
        <v>360</v>
      </c>
      <c r="C275" t="s">
        <v>62</v>
      </c>
      <c r="D275">
        <v>37</v>
      </c>
      <c r="E275" s="5">
        <f t="shared" si="4"/>
        <v>76</v>
      </c>
      <c r="F275">
        <v>81</v>
      </c>
      <c r="G275">
        <v>225</v>
      </c>
      <c r="H275" t="s">
        <v>601</v>
      </c>
      <c r="I275" t="s">
        <v>587</v>
      </c>
    </row>
    <row r="276" spans="1:9" x14ac:dyDescent="0.25">
      <c r="A276">
        <v>201142</v>
      </c>
      <c r="B276" t="s">
        <v>200</v>
      </c>
      <c r="C276" t="s">
        <v>34</v>
      </c>
      <c r="D276">
        <v>26</v>
      </c>
      <c r="E276" s="5">
        <f t="shared" si="4"/>
        <v>76</v>
      </c>
      <c r="F276">
        <v>81</v>
      </c>
      <c r="G276">
        <v>240</v>
      </c>
      <c r="H276" t="s">
        <v>654</v>
      </c>
      <c r="I276" t="s">
        <v>587</v>
      </c>
    </row>
    <row r="277" spans="1:9" x14ac:dyDescent="0.25">
      <c r="A277">
        <v>708</v>
      </c>
      <c r="B277" t="s">
        <v>226</v>
      </c>
      <c r="C277" t="s">
        <v>36</v>
      </c>
      <c r="D277">
        <v>38</v>
      </c>
      <c r="E277" s="5">
        <f t="shared" si="4"/>
        <v>78</v>
      </c>
      <c r="F277">
        <v>83</v>
      </c>
      <c r="G277">
        <v>253</v>
      </c>
      <c r="H277" t="s">
        <v>586</v>
      </c>
      <c r="I277" t="s">
        <v>587</v>
      </c>
    </row>
    <row r="278" spans="1:9" x14ac:dyDescent="0.25">
      <c r="A278">
        <v>201567</v>
      </c>
      <c r="B278" t="s">
        <v>350</v>
      </c>
      <c r="C278" t="s">
        <v>53</v>
      </c>
      <c r="D278">
        <v>26</v>
      </c>
      <c r="E278" s="5">
        <f t="shared" si="4"/>
        <v>77</v>
      </c>
      <c r="F278">
        <v>82</v>
      </c>
      <c r="G278">
        <v>243</v>
      </c>
      <c r="H278" t="s">
        <v>617</v>
      </c>
      <c r="I278" t="s">
        <v>587</v>
      </c>
    </row>
    <row r="279" spans="1:9" x14ac:dyDescent="0.25">
      <c r="A279">
        <v>2755</v>
      </c>
      <c r="B279" t="s">
        <v>361</v>
      </c>
      <c r="C279" t="s">
        <v>36</v>
      </c>
      <c r="D279">
        <v>32</v>
      </c>
      <c r="E279" s="5">
        <f t="shared" si="4"/>
        <v>74</v>
      </c>
      <c r="F279">
        <v>79</v>
      </c>
      <c r="G279">
        <v>204</v>
      </c>
      <c r="H279" t="s">
        <v>636</v>
      </c>
      <c r="I279" t="s">
        <v>587</v>
      </c>
    </row>
    <row r="280" spans="1:9" x14ac:dyDescent="0.25">
      <c r="A280">
        <v>202338</v>
      </c>
      <c r="B280" t="s">
        <v>470</v>
      </c>
      <c r="C280" t="s">
        <v>95</v>
      </c>
      <c r="D280">
        <v>25</v>
      </c>
      <c r="E280" s="5">
        <f t="shared" si="4"/>
        <v>77</v>
      </c>
      <c r="F280">
        <v>82</v>
      </c>
      <c r="G280">
        <v>278</v>
      </c>
      <c r="H280" t="s">
        <v>705</v>
      </c>
      <c r="I280" t="s">
        <v>611</v>
      </c>
    </row>
    <row r="281" spans="1:9" x14ac:dyDescent="0.25">
      <c r="A281">
        <v>203114</v>
      </c>
      <c r="B281" t="s">
        <v>378</v>
      </c>
      <c r="C281" t="s">
        <v>62</v>
      </c>
      <c r="D281">
        <v>23</v>
      </c>
      <c r="E281" s="5">
        <f t="shared" si="4"/>
        <v>74</v>
      </c>
      <c r="F281">
        <v>79</v>
      </c>
      <c r="G281">
        <v>225</v>
      </c>
      <c r="H281" t="s">
        <v>687</v>
      </c>
      <c r="I281" t="s">
        <v>587</v>
      </c>
    </row>
    <row r="282" spans="1:9" x14ac:dyDescent="0.25">
      <c r="A282">
        <v>2550</v>
      </c>
      <c r="B282" t="s">
        <v>278</v>
      </c>
      <c r="C282" t="s">
        <v>77</v>
      </c>
      <c r="D282">
        <v>34</v>
      </c>
      <c r="E282" s="5">
        <f t="shared" si="4"/>
        <v>71</v>
      </c>
      <c r="F282">
        <v>76</v>
      </c>
      <c r="G282">
        <v>190</v>
      </c>
      <c r="H282" t="s">
        <v>592</v>
      </c>
      <c r="I282" t="s">
        <v>587</v>
      </c>
    </row>
    <row r="283" spans="1:9" x14ac:dyDescent="0.25">
      <c r="A283">
        <v>203909</v>
      </c>
      <c r="B283" t="s">
        <v>762</v>
      </c>
      <c r="C283" t="s">
        <v>69</v>
      </c>
      <c r="D283">
        <v>22</v>
      </c>
      <c r="E283" s="5">
        <f t="shared" si="4"/>
        <v>73</v>
      </c>
      <c r="F283">
        <v>78</v>
      </c>
      <c r="G283">
        <v>205</v>
      </c>
      <c r="H283" t="s">
        <v>706</v>
      </c>
      <c r="I283" t="s">
        <v>587</v>
      </c>
    </row>
    <row r="284" spans="1:9" x14ac:dyDescent="0.25">
      <c r="A284">
        <v>202691</v>
      </c>
      <c r="B284" t="s">
        <v>508</v>
      </c>
      <c r="C284" t="s">
        <v>79</v>
      </c>
      <c r="D284">
        <v>25</v>
      </c>
      <c r="E284" s="5">
        <f t="shared" si="4"/>
        <v>74</v>
      </c>
      <c r="F284">
        <v>79</v>
      </c>
      <c r="G284">
        <v>215</v>
      </c>
      <c r="H284" t="s">
        <v>717</v>
      </c>
      <c r="I284" t="s">
        <v>587</v>
      </c>
    </row>
    <row r="285" spans="1:9" x14ac:dyDescent="0.25">
      <c r="A285">
        <v>977</v>
      </c>
      <c r="B285" t="s">
        <v>126</v>
      </c>
      <c r="C285" t="s">
        <v>107</v>
      </c>
      <c r="D285">
        <v>36</v>
      </c>
      <c r="E285" s="5">
        <f t="shared" si="4"/>
        <v>73</v>
      </c>
      <c r="F285">
        <v>78</v>
      </c>
      <c r="G285">
        <v>212</v>
      </c>
      <c r="H285" t="s">
        <v>586</v>
      </c>
      <c r="I285" t="s">
        <v>587</v>
      </c>
    </row>
    <row r="286" spans="1:9" x14ac:dyDescent="0.25">
      <c r="A286">
        <v>201585</v>
      </c>
      <c r="B286" t="s">
        <v>329</v>
      </c>
      <c r="C286" t="s">
        <v>31</v>
      </c>
      <c r="D286">
        <v>26</v>
      </c>
      <c r="E286" s="5">
        <f t="shared" si="4"/>
        <v>79</v>
      </c>
      <c r="F286">
        <v>84</v>
      </c>
      <c r="G286">
        <v>265</v>
      </c>
      <c r="H286" t="s">
        <v>664</v>
      </c>
      <c r="I286" t="s">
        <v>587</v>
      </c>
    </row>
    <row r="287" spans="1:9" x14ac:dyDescent="0.25">
      <c r="A287">
        <v>203123</v>
      </c>
      <c r="B287" t="s">
        <v>418</v>
      </c>
      <c r="C287" t="s">
        <v>69</v>
      </c>
      <c r="D287">
        <v>24</v>
      </c>
      <c r="E287" s="5">
        <f t="shared" si="4"/>
        <v>75</v>
      </c>
      <c r="F287">
        <v>80</v>
      </c>
      <c r="G287">
        <v>235</v>
      </c>
      <c r="H287" t="s">
        <v>586</v>
      </c>
      <c r="I287" t="s">
        <v>732</v>
      </c>
    </row>
    <row r="288" spans="1:9" x14ac:dyDescent="0.25">
      <c r="A288">
        <v>2743</v>
      </c>
      <c r="B288" t="s">
        <v>287</v>
      </c>
      <c r="C288" t="s">
        <v>95</v>
      </c>
      <c r="D288">
        <v>30</v>
      </c>
      <c r="E288" s="5">
        <f t="shared" si="4"/>
        <v>76</v>
      </c>
      <c r="F288">
        <v>81</v>
      </c>
      <c r="G288">
        <v>235</v>
      </c>
      <c r="H288" t="s">
        <v>633</v>
      </c>
      <c r="I288" t="s">
        <v>587</v>
      </c>
    </row>
    <row r="289" spans="1:9" x14ac:dyDescent="0.25">
      <c r="A289">
        <v>203937</v>
      </c>
      <c r="B289" t="s">
        <v>58</v>
      </c>
      <c r="C289" t="s">
        <v>59</v>
      </c>
      <c r="D289">
        <v>21</v>
      </c>
      <c r="E289" s="5">
        <f t="shared" si="4"/>
        <v>76</v>
      </c>
      <c r="F289">
        <v>81</v>
      </c>
      <c r="G289">
        <v>230</v>
      </c>
      <c r="H289" t="s">
        <v>617</v>
      </c>
      <c r="I289" t="s">
        <v>587</v>
      </c>
    </row>
    <row r="290" spans="1:9" x14ac:dyDescent="0.25">
      <c r="A290">
        <v>2594</v>
      </c>
      <c r="B290" t="s">
        <v>328</v>
      </c>
      <c r="C290" t="s">
        <v>67</v>
      </c>
      <c r="D290">
        <v>34</v>
      </c>
      <c r="E290" s="5">
        <f t="shared" si="4"/>
        <v>74</v>
      </c>
      <c r="F290">
        <v>79</v>
      </c>
      <c r="G290">
        <v>212</v>
      </c>
      <c r="H290" t="s">
        <v>630</v>
      </c>
      <c r="I290" t="s">
        <v>587</v>
      </c>
    </row>
    <row r="291" spans="1:9" x14ac:dyDescent="0.25">
      <c r="A291">
        <v>200768</v>
      </c>
      <c r="B291" t="s">
        <v>351</v>
      </c>
      <c r="C291" t="s">
        <v>137</v>
      </c>
      <c r="D291">
        <v>29</v>
      </c>
      <c r="E291" s="5">
        <f t="shared" si="4"/>
        <v>67</v>
      </c>
      <c r="F291">
        <v>72</v>
      </c>
      <c r="G291">
        <v>205</v>
      </c>
      <c r="H291" t="s">
        <v>655</v>
      </c>
      <c r="I291" t="s">
        <v>587</v>
      </c>
    </row>
    <row r="292" spans="1:9" x14ac:dyDescent="0.25">
      <c r="A292">
        <v>203124</v>
      </c>
      <c r="B292" t="s">
        <v>413</v>
      </c>
      <c r="C292" t="s">
        <v>182</v>
      </c>
      <c r="D292">
        <v>25</v>
      </c>
      <c r="E292" s="5">
        <f t="shared" si="4"/>
        <v>77</v>
      </c>
      <c r="F292">
        <v>82</v>
      </c>
      <c r="G292">
        <v>250</v>
      </c>
      <c r="H292" t="s">
        <v>733</v>
      </c>
      <c r="I292" t="s">
        <v>587</v>
      </c>
    </row>
    <row r="293" spans="1:9" x14ac:dyDescent="0.25">
      <c r="A293">
        <v>202713</v>
      </c>
      <c r="B293" t="s">
        <v>475</v>
      </c>
      <c r="C293" t="s">
        <v>34</v>
      </c>
      <c r="D293">
        <v>27</v>
      </c>
      <c r="E293" s="5">
        <f t="shared" si="4"/>
        <v>75</v>
      </c>
      <c r="F293">
        <v>80</v>
      </c>
      <c r="G293">
        <v>228</v>
      </c>
      <c r="H293" t="s">
        <v>594</v>
      </c>
      <c r="I293" t="s">
        <v>587</v>
      </c>
    </row>
    <row r="294" spans="1:9" x14ac:dyDescent="0.25">
      <c r="A294">
        <v>202681</v>
      </c>
      <c r="B294" t="s">
        <v>292</v>
      </c>
      <c r="C294" t="s">
        <v>53</v>
      </c>
      <c r="D294">
        <v>23</v>
      </c>
      <c r="E294" s="5">
        <f t="shared" si="4"/>
        <v>70</v>
      </c>
      <c r="F294">
        <v>75</v>
      </c>
      <c r="G294">
        <v>193</v>
      </c>
      <c r="H294" t="s">
        <v>594</v>
      </c>
      <c r="I294" t="s">
        <v>640</v>
      </c>
    </row>
    <row r="295" spans="1:9" x14ac:dyDescent="0.25">
      <c r="A295">
        <v>200746</v>
      </c>
      <c r="B295" t="s">
        <v>45</v>
      </c>
      <c r="C295" t="s">
        <v>39</v>
      </c>
      <c r="D295">
        <v>29</v>
      </c>
      <c r="E295" s="5">
        <f t="shared" si="4"/>
        <v>78</v>
      </c>
      <c r="F295">
        <v>83</v>
      </c>
      <c r="G295">
        <v>240</v>
      </c>
      <c r="H295" t="s">
        <v>654</v>
      </c>
      <c r="I295" t="s">
        <v>587</v>
      </c>
    </row>
    <row r="296" spans="1:9" x14ac:dyDescent="0.25">
      <c r="A296">
        <v>202362</v>
      </c>
      <c r="B296" t="s">
        <v>488</v>
      </c>
      <c r="C296" t="s">
        <v>619</v>
      </c>
      <c r="D296">
        <v>24</v>
      </c>
      <c r="E296" s="5">
        <f t="shared" si="4"/>
        <v>72</v>
      </c>
      <c r="F296">
        <v>77</v>
      </c>
      <c r="G296">
        <v>230</v>
      </c>
      <c r="H296" t="s">
        <v>601</v>
      </c>
      <c r="I296" t="s">
        <v>587</v>
      </c>
    </row>
    <row r="297" spans="1:9" x14ac:dyDescent="0.25">
      <c r="A297">
        <v>202498</v>
      </c>
      <c r="B297" t="s">
        <v>502</v>
      </c>
      <c r="C297" t="s">
        <v>28</v>
      </c>
      <c r="D297">
        <v>27</v>
      </c>
      <c r="E297" s="5">
        <f t="shared" si="4"/>
        <v>75</v>
      </c>
      <c r="F297">
        <v>80</v>
      </c>
      <c r="G297">
        <v>225</v>
      </c>
      <c r="H297" t="s">
        <v>594</v>
      </c>
      <c r="I297" t="s">
        <v>587</v>
      </c>
    </row>
    <row r="298" spans="1:9" x14ac:dyDescent="0.25">
      <c r="A298">
        <v>202361</v>
      </c>
      <c r="B298" t="s">
        <v>215</v>
      </c>
      <c r="C298" t="s">
        <v>137</v>
      </c>
      <c r="D298">
        <v>26</v>
      </c>
      <c r="E298" s="5">
        <f t="shared" si="4"/>
        <v>74</v>
      </c>
      <c r="F298">
        <v>79</v>
      </c>
      <c r="G298">
        <v>215</v>
      </c>
      <c r="H298" t="s">
        <v>678</v>
      </c>
      <c r="I298" t="s">
        <v>587</v>
      </c>
    </row>
    <row r="299" spans="1:9" x14ac:dyDescent="0.25">
      <c r="A299">
        <v>204038</v>
      </c>
      <c r="B299" t="s">
        <v>224</v>
      </c>
      <c r="C299" t="s">
        <v>28</v>
      </c>
      <c r="D299">
        <v>23</v>
      </c>
      <c r="E299" s="5">
        <f t="shared" si="4"/>
        <v>69</v>
      </c>
      <c r="F299">
        <v>74</v>
      </c>
      <c r="G299">
        <v>200</v>
      </c>
      <c r="H299" t="s">
        <v>634</v>
      </c>
      <c r="I299" t="s">
        <v>587</v>
      </c>
    </row>
    <row r="300" spans="1:9" x14ac:dyDescent="0.25">
      <c r="A300">
        <v>203580</v>
      </c>
      <c r="B300" t="s">
        <v>195</v>
      </c>
      <c r="C300" t="s">
        <v>43</v>
      </c>
      <c r="D300">
        <v>25</v>
      </c>
      <c r="E300" s="5">
        <f t="shared" si="4"/>
        <v>69</v>
      </c>
      <c r="F300">
        <v>74</v>
      </c>
      <c r="G300">
        <v>180</v>
      </c>
      <c r="H300" t="s">
        <v>617</v>
      </c>
      <c r="I300" t="s">
        <v>587</v>
      </c>
    </row>
    <row r="301" spans="1:9" x14ac:dyDescent="0.25">
      <c r="A301">
        <v>202336</v>
      </c>
      <c r="B301" t="s">
        <v>465</v>
      </c>
      <c r="C301" t="s">
        <v>62</v>
      </c>
      <c r="D301">
        <v>26</v>
      </c>
      <c r="E301" s="5">
        <f t="shared" si="4"/>
        <v>78</v>
      </c>
      <c r="F301">
        <v>83</v>
      </c>
      <c r="G301">
        <v>230</v>
      </c>
      <c r="H301" t="s">
        <v>704</v>
      </c>
      <c r="I301" t="s">
        <v>587</v>
      </c>
    </row>
    <row r="302" spans="1:9" x14ac:dyDescent="0.25">
      <c r="A302">
        <v>202730</v>
      </c>
      <c r="B302" t="s">
        <v>46</v>
      </c>
      <c r="C302" t="s">
        <v>47</v>
      </c>
      <c r="D302">
        <v>26</v>
      </c>
      <c r="E302" s="5">
        <f t="shared" si="4"/>
        <v>76</v>
      </c>
      <c r="F302">
        <v>81</v>
      </c>
      <c r="G302">
        <v>255</v>
      </c>
      <c r="H302" t="s">
        <v>723</v>
      </c>
      <c r="I302" t="s">
        <v>587</v>
      </c>
    </row>
    <row r="303" spans="1:9" x14ac:dyDescent="0.25">
      <c r="A303">
        <v>2571</v>
      </c>
      <c r="B303" t="s">
        <v>78</v>
      </c>
      <c r="C303" t="s">
        <v>79</v>
      </c>
      <c r="D303">
        <v>32</v>
      </c>
      <c r="E303" s="5">
        <f t="shared" si="4"/>
        <v>70</v>
      </c>
      <c r="F303">
        <v>75</v>
      </c>
      <c r="G303">
        <v>194</v>
      </c>
      <c r="H303" t="s">
        <v>586</v>
      </c>
      <c r="I303" t="s">
        <v>614</v>
      </c>
    </row>
    <row r="304" spans="1:9" x14ac:dyDescent="0.25">
      <c r="A304">
        <v>2544</v>
      </c>
      <c r="B304" t="s">
        <v>296</v>
      </c>
      <c r="C304" t="s">
        <v>53</v>
      </c>
      <c r="D304">
        <v>30</v>
      </c>
      <c r="E304" s="5">
        <f t="shared" si="4"/>
        <v>75</v>
      </c>
      <c r="F304">
        <v>80</v>
      </c>
      <c r="G304">
        <v>250</v>
      </c>
      <c r="H304" t="s">
        <v>586</v>
      </c>
      <c r="I304" t="s">
        <v>587</v>
      </c>
    </row>
    <row r="305" spans="1:9" x14ac:dyDescent="0.25">
      <c r="A305">
        <v>201991</v>
      </c>
      <c r="B305" t="s">
        <v>285</v>
      </c>
      <c r="C305" t="s">
        <v>84</v>
      </c>
      <c r="D305">
        <v>30</v>
      </c>
      <c r="E305" s="5">
        <f t="shared" si="4"/>
        <v>70</v>
      </c>
      <c r="F305">
        <v>75</v>
      </c>
      <c r="G305">
        <v>190</v>
      </c>
      <c r="H305" t="s">
        <v>699</v>
      </c>
      <c r="I305" t="s">
        <v>587</v>
      </c>
    </row>
    <row r="306" spans="1:9" x14ac:dyDescent="0.25">
      <c r="A306">
        <v>203485</v>
      </c>
      <c r="B306" t="s">
        <v>123</v>
      </c>
      <c r="C306" t="s">
        <v>36</v>
      </c>
      <c r="D306">
        <v>24</v>
      </c>
      <c r="E306" s="5">
        <f t="shared" si="4"/>
        <v>72</v>
      </c>
      <c r="F306">
        <v>77</v>
      </c>
      <c r="G306">
        <v>189</v>
      </c>
      <c r="H306" t="s">
        <v>681</v>
      </c>
      <c r="I306" t="s">
        <v>587</v>
      </c>
    </row>
    <row r="307" spans="1:9" x14ac:dyDescent="0.25">
      <c r="A307">
        <v>200811</v>
      </c>
      <c r="B307" t="s">
        <v>660</v>
      </c>
      <c r="C307" t="s">
        <v>28</v>
      </c>
      <c r="D307">
        <v>32</v>
      </c>
      <c r="E307" s="5">
        <f t="shared" si="4"/>
        <v>76</v>
      </c>
      <c r="F307">
        <v>81</v>
      </c>
      <c r="G307">
        <v>225</v>
      </c>
      <c r="H307" t="s">
        <v>596</v>
      </c>
      <c r="I307" t="s">
        <v>587</v>
      </c>
    </row>
    <row r="308" spans="1:9" x14ac:dyDescent="0.25">
      <c r="A308">
        <v>101150</v>
      </c>
      <c r="B308" t="s">
        <v>544</v>
      </c>
      <c r="C308" t="s">
        <v>137</v>
      </c>
      <c r="D308">
        <v>28</v>
      </c>
      <c r="E308" s="5">
        <f t="shared" si="4"/>
        <v>68</v>
      </c>
      <c r="F308">
        <v>73</v>
      </c>
      <c r="G308">
        <v>175</v>
      </c>
      <c r="H308" t="s">
        <v>586</v>
      </c>
      <c r="I308" t="s">
        <v>587</v>
      </c>
    </row>
    <row r="309" spans="1:9" x14ac:dyDescent="0.25">
      <c r="A309">
        <v>201601</v>
      </c>
      <c r="B309" t="s">
        <v>365</v>
      </c>
      <c r="C309" t="s">
        <v>43</v>
      </c>
      <c r="D309">
        <v>28</v>
      </c>
      <c r="E309" s="5">
        <f t="shared" si="4"/>
        <v>75</v>
      </c>
      <c r="F309">
        <v>80</v>
      </c>
      <c r="G309">
        <v>230</v>
      </c>
      <c r="H309" t="s">
        <v>617</v>
      </c>
      <c r="I309" t="s">
        <v>688</v>
      </c>
    </row>
    <row r="310" spans="1:9" x14ac:dyDescent="0.25">
      <c r="A310">
        <v>203512</v>
      </c>
      <c r="B310" t="s">
        <v>407</v>
      </c>
      <c r="C310" t="s">
        <v>137</v>
      </c>
      <c r="D310">
        <v>22</v>
      </c>
      <c r="E310" s="5">
        <f t="shared" si="4"/>
        <v>79</v>
      </c>
      <c r="F310">
        <v>84</v>
      </c>
      <c r="G310">
        <v>220</v>
      </c>
      <c r="H310" t="s">
        <v>586</v>
      </c>
      <c r="I310" t="s">
        <v>614</v>
      </c>
    </row>
    <row r="311" spans="1:9" x14ac:dyDescent="0.25">
      <c r="A311">
        <v>2449</v>
      </c>
      <c r="B311" t="s">
        <v>467</v>
      </c>
      <c r="C311" t="s">
        <v>47</v>
      </c>
      <c r="D311">
        <v>35</v>
      </c>
      <c r="E311" s="5">
        <f t="shared" si="4"/>
        <v>76</v>
      </c>
      <c r="F311">
        <v>81</v>
      </c>
      <c r="G311">
        <v>240</v>
      </c>
      <c r="H311" t="s">
        <v>586</v>
      </c>
      <c r="I311" t="s">
        <v>600</v>
      </c>
    </row>
    <row r="312" spans="1:9" x14ac:dyDescent="0.25">
      <c r="A312">
        <v>202337</v>
      </c>
      <c r="B312" t="s">
        <v>75</v>
      </c>
      <c r="C312" t="s">
        <v>41</v>
      </c>
      <c r="D312">
        <v>25</v>
      </c>
      <c r="E312" s="5">
        <f t="shared" si="4"/>
        <v>76</v>
      </c>
      <c r="F312">
        <v>81</v>
      </c>
      <c r="G312">
        <v>225</v>
      </c>
      <c r="H312" t="s">
        <v>672</v>
      </c>
      <c r="I312" t="s">
        <v>587</v>
      </c>
    </row>
    <row r="313" spans="1:9" x14ac:dyDescent="0.25">
      <c r="A313">
        <v>2557</v>
      </c>
      <c r="B313" t="s">
        <v>448</v>
      </c>
      <c r="C313" t="s">
        <v>182</v>
      </c>
      <c r="D313">
        <v>34</v>
      </c>
      <c r="E313" s="5">
        <f t="shared" si="4"/>
        <v>69</v>
      </c>
      <c r="F313">
        <v>74</v>
      </c>
      <c r="G313">
        <v>175</v>
      </c>
      <c r="H313" t="s">
        <v>625</v>
      </c>
      <c r="I313" t="s">
        <v>587</v>
      </c>
    </row>
    <row r="314" spans="1:9" x14ac:dyDescent="0.25">
      <c r="A314">
        <v>2736</v>
      </c>
      <c r="B314" t="s">
        <v>184</v>
      </c>
      <c r="C314" t="s">
        <v>55</v>
      </c>
      <c r="D314">
        <v>30</v>
      </c>
      <c r="E314" s="5">
        <f t="shared" si="4"/>
        <v>76</v>
      </c>
      <c r="F314">
        <v>81</v>
      </c>
      <c r="G314">
        <v>220</v>
      </c>
      <c r="H314" t="s">
        <v>594</v>
      </c>
      <c r="I314" t="s">
        <v>632</v>
      </c>
    </row>
    <row r="315" spans="1:9" x14ac:dyDescent="0.25">
      <c r="A315">
        <v>202723</v>
      </c>
      <c r="B315" t="s">
        <v>340</v>
      </c>
      <c r="C315" t="s">
        <v>43</v>
      </c>
      <c r="D315">
        <v>24</v>
      </c>
      <c r="E315" s="5">
        <f t="shared" si="4"/>
        <v>72</v>
      </c>
      <c r="F315">
        <v>77</v>
      </c>
      <c r="G315">
        <v>200</v>
      </c>
      <c r="H315" t="s">
        <v>617</v>
      </c>
      <c r="I315" t="s">
        <v>587</v>
      </c>
    </row>
    <row r="316" spans="1:9" x14ac:dyDescent="0.25">
      <c r="A316">
        <v>202952</v>
      </c>
      <c r="B316" t="s">
        <v>504</v>
      </c>
      <c r="C316" t="s">
        <v>43</v>
      </c>
      <c r="D316">
        <v>26</v>
      </c>
      <c r="E316" s="5">
        <f t="shared" si="4"/>
        <v>76</v>
      </c>
      <c r="F316">
        <v>81</v>
      </c>
      <c r="G316">
        <v>225</v>
      </c>
      <c r="H316" t="s">
        <v>719</v>
      </c>
      <c r="I316" t="s">
        <v>587</v>
      </c>
    </row>
    <row r="317" spans="1:9" x14ac:dyDescent="0.25">
      <c r="A317">
        <v>1938</v>
      </c>
      <c r="B317" t="s">
        <v>233</v>
      </c>
      <c r="C317" t="s">
        <v>59</v>
      </c>
      <c r="D317">
        <v>37</v>
      </c>
      <c r="E317" s="5">
        <f t="shared" si="4"/>
        <v>73</v>
      </c>
      <c r="F317">
        <v>78</v>
      </c>
      <c r="G317">
        <v>205</v>
      </c>
      <c r="H317" t="s">
        <v>586</v>
      </c>
      <c r="I317" t="s">
        <v>600</v>
      </c>
    </row>
    <row r="318" spans="1:9" x14ac:dyDescent="0.25">
      <c r="A318">
        <v>201188</v>
      </c>
      <c r="B318" t="s">
        <v>227</v>
      </c>
      <c r="C318" t="s">
        <v>31</v>
      </c>
      <c r="D318">
        <v>30</v>
      </c>
      <c r="E318" s="5">
        <f t="shared" si="4"/>
        <v>80</v>
      </c>
      <c r="F318">
        <v>85</v>
      </c>
      <c r="G318">
        <v>265</v>
      </c>
      <c r="H318" t="s">
        <v>586</v>
      </c>
      <c r="I318" t="s">
        <v>605</v>
      </c>
    </row>
    <row r="319" spans="1:9" x14ac:dyDescent="0.25">
      <c r="A319">
        <v>101162</v>
      </c>
      <c r="B319" t="s">
        <v>241</v>
      </c>
      <c r="C319" t="s">
        <v>95</v>
      </c>
      <c r="D319">
        <v>31</v>
      </c>
      <c r="E319" s="5">
        <f t="shared" si="4"/>
        <v>78</v>
      </c>
      <c r="F319">
        <v>83</v>
      </c>
      <c r="G319">
        <v>240</v>
      </c>
      <c r="H319" t="s">
        <v>586</v>
      </c>
      <c r="I319" t="s">
        <v>649</v>
      </c>
    </row>
    <row r="320" spans="1:9" x14ac:dyDescent="0.25">
      <c r="A320">
        <v>201158</v>
      </c>
      <c r="B320" t="s">
        <v>97</v>
      </c>
      <c r="C320" t="s">
        <v>59</v>
      </c>
      <c r="D320">
        <v>29</v>
      </c>
      <c r="E320" s="5">
        <f t="shared" si="4"/>
        <v>72</v>
      </c>
      <c r="F320">
        <v>77</v>
      </c>
      <c r="G320">
        <v>210</v>
      </c>
      <c r="H320" t="s">
        <v>586</v>
      </c>
      <c r="I320" t="s">
        <v>653</v>
      </c>
    </row>
    <row r="321" spans="1:9" x14ac:dyDescent="0.25">
      <c r="A321">
        <v>202694</v>
      </c>
      <c r="B321" t="s">
        <v>393</v>
      </c>
      <c r="C321" t="s">
        <v>638</v>
      </c>
      <c r="D321">
        <v>25</v>
      </c>
      <c r="E321" s="5">
        <f t="shared" si="4"/>
        <v>76</v>
      </c>
      <c r="F321">
        <v>81</v>
      </c>
      <c r="G321">
        <v>235</v>
      </c>
      <c r="H321" t="s">
        <v>592</v>
      </c>
      <c r="I321" t="s">
        <v>587</v>
      </c>
    </row>
    <row r="322" spans="1:9" x14ac:dyDescent="0.25">
      <c r="A322">
        <v>203935</v>
      </c>
      <c r="B322" t="s">
        <v>477</v>
      </c>
      <c r="C322" t="s">
        <v>89</v>
      </c>
      <c r="D322">
        <v>21</v>
      </c>
      <c r="E322" s="5">
        <f t="shared" ref="E322:E385" si="5">(F322-5)</f>
        <v>71</v>
      </c>
      <c r="F322">
        <v>76</v>
      </c>
      <c r="G322">
        <v>220</v>
      </c>
      <c r="H322" t="s">
        <v>635</v>
      </c>
      <c r="I322" t="s">
        <v>587</v>
      </c>
    </row>
    <row r="323" spans="1:9" x14ac:dyDescent="0.25">
      <c r="A323">
        <v>201977</v>
      </c>
      <c r="B323" t="s">
        <v>510</v>
      </c>
      <c r="C323" t="s">
        <v>638</v>
      </c>
      <c r="D323">
        <v>27</v>
      </c>
      <c r="E323" s="5">
        <f t="shared" si="5"/>
        <v>71</v>
      </c>
      <c r="F323">
        <v>76</v>
      </c>
      <c r="G323">
        <v>205</v>
      </c>
      <c r="H323" t="s">
        <v>646</v>
      </c>
      <c r="I323" t="s">
        <v>587</v>
      </c>
    </row>
    <row r="324" spans="1:9" x14ac:dyDescent="0.25">
      <c r="A324">
        <v>201596</v>
      </c>
      <c r="B324" t="s">
        <v>147</v>
      </c>
      <c r="C324" t="s">
        <v>55</v>
      </c>
      <c r="D324">
        <v>28</v>
      </c>
      <c r="E324" s="5">
        <f t="shared" si="5"/>
        <v>69</v>
      </c>
      <c r="F324">
        <v>74</v>
      </c>
      <c r="G324">
        <v>190</v>
      </c>
      <c r="H324" t="s">
        <v>592</v>
      </c>
      <c r="I324" t="s">
        <v>587</v>
      </c>
    </row>
    <row r="325" spans="1:9" x14ac:dyDescent="0.25">
      <c r="A325">
        <v>203900</v>
      </c>
      <c r="B325" t="s">
        <v>124</v>
      </c>
      <c r="C325" t="s">
        <v>598</v>
      </c>
      <c r="D325">
        <v>23</v>
      </c>
      <c r="E325" s="5">
        <f t="shared" si="5"/>
        <v>70</v>
      </c>
      <c r="F325">
        <v>75</v>
      </c>
      <c r="G325">
        <v>190</v>
      </c>
      <c r="H325" t="s">
        <v>635</v>
      </c>
      <c r="I325" t="s">
        <v>587</v>
      </c>
    </row>
    <row r="326" spans="1:9" x14ac:dyDescent="0.25">
      <c r="A326">
        <v>202693</v>
      </c>
      <c r="B326" t="s">
        <v>394</v>
      </c>
      <c r="C326" t="s">
        <v>638</v>
      </c>
      <c r="D326">
        <v>25</v>
      </c>
      <c r="E326" s="5">
        <f t="shared" si="5"/>
        <v>77</v>
      </c>
      <c r="F326">
        <v>82</v>
      </c>
      <c r="G326">
        <v>245</v>
      </c>
      <c r="H326" t="s">
        <v>592</v>
      </c>
      <c r="I326" t="s">
        <v>587</v>
      </c>
    </row>
    <row r="327" spans="1:9" x14ac:dyDescent="0.25">
      <c r="A327">
        <v>201578</v>
      </c>
      <c r="B327" t="s">
        <v>485</v>
      </c>
      <c r="C327" t="s">
        <v>79</v>
      </c>
      <c r="D327">
        <v>27</v>
      </c>
      <c r="E327" s="5">
        <f t="shared" si="5"/>
        <v>77</v>
      </c>
      <c r="F327">
        <v>82</v>
      </c>
      <c r="G327">
        <v>255</v>
      </c>
      <c r="H327" t="s">
        <v>602</v>
      </c>
      <c r="I327" t="s">
        <v>587</v>
      </c>
    </row>
    <row r="328" spans="1:9" x14ac:dyDescent="0.25">
      <c r="A328">
        <v>101110</v>
      </c>
      <c r="B328" t="s">
        <v>534</v>
      </c>
      <c r="C328" t="s">
        <v>95</v>
      </c>
      <c r="D328">
        <v>28</v>
      </c>
      <c r="E328" s="5">
        <f t="shared" si="5"/>
        <v>74</v>
      </c>
      <c r="F328">
        <v>79</v>
      </c>
      <c r="G328">
        <v>230</v>
      </c>
      <c r="H328" t="s">
        <v>586</v>
      </c>
      <c r="I328" t="s">
        <v>587</v>
      </c>
    </row>
    <row r="329" spans="1:9" x14ac:dyDescent="0.25">
      <c r="A329">
        <v>101107</v>
      </c>
      <c r="B329" t="s">
        <v>545</v>
      </c>
      <c r="C329" t="s">
        <v>619</v>
      </c>
      <c r="D329">
        <v>28</v>
      </c>
      <c r="E329" s="5">
        <f t="shared" si="5"/>
        <v>76</v>
      </c>
      <c r="F329">
        <v>81</v>
      </c>
      <c r="G329">
        <v>237</v>
      </c>
      <c r="H329" t="s">
        <v>590</v>
      </c>
      <c r="I329" t="s">
        <v>587</v>
      </c>
    </row>
    <row r="330" spans="1:9" x14ac:dyDescent="0.25">
      <c r="A330">
        <v>203486</v>
      </c>
      <c r="B330" t="s">
        <v>430</v>
      </c>
      <c r="C330" t="s">
        <v>598</v>
      </c>
      <c r="D330">
        <v>25</v>
      </c>
      <c r="E330" s="5">
        <f t="shared" si="5"/>
        <v>78</v>
      </c>
      <c r="F330">
        <v>83</v>
      </c>
      <c r="G330">
        <v>235</v>
      </c>
      <c r="H330" t="s">
        <v>594</v>
      </c>
      <c r="I330" t="s">
        <v>587</v>
      </c>
    </row>
    <row r="331" spans="1:9" x14ac:dyDescent="0.25">
      <c r="A331">
        <v>2440</v>
      </c>
      <c r="B331" t="s">
        <v>83</v>
      </c>
      <c r="C331" t="s">
        <v>84</v>
      </c>
      <c r="D331">
        <v>35</v>
      </c>
      <c r="E331" s="5">
        <f t="shared" si="5"/>
        <v>74</v>
      </c>
      <c r="F331">
        <v>79</v>
      </c>
      <c r="G331">
        <v>226</v>
      </c>
      <c r="H331" t="s">
        <v>617</v>
      </c>
      <c r="I331" t="s">
        <v>587</v>
      </c>
    </row>
    <row r="332" spans="1:9" x14ac:dyDescent="0.25">
      <c r="A332">
        <v>2588</v>
      </c>
      <c r="B332" t="s">
        <v>114</v>
      </c>
      <c r="C332" t="s">
        <v>59</v>
      </c>
      <c r="D332">
        <v>35</v>
      </c>
      <c r="E332" s="5">
        <f t="shared" si="5"/>
        <v>77</v>
      </c>
      <c r="F332">
        <v>82</v>
      </c>
      <c r="G332">
        <v>235</v>
      </c>
      <c r="H332" t="s">
        <v>602</v>
      </c>
      <c r="I332" t="s">
        <v>587</v>
      </c>
    </row>
    <row r="333" spans="1:9" x14ac:dyDescent="0.25">
      <c r="A333">
        <v>203521</v>
      </c>
      <c r="B333" t="s">
        <v>183</v>
      </c>
      <c r="C333" t="s">
        <v>53</v>
      </c>
      <c r="D333">
        <v>24</v>
      </c>
      <c r="E333" s="5">
        <f t="shared" si="5"/>
        <v>71</v>
      </c>
      <c r="F333">
        <v>76</v>
      </c>
      <c r="G333">
        <v>200</v>
      </c>
      <c r="H333" t="s">
        <v>698</v>
      </c>
      <c r="I333" t="s">
        <v>640</v>
      </c>
    </row>
    <row r="334" spans="1:9" x14ac:dyDescent="0.25">
      <c r="A334">
        <v>203090</v>
      </c>
      <c r="B334" t="s">
        <v>259</v>
      </c>
      <c r="C334" t="s">
        <v>182</v>
      </c>
      <c r="D334">
        <v>22</v>
      </c>
      <c r="E334" s="5">
        <f t="shared" si="5"/>
        <v>76</v>
      </c>
      <c r="F334">
        <v>81</v>
      </c>
      <c r="G334">
        <v>215</v>
      </c>
      <c r="H334" t="s">
        <v>725</v>
      </c>
      <c r="I334" t="s">
        <v>587</v>
      </c>
    </row>
    <row r="335" spans="1:9" x14ac:dyDescent="0.25">
      <c r="A335">
        <v>203086</v>
      </c>
      <c r="B335" t="s">
        <v>343</v>
      </c>
      <c r="C335" t="s">
        <v>39</v>
      </c>
      <c r="D335">
        <v>23</v>
      </c>
      <c r="E335" s="5">
        <f t="shared" si="5"/>
        <v>80</v>
      </c>
      <c r="F335">
        <v>85</v>
      </c>
      <c r="G335">
        <v>245</v>
      </c>
      <c r="H335" t="s">
        <v>641</v>
      </c>
      <c r="I335" t="s">
        <v>587</v>
      </c>
    </row>
    <row r="336" spans="1:9" x14ac:dyDescent="0.25">
      <c r="A336">
        <v>201563</v>
      </c>
      <c r="B336" t="s">
        <v>96</v>
      </c>
      <c r="C336" t="s">
        <v>55</v>
      </c>
      <c r="D336">
        <v>26</v>
      </c>
      <c r="E336" s="5">
        <f t="shared" si="5"/>
        <v>77</v>
      </c>
      <c r="F336">
        <v>82</v>
      </c>
      <c r="G336">
        <v>235</v>
      </c>
      <c r="H336" t="s">
        <v>676</v>
      </c>
      <c r="I336" t="s">
        <v>587</v>
      </c>
    </row>
    <row r="337" spans="1:9" x14ac:dyDescent="0.25">
      <c r="A337">
        <v>203487</v>
      </c>
      <c r="B337" t="s">
        <v>145</v>
      </c>
      <c r="C337" t="s">
        <v>62</v>
      </c>
      <c r="D337">
        <v>23</v>
      </c>
      <c r="E337" s="5">
        <f t="shared" si="5"/>
        <v>73</v>
      </c>
      <c r="F337">
        <v>78</v>
      </c>
      <c r="G337">
        <v>190</v>
      </c>
      <c r="H337" t="s">
        <v>621</v>
      </c>
      <c r="I337" t="s">
        <v>587</v>
      </c>
    </row>
    <row r="338" spans="1:9" x14ac:dyDescent="0.25">
      <c r="A338">
        <v>203077</v>
      </c>
      <c r="B338" t="s">
        <v>322</v>
      </c>
      <c r="C338" t="s">
        <v>619</v>
      </c>
      <c r="D338">
        <v>21</v>
      </c>
      <c r="E338" s="5">
        <f t="shared" si="5"/>
        <v>74</v>
      </c>
      <c r="F338">
        <v>79</v>
      </c>
      <c r="G338">
        <v>232</v>
      </c>
      <c r="H338" t="s">
        <v>593</v>
      </c>
      <c r="I338" t="s">
        <v>587</v>
      </c>
    </row>
    <row r="339" spans="1:9" x14ac:dyDescent="0.25">
      <c r="A339">
        <v>201144</v>
      </c>
      <c r="B339" t="s">
        <v>159</v>
      </c>
      <c r="C339" t="s">
        <v>31</v>
      </c>
      <c r="D339">
        <v>27</v>
      </c>
      <c r="E339" s="5">
        <f t="shared" si="5"/>
        <v>68</v>
      </c>
      <c r="F339">
        <v>73</v>
      </c>
      <c r="G339">
        <v>175</v>
      </c>
      <c r="H339" t="s">
        <v>664</v>
      </c>
      <c r="I339" t="s">
        <v>587</v>
      </c>
    </row>
    <row r="340" spans="1:9" x14ac:dyDescent="0.25">
      <c r="A340">
        <v>2399</v>
      </c>
      <c r="B340" t="s">
        <v>199</v>
      </c>
      <c r="C340" t="s">
        <v>77</v>
      </c>
      <c r="D340">
        <v>34</v>
      </c>
      <c r="E340" s="5">
        <f t="shared" si="5"/>
        <v>76</v>
      </c>
      <c r="F340">
        <v>81</v>
      </c>
      <c r="G340">
        <v>230</v>
      </c>
      <c r="H340" t="s">
        <v>594</v>
      </c>
      <c r="I340" t="s">
        <v>587</v>
      </c>
    </row>
    <row r="341" spans="1:9" x14ac:dyDescent="0.25">
      <c r="A341">
        <v>2034</v>
      </c>
      <c r="B341" t="s">
        <v>382</v>
      </c>
      <c r="C341" t="s">
        <v>53</v>
      </c>
      <c r="D341">
        <v>35</v>
      </c>
      <c r="E341" s="5">
        <f t="shared" si="5"/>
        <v>75</v>
      </c>
      <c r="F341">
        <v>80</v>
      </c>
      <c r="G341">
        <v>218</v>
      </c>
      <c r="H341" t="s">
        <v>602</v>
      </c>
      <c r="I341" t="s">
        <v>587</v>
      </c>
    </row>
    <row r="342" spans="1:9" x14ac:dyDescent="0.25">
      <c r="A342">
        <v>203488</v>
      </c>
      <c r="B342" t="s">
        <v>400</v>
      </c>
      <c r="C342" t="s">
        <v>67</v>
      </c>
      <c r="D342">
        <v>23</v>
      </c>
      <c r="E342" s="5">
        <f t="shared" si="5"/>
        <v>78</v>
      </c>
      <c r="F342">
        <v>83</v>
      </c>
      <c r="G342">
        <v>230</v>
      </c>
      <c r="H342" t="s">
        <v>748</v>
      </c>
      <c r="I342" t="s">
        <v>587</v>
      </c>
    </row>
    <row r="343" spans="1:9" x14ac:dyDescent="0.25">
      <c r="A343">
        <v>203118</v>
      </c>
      <c r="B343" t="s">
        <v>468</v>
      </c>
      <c r="C343" t="s">
        <v>67</v>
      </c>
      <c r="D343">
        <v>26</v>
      </c>
      <c r="E343" s="5">
        <f t="shared" si="5"/>
        <v>75</v>
      </c>
      <c r="F343">
        <v>80</v>
      </c>
      <c r="G343">
        <v>237</v>
      </c>
      <c r="H343" t="s">
        <v>731</v>
      </c>
      <c r="I343" t="s">
        <v>587</v>
      </c>
    </row>
    <row r="344" spans="1:9" x14ac:dyDescent="0.25">
      <c r="A344">
        <v>203101</v>
      </c>
      <c r="B344" t="s">
        <v>431</v>
      </c>
      <c r="C344" t="s">
        <v>62</v>
      </c>
      <c r="D344">
        <v>26</v>
      </c>
      <c r="E344" s="5">
        <f t="shared" si="5"/>
        <v>78</v>
      </c>
      <c r="F344">
        <v>83</v>
      </c>
      <c r="G344">
        <v>255</v>
      </c>
      <c r="H344" t="s">
        <v>594</v>
      </c>
      <c r="I344" t="s">
        <v>587</v>
      </c>
    </row>
    <row r="345" spans="1:9" x14ac:dyDescent="0.25">
      <c r="A345">
        <v>203545</v>
      </c>
      <c r="B345" t="s">
        <v>441</v>
      </c>
      <c r="C345" t="s">
        <v>36</v>
      </c>
      <c r="D345">
        <v>27</v>
      </c>
      <c r="E345" s="5">
        <f t="shared" si="5"/>
        <v>79</v>
      </c>
      <c r="F345">
        <v>84</v>
      </c>
      <c r="G345">
        <v>250</v>
      </c>
      <c r="H345" t="s">
        <v>586</v>
      </c>
      <c r="I345" t="s">
        <v>757</v>
      </c>
    </row>
    <row r="346" spans="1:9" x14ac:dyDescent="0.25">
      <c r="A346">
        <v>203141</v>
      </c>
      <c r="B346" t="s">
        <v>497</v>
      </c>
      <c r="C346" t="s">
        <v>598</v>
      </c>
      <c r="D346">
        <v>29</v>
      </c>
      <c r="E346" s="5">
        <f t="shared" si="5"/>
        <v>76</v>
      </c>
      <c r="F346">
        <v>81</v>
      </c>
      <c r="G346">
        <v>242</v>
      </c>
      <c r="H346" t="s">
        <v>586</v>
      </c>
      <c r="I346" t="s">
        <v>734</v>
      </c>
    </row>
    <row r="347" spans="1:9" x14ac:dyDescent="0.25">
      <c r="A347">
        <v>203956</v>
      </c>
      <c r="B347" t="s">
        <v>371</v>
      </c>
      <c r="C347" t="s">
        <v>34</v>
      </c>
      <c r="D347">
        <v>22</v>
      </c>
      <c r="E347" s="5">
        <f t="shared" si="5"/>
        <v>77</v>
      </c>
      <c r="F347">
        <v>82</v>
      </c>
      <c r="G347">
        <v>255</v>
      </c>
      <c r="H347" t="s">
        <v>603</v>
      </c>
      <c r="I347" t="s">
        <v>587</v>
      </c>
    </row>
    <row r="348" spans="1:9" x14ac:dyDescent="0.25">
      <c r="A348">
        <v>2590</v>
      </c>
      <c r="B348" t="s">
        <v>546</v>
      </c>
      <c r="C348" t="s">
        <v>619</v>
      </c>
      <c r="D348">
        <v>32</v>
      </c>
      <c r="E348" s="5">
        <f t="shared" si="5"/>
        <v>68</v>
      </c>
      <c r="F348">
        <v>73</v>
      </c>
      <c r="G348">
        <v>198</v>
      </c>
      <c r="H348" t="s">
        <v>608</v>
      </c>
      <c r="I348" t="s">
        <v>587</v>
      </c>
    </row>
    <row r="349" spans="1:9" x14ac:dyDescent="0.25">
      <c r="A349">
        <v>101145</v>
      </c>
      <c r="B349" t="s">
        <v>203</v>
      </c>
      <c r="C349" t="s">
        <v>51</v>
      </c>
      <c r="D349">
        <v>29</v>
      </c>
      <c r="E349" s="5">
        <f t="shared" si="5"/>
        <v>70</v>
      </c>
      <c r="F349">
        <v>75</v>
      </c>
      <c r="G349">
        <v>185</v>
      </c>
      <c r="H349" t="s">
        <v>586</v>
      </c>
      <c r="I349" t="s">
        <v>587</v>
      </c>
    </row>
    <row r="350" spans="1:9" x14ac:dyDescent="0.25">
      <c r="A350">
        <v>101126</v>
      </c>
      <c r="B350" t="s">
        <v>454</v>
      </c>
      <c r="C350" t="s">
        <v>84</v>
      </c>
      <c r="D350">
        <v>30</v>
      </c>
      <c r="E350" s="5">
        <f t="shared" si="5"/>
        <v>64</v>
      </c>
      <c r="F350">
        <v>69</v>
      </c>
      <c r="G350">
        <v>180</v>
      </c>
      <c r="H350" t="s">
        <v>643</v>
      </c>
      <c r="I350" t="s">
        <v>587</v>
      </c>
    </row>
    <row r="351" spans="1:9" x14ac:dyDescent="0.25">
      <c r="A351">
        <v>203489</v>
      </c>
      <c r="B351" t="s">
        <v>550</v>
      </c>
      <c r="C351" t="s">
        <v>41</v>
      </c>
      <c r="D351">
        <v>24</v>
      </c>
      <c r="E351" s="5">
        <f t="shared" si="5"/>
        <v>71</v>
      </c>
      <c r="F351">
        <v>76</v>
      </c>
      <c r="G351">
        <v>190</v>
      </c>
      <c r="H351" t="s">
        <v>749</v>
      </c>
      <c r="I351" t="s">
        <v>587</v>
      </c>
    </row>
    <row r="352" spans="1:9" x14ac:dyDescent="0.25">
      <c r="A352">
        <v>1737</v>
      </c>
      <c r="B352" t="s">
        <v>388</v>
      </c>
      <c r="C352" t="s">
        <v>77</v>
      </c>
      <c r="D352">
        <v>37</v>
      </c>
      <c r="E352" s="5">
        <f t="shared" si="5"/>
        <v>77</v>
      </c>
      <c r="F352">
        <v>82</v>
      </c>
      <c r="G352">
        <v>250</v>
      </c>
      <c r="H352" t="s">
        <v>593</v>
      </c>
      <c r="I352" t="s">
        <v>587</v>
      </c>
    </row>
    <row r="353" spans="1:9" x14ac:dyDescent="0.25">
      <c r="A353">
        <v>2403</v>
      </c>
      <c r="B353" t="s">
        <v>613</v>
      </c>
      <c r="C353" t="s">
        <v>95</v>
      </c>
      <c r="D353">
        <v>32</v>
      </c>
      <c r="E353" s="5">
        <f t="shared" si="5"/>
        <v>78</v>
      </c>
      <c r="F353">
        <v>83</v>
      </c>
      <c r="G353">
        <v>250</v>
      </c>
      <c r="H353" t="s">
        <v>586</v>
      </c>
      <c r="I353" t="s">
        <v>614</v>
      </c>
    </row>
    <row r="354" spans="1:9" x14ac:dyDescent="0.25">
      <c r="A354">
        <v>203457</v>
      </c>
      <c r="B354" t="s">
        <v>406</v>
      </c>
      <c r="C354" t="s">
        <v>43</v>
      </c>
      <c r="D354">
        <v>21</v>
      </c>
      <c r="E354" s="5">
        <f t="shared" si="5"/>
        <v>78</v>
      </c>
      <c r="F354">
        <v>83</v>
      </c>
      <c r="G354">
        <v>228</v>
      </c>
      <c r="H354" t="s">
        <v>593</v>
      </c>
      <c r="I354" t="s">
        <v>587</v>
      </c>
    </row>
    <row r="355" spans="1:9" x14ac:dyDescent="0.25">
      <c r="A355">
        <v>201979</v>
      </c>
      <c r="B355" t="s">
        <v>138</v>
      </c>
      <c r="C355" t="s">
        <v>31</v>
      </c>
      <c r="D355">
        <v>26</v>
      </c>
      <c r="E355" s="5">
        <f t="shared" si="5"/>
        <v>73</v>
      </c>
      <c r="F355">
        <v>78</v>
      </c>
      <c r="G355">
        <v>213</v>
      </c>
      <c r="H355" t="s">
        <v>602</v>
      </c>
      <c r="I355" t="s">
        <v>587</v>
      </c>
    </row>
    <row r="356" spans="1:9" x14ac:dyDescent="0.25">
      <c r="A356">
        <v>2555</v>
      </c>
      <c r="B356" t="s">
        <v>158</v>
      </c>
      <c r="C356" t="s">
        <v>34</v>
      </c>
      <c r="D356">
        <v>34</v>
      </c>
      <c r="E356" s="5">
        <f t="shared" si="5"/>
        <v>77</v>
      </c>
      <c r="F356">
        <v>82</v>
      </c>
      <c r="G356">
        <v>255</v>
      </c>
      <c r="H356" t="s">
        <v>592</v>
      </c>
      <c r="I356" t="s">
        <v>587</v>
      </c>
    </row>
    <row r="357" spans="1:9" x14ac:dyDescent="0.25">
      <c r="A357">
        <v>203910</v>
      </c>
      <c r="B357" t="s">
        <v>308</v>
      </c>
      <c r="C357" t="s">
        <v>69</v>
      </c>
      <c r="D357">
        <v>22</v>
      </c>
      <c r="E357" s="5">
        <f t="shared" si="5"/>
        <v>70</v>
      </c>
      <c r="F357">
        <v>75</v>
      </c>
      <c r="G357">
        <v>202</v>
      </c>
      <c r="H357" t="s">
        <v>597</v>
      </c>
      <c r="I357" t="s">
        <v>587</v>
      </c>
    </row>
    <row r="358" spans="1:9" x14ac:dyDescent="0.25">
      <c r="A358">
        <v>201156</v>
      </c>
      <c r="B358" t="s">
        <v>555</v>
      </c>
      <c r="C358" t="s">
        <v>107</v>
      </c>
      <c r="D358">
        <v>29</v>
      </c>
      <c r="E358" s="5">
        <f t="shared" si="5"/>
        <v>74</v>
      </c>
      <c r="F358">
        <v>79</v>
      </c>
      <c r="G358">
        <v>210</v>
      </c>
      <c r="H358" t="s">
        <v>667</v>
      </c>
      <c r="I358" t="s">
        <v>587</v>
      </c>
    </row>
    <row r="359" spans="1:9" x14ac:dyDescent="0.25">
      <c r="A359">
        <v>201587</v>
      </c>
      <c r="B359" t="s">
        <v>90</v>
      </c>
      <c r="C359" t="s">
        <v>39</v>
      </c>
      <c r="D359">
        <v>26</v>
      </c>
      <c r="E359" s="5">
        <f t="shared" si="5"/>
        <v>75</v>
      </c>
      <c r="F359">
        <v>80</v>
      </c>
      <c r="G359">
        <v>200</v>
      </c>
      <c r="H359" t="s">
        <v>586</v>
      </c>
      <c r="I359" t="s">
        <v>611</v>
      </c>
    </row>
    <row r="360" spans="1:9" x14ac:dyDescent="0.25">
      <c r="A360">
        <v>203917</v>
      </c>
      <c r="B360" t="s">
        <v>487</v>
      </c>
      <c r="C360" t="s">
        <v>103</v>
      </c>
      <c r="D360">
        <v>21</v>
      </c>
      <c r="E360" s="5">
        <f t="shared" si="5"/>
        <v>73</v>
      </c>
      <c r="F360">
        <v>78</v>
      </c>
      <c r="G360">
        <v>205</v>
      </c>
      <c r="H360" t="s">
        <v>603</v>
      </c>
      <c r="I360" t="s">
        <v>673</v>
      </c>
    </row>
    <row r="361" spans="1:9" x14ac:dyDescent="0.25">
      <c r="A361">
        <v>202703</v>
      </c>
      <c r="B361" t="s">
        <v>387</v>
      </c>
      <c r="C361" t="s">
        <v>77</v>
      </c>
      <c r="D361">
        <v>24</v>
      </c>
      <c r="E361" s="5">
        <f t="shared" si="5"/>
        <v>77</v>
      </c>
      <c r="F361">
        <v>82</v>
      </c>
      <c r="G361">
        <v>220</v>
      </c>
      <c r="H361" t="s">
        <v>586</v>
      </c>
      <c r="I361" t="s">
        <v>686</v>
      </c>
    </row>
    <row r="362" spans="1:9" x14ac:dyDescent="0.25">
      <c r="A362">
        <v>201593</v>
      </c>
      <c r="B362" t="s">
        <v>427</v>
      </c>
      <c r="C362" t="s">
        <v>36</v>
      </c>
      <c r="D362">
        <v>29</v>
      </c>
      <c r="E362" s="5">
        <f t="shared" si="5"/>
        <v>78</v>
      </c>
      <c r="F362">
        <v>83</v>
      </c>
      <c r="G362">
        <v>295</v>
      </c>
      <c r="H362" t="s">
        <v>586</v>
      </c>
      <c r="I362" t="s">
        <v>686</v>
      </c>
    </row>
    <row r="363" spans="1:9" x14ac:dyDescent="0.25">
      <c r="A363">
        <v>202696</v>
      </c>
      <c r="B363" t="s">
        <v>523</v>
      </c>
      <c r="C363" t="s">
        <v>182</v>
      </c>
      <c r="D363">
        <v>24</v>
      </c>
      <c r="E363" s="5">
        <f t="shared" si="5"/>
        <v>79</v>
      </c>
      <c r="F363">
        <v>84</v>
      </c>
      <c r="G363">
        <v>260</v>
      </c>
      <c r="H363" t="s">
        <v>667</v>
      </c>
      <c r="I363" t="s">
        <v>686</v>
      </c>
    </row>
    <row r="364" spans="1:9" x14ac:dyDescent="0.25">
      <c r="A364">
        <v>203943</v>
      </c>
      <c r="B364" t="s">
        <v>522</v>
      </c>
      <c r="C364" t="s">
        <v>619</v>
      </c>
      <c r="D364">
        <v>19</v>
      </c>
      <c r="E364" s="5">
        <f t="shared" si="5"/>
        <v>77</v>
      </c>
      <c r="F364">
        <v>82</v>
      </c>
      <c r="G364">
        <v>240</v>
      </c>
      <c r="H364" t="s">
        <v>677</v>
      </c>
      <c r="I364" t="s">
        <v>587</v>
      </c>
    </row>
    <row r="365" spans="1:9" x14ac:dyDescent="0.25">
      <c r="A365">
        <v>202708</v>
      </c>
      <c r="B365" t="s">
        <v>156</v>
      </c>
      <c r="C365" t="s">
        <v>41</v>
      </c>
      <c r="D365">
        <v>26</v>
      </c>
      <c r="E365" s="5">
        <f t="shared" si="5"/>
        <v>69</v>
      </c>
      <c r="F365">
        <v>74</v>
      </c>
      <c r="G365">
        <v>175</v>
      </c>
      <c r="H365" t="s">
        <v>721</v>
      </c>
      <c r="I365" t="s">
        <v>587</v>
      </c>
    </row>
    <row r="366" spans="1:9" x14ac:dyDescent="0.25">
      <c r="A366">
        <v>201564</v>
      </c>
      <c r="B366" t="s">
        <v>364</v>
      </c>
      <c r="C366" t="s">
        <v>62</v>
      </c>
      <c r="D366">
        <v>27</v>
      </c>
      <c r="E366" s="5">
        <f t="shared" si="5"/>
        <v>72</v>
      </c>
      <c r="F366">
        <v>77</v>
      </c>
      <c r="G366">
        <v>210</v>
      </c>
      <c r="H366" t="s">
        <v>667</v>
      </c>
      <c r="I366" t="s">
        <v>587</v>
      </c>
    </row>
    <row r="367" spans="1:9" x14ac:dyDescent="0.25">
      <c r="A367">
        <v>203136</v>
      </c>
      <c r="B367" t="s">
        <v>330</v>
      </c>
      <c r="C367" t="s">
        <v>79</v>
      </c>
      <c r="D367">
        <v>25</v>
      </c>
      <c r="E367" s="5">
        <f t="shared" si="5"/>
        <v>79</v>
      </c>
      <c r="F367">
        <v>84</v>
      </c>
      <c r="G367">
        <v>260</v>
      </c>
      <c r="H367" t="s">
        <v>586</v>
      </c>
      <c r="I367" t="s">
        <v>734</v>
      </c>
    </row>
    <row r="368" spans="1:9" x14ac:dyDescent="0.25">
      <c r="A368">
        <v>201600</v>
      </c>
      <c r="B368" t="s">
        <v>71</v>
      </c>
      <c r="C368" t="s">
        <v>41</v>
      </c>
      <c r="D368">
        <v>28</v>
      </c>
      <c r="E368" s="5">
        <f t="shared" si="5"/>
        <v>79</v>
      </c>
      <c r="F368">
        <v>84</v>
      </c>
      <c r="G368">
        <v>255</v>
      </c>
      <c r="H368" t="s">
        <v>586</v>
      </c>
      <c r="I368" t="s">
        <v>604</v>
      </c>
    </row>
    <row r="369" spans="1:9" x14ac:dyDescent="0.25">
      <c r="A369">
        <v>201956</v>
      </c>
      <c r="B369" t="s">
        <v>146</v>
      </c>
      <c r="C369" t="s">
        <v>103</v>
      </c>
      <c r="D369">
        <v>26</v>
      </c>
      <c r="E369" s="5">
        <f t="shared" si="5"/>
        <v>76</v>
      </c>
      <c r="F369">
        <v>81</v>
      </c>
      <c r="G369">
        <v>225</v>
      </c>
      <c r="H369" t="s">
        <v>586</v>
      </c>
      <c r="I369" t="s">
        <v>692</v>
      </c>
    </row>
    <row r="370" spans="1:9" x14ac:dyDescent="0.25">
      <c r="A370">
        <v>203490</v>
      </c>
      <c r="B370" t="s">
        <v>434</v>
      </c>
      <c r="C370" t="s">
        <v>95</v>
      </c>
      <c r="D370">
        <v>21</v>
      </c>
      <c r="E370" s="5">
        <f t="shared" si="5"/>
        <v>75</v>
      </c>
      <c r="F370">
        <v>80</v>
      </c>
      <c r="G370">
        <v>198</v>
      </c>
      <c r="H370" t="s">
        <v>665</v>
      </c>
      <c r="I370" t="s">
        <v>587</v>
      </c>
    </row>
    <row r="371" spans="1:9" x14ac:dyDescent="0.25">
      <c r="A371">
        <v>203143</v>
      </c>
      <c r="B371" t="s">
        <v>439</v>
      </c>
      <c r="C371" t="s">
        <v>69</v>
      </c>
      <c r="D371">
        <v>38</v>
      </c>
      <c r="E371" s="5">
        <f t="shared" si="5"/>
        <v>70</v>
      </c>
      <c r="F371">
        <v>75</v>
      </c>
      <c r="G371">
        <v>185</v>
      </c>
      <c r="H371" t="s">
        <v>586</v>
      </c>
      <c r="I371" t="s">
        <v>600</v>
      </c>
    </row>
    <row r="372" spans="1:9" x14ac:dyDescent="0.25">
      <c r="A372">
        <v>201976</v>
      </c>
      <c r="B372" t="s">
        <v>101</v>
      </c>
      <c r="C372" t="s">
        <v>69</v>
      </c>
      <c r="D372">
        <v>26</v>
      </c>
      <c r="E372" s="5">
        <f t="shared" si="5"/>
        <v>68</v>
      </c>
      <c r="F372">
        <v>73</v>
      </c>
      <c r="G372">
        <v>210</v>
      </c>
      <c r="H372" t="s">
        <v>607</v>
      </c>
      <c r="I372" t="s">
        <v>587</v>
      </c>
    </row>
    <row r="373" spans="1:9" x14ac:dyDescent="0.25">
      <c r="A373">
        <v>203565</v>
      </c>
      <c r="B373" t="s">
        <v>151</v>
      </c>
      <c r="C373" t="s">
        <v>99</v>
      </c>
      <c r="D373">
        <v>26</v>
      </c>
      <c r="E373" s="5">
        <f t="shared" si="5"/>
        <v>72</v>
      </c>
      <c r="F373">
        <v>77</v>
      </c>
      <c r="G373">
        <v>209</v>
      </c>
      <c r="H373" t="s">
        <v>682</v>
      </c>
      <c r="I373" t="s">
        <v>587</v>
      </c>
    </row>
    <row r="374" spans="1:9" x14ac:dyDescent="0.25">
      <c r="A374">
        <v>202335</v>
      </c>
      <c r="B374" t="s">
        <v>423</v>
      </c>
      <c r="C374" t="s">
        <v>137</v>
      </c>
      <c r="D374">
        <v>26</v>
      </c>
      <c r="E374" s="5">
        <f t="shared" si="5"/>
        <v>76</v>
      </c>
      <c r="F374">
        <v>81</v>
      </c>
      <c r="G374">
        <v>235</v>
      </c>
      <c r="H374" t="s">
        <v>593</v>
      </c>
      <c r="I374" t="s">
        <v>587</v>
      </c>
    </row>
    <row r="375" spans="1:9" x14ac:dyDescent="0.25">
      <c r="A375">
        <v>201988</v>
      </c>
      <c r="B375" t="s">
        <v>697</v>
      </c>
      <c r="C375" t="s">
        <v>59</v>
      </c>
      <c r="D375">
        <v>26</v>
      </c>
      <c r="E375" s="5">
        <f t="shared" si="5"/>
        <v>67</v>
      </c>
      <c r="F375">
        <v>72</v>
      </c>
      <c r="G375">
        <v>185</v>
      </c>
      <c r="H375" t="s">
        <v>698</v>
      </c>
      <c r="I375" t="s">
        <v>640</v>
      </c>
    </row>
    <row r="376" spans="1:9" x14ac:dyDescent="0.25">
      <c r="A376">
        <v>2200</v>
      </c>
      <c r="B376" t="s">
        <v>228</v>
      </c>
      <c r="C376" t="s">
        <v>77</v>
      </c>
      <c r="D376">
        <v>34</v>
      </c>
      <c r="E376" s="5">
        <f t="shared" si="5"/>
        <v>79</v>
      </c>
      <c r="F376">
        <v>84</v>
      </c>
      <c r="G376">
        <v>250</v>
      </c>
      <c r="H376" t="s">
        <v>586</v>
      </c>
      <c r="I376" t="s">
        <v>605</v>
      </c>
    </row>
    <row r="377" spans="1:9" x14ac:dyDescent="0.25">
      <c r="A377">
        <v>202331</v>
      </c>
      <c r="B377" t="s">
        <v>231</v>
      </c>
      <c r="C377" t="s">
        <v>47</v>
      </c>
      <c r="D377">
        <v>25</v>
      </c>
      <c r="E377" s="5">
        <f t="shared" si="5"/>
        <v>76</v>
      </c>
      <c r="F377">
        <v>81</v>
      </c>
      <c r="G377">
        <v>220</v>
      </c>
      <c r="H377" t="s">
        <v>703</v>
      </c>
      <c r="I377" t="s">
        <v>587</v>
      </c>
    </row>
    <row r="378" spans="1:9" x14ac:dyDescent="0.25">
      <c r="A378">
        <v>200794</v>
      </c>
      <c r="B378" t="s">
        <v>386</v>
      </c>
      <c r="C378" t="s">
        <v>67</v>
      </c>
      <c r="D378">
        <v>30</v>
      </c>
      <c r="E378" s="5">
        <f t="shared" si="5"/>
        <v>75</v>
      </c>
      <c r="F378">
        <v>80</v>
      </c>
      <c r="G378">
        <v>253</v>
      </c>
      <c r="H378" t="s">
        <v>659</v>
      </c>
      <c r="I378" t="s">
        <v>587</v>
      </c>
    </row>
    <row r="379" spans="1:9" x14ac:dyDescent="0.25">
      <c r="A379">
        <v>1718</v>
      </c>
      <c r="B379" t="s">
        <v>429</v>
      </c>
      <c r="C379" t="s">
        <v>95</v>
      </c>
      <c r="D379">
        <v>37</v>
      </c>
      <c r="E379" s="5">
        <f t="shared" si="5"/>
        <v>74</v>
      </c>
      <c r="F379">
        <v>79</v>
      </c>
      <c r="G379">
        <v>235</v>
      </c>
      <c r="H379" t="s">
        <v>592</v>
      </c>
      <c r="I379" t="s">
        <v>587</v>
      </c>
    </row>
    <row r="380" spans="1:9" x14ac:dyDescent="0.25">
      <c r="A380">
        <v>203544</v>
      </c>
      <c r="B380" t="s">
        <v>66</v>
      </c>
      <c r="C380" t="s">
        <v>67</v>
      </c>
      <c r="D380">
        <v>32</v>
      </c>
      <c r="E380" s="5">
        <f t="shared" si="5"/>
        <v>78</v>
      </c>
      <c r="F380">
        <v>83</v>
      </c>
      <c r="G380">
        <v>260</v>
      </c>
      <c r="H380" t="s">
        <v>586</v>
      </c>
      <c r="I380" t="s">
        <v>756</v>
      </c>
    </row>
    <row r="381" spans="1:9" x14ac:dyDescent="0.25">
      <c r="A381">
        <v>203103</v>
      </c>
      <c r="B381" t="s">
        <v>313</v>
      </c>
      <c r="C381" t="s">
        <v>34</v>
      </c>
      <c r="D381">
        <v>23</v>
      </c>
      <c r="E381" s="5">
        <f t="shared" si="5"/>
        <v>78</v>
      </c>
      <c r="F381">
        <v>83</v>
      </c>
      <c r="G381">
        <v>235</v>
      </c>
      <c r="H381" t="s">
        <v>701</v>
      </c>
      <c r="I381" t="s">
        <v>587</v>
      </c>
    </row>
    <row r="382" spans="1:9" x14ac:dyDescent="0.25">
      <c r="A382">
        <v>203515</v>
      </c>
      <c r="B382" t="s">
        <v>436</v>
      </c>
      <c r="C382" t="s">
        <v>89</v>
      </c>
      <c r="D382">
        <v>24</v>
      </c>
      <c r="E382" s="5">
        <f t="shared" si="5"/>
        <v>66</v>
      </c>
      <c r="F382">
        <v>71</v>
      </c>
      <c r="G382">
        <v>175</v>
      </c>
      <c r="H382" t="s">
        <v>693</v>
      </c>
      <c r="I382" t="s">
        <v>587</v>
      </c>
    </row>
    <row r="383" spans="1:9" x14ac:dyDescent="0.25">
      <c r="A383">
        <v>203798</v>
      </c>
      <c r="B383" t="s">
        <v>759</v>
      </c>
      <c r="C383" t="s">
        <v>619</v>
      </c>
      <c r="D383">
        <v>22</v>
      </c>
      <c r="E383" s="5">
        <f t="shared" si="5"/>
        <v>73</v>
      </c>
      <c r="F383">
        <v>78</v>
      </c>
      <c r="G383">
        <v>230</v>
      </c>
      <c r="H383" t="s">
        <v>590</v>
      </c>
      <c r="I383" t="s">
        <v>587</v>
      </c>
    </row>
    <row r="384" spans="1:9" x14ac:dyDescent="0.25">
      <c r="A384">
        <v>200782</v>
      </c>
      <c r="B384" t="s">
        <v>658</v>
      </c>
      <c r="C384" t="s">
        <v>638</v>
      </c>
      <c r="D384">
        <v>30</v>
      </c>
      <c r="E384" s="5">
        <f t="shared" si="5"/>
        <v>73</v>
      </c>
      <c r="F384">
        <v>78</v>
      </c>
      <c r="G384">
        <v>224</v>
      </c>
      <c r="H384" t="s">
        <v>654</v>
      </c>
      <c r="I384" t="s">
        <v>587</v>
      </c>
    </row>
    <row r="385" spans="1:9" x14ac:dyDescent="0.25">
      <c r="A385">
        <v>203112</v>
      </c>
      <c r="B385" t="s">
        <v>27</v>
      </c>
      <c r="C385" t="s">
        <v>28</v>
      </c>
      <c r="D385">
        <v>24</v>
      </c>
      <c r="E385" s="5">
        <f t="shared" si="5"/>
        <v>74</v>
      </c>
      <c r="F385">
        <v>79</v>
      </c>
      <c r="G385">
        <v>240</v>
      </c>
      <c r="H385" t="s">
        <v>701</v>
      </c>
      <c r="I385" t="s">
        <v>587</v>
      </c>
    </row>
    <row r="386" spans="1:9" x14ac:dyDescent="0.25">
      <c r="A386">
        <v>203113</v>
      </c>
      <c r="B386" t="s">
        <v>383</v>
      </c>
      <c r="C386" t="s">
        <v>65</v>
      </c>
      <c r="D386">
        <v>22</v>
      </c>
      <c r="E386" s="5">
        <f t="shared" ref="E386:E449" si="6">(F386-5)</f>
        <v>76</v>
      </c>
      <c r="F386">
        <v>81</v>
      </c>
      <c r="G386">
        <v>210</v>
      </c>
      <c r="H386" t="s">
        <v>701</v>
      </c>
      <c r="I386" t="s">
        <v>587</v>
      </c>
    </row>
    <row r="387" spans="1:9" x14ac:dyDescent="0.25">
      <c r="A387">
        <v>202347</v>
      </c>
      <c r="B387" t="s">
        <v>432</v>
      </c>
      <c r="C387" t="s">
        <v>41</v>
      </c>
      <c r="D387">
        <v>27</v>
      </c>
      <c r="E387" s="5">
        <f t="shared" si="6"/>
        <v>74</v>
      </c>
      <c r="F387">
        <v>79</v>
      </c>
      <c r="G387">
        <v>220</v>
      </c>
      <c r="H387" t="s">
        <v>643</v>
      </c>
      <c r="I387" t="s">
        <v>587</v>
      </c>
    </row>
    <row r="388" spans="1:9" x14ac:dyDescent="0.25">
      <c r="A388">
        <v>200765</v>
      </c>
      <c r="B388" t="s">
        <v>456</v>
      </c>
      <c r="C388" t="s">
        <v>51</v>
      </c>
      <c r="D388">
        <v>29</v>
      </c>
      <c r="E388" s="5">
        <f t="shared" si="6"/>
        <v>68</v>
      </c>
      <c r="F388">
        <v>73</v>
      </c>
      <c r="G388">
        <v>186</v>
      </c>
      <c r="H388" t="s">
        <v>593</v>
      </c>
      <c r="I388" t="s">
        <v>587</v>
      </c>
    </row>
    <row r="389" spans="1:9" x14ac:dyDescent="0.25">
      <c r="A389">
        <v>201196</v>
      </c>
      <c r="B389" t="s">
        <v>471</v>
      </c>
      <c r="C389" t="s">
        <v>95</v>
      </c>
      <c r="D389">
        <v>29</v>
      </c>
      <c r="E389" s="5">
        <f t="shared" si="6"/>
        <v>70</v>
      </c>
      <c r="F389">
        <v>75</v>
      </c>
      <c r="G389">
        <v>190</v>
      </c>
      <c r="H389" t="s">
        <v>672</v>
      </c>
      <c r="I389" t="s">
        <v>587</v>
      </c>
    </row>
    <row r="390" spans="1:9" x14ac:dyDescent="0.25">
      <c r="A390">
        <v>200751</v>
      </c>
      <c r="B390" t="s">
        <v>217</v>
      </c>
      <c r="C390" t="s">
        <v>38</v>
      </c>
      <c r="D390">
        <v>31</v>
      </c>
      <c r="E390" s="5">
        <f t="shared" si="6"/>
        <v>71</v>
      </c>
      <c r="F390">
        <v>76</v>
      </c>
      <c r="G390">
        <v>213</v>
      </c>
      <c r="H390" t="s">
        <v>655</v>
      </c>
      <c r="I390" t="s">
        <v>587</v>
      </c>
    </row>
    <row r="391" spans="1:9" x14ac:dyDescent="0.25">
      <c r="A391">
        <v>2446</v>
      </c>
      <c r="B391" t="s">
        <v>133</v>
      </c>
      <c r="C391" t="s">
        <v>95</v>
      </c>
      <c r="D391">
        <v>35</v>
      </c>
      <c r="E391" s="5">
        <f t="shared" si="6"/>
        <v>74</v>
      </c>
      <c r="F391">
        <v>79</v>
      </c>
      <c r="G391">
        <v>215</v>
      </c>
      <c r="H391" t="s">
        <v>618</v>
      </c>
      <c r="I391" t="s">
        <v>587</v>
      </c>
    </row>
    <row r="392" spans="1:9" x14ac:dyDescent="0.25">
      <c r="A392">
        <v>203492</v>
      </c>
      <c r="B392" t="s">
        <v>367</v>
      </c>
      <c r="C392" t="s">
        <v>103</v>
      </c>
      <c r="D392">
        <v>23</v>
      </c>
      <c r="E392" s="5">
        <f t="shared" si="6"/>
        <v>70</v>
      </c>
      <c r="F392">
        <v>75</v>
      </c>
      <c r="G392">
        <v>190</v>
      </c>
      <c r="H392" t="s">
        <v>628</v>
      </c>
      <c r="I392" t="s">
        <v>587</v>
      </c>
    </row>
    <row r="393" spans="1:9" x14ac:dyDescent="0.25">
      <c r="A393">
        <v>101109</v>
      </c>
      <c r="B393" t="s">
        <v>214</v>
      </c>
      <c r="C393" t="s">
        <v>51</v>
      </c>
      <c r="D393">
        <v>30</v>
      </c>
      <c r="E393" s="5">
        <f t="shared" si="6"/>
        <v>68</v>
      </c>
      <c r="F393">
        <v>73</v>
      </c>
      <c r="G393">
        <v>205</v>
      </c>
      <c r="H393" t="s">
        <v>590</v>
      </c>
      <c r="I393" t="s">
        <v>587</v>
      </c>
    </row>
    <row r="394" spans="1:9" x14ac:dyDescent="0.25">
      <c r="A394">
        <v>203493</v>
      </c>
      <c r="B394" t="s">
        <v>128</v>
      </c>
      <c r="C394" t="s">
        <v>638</v>
      </c>
      <c r="D394">
        <v>24</v>
      </c>
      <c r="E394" s="5">
        <f t="shared" si="6"/>
        <v>74</v>
      </c>
      <c r="F394">
        <v>79</v>
      </c>
      <c r="G394">
        <v>205</v>
      </c>
      <c r="H394" t="s">
        <v>590</v>
      </c>
      <c r="I394" t="s">
        <v>587</v>
      </c>
    </row>
    <row r="395" spans="1:9" x14ac:dyDescent="0.25">
      <c r="A395">
        <v>2501</v>
      </c>
      <c r="B395" t="s">
        <v>207</v>
      </c>
      <c r="C395" t="s">
        <v>103</v>
      </c>
      <c r="D395">
        <v>34</v>
      </c>
      <c r="E395" s="5">
        <f t="shared" si="6"/>
        <v>75</v>
      </c>
      <c r="F395">
        <v>80</v>
      </c>
      <c r="G395">
        <v>245</v>
      </c>
      <c r="H395" t="s">
        <v>620</v>
      </c>
      <c r="I395" t="s">
        <v>587</v>
      </c>
    </row>
    <row r="396" spans="1:9" x14ac:dyDescent="0.25">
      <c r="A396">
        <v>202704</v>
      </c>
      <c r="B396" t="s">
        <v>294</v>
      </c>
      <c r="C396" t="s">
        <v>65</v>
      </c>
      <c r="D396">
        <v>25</v>
      </c>
      <c r="E396" s="5">
        <f t="shared" si="6"/>
        <v>70</v>
      </c>
      <c r="F396">
        <v>75</v>
      </c>
      <c r="G396">
        <v>208</v>
      </c>
      <c r="H396" t="s">
        <v>669</v>
      </c>
      <c r="I396" t="s">
        <v>587</v>
      </c>
    </row>
    <row r="397" spans="1:9" x14ac:dyDescent="0.25">
      <c r="A397">
        <v>202130</v>
      </c>
      <c r="B397" t="s">
        <v>547</v>
      </c>
      <c r="C397" t="s">
        <v>59</v>
      </c>
      <c r="D397">
        <v>28</v>
      </c>
      <c r="E397" s="5">
        <f t="shared" si="6"/>
        <v>73</v>
      </c>
      <c r="F397">
        <v>78</v>
      </c>
      <c r="G397">
        <v>205</v>
      </c>
      <c r="H397" t="s">
        <v>700</v>
      </c>
      <c r="I397" t="s">
        <v>587</v>
      </c>
    </row>
    <row r="398" spans="1:9" x14ac:dyDescent="0.25">
      <c r="A398">
        <v>2210</v>
      </c>
      <c r="B398" t="s">
        <v>299</v>
      </c>
      <c r="C398" t="s">
        <v>51</v>
      </c>
      <c r="D398">
        <v>34</v>
      </c>
      <c r="E398" s="5">
        <f t="shared" si="6"/>
        <v>74</v>
      </c>
      <c r="F398">
        <v>79</v>
      </c>
      <c r="G398">
        <v>234</v>
      </c>
      <c r="H398" t="s">
        <v>597</v>
      </c>
      <c r="I398" t="s">
        <v>587</v>
      </c>
    </row>
    <row r="399" spans="1:9" x14ac:dyDescent="0.25">
      <c r="A399">
        <v>203495</v>
      </c>
      <c r="B399" t="s">
        <v>337</v>
      </c>
      <c r="C399" t="s">
        <v>28</v>
      </c>
      <c r="D399">
        <v>22</v>
      </c>
      <c r="E399" s="5">
        <f t="shared" si="6"/>
        <v>74</v>
      </c>
      <c r="F399">
        <v>79</v>
      </c>
      <c r="G399">
        <v>195</v>
      </c>
      <c r="H399" t="s">
        <v>750</v>
      </c>
      <c r="I399" t="s">
        <v>587</v>
      </c>
    </row>
    <row r="400" spans="1:9" x14ac:dyDescent="0.25">
      <c r="A400">
        <v>201937</v>
      </c>
      <c r="B400" t="s">
        <v>459</v>
      </c>
      <c r="C400" t="s">
        <v>36</v>
      </c>
      <c r="D400">
        <v>24</v>
      </c>
      <c r="E400" s="5">
        <f t="shared" si="6"/>
        <v>71</v>
      </c>
      <c r="F400">
        <v>76</v>
      </c>
      <c r="G400">
        <v>192</v>
      </c>
      <c r="H400" t="s">
        <v>586</v>
      </c>
      <c r="I400" t="s">
        <v>605</v>
      </c>
    </row>
    <row r="401" spans="1:9" x14ac:dyDescent="0.25">
      <c r="A401">
        <v>203133</v>
      </c>
      <c r="B401" t="s">
        <v>286</v>
      </c>
      <c r="C401" t="s">
        <v>36</v>
      </c>
      <c r="D401">
        <v>26</v>
      </c>
      <c r="E401" s="5">
        <f t="shared" si="6"/>
        <v>76</v>
      </c>
      <c r="F401">
        <v>81</v>
      </c>
      <c r="G401">
        <v>219</v>
      </c>
      <c r="H401" t="s">
        <v>671</v>
      </c>
      <c r="I401" t="s">
        <v>587</v>
      </c>
    </row>
    <row r="402" spans="1:9" x14ac:dyDescent="0.25">
      <c r="A402">
        <v>203496</v>
      </c>
      <c r="B402" t="s">
        <v>164</v>
      </c>
      <c r="C402" t="s">
        <v>43</v>
      </c>
      <c r="D402">
        <v>24</v>
      </c>
      <c r="E402" s="5">
        <f t="shared" si="6"/>
        <v>76</v>
      </c>
      <c r="F402">
        <v>81</v>
      </c>
      <c r="G402">
        <v>215</v>
      </c>
      <c r="H402" t="s">
        <v>751</v>
      </c>
      <c r="I402" t="s">
        <v>587</v>
      </c>
    </row>
    <row r="403" spans="1:9" x14ac:dyDescent="0.25">
      <c r="A403">
        <v>203135</v>
      </c>
      <c r="B403" t="s">
        <v>462</v>
      </c>
      <c r="C403" t="s">
        <v>107</v>
      </c>
      <c r="D403">
        <v>25</v>
      </c>
      <c r="E403" s="5">
        <f t="shared" si="6"/>
        <v>79</v>
      </c>
      <c r="F403">
        <v>84</v>
      </c>
      <c r="G403">
        <v>270</v>
      </c>
      <c r="H403" t="s">
        <v>648</v>
      </c>
      <c r="I403" t="s">
        <v>673</v>
      </c>
    </row>
    <row r="404" spans="1:9" x14ac:dyDescent="0.25">
      <c r="A404">
        <v>201577</v>
      </c>
      <c r="B404" t="s">
        <v>349</v>
      </c>
      <c r="C404" t="s">
        <v>39</v>
      </c>
      <c r="D404">
        <v>27</v>
      </c>
      <c r="E404" s="5">
        <f t="shared" si="6"/>
        <v>79</v>
      </c>
      <c r="F404">
        <v>84</v>
      </c>
      <c r="G404">
        <v>255</v>
      </c>
      <c r="H404" t="s">
        <v>678</v>
      </c>
      <c r="I404" t="s">
        <v>587</v>
      </c>
    </row>
    <row r="405" spans="1:9" x14ac:dyDescent="0.25">
      <c r="A405">
        <v>203918</v>
      </c>
      <c r="B405" t="s">
        <v>282</v>
      </c>
      <c r="C405" t="s">
        <v>99</v>
      </c>
      <c r="D405">
        <v>22</v>
      </c>
      <c r="E405" s="5">
        <f t="shared" si="6"/>
        <v>75</v>
      </c>
      <c r="F405">
        <v>80</v>
      </c>
      <c r="G405">
        <v>215</v>
      </c>
      <c r="H405" t="s">
        <v>594</v>
      </c>
      <c r="I405" t="s">
        <v>587</v>
      </c>
    </row>
    <row r="406" spans="1:9" x14ac:dyDescent="0.25">
      <c r="A406">
        <v>201155</v>
      </c>
      <c r="B406" t="s">
        <v>493</v>
      </c>
      <c r="C406" t="s">
        <v>47</v>
      </c>
      <c r="D406">
        <v>29</v>
      </c>
      <c r="E406" s="5">
        <f t="shared" si="6"/>
        <v>72</v>
      </c>
      <c r="F406">
        <v>77</v>
      </c>
      <c r="G406">
        <v>205</v>
      </c>
      <c r="H406" t="s">
        <v>666</v>
      </c>
      <c r="I406" t="s">
        <v>587</v>
      </c>
    </row>
    <row r="407" spans="1:9" x14ac:dyDescent="0.25">
      <c r="A407">
        <v>101179</v>
      </c>
      <c r="B407" t="s">
        <v>438</v>
      </c>
      <c r="C407" t="s">
        <v>107</v>
      </c>
      <c r="D407">
        <v>31</v>
      </c>
      <c r="E407" s="5">
        <f t="shared" si="6"/>
        <v>69</v>
      </c>
      <c r="F407">
        <v>74</v>
      </c>
      <c r="G407">
        <v>190</v>
      </c>
      <c r="H407" t="s">
        <v>650</v>
      </c>
      <c r="I407" t="s">
        <v>587</v>
      </c>
    </row>
    <row r="408" spans="1:9" x14ac:dyDescent="0.25">
      <c r="A408">
        <v>101142</v>
      </c>
      <c r="B408" t="s">
        <v>513</v>
      </c>
      <c r="C408" t="s">
        <v>36</v>
      </c>
      <c r="D408">
        <v>32</v>
      </c>
      <c r="E408" s="5">
        <f t="shared" si="6"/>
        <v>77</v>
      </c>
      <c r="F408">
        <v>82</v>
      </c>
      <c r="G408">
        <v>249</v>
      </c>
      <c r="H408" t="s">
        <v>648</v>
      </c>
      <c r="I408" t="s">
        <v>611</v>
      </c>
    </row>
    <row r="409" spans="1:9" x14ac:dyDescent="0.25">
      <c r="A409">
        <v>201579</v>
      </c>
      <c r="B409" t="s">
        <v>272</v>
      </c>
      <c r="C409" t="s">
        <v>47</v>
      </c>
      <c r="D409">
        <v>28</v>
      </c>
      <c r="E409" s="5">
        <f t="shared" si="6"/>
        <v>81</v>
      </c>
      <c r="F409">
        <v>86</v>
      </c>
      <c r="G409">
        <v>290</v>
      </c>
      <c r="H409" t="s">
        <v>665</v>
      </c>
      <c r="I409" t="s">
        <v>587</v>
      </c>
    </row>
    <row r="410" spans="1:9" x14ac:dyDescent="0.25">
      <c r="A410">
        <v>200752</v>
      </c>
      <c r="B410" t="s">
        <v>229</v>
      </c>
      <c r="C410" t="s">
        <v>103</v>
      </c>
      <c r="D410">
        <v>28</v>
      </c>
      <c r="E410" s="5">
        <f t="shared" si="6"/>
        <v>75</v>
      </c>
      <c r="F410">
        <v>80</v>
      </c>
      <c r="G410">
        <v>230</v>
      </c>
      <c r="H410" t="s">
        <v>615</v>
      </c>
      <c r="I410" t="s">
        <v>587</v>
      </c>
    </row>
    <row r="411" spans="1:9" x14ac:dyDescent="0.25">
      <c r="A411">
        <v>203497</v>
      </c>
      <c r="B411" t="s">
        <v>234</v>
      </c>
      <c r="C411" t="s">
        <v>99</v>
      </c>
      <c r="D411">
        <v>22</v>
      </c>
      <c r="E411" s="5">
        <f t="shared" si="6"/>
        <v>80</v>
      </c>
      <c r="F411">
        <v>85</v>
      </c>
      <c r="G411">
        <v>245</v>
      </c>
      <c r="H411" t="s">
        <v>586</v>
      </c>
      <c r="I411" t="s">
        <v>611</v>
      </c>
    </row>
    <row r="412" spans="1:9" x14ac:dyDescent="0.25">
      <c r="A412">
        <v>203893</v>
      </c>
      <c r="B412" t="s">
        <v>483</v>
      </c>
      <c r="C412" t="s">
        <v>31</v>
      </c>
      <c r="D412">
        <v>24</v>
      </c>
      <c r="E412" s="5">
        <f t="shared" si="6"/>
        <v>67</v>
      </c>
      <c r="F412">
        <v>72</v>
      </c>
      <c r="G412">
        <v>165</v>
      </c>
      <c r="H412" t="s">
        <v>644</v>
      </c>
      <c r="I412" t="s">
        <v>587</v>
      </c>
    </row>
    <row r="413" spans="1:9" x14ac:dyDescent="0.25">
      <c r="A413">
        <v>201566</v>
      </c>
      <c r="B413" t="s">
        <v>536</v>
      </c>
      <c r="C413" t="s">
        <v>34</v>
      </c>
      <c r="D413">
        <v>26</v>
      </c>
      <c r="E413" s="5">
        <f t="shared" si="6"/>
        <v>70</v>
      </c>
      <c r="F413">
        <v>75</v>
      </c>
      <c r="G413">
        <v>200</v>
      </c>
      <c r="H413" t="s">
        <v>617</v>
      </c>
      <c r="I413" t="s">
        <v>587</v>
      </c>
    </row>
    <row r="414" spans="1:9" x14ac:dyDescent="0.25">
      <c r="A414">
        <v>201583</v>
      </c>
      <c r="B414" t="s">
        <v>60</v>
      </c>
      <c r="C414" t="s">
        <v>41</v>
      </c>
      <c r="D414">
        <v>27</v>
      </c>
      <c r="E414" s="5">
        <f t="shared" si="6"/>
        <v>77</v>
      </c>
      <c r="F414">
        <v>82</v>
      </c>
      <c r="G414">
        <v>240</v>
      </c>
      <c r="H414" t="s">
        <v>682</v>
      </c>
      <c r="I414" t="s">
        <v>587</v>
      </c>
    </row>
    <row r="415" spans="1:9" x14ac:dyDescent="0.25">
      <c r="A415">
        <v>200797</v>
      </c>
      <c r="B415" t="s">
        <v>281</v>
      </c>
      <c r="C415" t="s">
        <v>103</v>
      </c>
      <c r="D415">
        <v>30</v>
      </c>
      <c r="E415" s="5">
        <f t="shared" si="6"/>
        <v>79</v>
      </c>
      <c r="F415">
        <v>84</v>
      </c>
      <c r="G415">
        <v>240</v>
      </c>
      <c r="H415" t="s">
        <v>617</v>
      </c>
      <c r="I415" t="s">
        <v>587</v>
      </c>
    </row>
    <row r="416" spans="1:9" x14ac:dyDescent="0.25">
      <c r="A416">
        <v>203527</v>
      </c>
      <c r="B416" t="s">
        <v>321</v>
      </c>
      <c r="C416" t="s">
        <v>107</v>
      </c>
      <c r="D416">
        <v>24</v>
      </c>
      <c r="E416" s="5">
        <f t="shared" si="6"/>
        <v>78</v>
      </c>
      <c r="F416">
        <v>83</v>
      </c>
      <c r="G416">
        <v>230</v>
      </c>
      <c r="H416" t="s">
        <v>594</v>
      </c>
      <c r="I416" t="s">
        <v>587</v>
      </c>
    </row>
    <row r="417" spans="1:9" x14ac:dyDescent="0.25">
      <c r="A417">
        <v>2223</v>
      </c>
      <c r="B417" t="s">
        <v>172</v>
      </c>
      <c r="C417" t="s">
        <v>28</v>
      </c>
      <c r="D417">
        <v>34</v>
      </c>
      <c r="E417" s="5">
        <f t="shared" si="6"/>
        <v>78</v>
      </c>
      <c r="F417">
        <v>83</v>
      </c>
      <c r="G417">
        <v>255</v>
      </c>
      <c r="H417" t="s">
        <v>609</v>
      </c>
      <c r="I417" t="s">
        <v>610</v>
      </c>
    </row>
    <row r="418" spans="1:9" x14ac:dyDescent="0.25">
      <c r="A418">
        <v>203930</v>
      </c>
      <c r="B418" t="s">
        <v>323</v>
      </c>
      <c r="C418" t="s">
        <v>36</v>
      </c>
      <c r="D418">
        <v>25</v>
      </c>
      <c r="E418" s="5">
        <f t="shared" si="6"/>
        <v>71</v>
      </c>
      <c r="F418">
        <v>76</v>
      </c>
      <c r="G418">
        <v>210</v>
      </c>
      <c r="H418" t="s">
        <v>601</v>
      </c>
      <c r="I418" t="s">
        <v>587</v>
      </c>
    </row>
    <row r="419" spans="1:9" x14ac:dyDescent="0.25">
      <c r="A419">
        <v>2742</v>
      </c>
      <c r="B419" t="s">
        <v>498</v>
      </c>
      <c r="C419" t="s">
        <v>34</v>
      </c>
      <c r="D419">
        <v>29</v>
      </c>
      <c r="E419" s="5">
        <f t="shared" si="6"/>
        <v>67</v>
      </c>
      <c r="F419">
        <v>72</v>
      </c>
      <c r="G419">
        <v>170</v>
      </c>
      <c r="H419" t="s">
        <v>586</v>
      </c>
      <c r="I419" t="s">
        <v>587</v>
      </c>
    </row>
    <row r="420" spans="1:9" x14ac:dyDescent="0.25">
      <c r="A420">
        <v>201586</v>
      </c>
      <c r="B420" t="s">
        <v>288</v>
      </c>
      <c r="C420" t="s">
        <v>34</v>
      </c>
      <c r="D420">
        <v>25</v>
      </c>
      <c r="E420" s="5">
        <f t="shared" si="6"/>
        <v>77</v>
      </c>
      <c r="F420">
        <v>82</v>
      </c>
      <c r="G420">
        <v>245</v>
      </c>
      <c r="H420" t="s">
        <v>586</v>
      </c>
      <c r="I420" t="s">
        <v>684</v>
      </c>
    </row>
    <row r="421" spans="1:9" x14ac:dyDescent="0.25">
      <c r="A421">
        <v>203508</v>
      </c>
      <c r="B421" t="s">
        <v>320</v>
      </c>
      <c r="C421" t="s">
        <v>598</v>
      </c>
      <c r="D421">
        <v>21</v>
      </c>
      <c r="E421" s="5">
        <f t="shared" si="6"/>
        <v>74</v>
      </c>
      <c r="F421">
        <v>79</v>
      </c>
      <c r="G421">
        <v>208</v>
      </c>
      <c r="H421" t="s">
        <v>586</v>
      </c>
      <c r="I421" t="s">
        <v>599</v>
      </c>
    </row>
    <row r="422" spans="1:9" x14ac:dyDescent="0.25">
      <c r="A422">
        <v>203552</v>
      </c>
      <c r="B422" t="s">
        <v>170</v>
      </c>
      <c r="C422" t="s">
        <v>638</v>
      </c>
      <c r="D422">
        <v>24</v>
      </c>
      <c r="E422" s="5">
        <f t="shared" si="6"/>
        <v>69</v>
      </c>
      <c r="F422">
        <v>74</v>
      </c>
      <c r="G422">
        <v>185</v>
      </c>
      <c r="H422" t="s">
        <v>594</v>
      </c>
      <c r="I422" t="s">
        <v>587</v>
      </c>
    </row>
    <row r="423" spans="1:9" x14ac:dyDescent="0.25">
      <c r="A423">
        <v>203498</v>
      </c>
      <c r="B423" t="s">
        <v>398</v>
      </c>
      <c r="C423" t="s">
        <v>36</v>
      </c>
      <c r="D423">
        <v>22</v>
      </c>
      <c r="E423" s="5">
        <f t="shared" si="6"/>
        <v>73</v>
      </c>
      <c r="F423">
        <v>78</v>
      </c>
      <c r="G423">
        <v>227</v>
      </c>
      <c r="H423" t="s">
        <v>617</v>
      </c>
      <c r="I423" t="s">
        <v>587</v>
      </c>
    </row>
    <row r="424" spans="1:9" x14ac:dyDescent="0.25">
      <c r="A424">
        <v>203894</v>
      </c>
      <c r="B424" t="s">
        <v>401</v>
      </c>
      <c r="C424" t="s">
        <v>55</v>
      </c>
      <c r="D424">
        <v>23</v>
      </c>
      <c r="E424" s="5">
        <f t="shared" si="6"/>
        <v>68</v>
      </c>
      <c r="F424">
        <v>73</v>
      </c>
      <c r="G424">
        <v>175</v>
      </c>
      <c r="H424" t="s">
        <v>615</v>
      </c>
      <c r="I424" t="s">
        <v>587</v>
      </c>
    </row>
    <row r="425" spans="1:9" x14ac:dyDescent="0.25">
      <c r="A425">
        <v>203499</v>
      </c>
      <c r="B425" t="s">
        <v>333</v>
      </c>
      <c r="C425" t="s">
        <v>28</v>
      </c>
      <c r="D425">
        <v>22</v>
      </c>
      <c r="E425" s="5">
        <f t="shared" si="6"/>
        <v>66</v>
      </c>
      <c r="F425">
        <v>71</v>
      </c>
      <c r="G425">
        <v>175</v>
      </c>
      <c r="H425" t="s">
        <v>616</v>
      </c>
      <c r="I425" t="s">
        <v>587</v>
      </c>
    </row>
    <row r="426" spans="1:9" x14ac:dyDescent="0.25">
      <c r="A426">
        <v>200769</v>
      </c>
      <c r="B426" t="s">
        <v>125</v>
      </c>
      <c r="C426" t="s">
        <v>55</v>
      </c>
      <c r="D426">
        <v>29</v>
      </c>
      <c r="E426" s="5">
        <f t="shared" si="6"/>
        <v>70</v>
      </c>
      <c r="F426">
        <v>75</v>
      </c>
      <c r="G426">
        <v>215</v>
      </c>
      <c r="H426" t="s">
        <v>606</v>
      </c>
      <c r="I426" t="s">
        <v>587</v>
      </c>
    </row>
    <row r="427" spans="1:9" x14ac:dyDescent="0.25">
      <c r="A427">
        <v>2733</v>
      </c>
      <c r="B427" t="s">
        <v>347</v>
      </c>
      <c r="C427" t="s">
        <v>79</v>
      </c>
      <c r="D427">
        <v>29</v>
      </c>
      <c r="E427" s="5">
        <f t="shared" si="6"/>
        <v>74</v>
      </c>
      <c r="F427">
        <v>79</v>
      </c>
      <c r="G427">
        <v>192</v>
      </c>
      <c r="H427" t="s">
        <v>586</v>
      </c>
      <c r="I427" t="s">
        <v>587</v>
      </c>
    </row>
    <row r="428" spans="1:9" x14ac:dyDescent="0.25">
      <c r="A428">
        <v>101183</v>
      </c>
      <c r="B428" t="s">
        <v>443</v>
      </c>
      <c r="C428" t="s">
        <v>89</v>
      </c>
      <c r="D428">
        <v>31</v>
      </c>
      <c r="E428" s="5">
        <f t="shared" si="6"/>
        <v>77</v>
      </c>
      <c r="F428">
        <v>82</v>
      </c>
      <c r="G428">
        <v>236</v>
      </c>
      <c r="H428" t="s">
        <v>594</v>
      </c>
      <c r="I428" t="s">
        <v>587</v>
      </c>
    </row>
    <row r="429" spans="1:9" x14ac:dyDescent="0.25">
      <c r="A429">
        <v>1890</v>
      </c>
      <c r="B429" t="s">
        <v>357</v>
      </c>
      <c r="C429" t="s">
        <v>53</v>
      </c>
      <c r="D429">
        <v>37</v>
      </c>
      <c r="E429" s="5">
        <f t="shared" si="6"/>
        <v>74</v>
      </c>
      <c r="F429">
        <v>79</v>
      </c>
      <c r="G429">
        <v>228</v>
      </c>
      <c r="H429" t="s">
        <v>596</v>
      </c>
      <c r="I429" t="s">
        <v>587</v>
      </c>
    </row>
    <row r="430" spans="1:9" x14ac:dyDescent="0.25">
      <c r="A430">
        <v>200761</v>
      </c>
      <c r="B430" t="s">
        <v>548</v>
      </c>
      <c r="C430" t="s">
        <v>65</v>
      </c>
      <c r="D430">
        <v>29</v>
      </c>
      <c r="E430" s="5">
        <f t="shared" si="6"/>
        <v>77</v>
      </c>
      <c r="F430">
        <v>82</v>
      </c>
      <c r="G430">
        <v>230</v>
      </c>
      <c r="H430" t="s">
        <v>639</v>
      </c>
      <c r="I430" t="s">
        <v>587</v>
      </c>
    </row>
    <row r="431" spans="1:9" x14ac:dyDescent="0.25">
      <c r="A431">
        <v>203963</v>
      </c>
      <c r="B431" t="s">
        <v>538</v>
      </c>
      <c r="C431" t="s">
        <v>47</v>
      </c>
      <c r="D431">
        <v>24</v>
      </c>
      <c r="E431" s="5">
        <f t="shared" si="6"/>
        <v>78</v>
      </c>
      <c r="F431">
        <v>83</v>
      </c>
      <c r="G431">
        <v>250</v>
      </c>
      <c r="H431" t="s">
        <v>764</v>
      </c>
      <c r="I431" t="s">
        <v>587</v>
      </c>
    </row>
    <row r="432" spans="1:9" x14ac:dyDescent="0.25">
      <c r="A432">
        <v>202714</v>
      </c>
      <c r="B432" t="s">
        <v>354</v>
      </c>
      <c r="C432" t="s">
        <v>67</v>
      </c>
      <c r="D432">
        <v>25</v>
      </c>
      <c r="E432" s="5">
        <f t="shared" si="6"/>
        <v>70</v>
      </c>
      <c r="F432">
        <v>75</v>
      </c>
      <c r="G432">
        <v>207</v>
      </c>
      <c r="H432" t="s">
        <v>702</v>
      </c>
      <c r="I432" t="s">
        <v>587</v>
      </c>
    </row>
    <row r="433" spans="1:9" x14ac:dyDescent="0.25">
      <c r="A433">
        <v>204021</v>
      </c>
      <c r="B433" t="s">
        <v>102</v>
      </c>
      <c r="C433" t="s">
        <v>103</v>
      </c>
      <c r="D433">
        <v>22</v>
      </c>
      <c r="E433" s="5">
        <f t="shared" si="6"/>
        <v>84</v>
      </c>
      <c r="F433">
        <v>89</v>
      </c>
      <c r="G433">
        <v>360</v>
      </c>
      <c r="H433" t="s">
        <v>765</v>
      </c>
      <c r="I433" t="s">
        <v>673</v>
      </c>
    </row>
    <row r="434" spans="1:9" x14ac:dyDescent="0.25">
      <c r="A434">
        <v>203524</v>
      </c>
      <c r="B434" t="s">
        <v>277</v>
      </c>
      <c r="C434" t="s">
        <v>47</v>
      </c>
      <c r="D434">
        <v>24</v>
      </c>
      <c r="E434" s="5">
        <f t="shared" si="6"/>
        <v>74</v>
      </c>
      <c r="F434">
        <v>79</v>
      </c>
      <c r="G434">
        <v>225</v>
      </c>
      <c r="H434" t="s">
        <v>597</v>
      </c>
      <c r="I434" t="s">
        <v>587</v>
      </c>
    </row>
    <row r="435" spans="1:9" x14ac:dyDescent="0.25">
      <c r="A435">
        <v>203915</v>
      </c>
      <c r="B435" t="s">
        <v>188</v>
      </c>
      <c r="C435" t="s">
        <v>65</v>
      </c>
      <c r="D435">
        <v>22</v>
      </c>
      <c r="E435" s="5">
        <f t="shared" si="6"/>
        <v>73</v>
      </c>
      <c r="F435">
        <v>78</v>
      </c>
      <c r="G435">
        <v>200</v>
      </c>
      <c r="H435" t="s">
        <v>718</v>
      </c>
      <c r="I435" t="s">
        <v>587</v>
      </c>
    </row>
    <row r="436" spans="1:9" x14ac:dyDescent="0.25">
      <c r="A436">
        <v>201150</v>
      </c>
      <c r="B436" t="s">
        <v>265</v>
      </c>
      <c r="C436" t="s">
        <v>84</v>
      </c>
      <c r="D436">
        <v>27</v>
      </c>
      <c r="E436" s="5">
        <f t="shared" si="6"/>
        <v>80</v>
      </c>
      <c r="F436">
        <v>85</v>
      </c>
      <c r="G436">
        <v>245</v>
      </c>
      <c r="H436" t="s">
        <v>643</v>
      </c>
      <c r="I436" t="s">
        <v>587</v>
      </c>
    </row>
    <row r="437" spans="1:9" x14ac:dyDescent="0.25">
      <c r="A437">
        <v>201939</v>
      </c>
      <c r="B437" t="s">
        <v>171</v>
      </c>
      <c r="C437" t="s">
        <v>79</v>
      </c>
      <c r="D437">
        <v>27</v>
      </c>
      <c r="E437" s="5">
        <f t="shared" si="6"/>
        <v>70</v>
      </c>
      <c r="F437">
        <v>75</v>
      </c>
      <c r="G437">
        <v>190</v>
      </c>
      <c r="H437" t="s">
        <v>691</v>
      </c>
      <c r="I437" t="s">
        <v>587</v>
      </c>
    </row>
    <row r="438" spans="1:9" x14ac:dyDescent="0.25">
      <c r="A438">
        <v>2581</v>
      </c>
      <c r="B438" t="s">
        <v>109</v>
      </c>
      <c r="C438" t="s">
        <v>39</v>
      </c>
      <c r="D438">
        <v>35</v>
      </c>
      <c r="E438" s="5">
        <f t="shared" si="6"/>
        <v>70</v>
      </c>
      <c r="F438">
        <v>75</v>
      </c>
      <c r="G438">
        <v>172</v>
      </c>
      <c r="H438" t="s">
        <v>627</v>
      </c>
      <c r="I438" t="s">
        <v>587</v>
      </c>
    </row>
    <row r="439" spans="1:9" x14ac:dyDescent="0.25">
      <c r="A439">
        <v>200779</v>
      </c>
      <c r="B439" t="s">
        <v>408</v>
      </c>
      <c r="C439" t="s">
        <v>34</v>
      </c>
      <c r="D439">
        <v>31</v>
      </c>
      <c r="E439" s="5">
        <f t="shared" si="6"/>
        <v>77</v>
      </c>
      <c r="F439">
        <v>82</v>
      </c>
      <c r="G439">
        <v>225</v>
      </c>
      <c r="H439" t="s">
        <v>623</v>
      </c>
      <c r="I439" t="s">
        <v>587</v>
      </c>
    </row>
    <row r="440" spans="1:9" x14ac:dyDescent="0.25">
      <c r="A440">
        <v>203500</v>
      </c>
      <c r="B440" t="s">
        <v>32</v>
      </c>
      <c r="C440" t="s">
        <v>34</v>
      </c>
      <c r="D440">
        <v>21</v>
      </c>
      <c r="E440" s="5">
        <f t="shared" si="6"/>
        <v>79</v>
      </c>
      <c r="F440">
        <v>84</v>
      </c>
      <c r="G440">
        <v>255</v>
      </c>
      <c r="H440" t="s">
        <v>695</v>
      </c>
      <c r="I440" t="s">
        <v>752</v>
      </c>
    </row>
    <row r="441" spans="1:9" x14ac:dyDescent="0.25">
      <c r="A441">
        <v>203933</v>
      </c>
      <c r="B441" t="s">
        <v>530</v>
      </c>
      <c r="C441" t="s">
        <v>638</v>
      </c>
      <c r="D441">
        <v>21</v>
      </c>
      <c r="E441" s="5">
        <f t="shared" si="6"/>
        <v>75</v>
      </c>
      <c r="F441">
        <v>80</v>
      </c>
      <c r="G441">
        <v>215</v>
      </c>
      <c r="H441" t="s">
        <v>681</v>
      </c>
      <c r="I441" t="s">
        <v>587</v>
      </c>
    </row>
    <row r="442" spans="1:9" x14ac:dyDescent="0.25">
      <c r="A442">
        <v>201959</v>
      </c>
      <c r="B442" t="s">
        <v>232</v>
      </c>
      <c r="C442" t="s">
        <v>77</v>
      </c>
      <c r="D442">
        <v>29</v>
      </c>
      <c r="E442" s="5">
        <f t="shared" si="6"/>
        <v>76</v>
      </c>
      <c r="F442">
        <v>81</v>
      </c>
      <c r="G442">
        <v>225</v>
      </c>
      <c r="H442" t="s">
        <v>667</v>
      </c>
      <c r="I442" t="s">
        <v>587</v>
      </c>
    </row>
    <row r="443" spans="1:9" x14ac:dyDescent="0.25">
      <c r="A443">
        <v>204028</v>
      </c>
      <c r="B443" t="s">
        <v>106</v>
      </c>
      <c r="C443" t="s">
        <v>107</v>
      </c>
      <c r="D443">
        <v>23</v>
      </c>
      <c r="E443" s="5">
        <f t="shared" si="6"/>
        <v>78</v>
      </c>
      <c r="F443">
        <v>83</v>
      </c>
      <c r="G443">
        <v>257</v>
      </c>
      <c r="H443" t="s">
        <v>592</v>
      </c>
      <c r="I443" t="s">
        <v>587</v>
      </c>
    </row>
    <row r="444" spans="1:9" x14ac:dyDescent="0.25">
      <c r="A444">
        <v>2419</v>
      </c>
      <c r="B444" t="s">
        <v>440</v>
      </c>
      <c r="C444" t="s">
        <v>65</v>
      </c>
      <c r="D444">
        <v>35</v>
      </c>
      <c r="E444" s="5">
        <f t="shared" si="6"/>
        <v>76</v>
      </c>
      <c r="F444">
        <v>81</v>
      </c>
      <c r="G444">
        <v>215</v>
      </c>
      <c r="H444" t="s">
        <v>593</v>
      </c>
      <c r="I444" t="s">
        <v>587</v>
      </c>
    </row>
    <row r="445" spans="1:9" x14ac:dyDescent="0.25">
      <c r="A445">
        <v>203093</v>
      </c>
      <c r="B445" t="s">
        <v>314</v>
      </c>
      <c r="C445" t="s">
        <v>69</v>
      </c>
      <c r="D445">
        <v>23</v>
      </c>
      <c r="E445" s="5">
        <f t="shared" si="6"/>
        <v>76</v>
      </c>
      <c r="F445">
        <v>81</v>
      </c>
      <c r="G445">
        <v>255</v>
      </c>
      <c r="H445" t="s">
        <v>593</v>
      </c>
      <c r="I445" t="s">
        <v>587</v>
      </c>
    </row>
    <row r="446" spans="1:9" x14ac:dyDescent="0.25">
      <c r="A446">
        <v>203082</v>
      </c>
      <c r="B446" t="s">
        <v>458</v>
      </c>
      <c r="C446" t="s">
        <v>137</v>
      </c>
      <c r="D446">
        <v>24</v>
      </c>
      <c r="E446" s="5">
        <f t="shared" si="6"/>
        <v>74</v>
      </c>
      <c r="F446">
        <v>79</v>
      </c>
      <c r="G446">
        <v>195</v>
      </c>
      <c r="H446" t="s">
        <v>643</v>
      </c>
      <c r="I446" t="s">
        <v>587</v>
      </c>
    </row>
    <row r="447" spans="1:9" x14ac:dyDescent="0.25">
      <c r="A447">
        <v>200757</v>
      </c>
      <c r="B447" t="s">
        <v>469</v>
      </c>
      <c r="C447" t="s">
        <v>67</v>
      </c>
      <c r="D447">
        <v>31</v>
      </c>
      <c r="E447" s="5">
        <f t="shared" si="6"/>
        <v>74</v>
      </c>
      <c r="F447">
        <v>79</v>
      </c>
      <c r="G447">
        <v>222</v>
      </c>
      <c r="H447" t="s">
        <v>586</v>
      </c>
      <c r="I447" t="s">
        <v>657</v>
      </c>
    </row>
    <row r="448" spans="1:9" x14ac:dyDescent="0.25">
      <c r="A448">
        <v>201152</v>
      </c>
      <c r="B448" t="s">
        <v>556</v>
      </c>
      <c r="C448" t="s">
        <v>598</v>
      </c>
      <c r="D448">
        <v>26</v>
      </c>
      <c r="E448" s="5">
        <f t="shared" si="6"/>
        <v>75</v>
      </c>
      <c r="F448">
        <v>80</v>
      </c>
      <c r="G448">
        <v>221</v>
      </c>
      <c r="H448" t="s">
        <v>622</v>
      </c>
      <c r="I448" t="s">
        <v>587</v>
      </c>
    </row>
    <row r="449" spans="1:9" x14ac:dyDescent="0.25">
      <c r="A449">
        <v>203080</v>
      </c>
      <c r="B449" t="s">
        <v>455</v>
      </c>
      <c r="C449" t="s">
        <v>43</v>
      </c>
      <c r="D449">
        <v>24</v>
      </c>
      <c r="E449" s="5">
        <f t="shared" si="6"/>
        <v>77</v>
      </c>
      <c r="F449">
        <v>82</v>
      </c>
      <c r="G449">
        <v>237</v>
      </c>
      <c r="H449" t="s">
        <v>592</v>
      </c>
      <c r="I449" t="s">
        <v>587</v>
      </c>
    </row>
    <row r="450" spans="1:9" x14ac:dyDescent="0.25">
      <c r="A450">
        <v>201168</v>
      </c>
      <c r="B450" t="s">
        <v>486</v>
      </c>
      <c r="C450" t="s">
        <v>59</v>
      </c>
      <c r="D450">
        <v>30</v>
      </c>
      <c r="E450" s="5">
        <f t="shared" ref="E450:E493" si="7">(F450-5)</f>
        <v>78</v>
      </c>
      <c r="F450">
        <v>83</v>
      </c>
      <c r="G450">
        <v>245</v>
      </c>
      <c r="H450" t="s">
        <v>586</v>
      </c>
      <c r="I450" t="s">
        <v>614</v>
      </c>
    </row>
    <row r="451" spans="1:9" x14ac:dyDescent="0.25">
      <c r="A451">
        <v>1495</v>
      </c>
      <c r="B451" t="s">
        <v>198</v>
      </c>
      <c r="C451" t="s">
        <v>59</v>
      </c>
      <c r="D451">
        <v>39</v>
      </c>
      <c r="E451" s="5">
        <f t="shared" si="7"/>
        <v>78</v>
      </c>
      <c r="F451">
        <v>83</v>
      </c>
      <c r="G451">
        <v>250</v>
      </c>
      <c r="H451" t="s">
        <v>588</v>
      </c>
      <c r="I451" t="s">
        <v>589</v>
      </c>
    </row>
    <row r="452" spans="1:9" x14ac:dyDescent="0.25">
      <c r="A452">
        <v>204025</v>
      </c>
      <c r="B452" t="s">
        <v>219</v>
      </c>
      <c r="C452" t="s">
        <v>39</v>
      </c>
      <c r="D452">
        <v>24</v>
      </c>
      <c r="E452" s="5">
        <f t="shared" si="7"/>
        <v>68</v>
      </c>
      <c r="F452">
        <v>73</v>
      </c>
      <c r="G452">
        <v>170</v>
      </c>
      <c r="H452" t="s">
        <v>586</v>
      </c>
      <c r="I452" t="s">
        <v>587</v>
      </c>
    </row>
    <row r="453" spans="1:9" x14ac:dyDescent="0.25">
      <c r="A453">
        <v>203501</v>
      </c>
      <c r="B453" t="s">
        <v>753</v>
      </c>
      <c r="C453" t="s">
        <v>28</v>
      </c>
      <c r="D453">
        <v>23</v>
      </c>
      <c r="E453" s="5">
        <f t="shared" si="7"/>
        <v>73</v>
      </c>
      <c r="F453">
        <v>78</v>
      </c>
      <c r="G453">
        <v>210</v>
      </c>
      <c r="H453" t="s">
        <v>603</v>
      </c>
      <c r="I453" t="s">
        <v>587</v>
      </c>
    </row>
    <row r="454" spans="1:9" x14ac:dyDescent="0.25">
      <c r="A454">
        <v>202389</v>
      </c>
      <c r="B454" t="s">
        <v>397</v>
      </c>
      <c r="C454" t="s">
        <v>53</v>
      </c>
      <c r="D454">
        <v>28</v>
      </c>
      <c r="E454" s="5">
        <f t="shared" si="7"/>
        <v>80</v>
      </c>
      <c r="F454">
        <v>85</v>
      </c>
      <c r="G454">
        <v>250</v>
      </c>
      <c r="H454" t="s">
        <v>586</v>
      </c>
      <c r="I454" t="s">
        <v>599</v>
      </c>
    </row>
    <row r="455" spans="1:9" x14ac:dyDescent="0.25">
      <c r="A455">
        <v>202699</v>
      </c>
      <c r="B455" t="s">
        <v>263</v>
      </c>
      <c r="C455" t="s">
        <v>182</v>
      </c>
      <c r="D455">
        <v>22</v>
      </c>
      <c r="E455" s="5">
        <f t="shared" si="7"/>
        <v>76</v>
      </c>
      <c r="F455">
        <v>81</v>
      </c>
      <c r="G455">
        <v>235</v>
      </c>
      <c r="H455" t="s">
        <v>675</v>
      </c>
      <c r="I455" t="s">
        <v>587</v>
      </c>
    </row>
    <row r="456" spans="1:9" x14ac:dyDescent="0.25">
      <c r="A456">
        <v>201962</v>
      </c>
      <c r="B456" t="s">
        <v>190</v>
      </c>
      <c r="C456" t="s">
        <v>41</v>
      </c>
      <c r="D456">
        <v>29</v>
      </c>
      <c r="E456" s="5">
        <f t="shared" si="7"/>
        <v>69</v>
      </c>
      <c r="F456">
        <v>74</v>
      </c>
      <c r="G456">
        <v>195</v>
      </c>
      <c r="H456" t="s">
        <v>694</v>
      </c>
      <c r="I456" t="s">
        <v>587</v>
      </c>
    </row>
    <row r="457" spans="1:9" x14ac:dyDescent="0.25">
      <c r="A457">
        <v>2754</v>
      </c>
      <c r="B457" t="s">
        <v>48</v>
      </c>
      <c r="C457" t="s">
        <v>31</v>
      </c>
      <c r="D457">
        <v>33</v>
      </c>
      <c r="E457" s="5">
        <f t="shared" si="7"/>
        <v>71</v>
      </c>
      <c r="F457">
        <v>76</v>
      </c>
      <c r="G457">
        <v>213</v>
      </c>
      <c r="H457" t="s">
        <v>635</v>
      </c>
      <c r="I457" t="s">
        <v>587</v>
      </c>
    </row>
    <row r="458" spans="1:9" x14ac:dyDescent="0.25">
      <c r="A458">
        <v>2225</v>
      </c>
      <c r="B458" t="s">
        <v>421</v>
      </c>
      <c r="C458" t="s">
        <v>59</v>
      </c>
      <c r="D458">
        <v>33</v>
      </c>
      <c r="E458" s="5">
        <f t="shared" si="7"/>
        <v>69</v>
      </c>
      <c r="F458">
        <v>74</v>
      </c>
      <c r="G458">
        <v>185</v>
      </c>
      <c r="H458" t="s">
        <v>586</v>
      </c>
      <c r="I458" t="s">
        <v>611</v>
      </c>
    </row>
    <row r="459" spans="1:9" x14ac:dyDescent="0.25">
      <c r="A459">
        <v>203503</v>
      </c>
      <c r="B459" t="s">
        <v>484</v>
      </c>
      <c r="C459" t="s">
        <v>77</v>
      </c>
      <c r="D459">
        <v>23</v>
      </c>
      <c r="E459" s="5">
        <f t="shared" si="7"/>
        <v>74</v>
      </c>
      <c r="F459">
        <v>79</v>
      </c>
      <c r="G459">
        <v>200</v>
      </c>
      <c r="H459" t="s">
        <v>642</v>
      </c>
      <c r="I459" t="s">
        <v>587</v>
      </c>
    </row>
    <row r="460" spans="1:9" x14ac:dyDescent="0.25">
      <c r="A460">
        <v>203100</v>
      </c>
      <c r="B460" t="s">
        <v>553</v>
      </c>
      <c r="C460" t="s">
        <v>43</v>
      </c>
      <c r="D460">
        <v>22</v>
      </c>
      <c r="E460" s="5">
        <f t="shared" si="7"/>
        <v>73</v>
      </c>
      <c r="F460">
        <v>78</v>
      </c>
      <c r="G460">
        <v>205</v>
      </c>
      <c r="H460" t="s">
        <v>643</v>
      </c>
      <c r="I460" t="s">
        <v>587</v>
      </c>
    </row>
    <row r="461" spans="1:9" x14ac:dyDescent="0.25">
      <c r="A461">
        <v>203315</v>
      </c>
      <c r="B461" t="s">
        <v>739</v>
      </c>
      <c r="C461" t="s">
        <v>95</v>
      </c>
      <c r="D461">
        <v>25</v>
      </c>
      <c r="E461" s="5">
        <f t="shared" si="7"/>
        <v>72</v>
      </c>
      <c r="F461">
        <v>77</v>
      </c>
      <c r="G461">
        <v>195</v>
      </c>
      <c r="H461" t="s">
        <v>740</v>
      </c>
      <c r="I461" t="s">
        <v>587</v>
      </c>
    </row>
    <row r="462" spans="1:9" x14ac:dyDescent="0.25">
      <c r="A462">
        <v>204037</v>
      </c>
      <c r="B462" t="s">
        <v>533</v>
      </c>
      <c r="C462" t="s">
        <v>28</v>
      </c>
      <c r="D462">
        <v>24</v>
      </c>
      <c r="E462" s="5">
        <f t="shared" si="7"/>
        <v>77</v>
      </c>
      <c r="F462">
        <v>82</v>
      </c>
      <c r="G462">
        <v>225</v>
      </c>
      <c r="H462" t="s">
        <v>617</v>
      </c>
      <c r="I462" t="s">
        <v>587</v>
      </c>
    </row>
    <row r="463" spans="1:9" x14ac:dyDescent="0.25">
      <c r="A463">
        <v>2772</v>
      </c>
      <c r="B463" t="s">
        <v>68</v>
      </c>
      <c r="C463" t="s">
        <v>69</v>
      </c>
      <c r="D463">
        <v>29</v>
      </c>
      <c r="E463" s="5">
        <f t="shared" si="7"/>
        <v>75</v>
      </c>
      <c r="F463">
        <v>80</v>
      </c>
      <c r="G463">
        <v>215</v>
      </c>
      <c r="H463" t="s">
        <v>617</v>
      </c>
      <c r="I463" t="s">
        <v>587</v>
      </c>
    </row>
    <row r="464" spans="1:9" x14ac:dyDescent="0.25">
      <c r="A464">
        <v>202344</v>
      </c>
      <c r="B464" t="s">
        <v>115</v>
      </c>
      <c r="C464" t="s">
        <v>99</v>
      </c>
      <c r="D464">
        <v>27</v>
      </c>
      <c r="E464" s="5">
        <f t="shared" si="7"/>
        <v>75</v>
      </c>
      <c r="F464">
        <v>80</v>
      </c>
      <c r="G464">
        <v>230</v>
      </c>
      <c r="H464" t="s">
        <v>706</v>
      </c>
      <c r="I464" t="s">
        <v>587</v>
      </c>
    </row>
    <row r="465" spans="1:9" x14ac:dyDescent="0.25">
      <c r="A465">
        <v>203504</v>
      </c>
      <c r="B465" t="s">
        <v>129</v>
      </c>
      <c r="C465" t="s">
        <v>99</v>
      </c>
      <c r="D465">
        <v>22</v>
      </c>
      <c r="E465" s="5">
        <f t="shared" si="7"/>
        <v>68</v>
      </c>
      <c r="F465">
        <v>73</v>
      </c>
      <c r="G465">
        <v>185</v>
      </c>
      <c r="H465" t="s">
        <v>603</v>
      </c>
      <c r="I465" t="s">
        <v>587</v>
      </c>
    </row>
    <row r="466" spans="1:9" x14ac:dyDescent="0.25">
      <c r="A466">
        <v>202684</v>
      </c>
      <c r="B466" t="s">
        <v>509</v>
      </c>
      <c r="C466" t="s">
        <v>53</v>
      </c>
      <c r="D466">
        <v>24</v>
      </c>
      <c r="E466" s="5">
        <f t="shared" si="7"/>
        <v>76</v>
      </c>
      <c r="F466">
        <v>81</v>
      </c>
      <c r="G466">
        <v>238</v>
      </c>
      <c r="H466" t="s">
        <v>654</v>
      </c>
      <c r="I466" t="s">
        <v>673</v>
      </c>
    </row>
    <row r="467" spans="1:9" x14ac:dyDescent="0.25">
      <c r="A467">
        <v>203584</v>
      </c>
      <c r="B467" t="s">
        <v>173</v>
      </c>
      <c r="C467" t="s">
        <v>619</v>
      </c>
      <c r="D467">
        <v>23</v>
      </c>
      <c r="E467" s="5">
        <f t="shared" si="7"/>
        <v>71</v>
      </c>
      <c r="F467">
        <v>76</v>
      </c>
      <c r="G467">
        <v>205</v>
      </c>
      <c r="H467" t="s">
        <v>704</v>
      </c>
      <c r="I467" t="s">
        <v>587</v>
      </c>
    </row>
    <row r="468" spans="1:9" x14ac:dyDescent="0.25">
      <c r="A468">
        <v>201951</v>
      </c>
      <c r="B468" t="s">
        <v>336</v>
      </c>
      <c r="C468" t="s">
        <v>38</v>
      </c>
      <c r="D468">
        <v>27</v>
      </c>
      <c r="E468" s="5">
        <f t="shared" si="7"/>
        <v>66</v>
      </c>
      <c r="F468">
        <v>71</v>
      </c>
      <c r="G468">
        <v>195</v>
      </c>
      <c r="H468" t="s">
        <v>590</v>
      </c>
      <c r="I468" t="s">
        <v>587</v>
      </c>
    </row>
    <row r="469" spans="1:9" x14ac:dyDescent="0.25">
      <c r="A469">
        <v>203898</v>
      </c>
      <c r="B469" t="s">
        <v>205</v>
      </c>
      <c r="C469" t="s">
        <v>62</v>
      </c>
      <c r="D469">
        <v>20</v>
      </c>
      <c r="E469" s="5">
        <f t="shared" si="7"/>
        <v>70</v>
      </c>
      <c r="F469">
        <v>75</v>
      </c>
      <c r="G469">
        <v>175</v>
      </c>
      <c r="H469" t="s">
        <v>621</v>
      </c>
      <c r="I469" t="s">
        <v>673</v>
      </c>
    </row>
    <row r="470" spans="1:9" x14ac:dyDescent="0.25">
      <c r="A470">
        <v>201946</v>
      </c>
      <c r="B470" t="s">
        <v>256</v>
      </c>
      <c r="C470" t="s">
        <v>137</v>
      </c>
      <c r="D470">
        <v>29</v>
      </c>
      <c r="E470" s="5">
        <f t="shared" si="7"/>
        <v>76</v>
      </c>
      <c r="F470">
        <v>81</v>
      </c>
      <c r="G470">
        <v>250</v>
      </c>
      <c r="H470" t="s">
        <v>590</v>
      </c>
      <c r="I470" t="s">
        <v>587</v>
      </c>
    </row>
    <row r="471" spans="1:9" x14ac:dyDescent="0.25">
      <c r="A471">
        <v>204020</v>
      </c>
      <c r="B471" t="s">
        <v>309</v>
      </c>
      <c r="C471" t="s">
        <v>55</v>
      </c>
      <c r="D471">
        <v>23</v>
      </c>
      <c r="E471" s="5">
        <f t="shared" si="7"/>
        <v>70</v>
      </c>
      <c r="F471">
        <v>75</v>
      </c>
      <c r="G471">
        <v>190</v>
      </c>
      <c r="H471" t="s">
        <v>703</v>
      </c>
      <c r="I471" t="s">
        <v>587</v>
      </c>
    </row>
    <row r="472" spans="1:9" x14ac:dyDescent="0.25">
      <c r="A472">
        <v>203092</v>
      </c>
      <c r="B472" t="s">
        <v>558</v>
      </c>
      <c r="C472" t="s">
        <v>89</v>
      </c>
      <c r="D472">
        <v>25</v>
      </c>
      <c r="E472" s="5">
        <f t="shared" si="7"/>
        <v>79</v>
      </c>
      <c r="F472">
        <v>84</v>
      </c>
      <c r="G472">
        <v>253</v>
      </c>
      <c r="H472" t="s">
        <v>590</v>
      </c>
      <c r="I472" t="s">
        <v>587</v>
      </c>
    </row>
    <row r="473" spans="1:9" x14ac:dyDescent="0.25">
      <c r="A473">
        <v>201936</v>
      </c>
      <c r="B473" t="s">
        <v>208</v>
      </c>
      <c r="C473" t="s">
        <v>41</v>
      </c>
      <c r="D473">
        <v>25</v>
      </c>
      <c r="E473" s="5">
        <f t="shared" si="7"/>
        <v>73</v>
      </c>
      <c r="F473">
        <v>78</v>
      </c>
      <c r="G473">
        <v>220</v>
      </c>
      <c r="H473" t="s">
        <v>639</v>
      </c>
      <c r="I473" t="s">
        <v>587</v>
      </c>
    </row>
    <row r="474" spans="1:9" x14ac:dyDescent="0.25">
      <c r="A474">
        <v>200748</v>
      </c>
      <c r="B474" t="s">
        <v>505</v>
      </c>
      <c r="C474" t="s">
        <v>31</v>
      </c>
      <c r="D474">
        <v>28</v>
      </c>
      <c r="E474" s="5">
        <f t="shared" si="7"/>
        <v>77</v>
      </c>
      <c r="F474">
        <v>82</v>
      </c>
      <c r="G474">
        <v>225</v>
      </c>
      <c r="H474" t="s">
        <v>646</v>
      </c>
      <c r="I474" t="s">
        <v>587</v>
      </c>
    </row>
    <row r="475" spans="1:9" x14ac:dyDescent="0.25">
      <c r="A475">
        <v>2199</v>
      </c>
      <c r="B475" t="s">
        <v>148</v>
      </c>
      <c r="C475" t="s">
        <v>51</v>
      </c>
      <c r="D475">
        <v>32</v>
      </c>
      <c r="E475" s="5">
        <f t="shared" si="7"/>
        <v>80</v>
      </c>
      <c r="F475">
        <v>85</v>
      </c>
      <c r="G475">
        <v>240</v>
      </c>
      <c r="H475" t="s">
        <v>586</v>
      </c>
      <c r="I475" t="s">
        <v>587</v>
      </c>
    </row>
    <row r="476" spans="1:9" x14ac:dyDescent="0.25">
      <c r="A476">
        <v>2617</v>
      </c>
      <c r="B476" t="s">
        <v>264</v>
      </c>
      <c r="C476" t="s">
        <v>55</v>
      </c>
      <c r="D476">
        <v>34</v>
      </c>
      <c r="E476" s="5">
        <f t="shared" si="7"/>
        <v>75</v>
      </c>
      <c r="F476">
        <v>80</v>
      </c>
      <c r="G476">
        <v>235</v>
      </c>
      <c r="H476" t="s">
        <v>602</v>
      </c>
      <c r="I476" t="s">
        <v>587</v>
      </c>
    </row>
    <row r="477" spans="1:9" x14ac:dyDescent="0.25">
      <c r="A477">
        <v>203505</v>
      </c>
      <c r="B477" t="s">
        <v>111</v>
      </c>
      <c r="C477" t="s">
        <v>107</v>
      </c>
      <c r="D477">
        <v>22</v>
      </c>
      <c r="E477" s="5">
        <f t="shared" si="7"/>
        <v>71</v>
      </c>
      <c r="F477">
        <v>76</v>
      </c>
      <c r="G477">
        <v>200</v>
      </c>
      <c r="H477" t="s">
        <v>623</v>
      </c>
      <c r="I477" t="s">
        <v>587</v>
      </c>
    </row>
    <row r="478" spans="1:9" x14ac:dyDescent="0.25">
      <c r="A478">
        <v>201964</v>
      </c>
      <c r="B478" t="s">
        <v>155</v>
      </c>
      <c r="C478" t="s">
        <v>39</v>
      </c>
      <c r="D478">
        <v>26</v>
      </c>
      <c r="E478" s="5">
        <f t="shared" si="7"/>
        <v>76</v>
      </c>
      <c r="F478">
        <v>81</v>
      </c>
      <c r="G478">
        <v>224</v>
      </c>
      <c r="H478" t="s">
        <v>586</v>
      </c>
      <c r="I478" t="s">
        <v>605</v>
      </c>
    </row>
    <row r="479" spans="1:9" x14ac:dyDescent="0.25">
      <c r="A479">
        <v>203506</v>
      </c>
      <c r="B479" t="s">
        <v>414</v>
      </c>
      <c r="C479" t="s">
        <v>182</v>
      </c>
      <c r="D479">
        <v>23</v>
      </c>
      <c r="E479" s="5">
        <f t="shared" si="7"/>
        <v>71</v>
      </c>
      <c r="F479">
        <v>76</v>
      </c>
      <c r="G479">
        <v>210</v>
      </c>
      <c r="H479" t="s">
        <v>677</v>
      </c>
      <c r="I479" t="s">
        <v>587</v>
      </c>
    </row>
    <row r="480" spans="1:9" x14ac:dyDescent="0.25">
      <c r="A480">
        <v>1713</v>
      </c>
      <c r="B480" t="s">
        <v>144</v>
      </c>
      <c r="C480" t="s">
        <v>31</v>
      </c>
      <c r="D480">
        <v>38</v>
      </c>
      <c r="E480" s="5">
        <f t="shared" si="7"/>
        <v>73</v>
      </c>
      <c r="F480">
        <v>78</v>
      </c>
      <c r="G480">
        <v>220</v>
      </c>
      <c r="H480" t="s">
        <v>590</v>
      </c>
      <c r="I480" t="s">
        <v>587</v>
      </c>
    </row>
    <row r="481" spans="1:9" x14ac:dyDescent="0.25">
      <c r="A481">
        <v>201961</v>
      </c>
      <c r="B481" t="s">
        <v>202</v>
      </c>
      <c r="C481" t="s">
        <v>107</v>
      </c>
      <c r="D481">
        <v>27</v>
      </c>
      <c r="E481" s="5">
        <f t="shared" si="7"/>
        <v>71</v>
      </c>
      <c r="F481">
        <v>76</v>
      </c>
      <c r="G481">
        <v>200</v>
      </c>
      <c r="H481" t="s">
        <v>590</v>
      </c>
      <c r="I481" t="s">
        <v>587</v>
      </c>
    </row>
    <row r="482" spans="1:9" x14ac:dyDescent="0.25">
      <c r="A482">
        <v>202325</v>
      </c>
      <c r="B482" t="s">
        <v>310</v>
      </c>
      <c r="C482" t="s">
        <v>107</v>
      </c>
      <c r="D482">
        <v>27</v>
      </c>
      <c r="E482" s="5">
        <f t="shared" si="7"/>
        <v>74</v>
      </c>
      <c r="F482">
        <v>79</v>
      </c>
      <c r="G482">
        <v>215</v>
      </c>
      <c r="H482" t="s">
        <v>621</v>
      </c>
      <c r="I482" t="s">
        <v>587</v>
      </c>
    </row>
    <row r="483" spans="1:9" x14ac:dyDescent="0.25">
      <c r="A483">
        <v>202083</v>
      </c>
      <c r="B483" t="s">
        <v>362</v>
      </c>
      <c r="C483" t="s">
        <v>39</v>
      </c>
      <c r="D483">
        <v>28</v>
      </c>
      <c r="E483" s="5">
        <f t="shared" si="7"/>
        <v>72</v>
      </c>
      <c r="F483">
        <v>77</v>
      </c>
      <c r="G483">
        <v>220</v>
      </c>
      <c r="H483" t="s">
        <v>623</v>
      </c>
      <c r="I483" t="s">
        <v>587</v>
      </c>
    </row>
    <row r="484" spans="1:9" x14ac:dyDescent="0.25">
      <c r="A484">
        <v>203115</v>
      </c>
      <c r="B484" t="s">
        <v>87</v>
      </c>
      <c r="C484" t="s">
        <v>38</v>
      </c>
      <c r="D484">
        <v>24</v>
      </c>
      <c r="E484" s="5">
        <f t="shared" si="7"/>
        <v>73</v>
      </c>
      <c r="F484">
        <v>78</v>
      </c>
      <c r="G484">
        <v>175</v>
      </c>
      <c r="H484" t="s">
        <v>639</v>
      </c>
      <c r="I484" t="s">
        <v>587</v>
      </c>
    </row>
    <row r="485" spans="1:9" x14ac:dyDescent="0.25">
      <c r="A485">
        <v>101198</v>
      </c>
      <c r="B485" t="s">
        <v>135</v>
      </c>
      <c r="C485" t="s">
        <v>95</v>
      </c>
      <c r="D485">
        <v>32</v>
      </c>
      <c r="E485" s="5">
        <f t="shared" si="7"/>
        <v>67</v>
      </c>
      <c r="F485">
        <v>72</v>
      </c>
      <c r="G485">
        <v>185</v>
      </c>
      <c r="H485" t="s">
        <v>622</v>
      </c>
      <c r="I485" t="s">
        <v>587</v>
      </c>
    </row>
    <row r="486" spans="1:9" x14ac:dyDescent="0.25">
      <c r="A486">
        <v>203805</v>
      </c>
      <c r="B486" t="s">
        <v>150</v>
      </c>
      <c r="C486" t="s">
        <v>53</v>
      </c>
      <c r="D486">
        <v>24</v>
      </c>
      <c r="E486" s="5">
        <f t="shared" si="7"/>
        <v>67</v>
      </c>
      <c r="F486">
        <v>72</v>
      </c>
      <c r="G486">
        <v>185</v>
      </c>
      <c r="H486" t="s">
        <v>760</v>
      </c>
      <c r="I486" t="s">
        <v>587</v>
      </c>
    </row>
    <row r="487" spans="1:9" x14ac:dyDescent="0.25">
      <c r="A487">
        <v>2584</v>
      </c>
      <c r="B487" t="s">
        <v>250</v>
      </c>
      <c r="C487" t="s">
        <v>182</v>
      </c>
      <c r="D487">
        <v>33</v>
      </c>
      <c r="E487" s="5">
        <f t="shared" si="7"/>
        <v>70</v>
      </c>
      <c r="F487">
        <v>75</v>
      </c>
      <c r="G487">
        <v>205</v>
      </c>
      <c r="H487" t="s">
        <v>628</v>
      </c>
      <c r="I487" t="s">
        <v>587</v>
      </c>
    </row>
    <row r="488" spans="1:9" x14ac:dyDescent="0.25">
      <c r="A488">
        <v>201163</v>
      </c>
      <c r="B488" t="s">
        <v>149</v>
      </c>
      <c r="C488" t="s">
        <v>38</v>
      </c>
      <c r="D488">
        <v>28</v>
      </c>
      <c r="E488" s="5">
        <f t="shared" si="7"/>
        <v>75</v>
      </c>
      <c r="F488">
        <v>80</v>
      </c>
      <c r="G488">
        <v>225</v>
      </c>
      <c r="H488" t="s">
        <v>670</v>
      </c>
      <c r="I488" t="s">
        <v>587</v>
      </c>
    </row>
    <row r="489" spans="1:9" x14ac:dyDescent="0.25">
      <c r="A489">
        <v>202333</v>
      </c>
      <c r="B489" t="s">
        <v>270</v>
      </c>
      <c r="C489" t="s">
        <v>107</v>
      </c>
      <c r="D489">
        <v>24</v>
      </c>
      <c r="E489" s="5">
        <f t="shared" si="7"/>
        <v>73</v>
      </c>
      <c r="F489">
        <v>78</v>
      </c>
      <c r="G489">
        <v>220</v>
      </c>
      <c r="H489" t="s">
        <v>592</v>
      </c>
      <c r="I489" t="s">
        <v>587</v>
      </c>
    </row>
    <row r="490" spans="1:9" x14ac:dyDescent="0.25">
      <c r="A490">
        <v>203897</v>
      </c>
      <c r="B490" t="s">
        <v>335</v>
      </c>
      <c r="C490" t="s">
        <v>36</v>
      </c>
      <c r="D490">
        <v>20</v>
      </c>
      <c r="E490" s="5">
        <f t="shared" si="7"/>
        <v>72</v>
      </c>
      <c r="F490">
        <v>77</v>
      </c>
      <c r="G490">
        <v>183</v>
      </c>
      <c r="H490" t="s">
        <v>617</v>
      </c>
      <c r="I490" t="s">
        <v>587</v>
      </c>
    </row>
    <row r="491" spans="1:9" x14ac:dyDescent="0.25">
      <c r="A491">
        <v>2216</v>
      </c>
      <c r="B491" t="s">
        <v>444</v>
      </c>
      <c r="C491" t="s">
        <v>31</v>
      </c>
      <c r="D491">
        <v>33</v>
      </c>
      <c r="E491" s="5">
        <f t="shared" si="7"/>
        <v>76</v>
      </c>
      <c r="F491">
        <v>81</v>
      </c>
      <c r="G491">
        <v>260</v>
      </c>
      <c r="H491" t="s">
        <v>606</v>
      </c>
      <c r="I491" t="s">
        <v>587</v>
      </c>
    </row>
    <row r="492" spans="1:9" x14ac:dyDescent="0.25">
      <c r="A492">
        <v>2585</v>
      </c>
      <c r="B492" t="s">
        <v>417</v>
      </c>
      <c r="C492" t="s">
        <v>62</v>
      </c>
      <c r="D492">
        <v>31</v>
      </c>
      <c r="E492" s="5">
        <f t="shared" si="7"/>
        <v>78</v>
      </c>
      <c r="F492">
        <v>83</v>
      </c>
      <c r="G492">
        <v>270</v>
      </c>
      <c r="H492" t="s">
        <v>586</v>
      </c>
      <c r="I492" t="s">
        <v>629</v>
      </c>
    </row>
    <row r="493" spans="1:9" x14ac:dyDescent="0.25">
      <c r="A493">
        <v>204054</v>
      </c>
      <c r="B493" t="s">
        <v>194</v>
      </c>
      <c r="C493" t="s">
        <v>55</v>
      </c>
      <c r="D493">
        <v>25</v>
      </c>
      <c r="E493" s="5">
        <f t="shared" si="7"/>
        <v>72</v>
      </c>
      <c r="F493">
        <v>77</v>
      </c>
      <c r="G493">
        <v>200</v>
      </c>
      <c r="H493" t="s">
        <v>586</v>
      </c>
      <c r="I493" t="s">
        <v>637</v>
      </c>
    </row>
  </sheetData>
  <sortState ref="A2:W493">
    <sortCondition ref="B2:B4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2"/>
  <sheetViews>
    <sheetView topLeftCell="A457" workbookViewId="0">
      <selection activeCell="E476" sqref="E476"/>
    </sheetView>
  </sheetViews>
  <sheetFormatPr defaultRowHeight="15" x14ac:dyDescent="0.25"/>
  <cols>
    <col min="1" max="1" width="35.140625" bestFit="1" customWidth="1"/>
    <col min="2" max="3" width="9.140625" style="51"/>
  </cols>
  <sheetData>
    <row r="1" spans="1:3" x14ac:dyDescent="0.25">
      <c r="A1" s="1" t="s">
        <v>66</v>
      </c>
      <c r="B1" s="51" t="s">
        <v>781</v>
      </c>
      <c r="C1" s="51" t="s">
        <v>781</v>
      </c>
    </row>
    <row r="2" spans="1:3" x14ac:dyDescent="0.25">
      <c r="A2" s="1" t="s">
        <v>93</v>
      </c>
      <c r="B2" s="51" t="s">
        <v>781</v>
      </c>
      <c r="C2" s="51" t="s">
        <v>781</v>
      </c>
    </row>
    <row r="3" spans="1:3" x14ac:dyDescent="0.25">
      <c r="A3" s="1" t="s">
        <v>119</v>
      </c>
      <c r="B3" s="51" t="s">
        <v>781</v>
      </c>
      <c r="C3" s="51" t="s">
        <v>781</v>
      </c>
    </row>
    <row r="4" spans="1:3" x14ac:dyDescent="0.25">
      <c r="A4" s="1" t="s">
        <v>143</v>
      </c>
      <c r="B4" s="51" t="s">
        <v>781</v>
      </c>
      <c r="C4" s="51" t="s">
        <v>781</v>
      </c>
    </row>
    <row r="5" spans="1:3" x14ac:dyDescent="0.25">
      <c r="A5" s="1" t="s">
        <v>180</v>
      </c>
      <c r="B5" s="51" t="s">
        <v>781</v>
      </c>
      <c r="C5" s="51" t="s">
        <v>781</v>
      </c>
    </row>
    <row r="6" spans="1:3" x14ac:dyDescent="0.25">
      <c r="A6" s="1" t="s">
        <v>283</v>
      </c>
      <c r="B6" s="51" t="s">
        <v>781</v>
      </c>
      <c r="C6" s="51" t="s">
        <v>781</v>
      </c>
    </row>
    <row r="7" spans="1:3" x14ac:dyDescent="0.25">
      <c r="A7" s="1" t="s">
        <v>300</v>
      </c>
      <c r="B7" s="51" t="s">
        <v>781</v>
      </c>
      <c r="C7" s="51" t="s">
        <v>781</v>
      </c>
    </row>
    <row r="8" spans="1:3" x14ac:dyDescent="0.25">
      <c r="A8" s="1" t="s">
        <v>328</v>
      </c>
      <c r="B8" s="51" t="s">
        <v>781</v>
      </c>
      <c r="C8" s="51" t="s">
        <v>781</v>
      </c>
    </row>
    <row r="9" spans="1:3" x14ac:dyDescent="0.25">
      <c r="A9" s="1" t="s">
        <v>354</v>
      </c>
      <c r="B9" s="51" t="s">
        <v>781</v>
      </c>
      <c r="C9" s="51" t="s">
        <v>781</v>
      </c>
    </row>
    <row r="10" spans="1:3" x14ac:dyDescent="0.25">
      <c r="A10" s="1" t="s">
        <v>386</v>
      </c>
      <c r="B10" s="51" t="s">
        <v>781</v>
      </c>
      <c r="C10" s="51" t="s">
        <v>781</v>
      </c>
    </row>
    <row r="11" spans="1:3" x14ac:dyDescent="0.25">
      <c r="A11" s="1" t="s">
        <v>400</v>
      </c>
      <c r="B11" s="51" t="s">
        <v>781</v>
      </c>
      <c r="C11" s="51" t="s">
        <v>781</v>
      </c>
    </row>
    <row r="12" spans="1:3" x14ac:dyDescent="0.25">
      <c r="A12" s="1" t="s">
        <v>466</v>
      </c>
      <c r="B12" s="51" t="s">
        <v>781</v>
      </c>
      <c r="C12" s="51" t="s">
        <v>781</v>
      </c>
    </row>
    <row r="13" spans="1:3" x14ac:dyDescent="0.25">
      <c r="A13" s="1" t="s">
        <v>468</v>
      </c>
      <c r="B13" s="51" t="s">
        <v>781</v>
      </c>
      <c r="C13" s="51" t="s">
        <v>781</v>
      </c>
    </row>
    <row r="14" spans="1:3" x14ac:dyDescent="0.25">
      <c r="A14" s="1" t="s">
        <v>469</v>
      </c>
      <c r="B14" s="51" t="s">
        <v>781</v>
      </c>
      <c r="C14" s="51" t="s">
        <v>781</v>
      </c>
    </row>
    <row r="15" spans="1:3" x14ac:dyDescent="0.25">
      <c r="A15" s="1" t="s">
        <v>496</v>
      </c>
      <c r="B15" s="51" t="s">
        <v>781</v>
      </c>
      <c r="C15" s="51" t="s">
        <v>781</v>
      </c>
    </row>
    <row r="16" spans="1:3" x14ac:dyDescent="0.25">
      <c r="A16" s="1" t="s">
        <v>88</v>
      </c>
      <c r="B16" s="51" t="s">
        <v>781</v>
      </c>
      <c r="C16" s="51" t="s">
        <v>781</v>
      </c>
    </row>
    <row r="17" spans="1:3" x14ac:dyDescent="0.25">
      <c r="A17" s="1" t="s">
        <v>118</v>
      </c>
      <c r="B17" s="51" t="s">
        <v>781</v>
      </c>
      <c r="C17" s="51" t="s">
        <v>781</v>
      </c>
    </row>
    <row r="18" spans="1:3" x14ac:dyDescent="0.25">
      <c r="A18" s="1" t="s">
        <v>167</v>
      </c>
      <c r="B18" s="51" t="s">
        <v>781</v>
      </c>
      <c r="C18" s="51" t="s">
        <v>781</v>
      </c>
    </row>
    <row r="19" spans="1:3" x14ac:dyDescent="0.25">
      <c r="A19" s="1" t="s">
        <v>174</v>
      </c>
      <c r="B19" s="51" t="s">
        <v>781</v>
      </c>
      <c r="C19" s="51" t="s">
        <v>781</v>
      </c>
    </row>
    <row r="20" spans="1:3" x14ac:dyDescent="0.25">
      <c r="A20" s="1" t="s">
        <v>302</v>
      </c>
      <c r="B20" s="51" t="s">
        <v>781</v>
      </c>
      <c r="C20" s="51" t="s">
        <v>781</v>
      </c>
    </row>
    <row r="21" spans="1:3" x14ac:dyDescent="0.25">
      <c r="A21" s="1" t="s">
        <v>415</v>
      </c>
      <c r="B21" s="51" t="s">
        <v>781</v>
      </c>
      <c r="C21" s="51" t="s">
        <v>781</v>
      </c>
    </row>
    <row r="22" spans="1:3" x14ac:dyDescent="0.25">
      <c r="A22" s="1" t="s">
        <v>436</v>
      </c>
      <c r="B22" s="51" t="s">
        <v>781</v>
      </c>
      <c r="C22" s="51" t="s">
        <v>781</v>
      </c>
    </row>
    <row r="23" spans="1:3" x14ac:dyDescent="0.25">
      <c r="A23" s="1" t="s">
        <v>443</v>
      </c>
      <c r="B23" s="51" t="s">
        <v>781</v>
      </c>
      <c r="C23" s="51" t="s">
        <v>781</v>
      </c>
    </row>
    <row r="24" spans="1:3" x14ac:dyDescent="0.25">
      <c r="A24" s="1" t="s">
        <v>477</v>
      </c>
      <c r="B24" s="51" t="s">
        <v>781</v>
      </c>
      <c r="C24" s="51" t="s">
        <v>781</v>
      </c>
    </row>
    <row r="25" spans="1:3" x14ac:dyDescent="0.25">
      <c r="A25" s="1" t="s">
        <v>494</v>
      </c>
      <c r="B25" s="51" t="s">
        <v>781</v>
      </c>
      <c r="C25" s="51" t="s">
        <v>781</v>
      </c>
    </row>
    <row r="26" spans="1:3" x14ac:dyDescent="0.25">
      <c r="A26" s="1" t="s">
        <v>501</v>
      </c>
      <c r="B26" s="51" t="s">
        <v>781</v>
      </c>
      <c r="C26" s="51" t="s">
        <v>781</v>
      </c>
    </row>
    <row r="27" spans="1:3" x14ac:dyDescent="0.25">
      <c r="A27" s="1" t="s">
        <v>515</v>
      </c>
      <c r="B27" s="51" t="s">
        <v>781</v>
      </c>
      <c r="C27" s="51" t="s">
        <v>781</v>
      </c>
    </row>
    <row r="28" spans="1:3" x14ac:dyDescent="0.25">
      <c r="A28" s="1" t="s">
        <v>529</v>
      </c>
      <c r="B28" s="51" t="s">
        <v>781</v>
      </c>
      <c r="C28" s="51" t="s">
        <v>781</v>
      </c>
    </row>
    <row r="29" spans="1:3" x14ac:dyDescent="0.25">
      <c r="A29" s="1" t="s">
        <v>554</v>
      </c>
      <c r="B29" s="51" t="s">
        <v>781</v>
      </c>
      <c r="C29" s="51" t="s">
        <v>781</v>
      </c>
    </row>
    <row r="30" spans="1:3" x14ac:dyDescent="0.25">
      <c r="A30" s="1" t="s">
        <v>558</v>
      </c>
      <c r="B30" s="51" t="s">
        <v>781</v>
      </c>
      <c r="C30" s="51" t="s">
        <v>781</v>
      </c>
    </row>
    <row r="31" spans="1:3" x14ac:dyDescent="0.25">
      <c r="A31" s="1" t="s">
        <v>56</v>
      </c>
      <c r="B31" s="51" t="s">
        <v>781</v>
      </c>
      <c r="C31" s="51" t="s">
        <v>781</v>
      </c>
    </row>
    <row r="32" spans="1:3" x14ac:dyDescent="0.25">
      <c r="A32" s="1" t="s">
        <v>112</v>
      </c>
      <c r="B32" s="51" t="s">
        <v>781</v>
      </c>
      <c r="C32" s="51" t="s">
        <v>781</v>
      </c>
    </row>
    <row r="33" spans="1:3" x14ac:dyDescent="0.25">
      <c r="A33" s="1" t="s">
        <v>124</v>
      </c>
      <c r="B33" s="51" t="s">
        <v>781</v>
      </c>
      <c r="C33" s="51" t="s">
        <v>781</v>
      </c>
    </row>
    <row r="34" spans="1:3" x14ac:dyDescent="0.25">
      <c r="A34" s="1" t="s">
        <v>152</v>
      </c>
      <c r="B34" s="51" t="s">
        <v>781</v>
      </c>
      <c r="C34" s="51" t="s">
        <v>781</v>
      </c>
    </row>
    <row r="35" spans="1:3" x14ac:dyDescent="0.25">
      <c r="A35" s="1" t="s">
        <v>175</v>
      </c>
      <c r="B35" s="51" t="s">
        <v>781</v>
      </c>
      <c r="C35" s="51" t="s">
        <v>781</v>
      </c>
    </row>
    <row r="36" spans="1:3" x14ac:dyDescent="0.25">
      <c r="A36" s="1" t="s">
        <v>293</v>
      </c>
      <c r="B36" s="51" t="s">
        <v>781</v>
      </c>
      <c r="C36" s="51" t="s">
        <v>781</v>
      </c>
    </row>
    <row r="37" spans="1:3" x14ac:dyDescent="0.25">
      <c r="A37" s="1" t="s">
        <v>298</v>
      </c>
      <c r="B37" s="51" t="s">
        <v>781</v>
      </c>
      <c r="C37" s="51" t="s">
        <v>781</v>
      </c>
    </row>
    <row r="38" spans="1:3" x14ac:dyDescent="0.25">
      <c r="A38" s="1" t="s">
        <v>307</v>
      </c>
      <c r="B38" s="51" t="s">
        <v>781</v>
      </c>
      <c r="C38" s="51" t="s">
        <v>781</v>
      </c>
    </row>
    <row r="39" spans="1:3" x14ac:dyDescent="0.25">
      <c r="A39" s="1" t="s">
        <v>316</v>
      </c>
      <c r="B39" s="51" t="s">
        <v>781</v>
      </c>
      <c r="C39" s="51" t="s">
        <v>781</v>
      </c>
    </row>
    <row r="40" spans="1:3" x14ac:dyDescent="0.25">
      <c r="A40" s="1" t="s">
        <v>320</v>
      </c>
      <c r="B40" s="51" t="s">
        <v>781</v>
      </c>
      <c r="C40" s="51" t="s">
        <v>781</v>
      </c>
    </row>
    <row r="41" spans="1:3" x14ac:dyDescent="0.25">
      <c r="A41" s="1" t="s">
        <v>324</v>
      </c>
      <c r="B41" s="51" t="s">
        <v>781</v>
      </c>
      <c r="C41" s="51" t="s">
        <v>781</v>
      </c>
    </row>
    <row r="42" spans="1:3" x14ac:dyDescent="0.25">
      <c r="A42" s="1" t="s">
        <v>348</v>
      </c>
      <c r="B42" s="51" t="s">
        <v>781</v>
      </c>
      <c r="C42" s="51" t="s">
        <v>781</v>
      </c>
    </row>
    <row r="43" spans="1:3" x14ac:dyDescent="0.25">
      <c r="A43" s="1" t="s">
        <v>392</v>
      </c>
      <c r="B43" s="51" t="s">
        <v>781</v>
      </c>
      <c r="C43" s="51" t="s">
        <v>781</v>
      </c>
    </row>
    <row r="44" spans="1:3" x14ac:dyDescent="0.25">
      <c r="A44" s="1" t="s">
        <v>430</v>
      </c>
      <c r="B44" s="51" t="s">
        <v>781</v>
      </c>
      <c r="C44" s="51" t="s">
        <v>781</v>
      </c>
    </row>
    <row r="45" spans="1:3" x14ac:dyDescent="0.25">
      <c r="A45" s="1" t="s">
        <v>497</v>
      </c>
      <c r="B45" s="51" t="s">
        <v>781</v>
      </c>
      <c r="C45" s="51" t="s">
        <v>781</v>
      </c>
    </row>
    <row r="46" spans="1:3" x14ac:dyDescent="0.25">
      <c r="A46" s="1" t="s">
        <v>541</v>
      </c>
      <c r="B46" s="51" t="s">
        <v>781</v>
      </c>
      <c r="C46" s="51" t="s">
        <v>781</v>
      </c>
    </row>
    <row r="47" spans="1:3" x14ac:dyDescent="0.25">
      <c r="A47" s="1" t="s">
        <v>556</v>
      </c>
      <c r="B47" s="51" t="s">
        <v>781</v>
      </c>
      <c r="C47" s="51" t="s">
        <v>781</v>
      </c>
    </row>
    <row r="48" spans="1:3" x14ac:dyDescent="0.25">
      <c r="A48" s="1" t="s">
        <v>76</v>
      </c>
      <c r="B48" s="51" t="s">
        <v>781</v>
      </c>
      <c r="C48" s="51" t="s">
        <v>781</v>
      </c>
    </row>
    <row r="49" spans="1:3" x14ac:dyDescent="0.25">
      <c r="A49" s="1" t="s">
        <v>121</v>
      </c>
      <c r="B49" s="51" t="s">
        <v>781</v>
      </c>
      <c r="C49" s="51" t="s">
        <v>781</v>
      </c>
    </row>
    <row r="50" spans="1:3" x14ac:dyDescent="0.25">
      <c r="A50" s="1" t="s">
        <v>132</v>
      </c>
      <c r="B50" s="51" t="s">
        <v>781</v>
      </c>
      <c r="C50" s="51" t="s">
        <v>781</v>
      </c>
    </row>
    <row r="51" spans="1:3" x14ac:dyDescent="0.25">
      <c r="A51" s="1" t="s">
        <v>199</v>
      </c>
      <c r="B51" s="51" t="s">
        <v>781</v>
      </c>
      <c r="C51" s="51" t="s">
        <v>781</v>
      </c>
    </row>
    <row r="52" spans="1:3" x14ac:dyDescent="0.25">
      <c r="A52" s="1" t="s">
        <v>228</v>
      </c>
      <c r="B52" s="51" t="s">
        <v>781</v>
      </c>
      <c r="C52" s="51" t="s">
        <v>781</v>
      </c>
    </row>
    <row r="53" spans="1:3" x14ac:dyDescent="0.25">
      <c r="A53" s="1" t="s">
        <v>232</v>
      </c>
      <c r="B53" s="51" t="s">
        <v>781</v>
      </c>
      <c r="C53" s="51" t="s">
        <v>781</v>
      </c>
    </row>
    <row r="54" spans="1:3" x14ac:dyDescent="0.25">
      <c r="A54" s="1" t="s">
        <v>278</v>
      </c>
      <c r="B54" s="51" t="s">
        <v>781</v>
      </c>
      <c r="C54" s="51" t="s">
        <v>781</v>
      </c>
    </row>
    <row r="55" spans="1:3" x14ac:dyDescent="0.25">
      <c r="A55" s="1" t="s">
        <v>370</v>
      </c>
      <c r="B55" s="51" t="s">
        <v>781</v>
      </c>
      <c r="C55" s="51" t="s">
        <v>781</v>
      </c>
    </row>
    <row r="56" spans="1:3" x14ac:dyDescent="0.25">
      <c r="A56" s="1" t="s">
        <v>387</v>
      </c>
      <c r="B56" s="51" t="s">
        <v>781</v>
      </c>
      <c r="C56" s="51" t="s">
        <v>781</v>
      </c>
    </row>
    <row r="57" spans="1:3" x14ac:dyDescent="0.25">
      <c r="A57" s="1" t="s">
        <v>388</v>
      </c>
      <c r="B57" s="51" t="s">
        <v>781</v>
      </c>
      <c r="C57" s="51" t="s">
        <v>781</v>
      </c>
    </row>
    <row r="58" spans="1:3" x14ac:dyDescent="0.25">
      <c r="A58" s="1" t="s">
        <v>390</v>
      </c>
      <c r="B58" s="51" t="s">
        <v>781</v>
      </c>
      <c r="C58" s="51" t="s">
        <v>781</v>
      </c>
    </row>
    <row r="59" spans="1:3" x14ac:dyDescent="0.25">
      <c r="A59" s="1" t="s">
        <v>405</v>
      </c>
      <c r="B59" s="51" t="s">
        <v>781</v>
      </c>
      <c r="C59" s="51" t="s">
        <v>781</v>
      </c>
    </row>
    <row r="60" spans="1:3" x14ac:dyDescent="0.25">
      <c r="A60" s="1" t="s">
        <v>457</v>
      </c>
      <c r="B60" s="51" t="s">
        <v>781</v>
      </c>
      <c r="C60" s="51" t="s">
        <v>781</v>
      </c>
    </row>
    <row r="61" spans="1:3" x14ac:dyDescent="0.25">
      <c r="A61" s="1" t="s">
        <v>484</v>
      </c>
      <c r="B61" s="51" t="s">
        <v>781</v>
      </c>
      <c r="C61" s="51" t="s">
        <v>781</v>
      </c>
    </row>
    <row r="62" spans="1:3" x14ac:dyDescent="0.25">
      <c r="A62" s="1" t="s">
        <v>104</v>
      </c>
      <c r="B62" s="51" t="s">
        <v>781</v>
      </c>
      <c r="C62" s="51" t="s">
        <v>781</v>
      </c>
    </row>
    <row r="63" spans="1:3" x14ac:dyDescent="0.25">
      <c r="A63" s="1" t="s">
        <v>173</v>
      </c>
      <c r="B63" s="51" t="s">
        <v>781</v>
      </c>
      <c r="C63" s="51" t="s">
        <v>781</v>
      </c>
    </row>
    <row r="64" spans="1:3" x14ac:dyDescent="0.25">
      <c r="A64" s="1" t="s">
        <v>253</v>
      </c>
      <c r="B64" s="51" t="s">
        <v>781</v>
      </c>
      <c r="C64" s="51" t="s">
        <v>781</v>
      </c>
    </row>
    <row r="65" spans="1:3" x14ac:dyDescent="0.25">
      <c r="A65" s="1" t="s">
        <v>269</v>
      </c>
      <c r="B65" s="51" t="s">
        <v>781</v>
      </c>
      <c r="C65" s="51" t="s">
        <v>781</v>
      </c>
    </row>
    <row r="66" spans="1:3" x14ac:dyDescent="0.25">
      <c r="A66" s="1" t="s">
        <v>297</v>
      </c>
      <c r="B66" s="51" t="s">
        <v>781</v>
      </c>
      <c r="C66" s="51" t="s">
        <v>781</v>
      </c>
    </row>
    <row r="67" spans="1:3" x14ac:dyDescent="0.25">
      <c r="A67" s="1" t="s">
        <v>322</v>
      </c>
      <c r="B67" s="51" t="s">
        <v>781</v>
      </c>
      <c r="C67" s="51" t="s">
        <v>781</v>
      </c>
    </row>
    <row r="68" spans="1:3" x14ac:dyDescent="0.25">
      <c r="A68" s="1" t="s">
        <v>363</v>
      </c>
      <c r="B68" s="51" t="s">
        <v>781</v>
      </c>
      <c r="C68" s="51" t="s">
        <v>781</v>
      </c>
    </row>
    <row r="69" spans="1:3" x14ac:dyDescent="0.25">
      <c r="A69" s="1" t="s">
        <v>419</v>
      </c>
      <c r="B69" s="51" t="s">
        <v>781</v>
      </c>
      <c r="C69" s="51" t="s">
        <v>781</v>
      </c>
    </row>
    <row r="70" spans="1:3" x14ac:dyDescent="0.25">
      <c r="A70" s="1" t="s">
        <v>451</v>
      </c>
      <c r="B70" s="51" t="s">
        <v>781</v>
      </c>
      <c r="C70" s="51" t="s">
        <v>781</v>
      </c>
    </row>
    <row r="71" spans="1:3" x14ac:dyDescent="0.25">
      <c r="A71" s="1" t="s">
        <v>488</v>
      </c>
      <c r="B71" s="51" t="s">
        <v>781</v>
      </c>
      <c r="C71" s="51" t="s">
        <v>781</v>
      </c>
    </row>
    <row r="72" spans="1:3" x14ac:dyDescent="0.25">
      <c r="A72" s="1" t="s">
        <v>495</v>
      </c>
      <c r="B72" s="51" t="s">
        <v>781</v>
      </c>
      <c r="C72" s="51" t="s">
        <v>781</v>
      </c>
    </row>
    <row r="73" spans="1:3" x14ac:dyDescent="0.25">
      <c r="A73" s="1" t="s">
        <v>522</v>
      </c>
      <c r="B73" s="51" t="s">
        <v>781</v>
      </c>
      <c r="C73" s="51" t="s">
        <v>781</v>
      </c>
    </row>
    <row r="74" spans="1:3" x14ac:dyDescent="0.25">
      <c r="A74" s="1" t="s">
        <v>527</v>
      </c>
      <c r="B74" s="51" t="s">
        <v>781</v>
      </c>
      <c r="C74" s="51" t="s">
        <v>781</v>
      </c>
    </row>
    <row r="75" spans="1:3" x14ac:dyDescent="0.25">
      <c r="A75" s="1" t="s">
        <v>545</v>
      </c>
      <c r="B75" s="51" t="s">
        <v>781</v>
      </c>
      <c r="C75" s="51" t="s">
        <v>781</v>
      </c>
    </row>
    <row r="76" spans="1:3" x14ac:dyDescent="0.25">
      <c r="A76" s="1" t="s">
        <v>546</v>
      </c>
      <c r="B76" s="51" t="s">
        <v>781</v>
      </c>
      <c r="C76" s="51" t="s">
        <v>781</v>
      </c>
    </row>
    <row r="77" spans="1:3" x14ac:dyDescent="0.25">
      <c r="A77" s="1" t="s">
        <v>557</v>
      </c>
      <c r="B77" s="51" t="s">
        <v>781</v>
      </c>
      <c r="C77" s="51" t="s">
        <v>781</v>
      </c>
    </row>
    <row r="78" spans="1:3" x14ac:dyDescent="0.25">
      <c r="A78" s="1" t="s">
        <v>150</v>
      </c>
      <c r="B78" s="51" t="s">
        <v>781</v>
      </c>
      <c r="C78" s="51" t="s">
        <v>781</v>
      </c>
    </row>
    <row r="79" spans="1:3" x14ac:dyDescent="0.25">
      <c r="A79" s="1" t="s">
        <v>183</v>
      </c>
      <c r="B79" s="51" t="s">
        <v>781</v>
      </c>
      <c r="C79" s="51" t="s">
        <v>781</v>
      </c>
    </row>
    <row r="80" spans="1:3" x14ac:dyDescent="0.25">
      <c r="A80" s="1" t="s">
        <v>262</v>
      </c>
      <c r="B80" s="51" t="s">
        <v>781</v>
      </c>
      <c r="C80" s="51" t="s">
        <v>781</v>
      </c>
    </row>
    <row r="81" spans="1:3" x14ac:dyDescent="0.25">
      <c r="A81" s="1" t="s">
        <v>268</v>
      </c>
      <c r="B81" s="51" t="s">
        <v>781</v>
      </c>
      <c r="C81" s="51" t="s">
        <v>781</v>
      </c>
    </row>
    <row r="82" spans="1:3" x14ac:dyDescent="0.25">
      <c r="A82" s="1" t="s">
        <v>292</v>
      </c>
      <c r="B82" s="51" t="s">
        <v>781</v>
      </c>
      <c r="C82" s="51" t="s">
        <v>781</v>
      </c>
    </row>
    <row r="83" spans="1:3" x14ac:dyDescent="0.25">
      <c r="A83" s="1" t="s">
        <v>296</v>
      </c>
      <c r="B83" s="51" t="s">
        <v>781</v>
      </c>
      <c r="C83" s="51" t="s">
        <v>781</v>
      </c>
    </row>
    <row r="84" spans="1:3" x14ac:dyDescent="0.25">
      <c r="A84" s="1" t="s">
        <v>312</v>
      </c>
      <c r="B84" s="51" t="s">
        <v>781</v>
      </c>
      <c r="C84" s="51" t="s">
        <v>781</v>
      </c>
    </row>
    <row r="85" spans="1:3" x14ac:dyDescent="0.25">
      <c r="A85" s="1" t="s">
        <v>325</v>
      </c>
      <c r="B85" s="51" t="s">
        <v>781</v>
      </c>
      <c r="C85" s="51" t="s">
        <v>781</v>
      </c>
    </row>
    <row r="86" spans="1:3" x14ac:dyDescent="0.25">
      <c r="A86" s="1" t="s">
        <v>350</v>
      </c>
      <c r="B86" s="51" t="s">
        <v>781</v>
      </c>
      <c r="C86" s="51" t="s">
        <v>781</v>
      </c>
    </row>
    <row r="87" spans="1:3" x14ac:dyDescent="0.25">
      <c r="A87" s="1" t="s">
        <v>357</v>
      </c>
      <c r="B87" s="51" t="s">
        <v>781</v>
      </c>
      <c r="C87" s="51" t="s">
        <v>781</v>
      </c>
    </row>
    <row r="88" spans="1:3" x14ac:dyDescent="0.25">
      <c r="A88" s="1" t="s">
        <v>382</v>
      </c>
      <c r="B88" s="51" t="s">
        <v>781</v>
      </c>
      <c r="C88" s="51" t="s">
        <v>781</v>
      </c>
    </row>
    <row r="89" spans="1:3" x14ac:dyDescent="0.25">
      <c r="A89" s="1" t="s">
        <v>397</v>
      </c>
      <c r="B89" s="51" t="s">
        <v>781</v>
      </c>
      <c r="C89" s="51" t="s">
        <v>781</v>
      </c>
    </row>
    <row r="90" spans="1:3" x14ac:dyDescent="0.25">
      <c r="A90" s="1" t="s">
        <v>428</v>
      </c>
      <c r="B90" s="51" t="s">
        <v>781</v>
      </c>
      <c r="C90" s="51" t="s">
        <v>781</v>
      </c>
    </row>
    <row r="91" spans="1:3" x14ac:dyDescent="0.25">
      <c r="A91" s="1" t="s">
        <v>472</v>
      </c>
      <c r="B91" s="51" t="s">
        <v>781</v>
      </c>
      <c r="C91" s="51" t="s">
        <v>781</v>
      </c>
    </row>
    <row r="92" spans="1:3" x14ac:dyDescent="0.25">
      <c r="A92" s="1" t="s">
        <v>480</v>
      </c>
      <c r="B92" s="51" t="s">
        <v>781</v>
      </c>
      <c r="C92" s="51" t="s">
        <v>781</v>
      </c>
    </row>
    <row r="93" spans="1:3" x14ac:dyDescent="0.25">
      <c r="A93" s="1" t="s">
        <v>509</v>
      </c>
      <c r="B93" s="51" t="s">
        <v>781</v>
      </c>
      <c r="C93" s="51" t="s">
        <v>781</v>
      </c>
    </row>
    <row r="94" spans="1:3" x14ac:dyDescent="0.25">
      <c r="A94" s="1" t="s">
        <v>519</v>
      </c>
      <c r="B94" s="51" t="s">
        <v>781</v>
      </c>
      <c r="C94" s="51" t="s">
        <v>781</v>
      </c>
    </row>
    <row r="95" spans="1:3" x14ac:dyDescent="0.25">
      <c r="A95" s="1" t="s">
        <v>49</v>
      </c>
      <c r="B95" s="51" t="s">
        <v>781</v>
      </c>
      <c r="C95" s="51" t="s">
        <v>781</v>
      </c>
    </row>
    <row r="96" spans="1:3" x14ac:dyDescent="0.25">
      <c r="A96" s="1" t="s">
        <v>80</v>
      </c>
      <c r="B96" s="51" t="s">
        <v>781</v>
      </c>
      <c r="C96" s="51" t="s">
        <v>781</v>
      </c>
    </row>
    <row r="97" spans="1:3" x14ac:dyDescent="0.25">
      <c r="A97" s="1" t="s">
        <v>148</v>
      </c>
      <c r="B97" s="51" t="s">
        <v>781</v>
      </c>
      <c r="C97" s="51" t="s">
        <v>781</v>
      </c>
    </row>
    <row r="98" spans="1:3" x14ac:dyDescent="0.25">
      <c r="A98" s="1" t="s">
        <v>203</v>
      </c>
      <c r="B98" s="51" t="s">
        <v>781</v>
      </c>
      <c r="C98" s="51" t="s">
        <v>781</v>
      </c>
    </row>
    <row r="99" spans="1:3" x14ac:dyDescent="0.25">
      <c r="A99" s="1" t="s">
        <v>214</v>
      </c>
      <c r="B99" s="51" t="s">
        <v>781</v>
      </c>
      <c r="C99" s="51" t="s">
        <v>781</v>
      </c>
    </row>
    <row r="100" spans="1:3" x14ac:dyDescent="0.25">
      <c r="A100" s="1" t="s">
        <v>260</v>
      </c>
      <c r="B100" s="51" t="s">
        <v>781</v>
      </c>
      <c r="C100" s="51" t="s">
        <v>781</v>
      </c>
    </row>
    <row r="101" spans="1:3" x14ac:dyDescent="0.25">
      <c r="A101" s="1" t="s">
        <v>295</v>
      </c>
      <c r="B101" s="51" t="s">
        <v>781</v>
      </c>
      <c r="C101" s="51" t="s">
        <v>781</v>
      </c>
    </row>
    <row r="102" spans="1:3" x14ac:dyDescent="0.25">
      <c r="A102" s="1" t="s">
        <v>299</v>
      </c>
      <c r="B102" s="51" t="s">
        <v>781</v>
      </c>
      <c r="C102" s="51" t="s">
        <v>781</v>
      </c>
    </row>
    <row r="103" spans="1:3" x14ac:dyDescent="0.25">
      <c r="A103" s="1" t="s">
        <v>410</v>
      </c>
      <c r="B103" s="51" t="s">
        <v>781</v>
      </c>
      <c r="C103" s="51" t="s">
        <v>781</v>
      </c>
    </row>
    <row r="104" spans="1:3" x14ac:dyDescent="0.25">
      <c r="A104" s="1" t="s">
        <v>422</v>
      </c>
      <c r="B104" s="51" t="s">
        <v>781</v>
      </c>
      <c r="C104" s="51" t="s">
        <v>781</v>
      </c>
    </row>
    <row r="105" spans="1:3" x14ac:dyDescent="0.25">
      <c r="A105" s="1" t="s">
        <v>435</v>
      </c>
      <c r="B105" s="51" t="s">
        <v>781</v>
      </c>
      <c r="C105" s="51" t="s">
        <v>781</v>
      </c>
    </row>
    <row r="106" spans="1:3" x14ac:dyDescent="0.25">
      <c r="A106" s="1" t="s">
        <v>456</v>
      </c>
      <c r="B106" s="51" t="s">
        <v>781</v>
      </c>
      <c r="C106" s="51" t="s">
        <v>781</v>
      </c>
    </row>
    <row r="107" spans="1:3" x14ac:dyDescent="0.25">
      <c r="A107" s="1" t="s">
        <v>478</v>
      </c>
      <c r="B107" s="51" t="s">
        <v>781</v>
      </c>
      <c r="C107" s="51" t="s">
        <v>781</v>
      </c>
    </row>
    <row r="108" spans="1:3" x14ac:dyDescent="0.25">
      <c r="A108" s="1" t="s">
        <v>492</v>
      </c>
      <c r="B108" s="51" t="s">
        <v>781</v>
      </c>
      <c r="C108" s="51" t="s">
        <v>781</v>
      </c>
    </row>
    <row r="109" spans="1:3" x14ac:dyDescent="0.25">
      <c r="A109" s="1" t="s">
        <v>521</v>
      </c>
      <c r="B109" s="51" t="s">
        <v>781</v>
      </c>
      <c r="C109" s="51" t="s">
        <v>781</v>
      </c>
    </row>
    <row r="110" spans="1:3" x14ac:dyDescent="0.25">
      <c r="A110" s="1" t="s">
        <v>70</v>
      </c>
      <c r="B110" s="51" t="s">
        <v>781</v>
      </c>
      <c r="C110" s="51" t="s">
        <v>781</v>
      </c>
    </row>
    <row r="111" spans="1:3" x14ac:dyDescent="0.25">
      <c r="A111" s="1" t="s">
        <v>87</v>
      </c>
      <c r="B111" s="51" t="s">
        <v>781</v>
      </c>
      <c r="C111" s="51" t="s">
        <v>781</v>
      </c>
    </row>
    <row r="112" spans="1:3" x14ac:dyDescent="0.25">
      <c r="A112" s="1" t="s">
        <v>149</v>
      </c>
      <c r="B112" s="51" t="s">
        <v>781</v>
      </c>
      <c r="C112" s="51" t="s">
        <v>781</v>
      </c>
    </row>
    <row r="113" spans="1:3" x14ac:dyDescent="0.25">
      <c r="A113" s="1" t="s">
        <v>153</v>
      </c>
      <c r="B113" s="51" t="s">
        <v>781</v>
      </c>
      <c r="C113" s="51" t="s">
        <v>781</v>
      </c>
    </row>
    <row r="114" spans="1:3" x14ac:dyDescent="0.25">
      <c r="A114" s="1" t="s">
        <v>211</v>
      </c>
      <c r="B114" s="51" t="s">
        <v>781</v>
      </c>
      <c r="C114" s="51" t="s">
        <v>781</v>
      </c>
    </row>
    <row r="115" spans="1:3" x14ac:dyDescent="0.25">
      <c r="A115" s="1" t="s">
        <v>217</v>
      </c>
      <c r="B115" s="51" t="s">
        <v>781</v>
      </c>
      <c r="C115" s="51" t="s">
        <v>781</v>
      </c>
    </row>
    <row r="116" spans="1:3" x14ac:dyDescent="0.25">
      <c r="A116" s="1" t="s">
        <v>218</v>
      </c>
      <c r="B116" s="51" t="s">
        <v>781</v>
      </c>
      <c r="C116" s="51" t="s">
        <v>781</v>
      </c>
    </row>
    <row r="117" spans="1:3" x14ac:dyDescent="0.25">
      <c r="A117" s="1" t="s">
        <v>223</v>
      </c>
      <c r="B117" s="51" t="s">
        <v>781</v>
      </c>
      <c r="C117" s="51" t="s">
        <v>781</v>
      </c>
    </row>
    <row r="118" spans="1:3" x14ac:dyDescent="0.25">
      <c r="A118" s="1" t="s">
        <v>246</v>
      </c>
      <c r="B118" s="51" t="s">
        <v>781</v>
      </c>
      <c r="C118" s="51" t="s">
        <v>781</v>
      </c>
    </row>
    <row r="119" spans="1:3" x14ac:dyDescent="0.25">
      <c r="A119" s="1" t="s">
        <v>261</v>
      </c>
      <c r="B119" s="51" t="s">
        <v>781</v>
      </c>
      <c r="C119" s="51" t="s">
        <v>781</v>
      </c>
    </row>
    <row r="120" spans="1:3" x14ac:dyDescent="0.25">
      <c r="A120" s="1" t="s">
        <v>273</v>
      </c>
      <c r="B120" s="51" t="s">
        <v>781</v>
      </c>
      <c r="C120" s="51" t="s">
        <v>781</v>
      </c>
    </row>
    <row r="121" spans="1:3" x14ac:dyDescent="0.25">
      <c r="A121" s="1" t="s">
        <v>334</v>
      </c>
      <c r="B121" s="51" t="s">
        <v>781</v>
      </c>
      <c r="C121" s="51" t="s">
        <v>781</v>
      </c>
    </row>
    <row r="122" spans="1:3" x14ac:dyDescent="0.25">
      <c r="A122" s="1" t="s">
        <v>336</v>
      </c>
      <c r="B122" s="51" t="s">
        <v>781</v>
      </c>
      <c r="C122" s="51" t="s">
        <v>781</v>
      </c>
    </row>
    <row r="123" spans="1:3" x14ac:dyDescent="0.25">
      <c r="A123" s="1" t="s">
        <v>403</v>
      </c>
      <c r="B123" s="51" t="s">
        <v>781</v>
      </c>
      <c r="C123" s="51" t="s">
        <v>781</v>
      </c>
    </row>
    <row r="124" spans="1:3" x14ac:dyDescent="0.25">
      <c r="A124" s="1" t="s">
        <v>411</v>
      </c>
      <c r="B124" s="51" t="s">
        <v>781</v>
      </c>
      <c r="C124" s="51" t="s">
        <v>781</v>
      </c>
    </row>
    <row r="125" spans="1:3" x14ac:dyDescent="0.25">
      <c r="A125" s="1" t="s">
        <v>64</v>
      </c>
      <c r="B125" s="51" t="s">
        <v>781</v>
      </c>
      <c r="C125" s="51" t="s">
        <v>781</v>
      </c>
    </row>
    <row r="126" spans="1:3" x14ac:dyDescent="0.25">
      <c r="A126" s="1" t="s">
        <v>131</v>
      </c>
      <c r="B126" s="51" t="s">
        <v>781</v>
      </c>
      <c r="C126" s="51" t="s">
        <v>781</v>
      </c>
    </row>
    <row r="127" spans="1:3" x14ac:dyDescent="0.25">
      <c r="A127" s="1" t="s">
        <v>140</v>
      </c>
      <c r="B127" s="51" t="s">
        <v>781</v>
      </c>
      <c r="C127" s="51" t="s">
        <v>781</v>
      </c>
    </row>
    <row r="128" spans="1:3" x14ac:dyDescent="0.25">
      <c r="A128" s="1" t="s">
        <v>188</v>
      </c>
      <c r="B128" s="51" t="s">
        <v>781</v>
      </c>
      <c r="C128" s="51" t="s">
        <v>781</v>
      </c>
    </row>
    <row r="129" spans="1:3" x14ac:dyDescent="0.25">
      <c r="A129" s="1" t="s">
        <v>196</v>
      </c>
      <c r="B129" s="51" t="s">
        <v>781</v>
      </c>
      <c r="C129" s="51" t="s">
        <v>781</v>
      </c>
    </row>
    <row r="130" spans="1:3" x14ac:dyDescent="0.25">
      <c r="A130" s="1" t="s">
        <v>294</v>
      </c>
      <c r="B130" s="51" t="s">
        <v>781</v>
      </c>
      <c r="C130" s="51" t="s">
        <v>781</v>
      </c>
    </row>
    <row r="131" spans="1:3" x14ac:dyDescent="0.25">
      <c r="A131" s="1" t="s">
        <v>301</v>
      </c>
      <c r="B131" s="51" t="s">
        <v>781</v>
      </c>
      <c r="C131" s="51" t="s">
        <v>781</v>
      </c>
    </row>
    <row r="132" spans="1:3" x14ac:dyDescent="0.25">
      <c r="A132" s="1" t="s">
        <v>352</v>
      </c>
      <c r="B132" s="51" t="s">
        <v>781</v>
      </c>
      <c r="C132" s="51" t="s">
        <v>781</v>
      </c>
    </row>
    <row r="133" spans="1:3" x14ac:dyDescent="0.25">
      <c r="A133" s="1" t="s">
        <v>359</v>
      </c>
      <c r="B133" s="51" t="s">
        <v>781</v>
      </c>
      <c r="C133" s="51" t="s">
        <v>781</v>
      </c>
    </row>
    <row r="134" spans="1:3" x14ac:dyDescent="0.25">
      <c r="A134" s="1" t="s">
        <v>376</v>
      </c>
      <c r="B134" s="51" t="s">
        <v>781</v>
      </c>
      <c r="C134" s="51" t="s">
        <v>781</v>
      </c>
    </row>
    <row r="135" spans="1:3" x14ac:dyDescent="0.25">
      <c r="A135" s="1" t="s">
        <v>383</v>
      </c>
      <c r="B135" s="51" t="s">
        <v>781</v>
      </c>
      <c r="C135" s="51" t="s">
        <v>781</v>
      </c>
    </row>
    <row r="136" spans="1:3" x14ac:dyDescent="0.25">
      <c r="A136" s="1" t="s">
        <v>389</v>
      </c>
      <c r="B136" s="51" t="s">
        <v>781</v>
      </c>
      <c r="C136" s="51" t="s">
        <v>781</v>
      </c>
    </row>
    <row r="137" spans="1:3" x14ac:dyDescent="0.25">
      <c r="A137" s="1" t="s">
        <v>440</v>
      </c>
      <c r="B137" s="51" t="s">
        <v>781</v>
      </c>
      <c r="C137" s="51" t="s">
        <v>781</v>
      </c>
    </row>
    <row r="138" spans="1:3" x14ac:dyDescent="0.25">
      <c r="A138" s="1" t="s">
        <v>511</v>
      </c>
      <c r="B138" s="51" t="s">
        <v>781</v>
      </c>
      <c r="C138" s="51" t="s">
        <v>781</v>
      </c>
    </row>
    <row r="139" spans="1:3" x14ac:dyDescent="0.25">
      <c r="A139" s="1" t="s">
        <v>548</v>
      </c>
      <c r="B139" s="51" t="s">
        <v>781</v>
      </c>
      <c r="C139" s="51" t="s">
        <v>781</v>
      </c>
    </row>
    <row r="140" spans="1:3" x14ac:dyDescent="0.25">
      <c r="A140" s="1" t="s">
        <v>78</v>
      </c>
      <c r="B140" s="51" t="s">
        <v>781</v>
      </c>
      <c r="C140" s="51" t="s">
        <v>781</v>
      </c>
    </row>
    <row r="141" spans="1:3" x14ac:dyDescent="0.25">
      <c r="A141" s="1" t="s">
        <v>82</v>
      </c>
      <c r="B141" s="51" t="s">
        <v>781</v>
      </c>
      <c r="C141" s="51" t="s">
        <v>781</v>
      </c>
    </row>
    <row r="142" spans="1:3" x14ac:dyDescent="0.25">
      <c r="A142" s="1" t="s">
        <v>113</v>
      </c>
      <c r="B142" s="51" t="s">
        <v>781</v>
      </c>
      <c r="C142" s="51" t="s">
        <v>781</v>
      </c>
    </row>
    <row r="143" spans="1:3" x14ac:dyDescent="0.25">
      <c r="A143" s="1" t="s">
        <v>171</v>
      </c>
      <c r="B143" s="51" t="s">
        <v>781</v>
      </c>
      <c r="C143" s="51" t="s">
        <v>781</v>
      </c>
    </row>
    <row r="144" spans="1:3" x14ac:dyDescent="0.25">
      <c r="A144" s="1" t="s">
        <v>210</v>
      </c>
      <c r="B144" s="51" t="s">
        <v>781</v>
      </c>
      <c r="C144" s="51" t="s">
        <v>781</v>
      </c>
    </row>
    <row r="145" spans="1:3" x14ac:dyDescent="0.25">
      <c r="A145" s="1" t="s">
        <v>245</v>
      </c>
      <c r="B145" s="51" t="s">
        <v>781</v>
      </c>
      <c r="C145" s="51" t="s">
        <v>781</v>
      </c>
    </row>
    <row r="146" spans="1:3" x14ac:dyDescent="0.25">
      <c r="A146" s="1" t="s">
        <v>280</v>
      </c>
      <c r="B146" s="51" t="s">
        <v>781</v>
      </c>
      <c r="C146" s="51" t="s">
        <v>781</v>
      </c>
    </row>
    <row r="147" spans="1:3" x14ac:dyDescent="0.25">
      <c r="A147" s="1" t="s">
        <v>289</v>
      </c>
      <c r="B147" s="51" t="s">
        <v>781</v>
      </c>
      <c r="C147" s="51" t="s">
        <v>781</v>
      </c>
    </row>
    <row r="148" spans="1:3" x14ac:dyDescent="0.25">
      <c r="A148" s="1" t="s">
        <v>330</v>
      </c>
      <c r="B148" s="51" t="s">
        <v>781</v>
      </c>
      <c r="C148" s="51" t="s">
        <v>781</v>
      </c>
    </row>
    <row r="149" spans="1:3" x14ac:dyDescent="0.25">
      <c r="A149" s="1" t="s">
        <v>339</v>
      </c>
      <c r="B149" s="51" t="s">
        <v>781</v>
      </c>
      <c r="C149" s="51" t="s">
        <v>781</v>
      </c>
    </row>
    <row r="150" spans="1:3" x14ac:dyDescent="0.25">
      <c r="A150" s="1" t="s">
        <v>347</v>
      </c>
      <c r="B150" s="51" t="s">
        <v>781</v>
      </c>
      <c r="C150" s="51" t="s">
        <v>781</v>
      </c>
    </row>
    <row r="151" spans="1:3" x14ac:dyDescent="0.25">
      <c r="A151" s="1" t="s">
        <v>366</v>
      </c>
      <c r="B151" s="51" t="s">
        <v>781</v>
      </c>
      <c r="C151" s="51" t="s">
        <v>781</v>
      </c>
    </row>
    <row r="152" spans="1:3" x14ac:dyDescent="0.25">
      <c r="A152" s="1" t="s">
        <v>461</v>
      </c>
      <c r="B152" s="51" t="s">
        <v>781</v>
      </c>
      <c r="C152" s="51" t="s">
        <v>781</v>
      </c>
    </row>
    <row r="153" spans="1:3" x14ac:dyDescent="0.25">
      <c r="A153" s="1" t="s">
        <v>485</v>
      </c>
      <c r="B153" s="51" t="s">
        <v>781</v>
      </c>
      <c r="C153" s="51" t="s">
        <v>781</v>
      </c>
    </row>
    <row r="154" spans="1:3" x14ac:dyDescent="0.25">
      <c r="A154" s="1" t="s">
        <v>508</v>
      </c>
      <c r="B154" s="51" t="s">
        <v>781</v>
      </c>
      <c r="C154" s="51" t="s">
        <v>781</v>
      </c>
    </row>
    <row r="155" spans="1:3" x14ac:dyDescent="0.25">
      <c r="A155" s="1" t="s">
        <v>68</v>
      </c>
      <c r="B155" s="51" t="s">
        <v>781</v>
      </c>
      <c r="C155" s="51" t="s">
        <v>781</v>
      </c>
    </row>
    <row r="156" spans="1:3" x14ac:dyDescent="0.25">
      <c r="A156" s="1" t="s">
        <v>101</v>
      </c>
      <c r="B156" s="51" t="s">
        <v>781</v>
      </c>
      <c r="C156" s="51" t="s">
        <v>781</v>
      </c>
    </row>
    <row r="157" spans="1:3" x14ac:dyDescent="0.25">
      <c r="A157" s="1" t="s">
        <v>120</v>
      </c>
      <c r="B157" s="51" t="s">
        <v>781</v>
      </c>
      <c r="C157" s="51" t="s">
        <v>781</v>
      </c>
    </row>
    <row r="158" spans="1:3" x14ac:dyDescent="0.25">
      <c r="A158" s="1" t="s">
        <v>142</v>
      </c>
      <c r="B158" s="51" t="s">
        <v>781</v>
      </c>
      <c r="C158" s="51" t="s">
        <v>781</v>
      </c>
    </row>
    <row r="159" spans="1:3" x14ac:dyDescent="0.25">
      <c r="A159" s="1" t="s">
        <v>189</v>
      </c>
      <c r="B159" s="51" t="s">
        <v>781</v>
      </c>
      <c r="C159" s="51" t="s">
        <v>781</v>
      </c>
    </row>
    <row r="160" spans="1:3" x14ac:dyDescent="0.25">
      <c r="A160" s="1" t="s">
        <v>225</v>
      </c>
      <c r="B160" s="51" t="s">
        <v>781</v>
      </c>
      <c r="C160" s="51" t="s">
        <v>781</v>
      </c>
    </row>
    <row r="161" spans="1:3" x14ac:dyDescent="0.25">
      <c r="A161" s="1" t="s">
        <v>258</v>
      </c>
      <c r="B161" s="51" t="s">
        <v>781</v>
      </c>
      <c r="C161" s="51" t="s">
        <v>781</v>
      </c>
    </row>
    <row r="162" spans="1:3" x14ac:dyDescent="0.25">
      <c r="A162" s="1" t="s">
        <v>284</v>
      </c>
      <c r="B162" s="51" t="s">
        <v>781</v>
      </c>
      <c r="C162" s="51" t="s">
        <v>781</v>
      </c>
    </row>
    <row r="163" spans="1:3" x14ac:dyDescent="0.25">
      <c r="A163" s="1" t="s">
        <v>308</v>
      </c>
      <c r="B163" s="51" t="s">
        <v>781</v>
      </c>
      <c r="C163" s="51" t="s">
        <v>781</v>
      </c>
    </row>
    <row r="164" spans="1:3" x14ac:dyDescent="0.25">
      <c r="A164" s="1" t="s">
        <v>314</v>
      </c>
      <c r="B164" s="51" t="s">
        <v>781</v>
      </c>
      <c r="C164" s="51" t="s">
        <v>781</v>
      </c>
    </row>
    <row r="165" spans="1:3" x14ac:dyDescent="0.25">
      <c r="A165" s="1" t="s">
        <v>369</v>
      </c>
      <c r="B165" s="51" t="s">
        <v>781</v>
      </c>
      <c r="C165" s="51" t="s">
        <v>781</v>
      </c>
    </row>
    <row r="166" spans="1:3" x14ac:dyDescent="0.25">
      <c r="A166" s="1" t="s">
        <v>396</v>
      </c>
      <c r="B166" s="51" t="s">
        <v>781</v>
      </c>
      <c r="C166" s="51" t="s">
        <v>781</v>
      </c>
    </row>
    <row r="167" spans="1:3" x14ac:dyDescent="0.25">
      <c r="A167" s="1" t="s">
        <v>418</v>
      </c>
      <c r="B167" s="51" t="s">
        <v>781</v>
      </c>
      <c r="C167" s="51" t="s">
        <v>781</v>
      </c>
    </row>
    <row r="168" spans="1:3" x14ac:dyDescent="0.25">
      <c r="A168" s="1" t="s">
        <v>439</v>
      </c>
      <c r="B168" s="51" t="s">
        <v>781</v>
      </c>
      <c r="C168" s="51" t="s">
        <v>781</v>
      </c>
    </row>
    <row r="169" spans="1:3" x14ac:dyDescent="0.25">
      <c r="A169" s="1" t="s">
        <v>481</v>
      </c>
      <c r="B169" s="51" t="s">
        <v>781</v>
      </c>
      <c r="C169" s="51" t="s">
        <v>781</v>
      </c>
    </row>
    <row r="170" spans="1:3" x14ac:dyDescent="0.25">
      <c r="A170" s="1" t="s">
        <v>482</v>
      </c>
      <c r="B170" s="51" t="s">
        <v>781</v>
      </c>
      <c r="C170" s="51" t="s">
        <v>781</v>
      </c>
    </row>
    <row r="171" spans="1:3" x14ac:dyDescent="0.25">
      <c r="A171" s="1" t="s">
        <v>500</v>
      </c>
      <c r="B171" s="51" t="s">
        <v>781</v>
      </c>
      <c r="C171" s="51" t="s">
        <v>781</v>
      </c>
    </row>
    <row r="172" spans="1:3" x14ac:dyDescent="0.25">
      <c r="A172" s="1" t="s">
        <v>46</v>
      </c>
      <c r="B172" s="51" t="s">
        <v>781</v>
      </c>
      <c r="C172" s="51" t="s">
        <v>781</v>
      </c>
    </row>
    <row r="173" spans="1:3" x14ac:dyDescent="0.25">
      <c r="A173" s="1" t="s">
        <v>161</v>
      </c>
      <c r="B173" s="51" t="s">
        <v>781</v>
      </c>
      <c r="C173" s="51" t="s">
        <v>781</v>
      </c>
    </row>
    <row r="174" spans="1:3" x14ac:dyDescent="0.25">
      <c r="A174" s="1" t="s">
        <v>231</v>
      </c>
      <c r="B174" s="51" t="s">
        <v>781</v>
      </c>
      <c r="C174" s="51" t="s">
        <v>781</v>
      </c>
    </row>
    <row r="175" spans="1:3" x14ac:dyDescent="0.25">
      <c r="A175" s="1" t="s">
        <v>272</v>
      </c>
      <c r="B175" s="51" t="s">
        <v>781</v>
      </c>
      <c r="C175" s="51" t="s">
        <v>781</v>
      </c>
    </row>
    <row r="176" spans="1:3" x14ac:dyDescent="0.25">
      <c r="A176" s="1" t="s">
        <v>275</v>
      </c>
      <c r="B176" s="51" t="s">
        <v>781</v>
      </c>
      <c r="C176" s="51" t="s">
        <v>781</v>
      </c>
    </row>
    <row r="177" spans="1:3" x14ac:dyDescent="0.25">
      <c r="A177" s="1" t="s">
        <v>277</v>
      </c>
      <c r="B177" s="51" t="s">
        <v>781</v>
      </c>
      <c r="C177" s="51" t="s">
        <v>781</v>
      </c>
    </row>
    <row r="178" spans="1:3" x14ac:dyDescent="0.25">
      <c r="A178" s="1" t="s">
        <v>355</v>
      </c>
      <c r="B178" s="51" t="s">
        <v>781</v>
      </c>
      <c r="C178" s="51" t="s">
        <v>781</v>
      </c>
    </row>
    <row r="179" spans="1:3" x14ac:dyDescent="0.25">
      <c r="A179" s="1" t="s">
        <v>379</v>
      </c>
      <c r="B179" s="51" t="s">
        <v>781</v>
      </c>
      <c r="C179" s="51" t="s">
        <v>781</v>
      </c>
    </row>
    <row r="180" spans="1:3" x14ac:dyDescent="0.25">
      <c r="A180" s="1" t="s">
        <v>460</v>
      </c>
      <c r="B180" s="51" t="s">
        <v>781</v>
      </c>
      <c r="C180" s="51" t="s">
        <v>781</v>
      </c>
    </row>
    <row r="181" spans="1:3" x14ac:dyDescent="0.25">
      <c r="A181" s="1" t="s">
        <v>467</v>
      </c>
      <c r="B181" s="51" t="s">
        <v>781</v>
      </c>
      <c r="C181" s="51" t="s">
        <v>781</v>
      </c>
    </row>
    <row r="182" spans="1:3" x14ac:dyDescent="0.25">
      <c r="A182" s="1" t="s">
        <v>476</v>
      </c>
      <c r="B182" s="51" t="s">
        <v>781</v>
      </c>
      <c r="C182" s="51" t="s">
        <v>781</v>
      </c>
    </row>
    <row r="183" spans="1:3" x14ac:dyDescent="0.25">
      <c r="A183" s="1" t="s">
        <v>493</v>
      </c>
      <c r="B183" s="51" t="s">
        <v>781</v>
      </c>
      <c r="C183" s="51" t="s">
        <v>781</v>
      </c>
    </row>
    <row r="184" spans="1:3" x14ac:dyDescent="0.25">
      <c r="A184" s="1" t="s">
        <v>531</v>
      </c>
      <c r="B184" s="51" t="s">
        <v>781</v>
      </c>
      <c r="C184" s="51" t="s">
        <v>781</v>
      </c>
    </row>
    <row r="185" spans="1:3" x14ac:dyDescent="0.25">
      <c r="A185" s="1" t="s">
        <v>535</v>
      </c>
      <c r="B185" s="51" t="s">
        <v>781</v>
      </c>
      <c r="C185" s="51" t="s">
        <v>781</v>
      </c>
    </row>
    <row r="186" spans="1:3" x14ac:dyDescent="0.25">
      <c r="A186" s="1" t="s">
        <v>538</v>
      </c>
      <c r="B186" s="51" t="s">
        <v>781</v>
      </c>
      <c r="C186" s="51" t="s">
        <v>781</v>
      </c>
    </row>
    <row r="187" spans="1:3" x14ac:dyDescent="0.25">
      <c r="A187" s="1" t="s">
        <v>83</v>
      </c>
      <c r="B187" s="51" t="s">
        <v>781</v>
      </c>
      <c r="C187" s="51" t="s">
        <v>781</v>
      </c>
    </row>
    <row r="188" spans="1:3" x14ac:dyDescent="0.25">
      <c r="A188" s="1" t="s">
        <v>166</v>
      </c>
      <c r="B188" s="51" t="s">
        <v>781</v>
      </c>
      <c r="C188" s="51" t="s">
        <v>781</v>
      </c>
    </row>
    <row r="189" spans="1:3" x14ac:dyDescent="0.25">
      <c r="A189" s="1" t="s">
        <v>169</v>
      </c>
      <c r="B189" s="51" t="s">
        <v>781</v>
      </c>
      <c r="C189" s="51" t="s">
        <v>781</v>
      </c>
    </row>
    <row r="190" spans="1:3" x14ac:dyDescent="0.25">
      <c r="A190" s="1" t="s">
        <v>178</v>
      </c>
      <c r="B190" s="51" t="s">
        <v>781</v>
      </c>
      <c r="C190" s="51" t="s">
        <v>781</v>
      </c>
    </row>
    <row r="191" spans="1:3" x14ac:dyDescent="0.25">
      <c r="A191" s="1" t="s">
        <v>191</v>
      </c>
      <c r="B191" s="51" t="s">
        <v>781</v>
      </c>
      <c r="C191" s="51" t="s">
        <v>781</v>
      </c>
    </row>
    <row r="192" spans="1:3" x14ac:dyDescent="0.25">
      <c r="A192" s="1" t="s">
        <v>212</v>
      </c>
      <c r="B192" s="51" t="s">
        <v>781</v>
      </c>
      <c r="C192" s="51" t="s">
        <v>781</v>
      </c>
    </row>
    <row r="193" spans="1:3" x14ac:dyDescent="0.25">
      <c r="A193" s="1" t="s">
        <v>251</v>
      </c>
      <c r="B193" s="51" t="s">
        <v>781</v>
      </c>
      <c r="C193" s="51" t="s">
        <v>781</v>
      </c>
    </row>
    <row r="194" spans="1:3" x14ac:dyDescent="0.25">
      <c r="A194" s="1" t="s">
        <v>254</v>
      </c>
      <c r="B194" s="51" t="s">
        <v>781</v>
      </c>
      <c r="C194" s="51" t="s">
        <v>781</v>
      </c>
    </row>
    <row r="195" spans="1:3" x14ac:dyDescent="0.25">
      <c r="A195" s="1" t="s">
        <v>265</v>
      </c>
      <c r="B195" s="51" t="s">
        <v>781</v>
      </c>
      <c r="C195" s="51" t="s">
        <v>781</v>
      </c>
    </row>
    <row r="196" spans="1:3" x14ac:dyDescent="0.25">
      <c r="A196" s="1" t="s">
        <v>285</v>
      </c>
      <c r="B196" s="51" t="s">
        <v>781</v>
      </c>
      <c r="C196" s="51" t="s">
        <v>781</v>
      </c>
    </row>
    <row r="197" spans="1:3" x14ac:dyDescent="0.25">
      <c r="A197" s="1" t="s">
        <v>311</v>
      </c>
      <c r="B197" s="51" t="s">
        <v>781</v>
      </c>
      <c r="C197" s="51" t="s">
        <v>781</v>
      </c>
    </row>
    <row r="198" spans="1:3" x14ac:dyDescent="0.25">
      <c r="A198" s="1" t="s">
        <v>315</v>
      </c>
      <c r="B198" s="51" t="s">
        <v>781</v>
      </c>
      <c r="C198" s="51" t="s">
        <v>781</v>
      </c>
    </row>
    <row r="199" spans="1:3" x14ac:dyDescent="0.25">
      <c r="A199" s="1" t="s">
        <v>424</v>
      </c>
      <c r="B199" s="51" t="s">
        <v>781</v>
      </c>
      <c r="C199" s="51" t="s">
        <v>781</v>
      </c>
    </row>
    <row r="200" spans="1:3" x14ac:dyDescent="0.25">
      <c r="A200" s="1" t="s">
        <v>445</v>
      </c>
      <c r="B200" s="51" t="s">
        <v>781</v>
      </c>
      <c r="C200" s="51" t="s">
        <v>781</v>
      </c>
    </row>
    <row r="201" spans="1:3" x14ac:dyDescent="0.25">
      <c r="A201" s="1" t="s">
        <v>449</v>
      </c>
      <c r="B201" s="51" t="s">
        <v>781</v>
      </c>
      <c r="C201" s="51" t="s">
        <v>781</v>
      </c>
    </row>
    <row r="202" spans="1:3" x14ac:dyDescent="0.25">
      <c r="A202" s="1" t="s">
        <v>454</v>
      </c>
      <c r="B202" s="51" t="s">
        <v>781</v>
      </c>
      <c r="C202" s="51" t="s">
        <v>781</v>
      </c>
    </row>
    <row r="203" spans="1:3" x14ac:dyDescent="0.25">
      <c r="A203" s="1" t="s">
        <v>514</v>
      </c>
      <c r="B203" s="51" t="s">
        <v>781</v>
      </c>
      <c r="C203" s="51" t="s">
        <v>781</v>
      </c>
    </row>
    <row r="204" spans="1:3" x14ac:dyDescent="0.25">
      <c r="A204" s="1" t="s">
        <v>516</v>
      </c>
      <c r="B204" s="51" t="s">
        <v>781</v>
      </c>
      <c r="C204" s="51" t="s">
        <v>781</v>
      </c>
    </row>
    <row r="205" spans="1:3" x14ac:dyDescent="0.25">
      <c r="A205" s="1" t="s">
        <v>540</v>
      </c>
      <c r="B205" s="51" t="s">
        <v>781</v>
      </c>
      <c r="C205" s="51" t="s">
        <v>781</v>
      </c>
    </row>
    <row r="206" spans="1:3" x14ac:dyDescent="0.25">
      <c r="A206" s="1" t="s">
        <v>106</v>
      </c>
      <c r="B206" s="51" t="s">
        <v>781</v>
      </c>
      <c r="C206" s="51" t="s">
        <v>781</v>
      </c>
    </row>
    <row r="207" spans="1:3" x14ac:dyDescent="0.25">
      <c r="A207" s="1" t="s">
        <v>111</v>
      </c>
      <c r="B207" s="51" t="s">
        <v>781</v>
      </c>
      <c r="C207" s="51" t="s">
        <v>781</v>
      </c>
    </row>
    <row r="208" spans="1:3" x14ac:dyDescent="0.25">
      <c r="A208" s="1" t="s">
        <v>116</v>
      </c>
      <c r="B208" s="51" t="s">
        <v>781</v>
      </c>
      <c r="C208" s="51" t="s">
        <v>781</v>
      </c>
    </row>
    <row r="209" spans="1:3" x14ac:dyDescent="0.25">
      <c r="A209" s="1" t="s">
        <v>122</v>
      </c>
      <c r="B209" s="51" t="s">
        <v>781</v>
      </c>
      <c r="C209" s="51" t="s">
        <v>781</v>
      </c>
    </row>
    <row r="210" spans="1:3" x14ac:dyDescent="0.25">
      <c r="A210" s="1" t="s">
        <v>126</v>
      </c>
      <c r="B210" s="51" t="s">
        <v>781</v>
      </c>
      <c r="C210" s="51" t="s">
        <v>781</v>
      </c>
    </row>
    <row r="211" spans="1:3" x14ac:dyDescent="0.25">
      <c r="A211" s="1" t="s">
        <v>134</v>
      </c>
      <c r="B211" s="51" t="s">
        <v>781</v>
      </c>
      <c r="C211" s="51" t="s">
        <v>781</v>
      </c>
    </row>
    <row r="212" spans="1:3" x14ac:dyDescent="0.25">
      <c r="A212" s="1" t="s">
        <v>154</v>
      </c>
      <c r="B212" s="51" t="s">
        <v>781</v>
      </c>
      <c r="C212" s="51" t="s">
        <v>781</v>
      </c>
    </row>
    <row r="213" spans="1:3" x14ac:dyDescent="0.25">
      <c r="A213" s="1" t="s">
        <v>177</v>
      </c>
      <c r="B213" s="51" t="s">
        <v>781</v>
      </c>
      <c r="C213" s="51" t="s">
        <v>781</v>
      </c>
    </row>
    <row r="214" spans="1:3" x14ac:dyDescent="0.25">
      <c r="A214" s="1" t="s">
        <v>202</v>
      </c>
      <c r="B214" s="51" t="s">
        <v>781</v>
      </c>
      <c r="C214" s="51" t="s">
        <v>781</v>
      </c>
    </row>
    <row r="215" spans="1:3" x14ac:dyDescent="0.25">
      <c r="A215" s="1" t="s">
        <v>270</v>
      </c>
      <c r="B215" s="51" t="s">
        <v>781</v>
      </c>
      <c r="C215" s="51" t="s">
        <v>781</v>
      </c>
    </row>
    <row r="216" spans="1:3" x14ac:dyDescent="0.25">
      <c r="A216" s="1" t="s">
        <v>276</v>
      </c>
      <c r="B216" s="51" t="s">
        <v>781</v>
      </c>
      <c r="C216" s="51" t="s">
        <v>781</v>
      </c>
    </row>
    <row r="217" spans="1:3" x14ac:dyDescent="0.25">
      <c r="A217" s="1" t="s">
        <v>310</v>
      </c>
      <c r="B217" s="51" t="s">
        <v>781</v>
      </c>
      <c r="C217" s="51" t="s">
        <v>781</v>
      </c>
    </row>
    <row r="218" spans="1:3" x14ac:dyDescent="0.25">
      <c r="A218" s="1" t="s">
        <v>321</v>
      </c>
      <c r="B218" s="51" t="s">
        <v>781</v>
      </c>
      <c r="C218" s="51" t="s">
        <v>781</v>
      </c>
    </row>
    <row r="219" spans="1:3" x14ac:dyDescent="0.25">
      <c r="A219" s="1" t="s">
        <v>346</v>
      </c>
      <c r="B219" s="51" t="s">
        <v>781</v>
      </c>
      <c r="C219" s="51" t="s">
        <v>781</v>
      </c>
    </row>
    <row r="220" spans="1:3" x14ac:dyDescent="0.25">
      <c r="A220" s="1" t="s">
        <v>438</v>
      </c>
      <c r="B220" s="51" t="s">
        <v>781</v>
      </c>
      <c r="C220" s="51" t="s">
        <v>781</v>
      </c>
    </row>
    <row r="221" spans="1:3" x14ac:dyDescent="0.25">
      <c r="A221" s="1" t="s">
        <v>442</v>
      </c>
      <c r="B221" s="51" t="s">
        <v>781</v>
      </c>
      <c r="C221" s="51" t="s">
        <v>781</v>
      </c>
    </row>
    <row r="222" spans="1:3" x14ac:dyDescent="0.25">
      <c r="A222" s="1" t="s">
        <v>462</v>
      </c>
      <c r="B222" s="51" t="s">
        <v>781</v>
      </c>
      <c r="C222" s="51" t="s">
        <v>781</v>
      </c>
    </row>
    <row r="223" spans="1:3" x14ac:dyDescent="0.25">
      <c r="A223" s="1" t="s">
        <v>555</v>
      </c>
      <c r="B223" s="51" t="s">
        <v>781</v>
      </c>
      <c r="C223" s="51" t="s">
        <v>781</v>
      </c>
    </row>
    <row r="224" spans="1:3" x14ac:dyDescent="0.25">
      <c r="A224" s="1" t="s">
        <v>29</v>
      </c>
      <c r="B224" s="51" t="s">
        <v>781</v>
      </c>
      <c r="C224" s="51" t="s">
        <v>781</v>
      </c>
    </row>
    <row r="225" spans="1:3" x14ac:dyDescent="0.25">
      <c r="A225" s="1" t="s">
        <v>48</v>
      </c>
      <c r="B225" s="51" t="s">
        <v>781</v>
      </c>
      <c r="C225" s="51" t="s">
        <v>781</v>
      </c>
    </row>
    <row r="226" spans="1:3" x14ac:dyDescent="0.25">
      <c r="A226" s="1" t="s">
        <v>138</v>
      </c>
      <c r="B226" s="51" t="s">
        <v>781</v>
      </c>
      <c r="C226" s="51" t="s">
        <v>781</v>
      </c>
    </row>
    <row r="227" spans="1:3" x14ac:dyDescent="0.25">
      <c r="A227" s="1" t="s">
        <v>144</v>
      </c>
      <c r="B227" s="51" t="s">
        <v>781</v>
      </c>
      <c r="C227" s="51" t="s">
        <v>781</v>
      </c>
    </row>
    <row r="228" spans="1:3" x14ac:dyDescent="0.25">
      <c r="A228" s="1" t="s">
        <v>159</v>
      </c>
      <c r="B228" s="51" t="s">
        <v>781</v>
      </c>
      <c r="C228" s="51" t="s">
        <v>781</v>
      </c>
    </row>
    <row r="229" spans="1:3" x14ac:dyDescent="0.25">
      <c r="A229" s="1" t="s">
        <v>227</v>
      </c>
      <c r="B229" s="51" t="s">
        <v>781</v>
      </c>
      <c r="C229" s="51" t="s">
        <v>781</v>
      </c>
    </row>
    <row r="230" spans="1:3" x14ac:dyDescent="0.25">
      <c r="A230" s="1" t="s">
        <v>248</v>
      </c>
      <c r="B230" s="51" t="s">
        <v>781</v>
      </c>
      <c r="C230" s="51" t="s">
        <v>781</v>
      </c>
    </row>
    <row r="231" spans="1:3" x14ac:dyDescent="0.25">
      <c r="A231" s="1" t="s">
        <v>249</v>
      </c>
      <c r="B231" s="51" t="s">
        <v>781</v>
      </c>
      <c r="C231" s="51" t="s">
        <v>781</v>
      </c>
    </row>
    <row r="232" spans="1:3" x14ac:dyDescent="0.25">
      <c r="A232" s="1" t="s">
        <v>329</v>
      </c>
      <c r="B232" s="51" t="s">
        <v>781</v>
      </c>
      <c r="C232" s="51" t="s">
        <v>781</v>
      </c>
    </row>
    <row r="233" spans="1:3" x14ac:dyDescent="0.25">
      <c r="A233" s="1" t="s">
        <v>338</v>
      </c>
      <c r="B233" s="51" t="s">
        <v>781</v>
      </c>
      <c r="C233" s="51" t="s">
        <v>781</v>
      </c>
    </row>
    <row r="234" spans="1:3" x14ac:dyDescent="0.25">
      <c r="A234" s="1" t="s">
        <v>344</v>
      </c>
      <c r="B234" s="51" t="s">
        <v>781</v>
      </c>
      <c r="C234" s="51" t="s">
        <v>781</v>
      </c>
    </row>
    <row r="235" spans="1:3" x14ac:dyDescent="0.25">
      <c r="A235" s="1" t="s">
        <v>353</v>
      </c>
      <c r="B235" s="51" t="s">
        <v>781</v>
      </c>
      <c r="C235" s="51" t="s">
        <v>781</v>
      </c>
    </row>
    <row r="236" spans="1:3" x14ac:dyDescent="0.25">
      <c r="A236" s="1" t="s">
        <v>444</v>
      </c>
      <c r="B236" s="51" t="s">
        <v>781</v>
      </c>
      <c r="C236" s="51" t="s">
        <v>781</v>
      </c>
    </row>
    <row r="237" spans="1:3" x14ac:dyDescent="0.25">
      <c r="A237" s="1" t="s">
        <v>483</v>
      </c>
      <c r="B237" s="51" t="s">
        <v>781</v>
      </c>
      <c r="C237" s="51" t="s">
        <v>781</v>
      </c>
    </row>
    <row r="238" spans="1:3" x14ac:dyDescent="0.25">
      <c r="A238" s="1" t="s">
        <v>491</v>
      </c>
      <c r="B238" s="51" t="s">
        <v>781</v>
      </c>
      <c r="C238" s="51" t="s">
        <v>781</v>
      </c>
    </row>
    <row r="239" spans="1:3" x14ac:dyDescent="0.25">
      <c r="A239" s="1" t="s">
        <v>505</v>
      </c>
      <c r="B239" s="51" t="s">
        <v>781</v>
      </c>
      <c r="C239" s="51" t="s">
        <v>781</v>
      </c>
    </row>
    <row r="240" spans="1:3" x14ac:dyDescent="0.25">
      <c r="A240" s="1" t="s">
        <v>517</v>
      </c>
      <c r="B240" s="51" t="s">
        <v>781</v>
      </c>
      <c r="C240" s="51" t="s">
        <v>781</v>
      </c>
    </row>
    <row r="241" spans="1:3" x14ac:dyDescent="0.25">
      <c r="A241" s="1" t="s">
        <v>54</v>
      </c>
      <c r="B241" s="51" t="s">
        <v>781</v>
      </c>
      <c r="C241" s="51" t="s">
        <v>781</v>
      </c>
    </row>
    <row r="242" spans="1:3" x14ac:dyDescent="0.25">
      <c r="A242" s="1" t="s">
        <v>96</v>
      </c>
      <c r="B242" s="51" t="s">
        <v>781</v>
      </c>
      <c r="C242" s="51" t="s">
        <v>781</v>
      </c>
    </row>
    <row r="243" spans="1:3" x14ac:dyDescent="0.25">
      <c r="A243" s="1" t="s">
        <v>117</v>
      </c>
      <c r="B243" s="51" t="s">
        <v>781</v>
      </c>
      <c r="C243" s="51" t="s">
        <v>781</v>
      </c>
    </row>
    <row r="244" spans="1:3" x14ac:dyDescent="0.25">
      <c r="A244" s="1" t="s">
        <v>125</v>
      </c>
      <c r="B244" s="51" t="s">
        <v>781</v>
      </c>
      <c r="C244" s="51" t="s">
        <v>781</v>
      </c>
    </row>
    <row r="245" spans="1:3" x14ac:dyDescent="0.25">
      <c r="A245" s="1" t="s">
        <v>147</v>
      </c>
      <c r="B245" s="51" t="s">
        <v>781</v>
      </c>
      <c r="C245" s="51" t="s">
        <v>781</v>
      </c>
    </row>
    <row r="246" spans="1:3" x14ac:dyDescent="0.25">
      <c r="A246" s="1" t="s">
        <v>179</v>
      </c>
      <c r="B246" s="51" t="s">
        <v>781</v>
      </c>
      <c r="C246" s="51" t="s">
        <v>781</v>
      </c>
    </row>
    <row r="247" spans="1:3" x14ac:dyDescent="0.25">
      <c r="A247" s="1" t="s">
        <v>184</v>
      </c>
      <c r="B247" s="51" t="s">
        <v>781</v>
      </c>
      <c r="C247" s="51" t="s">
        <v>781</v>
      </c>
    </row>
    <row r="248" spans="1:3" x14ac:dyDescent="0.25">
      <c r="A248" s="1" t="s">
        <v>192</v>
      </c>
      <c r="B248" s="51" t="s">
        <v>781</v>
      </c>
      <c r="C248" s="51" t="s">
        <v>781</v>
      </c>
    </row>
    <row r="249" spans="1:3" x14ac:dyDescent="0.25">
      <c r="A249" s="1" t="s">
        <v>194</v>
      </c>
      <c r="B249" s="51" t="s">
        <v>781</v>
      </c>
      <c r="C249" s="51" t="s">
        <v>781</v>
      </c>
    </row>
    <row r="250" spans="1:3" x14ac:dyDescent="0.25">
      <c r="A250" s="1" t="s">
        <v>204</v>
      </c>
      <c r="B250" s="51" t="s">
        <v>781</v>
      </c>
      <c r="C250" s="51" t="s">
        <v>781</v>
      </c>
    </row>
    <row r="251" spans="1:3" x14ac:dyDescent="0.25">
      <c r="A251" s="1" t="s">
        <v>242</v>
      </c>
      <c r="B251" s="51" t="s">
        <v>781</v>
      </c>
      <c r="C251" s="51" t="s">
        <v>781</v>
      </c>
    </row>
    <row r="252" spans="1:3" x14ac:dyDescent="0.25">
      <c r="A252" s="1" t="s">
        <v>264</v>
      </c>
      <c r="B252" s="51" t="s">
        <v>781</v>
      </c>
      <c r="C252" s="51" t="s">
        <v>781</v>
      </c>
    </row>
    <row r="253" spans="1:3" x14ac:dyDescent="0.25">
      <c r="A253" s="1" t="s">
        <v>309</v>
      </c>
      <c r="B253" s="51" t="s">
        <v>781</v>
      </c>
      <c r="C253" s="51" t="s">
        <v>781</v>
      </c>
    </row>
    <row r="254" spans="1:3" x14ac:dyDescent="0.25">
      <c r="A254" s="1" t="s">
        <v>375</v>
      </c>
      <c r="B254" s="51" t="s">
        <v>781</v>
      </c>
      <c r="C254" s="51" t="s">
        <v>781</v>
      </c>
    </row>
    <row r="255" spans="1:3" x14ac:dyDescent="0.25">
      <c r="A255" s="1" t="s">
        <v>401</v>
      </c>
      <c r="B255" s="51" t="s">
        <v>781</v>
      </c>
      <c r="C255" s="51" t="s">
        <v>781</v>
      </c>
    </row>
    <row r="256" spans="1:3" x14ac:dyDescent="0.25">
      <c r="A256" s="1" t="s">
        <v>524</v>
      </c>
      <c r="B256" s="51" t="s">
        <v>781</v>
      </c>
      <c r="C256" s="51" t="s">
        <v>781</v>
      </c>
    </row>
    <row r="257" spans="1:3" x14ac:dyDescent="0.25">
      <c r="A257" s="1" t="s">
        <v>526</v>
      </c>
      <c r="B257" s="51" t="s">
        <v>781</v>
      </c>
      <c r="C257" s="51" t="s">
        <v>781</v>
      </c>
    </row>
    <row r="258" spans="1:3" x14ac:dyDescent="0.25">
      <c r="A258" s="1" t="s">
        <v>537</v>
      </c>
      <c r="B258" s="51" t="s">
        <v>781</v>
      </c>
      <c r="C258" s="51" t="s">
        <v>781</v>
      </c>
    </row>
    <row r="259" spans="1:3" x14ac:dyDescent="0.25">
      <c r="A259" s="1" t="s">
        <v>61</v>
      </c>
      <c r="B259" s="51" t="s">
        <v>781</v>
      </c>
      <c r="C259" s="51" t="s">
        <v>781</v>
      </c>
    </row>
    <row r="260" spans="1:3" x14ac:dyDescent="0.25">
      <c r="A260" s="1" t="s">
        <v>91</v>
      </c>
      <c r="B260" s="51" t="s">
        <v>781</v>
      </c>
      <c r="C260" s="51" t="s">
        <v>781</v>
      </c>
    </row>
    <row r="261" spans="1:3" x14ac:dyDescent="0.25">
      <c r="A261" s="1" t="s">
        <v>145</v>
      </c>
      <c r="B261" s="51" t="s">
        <v>781</v>
      </c>
      <c r="C261" s="51" t="s">
        <v>781</v>
      </c>
    </row>
    <row r="262" spans="1:3" x14ac:dyDescent="0.25">
      <c r="A262" s="1" t="s">
        <v>197</v>
      </c>
      <c r="B262" s="51" t="s">
        <v>781</v>
      </c>
      <c r="C262" s="51" t="s">
        <v>781</v>
      </c>
    </row>
    <row r="263" spans="1:3" x14ac:dyDescent="0.25">
      <c r="A263" s="1" t="s">
        <v>205</v>
      </c>
      <c r="B263" s="51" t="s">
        <v>781</v>
      </c>
      <c r="C263" s="51" t="s">
        <v>781</v>
      </c>
    </row>
    <row r="264" spans="1:3" x14ac:dyDescent="0.25">
      <c r="A264" s="1" t="s">
        <v>252</v>
      </c>
      <c r="B264" s="51" t="s">
        <v>781</v>
      </c>
      <c r="C264" s="51" t="s">
        <v>781</v>
      </c>
    </row>
    <row r="265" spans="1:3" x14ac:dyDescent="0.25">
      <c r="A265" s="1" t="s">
        <v>271</v>
      </c>
      <c r="B265" s="51" t="s">
        <v>781</v>
      </c>
      <c r="C265" s="51" t="s">
        <v>781</v>
      </c>
    </row>
    <row r="266" spans="1:3" x14ac:dyDescent="0.25">
      <c r="A266" s="1" t="s">
        <v>290</v>
      </c>
      <c r="B266" s="51" t="s">
        <v>781</v>
      </c>
      <c r="C266" s="51" t="s">
        <v>781</v>
      </c>
    </row>
    <row r="267" spans="1:3" x14ac:dyDescent="0.25">
      <c r="A267" s="1" t="s">
        <v>305</v>
      </c>
      <c r="B267" s="51" t="s">
        <v>781</v>
      </c>
      <c r="C267" s="51" t="s">
        <v>781</v>
      </c>
    </row>
    <row r="268" spans="1:3" x14ac:dyDescent="0.25">
      <c r="A268" s="1" t="s">
        <v>358</v>
      </c>
      <c r="B268" s="51" t="s">
        <v>781</v>
      </c>
      <c r="C268" s="51" t="s">
        <v>781</v>
      </c>
    </row>
    <row r="269" spans="1:3" x14ac:dyDescent="0.25">
      <c r="A269" s="1" t="s">
        <v>360</v>
      </c>
      <c r="B269" s="51" t="s">
        <v>781</v>
      </c>
      <c r="C269" s="51" t="s">
        <v>781</v>
      </c>
    </row>
    <row r="270" spans="1:3" x14ac:dyDescent="0.25">
      <c r="A270" s="1" t="s">
        <v>364</v>
      </c>
      <c r="B270" s="51" t="s">
        <v>781</v>
      </c>
      <c r="C270" s="51" t="s">
        <v>781</v>
      </c>
    </row>
    <row r="271" spans="1:3" x14ac:dyDescent="0.25">
      <c r="A271" s="1" t="s">
        <v>378</v>
      </c>
      <c r="B271" s="51" t="s">
        <v>781</v>
      </c>
      <c r="C271" s="51" t="s">
        <v>781</v>
      </c>
    </row>
    <row r="272" spans="1:3" x14ac:dyDescent="0.25">
      <c r="A272" s="1" t="s">
        <v>412</v>
      </c>
      <c r="B272" s="51" t="s">
        <v>781</v>
      </c>
      <c r="C272" s="51" t="s">
        <v>781</v>
      </c>
    </row>
    <row r="273" spans="1:3" x14ac:dyDescent="0.25">
      <c r="A273" s="1" t="s">
        <v>417</v>
      </c>
      <c r="B273" s="51" t="s">
        <v>781</v>
      </c>
      <c r="C273" s="51" t="s">
        <v>781</v>
      </c>
    </row>
    <row r="274" spans="1:3" x14ac:dyDescent="0.25">
      <c r="A274" s="1" t="s">
        <v>420</v>
      </c>
      <c r="B274" s="51" t="s">
        <v>781</v>
      </c>
      <c r="C274" s="51" t="s">
        <v>781</v>
      </c>
    </row>
    <row r="275" spans="1:3" x14ac:dyDescent="0.25">
      <c r="A275" s="1" t="s">
        <v>431</v>
      </c>
      <c r="B275" s="51" t="s">
        <v>781</v>
      </c>
      <c r="C275" s="51" t="s">
        <v>781</v>
      </c>
    </row>
    <row r="276" spans="1:3" x14ac:dyDescent="0.25">
      <c r="A276" s="1" t="s">
        <v>465</v>
      </c>
      <c r="B276" s="51" t="s">
        <v>781</v>
      </c>
      <c r="C276" s="51" t="s">
        <v>781</v>
      </c>
    </row>
    <row r="277" spans="1:3" x14ac:dyDescent="0.25">
      <c r="A277" s="1" t="s">
        <v>35</v>
      </c>
      <c r="B277" s="51" t="s">
        <v>781</v>
      </c>
      <c r="C277" s="51" t="s">
        <v>781</v>
      </c>
    </row>
    <row r="278" spans="1:3" x14ac:dyDescent="0.25">
      <c r="A278" s="1" t="s">
        <v>100</v>
      </c>
      <c r="B278" s="51" t="s">
        <v>781</v>
      </c>
      <c r="C278" s="51" t="s">
        <v>781</v>
      </c>
    </row>
    <row r="279" spans="1:3" x14ac:dyDescent="0.25">
      <c r="A279" s="1" t="s">
        <v>123</v>
      </c>
      <c r="B279" s="51" t="s">
        <v>781</v>
      </c>
      <c r="C279" s="51" t="s">
        <v>781</v>
      </c>
    </row>
    <row r="280" spans="1:3" x14ac:dyDescent="0.25">
      <c r="A280" s="1" t="s">
        <v>127</v>
      </c>
      <c r="B280" s="51" t="s">
        <v>781</v>
      </c>
      <c r="C280" s="51" t="s">
        <v>781</v>
      </c>
    </row>
    <row r="281" spans="1:3" x14ac:dyDescent="0.25">
      <c r="A281" s="1" t="s">
        <v>187</v>
      </c>
      <c r="B281" s="51" t="s">
        <v>781</v>
      </c>
      <c r="C281" s="51" t="s">
        <v>781</v>
      </c>
    </row>
    <row r="282" spans="1:3" x14ac:dyDescent="0.25">
      <c r="A282" s="1" t="s">
        <v>226</v>
      </c>
      <c r="B282" s="51" t="s">
        <v>781</v>
      </c>
      <c r="C282" s="51" t="s">
        <v>781</v>
      </c>
    </row>
    <row r="283" spans="1:3" x14ac:dyDescent="0.25">
      <c r="A283" s="1" t="s">
        <v>255</v>
      </c>
      <c r="B283" s="51" t="s">
        <v>781</v>
      </c>
      <c r="C283" s="51" t="s">
        <v>781</v>
      </c>
    </row>
    <row r="284" spans="1:3" x14ac:dyDescent="0.25">
      <c r="A284" s="1" t="s">
        <v>286</v>
      </c>
      <c r="B284" s="51" t="s">
        <v>781</v>
      </c>
      <c r="C284" s="51" t="s">
        <v>781</v>
      </c>
    </row>
    <row r="285" spans="1:3" x14ac:dyDescent="0.25">
      <c r="A285" s="1" t="s">
        <v>323</v>
      </c>
      <c r="B285" s="51" t="s">
        <v>781</v>
      </c>
      <c r="C285" s="51" t="s">
        <v>781</v>
      </c>
    </row>
    <row r="286" spans="1:3" x14ac:dyDescent="0.25">
      <c r="A286" s="1" t="s">
        <v>335</v>
      </c>
      <c r="B286" s="51" t="s">
        <v>781</v>
      </c>
      <c r="C286" s="51" t="s">
        <v>781</v>
      </c>
    </row>
    <row r="287" spans="1:3" x14ac:dyDescent="0.25">
      <c r="A287" s="1" t="s">
        <v>361</v>
      </c>
      <c r="B287" s="51" t="s">
        <v>781</v>
      </c>
      <c r="C287" s="51" t="s">
        <v>781</v>
      </c>
    </row>
    <row r="288" spans="1:3" x14ac:dyDescent="0.25">
      <c r="A288" s="1" t="s">
        <v>398</v>
      </c>
      <c r="B288" s="51" t="s">
        <v>781</v>
      </c>
      <c r="C288" s="51" t="s">
        <v>781</v>
      </c>
    </row>
    <row r="289" spans="1:3" x14ac:dyDescent="0.25">
      <c r="A289" s="1" t="s">
        <v>402</v>
      </c>
      <c r="B289" s="51" t="s">
        <v>781</v>
      </c>
      <c r="C289" s="51" t="s">
        <v>781</v>
      </c>
    </row>
    <row r="290" spans="1:3" x14ac:dyDescent="0.25">
      <c r="A290" s="1" t="s">
        <v>416</v>
      </c>
      <c r="B290" s="51" t="s">
        <v>781</v>
      </c>
      <c r="C290" s="51" t="s">
        <v>781</v>
      </c>
    </row>
    <row r="291" spans="1:3" x14ac:dyDescent="0.25">
      <c r="A291" s="1" t="s">
        <v>425</v>
      </c>
      <c r="B291" s="51" t="s">
        <v>781</v>
      </c>
      <c r="C291" s="51" t="s">
        <v>781</v>
      </c>
    </row>
    <row r="292" spans="1:3" x14ac:dyDescent="0.25">
      <c r="A292" s="1" t="s">
        <v>427</v>
      </c>
      <c r="B292" s="51" t="s">
        <v>781</v>
      </c>
      <c r="C292" s="51" t="s">
        <v>781</v>
      </c>
    </row>
    <row r="293" spans="1:3" x14ac:dyDescent="0.25">
      <c r="A293" s="1" t="s">
        <v>441</v>
      </c>
      <c r="B293" s="51" t="s">
        <v>781</v>
      </c>
      <c r="C293" s="51" t="s">
        <v>781</v>
      </c>
    </row>
    <row r="294" spans="1:3" x14ac:dyDescent="0.25">
      <c r="A294" s="1" t="s">
        <v>459</v>
      </c>
      <c r="B294" s="51" t="s">
        <v>781</v>
      </c>
      <c r="C294" s="51" t="s">
        <v>781</v>
      </c>
    </row>
    <row r="295" spans="1:3" x14ac:dyDescent="0.25">
      <c r="A295" s="1" t="s">
        <v>513</v>
      </c>
      <c r="B295" s="51" t="s">
        <v>781</v>
      </c>
      <c r="C295" s="51" t="s">
        <v>781</v>
      </c>
    </row>
    <row r="296" spans="1:3" x14ac:dyDescent="0.25">
      <c r="A296" s="1" t="s">
        <v>539</v>
      </c>
      <c r="B296" s="51" t="s">
        <v>781</v>
      </c>
      <c r="C296" s="51" t="s">
        <v>781</v>
      </c>
    </row>
    <row r="297" spans="1:3" x14ac:dyDescent="0.25">
      <c r="A297" s="1" t="s">
        <v>40</v>
      </c>
      <c r="B297" s="51" t="s">
        <v>781</v>
      </c>
      <c r="C297" s="51" t="s">
        <v>781</v>
      </c>
    </row>
    <row r="298" spans="1:3" x14ac:dyDescent="0.25">
      <c r="A298" s="1" t="s">
        <v>60</v>
      </c>
      <c r="B298" s="51" t="s">
        <v>781</v>
      </c>
      <c r="C298" s="51" t="s">
        <v>781</v>
      </c>
    </row>
    <row r="299" spans="1:3" x14ac:dyDescent="0.25">
      <c r="A299" s="1" t="s">
        <v>71</v>
      </c>
      <c r="B299" s="51" t="s">
        <v>781</v>
      </c>
      <c r="C299" s="51" t="s">
        <v>781</v>
      </c>
    </row>
    <row r="300" spans="1:3" x14ac:dyDescent="0.25">
      <c r="A300" s="1" t="s">
        <v>75</v>
      </c>
      <c r="B300" s="51" t="s">
        <v>781</v>
      </c>
      <c r="C300" s="51" t="s">
        <v>781</v>
      </c>
    </row>
    <row r="301" spans="1:3" x14ac:dyDescent="0.25">
      <c r="A301" s="1" t="s">
        <v>156</v>
      </c>
      <c r="B301" s="51" t="s">
        <v>781</v>
      </c>
      <c r="C301" s="51" t="s">
        <v>781</v>
      </c>
    </row>
    <row r="302" spans="1:3" x14ac:dyDescent="0.25">
      <c r="A302" s="1" t="s">
        <v>168</v>
      </c>
      <c r="B302" s="51" t="s">
        <v>781</v>
      </c>
      <c r="C302" s="51" t="s">
        <v>781</v>
      </c>
    </row>
    <row r="303" spans="1:3" x14ac:dyDescent="0.25">
      <c r="A303" s="1" t="s">
        <v>176</v>
      </c>
      <c r="B303" s="51" t="s">
        <v>781</v>
      </c>
      <c r="C303" s="51" t="s">
        <v>781</v>
      </c>
    </row>
    <row r="304" spans="1:3" x14ac:dyDescent="0.25">
      <c r="A304" s="1" t="s">
        <v>190</v>
      </c>
      <c r="B304" s="51" t="s">
        <v>781</v>
      </c>
      <c r="C304" s="51" t="s">
        <v>781</v>
      </c>
    </row>
    <row r="305" spans="1:3" x14ac:dyDescent="0.25">
      <c r="A305" s="1" t="s">
        <v>208</v>
      </c>
      <c r="B305" s="51" t="s">
        <v>781</v>
      </c>
      <c r="C305" s="51" t="s">
        <v>781</v>
      </c>
    </row>
    <row r="306" spans="1:3" x14ac:dyDescent="0.25">
      <c r="A306" s="1" t="s">
        <v>220</v>
      </c>
      <c r="B306" s="51" t="s">
        <v>781</v>
      </c>
      <c r="C306" s="51" t="s">
        <v>781</v>
      </c>
    </row>
    <row r="307" spans="1:3" x14ac:dyDescent="0.25">
      <c r="A307" s="1" t="s">
        <v>240</v>
      </c>
      <c r="B307" s="51" t="s">
        <v>781</v>
      </c>
      <c r="C307" s="51" t="s">
        <v>781</v>
      </c>
    </row>
    <row r="308" spans="1:3" x14ac:dyDescent="0.25">
      <c r="A308" s="1" t="s">
        <v>279</v>
      </c>
      <c r="B308" s="51" t="s">
        <v>781</v>
      </c>
      <c r="C308" s="51" t="s">
        <v>781</v>
      </c>
    </row>
    <row r="309" spans="1:3" x14ac:dyDescent="0.25">
      <c r="A309" s="1" t="s">
        <v>377</v>
      </c>
      <c r="B309" s="51" t="s">
        <v>781</v>
      </c>
      <c r="C309" s="51" t="s">
        <v>781</v>
      </c>
    </row>
    <row r="310" spans="1:3" x14ac:dyDescent="0.25">
      <c r="A310" s="1" t="s">
        <v>381</v>
      </c>
      <c r="B310" s="51" t="s">
        <v>781</v>
      </c>
      <c r="C310" s="51" t="s">
        <v>781</v>
      </c>
    </row>
    <row r="311" spans="1:3" x14ac:dyDescent="0.25">
      <c r="A311" s="1" t="s">
        <v>432</v>
      </c>
      <c r="B311" s="51" t="s">
        <v>781</v>
      </c>
      <c r="C311" s="51" t="s">
        <v>781</v>
      </c>
    </row>
    <row r="312" spans="1:3" x14ac:dyDescent="0.25">
      <c r="A312" s="1" t="s">
        <v>463</v>
      </c>
      <c r="B312" s="51" t="s">
        <v>781</v>
      </c>
      <c r="C312" s="51" t="s">
        <v>781</v>
      </c>
    </row>
    <row r="313" spans="1:3" x14ac:dyDescent="0.25">
      <c r="A313" s="1" t="s">
        <v>543</v>
      </c>
      <c r="B313" s="51" t="s">
        <v>781</v>
      </c>
      <c r="C313" s="51" t="s">
        <v>781</v>
      </c>
    </row>
    <row r="314" spans="1:3" x14ac:dyDescent="0.25">
      <c r="A314" s="1" t="s">
        <v>549</v>
      </c>
      <c r="B314" s="51" t="s">
        <v>781</v>
      </c>
      <c r="C314" s="51" t="s">
        <v>781</v>
      </c>
    </row>
    <row r="315" spans="1:3" x14ac:dyDescent="0.25">
      <c r="A315" s="1" t="s">
        <v>550</v>
      </c>
      <c r="B315" s="51" t="s">
        <v>781</v>
      </c>
      <c r="C315" s="51" t="s">
        <v>781</v>
      </c>
    </row>
    <row r="316" spans="1:3" x14ac:dyDescent="0.25">
      <c r="A316" s="1" t="s">
        <v>27</v>
      </c>
      <c r="B316" s="51" t="s">
        <v>781</v>
      </c>
      <c r="C316" s="51" t="s">
        <v>781</v>
      </c>
    </row>
    <row r="317" spans="1:3" x14ac:dyDescent="0.25">
      <c r="A317" s="1" t="s">
        <v>44</v>
      </c>
      <c r="B317" s="51" t="s">
        <v>781</v>
      </c>
      <c r="C317" s="51" t="s">
        <v>781</v>
      </c>
    </row>
    <row r="318" spans="1:3" x14ac:dyDescent="0.25">
      <c r="A318" s="1" t="s">
        <v>52</v>
      </c>
      <c r="B318" s="51" t="s">
        <v>781</v>
      </c>
      <c r="C318" s="51" t="s">
        <v>781</v>
      </c>
    </row>
    <row r="319" spans="1:3" x14ac:dyDescent="0.25">
      <c r="A319" s="1" t="s">
        <v>63</v>
      </c>
      <c r="B319" s="51" t="s">
        <v>781</v>
      </c>
      <c r="C319" s="51" t="s">
        <v>781</v>
      </c>
    </row>
    <row r="320" spans="1:3" x14ac:dyDescent="0.25">
      <c r="A320" s="1" t="s">
        <v>81</v>
      </c>
      <c r="B320" s="51" t="s">
        <v>781</v>
      </c>
      <c r="C320" s="51" t="s">
        <v>781</v>
      </c>
    </row>
    <row r="321" spans="1:3" x14ac:dyDescent="0.25">
      <c r="A321" s="1" t="s">
        <v>139</v>
      </c>
      <c r="B321" s="51" t="s">
        <v>781</v>
      </c>
      <c r="C321" s="51" t="s">
        <v>781</v>
      </c>
    </row>
    <row r="322" spans="1:3" x14ac:dyDescent="0.25">
      <c r="A322" s="1" t="s">
        <v>172</v>
      </c>
      <c r="B322" s="51" t="s">
        <v>781</v>
      </c>
      <c r="C322" s="51" t="s">
        <v>781</v>
      </c>
    </row>
    <row r="323" spans="1:3" x14ac:dyDescent="0.25">
      <c r="A323" s="1" t="s">
        <v>201</v>
      </c>
      <c r="B323" s="51" t="s">
        <v>781</v>
      </c>
      <c r="C323" s="51" t="s">
        <v>781</v>
      </c>
    </row>
    <row r="324" spans="1:3" x14ac:dyDescent="0.25">
      <c r="A324" s="1" t="s">
        <v>224</v>
      </c>
      <c r="B324" s="51" t="s">
        <v>781</v>
      </c>
      <c r="C324" s="51" t="s">
        <v>781</v>
      </c>
    </row>
    <row r="325" spans="1:3" x14ac:dyDescent="0.25">
      <c r="A325" s="1" t="s">
        <v>257</v>
      </c>
      <c r="B325" s="51" t="s">
        <v>781</v>
      </c>
      <c r="C325" s="51" t="s">
        <v>781</v>
      </c>
    </row>
    <row r="326" spans="1:3" x14ac:dyDescent="0.25">
      <c r="A326" s="1" t="s">
        <v>333</v>
      </c>
      <c r="B326" s="51" t="s">
        <v>781</v>
      </c>
      <c r="C326" s="51" t="s">
        <v>781</v>
      </c>
    </row>
    <row r="327" spans="1:3" x14ac:dyDescent="0.25">
      <c r="A327" s="1" t="s">
        <v>337</v>
      </c>
      <c r="B327" s="51" t="s">
        <v>781</v>
      </c>
      <c r="C327" s="51" t="s">
        <v>781</v>
      </c>
    </row>
    <row r="328" spans="1:3" x14ac:dyDescent="0.25">
      <c r="A328" s="1" t="s">
        <v>473</v>
      </c>
      <c r="B328" s="51" t="s">
        <v>781</v>
      </c>
      <c r="C328" s="51" t="s">
        <v>781</v>
      </c>
    </row>
    <row r="329" spans="1:3" x14ac:dyDescent="0.25">
      <c r="A329" s="1" t="s">
        <v>502</v>
      </c>
      <c r="B329" s="51" t="s">
        <v>781</v>
      </c>
      <c r="C329" s="51" t="s">
        <v>781</v>
      </c>
    </row>
    <row r="330" spans="1:3" x14ac:dyDescent="0.25">
      <c r="A330" s="1" t="s">
        <v>533</v>
      </c>
      <c r="B330" s="51" t="s">
        <v>781</v>
      </c>
      <c r="C330" s="51" t="s">
        <v>781</v>
      </c>
    </row>
    <row r="331" spans="1:3" x14ac:dyDescent="0.25">
      <c r="A331" s="1" t="s">
        <v>32</v>
      </c>
      <c r="B331" s="51" t="s">
        <v>781</v>
      </c>
      <c r="C331" s="51" t="s">
        <v>781</v>
      </c>
    </row>
    <row r="332" spans="1:3" x14ac:dyDescent="0.25">
      <c r="A332" s="1" t="s">
        <v>72</v>
      </c>
      <c r="B332" s="51" t="s">
        <v>781</v>
      </c>
      <c r="C332" s="51" t="s">
        <v>781</v>
      </c>
    </row>
    <row r="333" spans="1:3" x14ac:dyDescent="0.25">
      <c r="A333" s="1" t="s">
        <v>158</v>
      </c>
      <c r="B333" s="51" t="s">
        <v>781</v>
      </c>
      <c r="C333" s="51" t="s">
        <v>781</v>
      </c>
    </row>
    <row r="334" spans="1:3" x14ac:dyDescent="0.25">
      <c r="A334" s="1" t="s">
        <v>200</v>
      </c>
      <c r="B334" s="51" t="s">
        <v>781</v>
      </c>
      <c r="C334" s="51" t="s">
        <v>781</v>
      </c>
    </row>
    <row r="335" spans="1:3" x14ac:dyDescent="0.25">
      <c r="A335" s="1" t="s">
        <v>288</v>
      </c>
      <c r="B335" s="51" t="s">
        <v>781</v>
      </c>
      <c r="C335" s="51" t="s">
        <v>781</v>
      </c>
    </row>
    <row r="336" spans="1:3" x14ac:dyDescent="0.25">
      <c r="A336" s="1" t="s">
        <v>313</v>
      </c>
      <c r="B336" s="51" t="s">
        <v>781</v>
      </c>
      <c r="C336" s="51" t="s">
        <v>781</v>
      </c>
    </row>
    <row r="337" spans="1:3" x14ac:dyDescent="0.25">
      <c r="A337" s="1" t="s">
        <v>319</v>
      </c>
      <c r="B337" s="51" t="s">
        <v>781</v>
      </c>
      <c r="C337" s="51" t="s">
        <v>781</v>
      </c>
    </row>
    <row r="338" spans="1:3" x14ac:dyDescent="0.25">
      <c r="A338" s="1" t="s">
        <v>331</v>
      </c>
      <c r="B338" s="51" t="s">
        <v>781</v>
      </c>
      <c r="C338" s="51" t="s">
        <v>781</v>
      </c>
    </row>
    <row r="339" spans="1:3" x14ac:dyDescent="0.25">
      <c r="A339" s="1" t="s">
        <v>371</v>
      </c>
      <c r="B339" s="51" t="s">
        <v>781</v>
      </c>
      <c r="C339" s="51" t="s">
        <v>781</v>
      </c>
    </row>
    <row r="340" spans="1:3" x14ac:dyDescent="0.25">
      <c r="A340" s="1" t="s">
        <v>395</v>
      </c>
      <c r="B340" s="51" t="s">
        <v>781</v>
      </c>
      <c r="C340" s="51" t="s">
        <v>781</v>
      </c>
    </row>
    <row r="341" spans="1:3" x14ac:dyDescent="0.25">
      <c r="A341" s="1" t="s">
        <v>408</v>
      </c>
      <c r="B341" s="51" t="s">
        <v>781</v>
      </c>
      <c r="C341" s="51" t="s">
        <v>781</v>
      </c>
    </row>
    <row r="342" spans="1:3" x14ac:dyDescent="0.25">
      <c r="A342" s="1" t="s">
        <v>450</v>
      </c>
      <c r="B342" s="51" t="s">
        <v>781</v>
      </c>
      <c r="C342" s="51" t="s">
        <v>781</v>
      </c>
    </row>
    <row r="343" spans="1:3" x14ac:dyDescent="0.25">
      <c r="A343" s="1" t="s">
        <v>475</v>
      </c>
      <c r="B343" s="51" t="s">
        <v>781</v>
      </c>
      <c r="C343" s="51" t="s">
        <v>781</v>
      </c>
    </row>
    <row r="344" spans="1:3" x14ac:dyDescent="0.25">
      <c r="A344" s="1" t="s">
        <v>498</v>
      </c>
      <c r="B344" s="51" t="s">
        <v>781</v>
      </c>
      <c r="C344" s="51" t="s">
        <v>781</v>
      </c>
    </row>
    <row r="345" spans="1:3" x14ac:dyDescent="0.25">
      <c r="A345" s="1" t="s">
        <v>525</v>
      </c>
      <c r="B345" s="51" t="s">
        <v>781</v>
      </c>
      <c r="C345" s="51" t="s">
        <v>781</v>
      </c>
    </row>
    <row r="346" spans="1:3" x14ac:dyDescent="0.25">
      <c r="A346" s="1" t="s">
        <v>536</v>
      </c>
      <c r="B346" s="51" t="s">
        <v>781</v>
      </c>
      <c r="C346" s="51" t="s">
        <v>781</v>
      </c>
    </row>
    <row r="347" spans="1:3" x14ac:dyDescent="0.25">
      <c r="A347" s="1" t="s">
        <v>181</v>
      </c>
      <c r="B347" s="51" t="s">
        <v>781</v>
      </c>
      <c r="C347" s="51" t="s">
        <v>781</v>
      </c>
    </row>
    <row r="348" spans="1:3" x14ac:dyDescent="0.25">
      <c r="A348" s="1" t="s">
        <v>216</v>
      </c>
      <c r="B348" s="51" t="s">
        <v>781</v>
      </c>
      <c r="C348" s="51" t="s">
        <v>781</v>
      </c>
    </row>
    <row r="349" spans="1:3" x14ac:dyDescent="0.25">
      <c r="A349" s="1" t="s">
        <v>222</v>
      </c>
      <c r="B349" s="51" t="s">
        <v>781</v>
      </c>
      <c r="C349" s="51" t="s">
        <v>781</v>
      </c>
    </row>
    <row r="350" spans="1:3" x14ac:dyDescent="0.25">
      <c r="A350" s="1" t="s">
        <v>237</v>
      </c>
      <c r="B350" s="51" t="s">
        <v>781</v>
      </c>
      <c r="C350" s="51" t="s">
        <v>781</v>
      </c>
    </row>
    <row r="351" spans="1:3" x14ac:dyDescent="0.25">
      <c r="A351" s="1" t="s">
        <v>238</v>
      </c>
      <c r="B351" s="51" t="s">
        <v>781</v>
      </c>
      <c r="C351" s="51" t="s">
        <v>781</v>
      </c>
    </row>
    <row r="352" spans="1:3" x14ac:dyDescent="0.25">
      <c r="A352" s="1" t="s">
        <v>250</v>
      </c>
      <c r="B352" s="51" t="s">
        <v>781</v>
      </c>
      <c r="C352" s="51" t="s">
        <v>781</v>
      </c>
    </row>
    <row r="353" spans="1:3" x14ac:dyDescent="0.25">
      <c r="A353" s="1" t="s">
        <v>259</v>
      </c>
      <c r="B353" s="51" t="s">
        <v>781</v>
      </c>
      <c r="C353" s="51" t="s">
        <v>781</v>
      </c>
    </row>
    <row r="354" spans="1:3" x14ac:dyDescent="0.25">
      <c r="A354" s="1" t="s">
        <v>263</v>
      </c>
      <c r="B354" s="51" t="s">
        <v>781</v>
      </c>
      <c r="C354" s="51" t="s">
        <v>781</v>
      </c>
    </row>
    <row r="355" spans="1:3" x14ac:dyDescent="0.25">
      <c r="A355" s="1" t="s">
        <v>356</v>
      </c>
      <c r="B355" s="51" t="s">
        <v>781</v>
      </c>
      <c r="C355" s="51" t="s">
        <v>781</v>
      </c>
    </row>
    <row r="356" spans="1:3" x14ac:dyDescent="0.25">
      <c r="A356" s="1" t="s">
        <v>404</v>
      </c>
      <c r="B356" s="51" t="s">
        <v>781</v>
      </c>
      <c r="C356" s="51" t="s">
        <v>781</v>
      </c>
    </row>
    <row r="357" spans="1:3" x14ac:dyDescent="0.25">
      <c r="A357" s="1" t="s">
        <v>413</v>
      </c>
      <c r="B357" s="51" t="s">
        <v>781</v>
      </c>
      <c r="C357" s="51" t="s">
        <v>781</v>
      </c>
    </row>
    <row r="358" spans="1:3" x14ac:dyDescent="0.25">
      <c r="A358" s="1" t="s">
        <v>414</v>
      </c>
      <c r="B358" s="51" t="s">
        <v>781</v>
      </c>
      <c r="C358" s="51" t="s">
        <v>781</v>
      </c>
    </row>
    <row r="359" spans="1:3" x14ac:dyDescent="0.25">
      <c r="A359" s="1" t="s">
        <v>426</v>
      </c>
      <c r="B359" s="51" t="s">
        <v>781</v>
      </c>
      <c r="C359" s="51" t="s">
        <v>781</v>
      </c>
    </row>
    <row r="360" spans="1:3" x14ac:dyDescent="0.25">
      <c r="A360" s="1" t="s">
        <v>448</v>
      </c>
      <c r="B360" s="51" t="s">
        <v>781</v>
      </c>
      <c r="C360" s="51" t="s">
        <v>781</v>
      </c>
    </row>
    <row r="361" spans="1:3" x14ac:dyDescent="0.25">
      <c r="A361" s="1" t="s">
        <v>523</v>
      </c>
      <c r="B361" s="51" t="s">
        <v>781</v>
      </c>
      <c r="C361" s="51" t="s">
        <v>781</v>
      </c>
    </row>
    <row r="362" spans="1:3" x14ac:dyDescent="0.25">
      <c r="A362" s="1" t="s">
        <v>42</v>
      </c>
      <c r="B362" s="51" t="s">
        <v>781</v>
      </c>
      <c r="C362" s="51" t="s">
        <v>781</v>
      </c>
    </row>
    <row r="363" spans="1:3" x14ac:dyDescent="0.25">
      <c r="A363" s="1" t="s">
        <v>141</v>
      </c>
      <c r="B363" s="51" t="s">
        <v>781</v>
      </c>
      <c r="C363" s="51" t="s">
        <v>781</v>
      </c>
    </row>
    <row r="364" spans="1:3" x14ac:dyDescent="0.25">
      <c r="A364" s="1" t="s">
        <v>164</v>
      </c>
      <c r="B364" s="51" t="s">
        <v>781</v>
      </c>
      <c r="C364" s="51" t="s">
        <v>781</v>
      </c>
    </row>
    <row r="365" spans="1:3" x14ac:dyDescent="0.25">
      <c r="A365" s="1" t="s">
        <v>195</v>
      </c>
      <c r="B365" s="51" t="s">
        <v>781</v>
      </c>
      <c r="C365" s="51" t="s">
        <v>781</v>
      </c>
    </row>
    <row r="366" spans="1:3" x14ac:dyDescent="0.25">
      <c r="A366" s="1" t="s">
        <v>239</v>
      </c>
      <c r="B366" s="51" t="s">
        <v>781</v>
      </c>
      <c r="C366" s="51" t="s">
        <v>781</v>
      </c>
    </row>
    <row r="367" spans="1:3" x14ac:dyDescent="0.25">
      <c r="A367" s="1" t="s">
        <v>243</v>
      </c>
      <c r="B367" s="51" t="s">
        <v>781</v>
      </c>
      <c r="C367" s="51" t="s">
        <v>781</v>
      </c>
    </row>
    <row r="368" spans="1:3" x14ac:dyDescent="0.25">
      <c r="A368" s="1" t="s">
        <v>340</v>
      </c>
      <c r="B368" s="51" t="s">
        <v>781</v>
      </c>
      <c r="C368" s="51" t="s">
        <v>781</v>
      </c>
    </row>
    <row r="369" spans="1:3" x14ac:dyDescent="0.25">
      <c r="A369" s="1" t="s">
        <v>365</v>
      </c>
      <c r="B369" s="51" t="s">
        <v>781</v>
      </c>
      <c r="C369" s="51" t="s">
        <v>781</v>
      </c>
    </row>
    <row r="370" spans="1:3" x14ac:dyDescent="0.25">
      <c r="A370" s="1" t="s">
        <v>372</v>
      </c>
      <c r="B370" s="51" t="s">
        <v>781</v>
      </c>
      <c r="C370" s="51" t="s">
        <v>781</v>
      </c>
    </row>
    <row r="371" spans="1:3" x14ac:dyDescent="0.25">
      <c r="A371" s="1" t="s">
        <v>406</v>
      </c>
      <c r="B371" s="51" t="s">
        <v>781</v>
      </c>
      <c r="C371" s="51" t="s">
        <v>781</v>
      </c>
    </row>
    <row r="372" spans="1:3" x14ac:dyDescent="0.25">
      <c r="A372" s="1" t="s">
        <v>447</v>
      </c>
      <c r="B372" s="51" t="s">
        <v>781</v>
      </c>
      <c r="C372" s="51" t="s">
        <v>781</v>
      </c>
    </row>
    <row r="373" spans="1:3" x14ac:dyDescent="0.25">
      <c r="A373" s="1" t="s">
        <v>452</v>
      </c>
      <c r="B373" s="51" t="s">
        <v>781</v>
      </c>
      <c r="C373" s="51" t="s">
        <v>781</v>
      </c>
    </row>
    <row r="374" spans="1:3" x14ac:dyDescent="0.25">
      <c r="A374" s="1" t="s">
        <v>455</v>
      </c>
      <c r="B374" s="51" t="s">
        <v>781</v>
      </c>
      <c r="C374" s="51" t="s">
        <v>781</v>
      </c>
    </row>
    <row r="375" spans="1:3" x14ac:dyDescent="0.25">
      <c r="A375" s="1" t="s">
        <v>464</v>
      </c>
      <c r="B375" s="51" t="s">
        <v>781</v>
      </c>
      <c r="C375" s="51" t="s">
        <v>781</v>
      </c>
    </row>
    <row r="376" spans="1:3" x14ac:dyDescent="0.25">
      <c r="A376" s="1" t="s">
        <v>474</v>
      </c>
      <c r="B376" s="51" t="s">
        <v>781</v>
      </c>
      <c r="C376" s="51" t="s">
        <v>781</v>
      </c>
    </row>
    <row r="377" spans="1:3" x14ac:dyDescent="0.25">
      <c r="A377" s="1" t="s">
        <v>479</v>
      </c>
      <c r="B377" s="51" t="s">
        <v>781</v>
      </c>
      <c r="C377" s="51" t="s">
        <v>781</v>
      </c>
    </row>
    <row r="378" spans="1:3" x14ac:dyDescent="0.25">
      <c r="A378" s="1" t="s">
        <v>504</v>
      </c>
      <c r="B378" s="51" t="s">
        <v>781</v>
      </c>
      <c r="C378" s="51" t="s">
        <v>781</v>
      </c>
    </row>
    <row r="379" spans="1:3" x14ac:dyDescent="0.25">
      <c r="A379" s="1" t="s">
        <v>506</v>
      </c>
      <c r="B379" s="51" t="s">
        <v>781</v>
      </c>
      <c r="C379" s="51" t="s">
        <v>781</v>
      </c>
    </row>
    <row r="380" spans="1:3" x14ac:dyDescent="0.25">
      <c r="A380" s="1" t="s">
        <v>553</v>
      </c>
      <c r="B380" s="51" t="s">
        <v>781</v>
      </c>
      <c r="C380" s="51" t="s">
        <v>781</v>
      </c>
    </row>
    <row r="381" spans="1:3" x14ac:dyDescent="0.25">
      <c r="A381" s="1" t="s">
        <v>85</v>
      </c>
      <c r="B381" s="51" t="s">
        <v>781</v>
      </c>
      <c r="C381" s="51" t="s">
        <v>781</v>
      </c>
    </row>
    <row r="382" spans="1:3" x14ac:dyDescent="0.25">
      <c r="A382" s="1" t="s">
        <v>110</v>
      </c>
      <c r="B382" s="51" t="s">
        <v>781</v>
      </c>
      <c r="C382" s="51" t="s">
        <v>781</v>
      </c>
    </row>
    <row r="383" spans="1:3" x14ac:dyDescent="0.25">
      <c r="A383" s="1" t="s">
        <v>128</v>
      </c>
      <c r="B383" s="51" t="s">
        <v>781</v>
      </c>
      <c r="C383" s="51" t="s">
        <v>781</v>
      </c>
    </row>
    <row r="384" spans="1:3" x14ac:dyDescent="0.25">
      <c r="A384" s="1" t="s">
        <v>170</v>
      </c>
      <c r="B384" s="51" t="s">
        <v>781</v>
      </c>
      <c r="C384" s="51" t="s">
        <v>781</v>
      </c>
    </row>
    <row r="385" spans="1:3" x14ac:dyDescent="0.25">
      <c r="A385" s="1" t="s">
        <v>236</v>
      </c>
      <c r="B385" s="51" t="s">
        <v>781</v>
      </c>
      <c r="C385" s="51" t="s">
        <v>781</v>
      </c>
    </row>
    <row r="386" spans="1:3" x14ac:dyDescent="0.25">
      <c r="A386" s="1" t="s">
        <v>247</v>
      </c>
      <c r="B386" s="51" t="s">
        <v>781</v>
      </c>
      <c r="C386" s="51" t="s">
        <v>781</v>
      </c>
    </row>
    <row r="387" spans="1:3" x14ac:dyDescent="0.25">
      <c r="A387" s="1" t="s">
        <v>326</v>
      </c>
      <c r="B387" s="51" t="s">
        <v>781</v>
      </c>
      <c r="C387" s="51" t="s">
        <v>781</v>
      </c>
    </row>
    <row r="388" spans="1:3" x14ac:dyDescent="0.25">
      <c r="A388" s="1" t="s">
        <v>341</v>
      </c>
      <c r="B388" s="51" t="s">
        <v>781</v>
      </c>
      <c r="C388" s="51" t="s">
        <v>781</v>
      </c>
    </row>
    <row r="389" spans="1:3" x14ac:dyDescent="0.25">
      <c r="A389" s="1" t="s">
        <v>374</v>
      </c>
      <c r="B389" s="51" t="s">
        <v>781</v>
      </c>
      <c r="C389" s="51" t="s">
        <v>781</v>
      </c>
    </row>
    <row r="390" spans="1:3" x14ac:dyDescent="0.25">
      <c r="A390" s="1" t="s">
        <v>393</v>
      </c>
      <c r="B390" s="51" t="s">
        <v>781</v>
      </c>
      <c r="C390" s="51" t="s">
        <v>781</v>
      </c>
    </row>
    <row r="391" spans="1:3" x14ac:dyDescent="0.25">
      <c r="A391" s="1" t="s">
        <v>394</v>
      </c>
      <c r="B391" s="51" t="s">
        <v>781</v>
      </c>
      <c r="C391" s="51" t="s">
        <v>781</v>
      </c>
    </row>
    <row r="392" spans="1:3" x14ac:dyDescent="0.25">
      <c r="A392" s="1" t="s">
        <v>437</v>
      </c>
      <c r="B392" s="51" t="s">
        <v>781</v>
      </c>
      <c r="C392" s="51" t="s">
        <v>781</v>
      </c>
    </row>
    <row r="393" spans="1:3" x14ac:dyDescent="0.25">
      <c r="A393" s="1" t="s">
        <v>510</v>
      </c>
      <c r="B393" s="51" t="s">
        <v>781</v>
      </c>
      <c r="C393" s="51" t="s">
        <v>781</v>
      </c>
    </row>
    <row r="394" spans="1:3" x14ac:dyDescent="0.25">
      <c r="A394" s="1" t="s">
        <v>512</v>
      </c>
      <c r="B394" s="51" t="s">
        <v>781</v>
      </c>
      <c r="C394" s="51" t="s">
        <v>781</v>
      </c>
    </row>
    <row r="395" spans="1:3" x14ac:dyDescent="0.25">
      <c r="A395" s="1" t="s">
        <v>530</v>
      </c>
      <c r="B395" s="51" t="s">
        <v>781</v>
      </c>
      <c r="C395" s="51" t="s">
        <v>781</v>
      </c>
    </row>
    <row r="396" spans="1:3" x14ac:dyDescent="0.25">
      <c r="A396" s="1" t="s">
        <v>551</v>
      </c>
      <c r="B396" s="51" t="s">
        <v>781</v>
      </c>
      <c r="C396" s="51" t="s">
        <v>781</v>
      </c>
    </row>
    <row r="397" spans="1:3" x14ac:dyDescent="0.25">
      <c r="A397" s="1" t="s">
        <v>37</v>
      </c>
      <c r="B397" s="51" t="s">
        <v>781</v>
      </c>
      <c r="C397" s="51" t="s">
        <v>781</v>
      </c>
    </row>
    <row r="398" spans="1:3" x14ac:dyDescent="0.25">
      <c r="A398" s="1" t="s">
        <v>45</v>
      </c>
      <c r="B398" s="51" t="s">
        <v>781</v>
      </c>
      <c r="C398" s="51" t="s">
        <v>781</v>
      </c>
    </row>
    <row r="399" spans="1:3" x14ac:dyDescent="0.25">
      <c r="A399" s="1" t="s">
        <v>90</v>
      </c>
      <c r="B399" s="51" t="s">
        <v>781</v>
      </c>
      <c r="C399" s="51" t="s">
        <v>781</v>
      </c>
    </row>
    <row r="400" spans="1:3" x14ac:dyDescent="0.25">
      <c r="A400" s="1" t="s">
        <v>109</v>
      </c>
      <c r="B400" s="51" t="s">
        <v>781</v>
      </c>
      <c r="C400" s="51" t="s">
        <v>781</v>
      </c>
    </row>
    <row r="401" spans="1:3" x14ac:dyDescent="0.25">
      <c r="A401" s="1" t="s">
        <v>155</v>
      </c>
      <c r="B401" s="51" t="s">
        <v>781</v>
      </c>
      <c r="C401" s="51" t="s">
        <v>781</v>
      </c>
    </row>
    <row r="402" spans="1:3" x14ac:dyDescent="0.25">
      <c r="A402" s="1" t="s">
        <v>165</v>
      </c>
      <c r="B402" s="51" t="s">
        <v>781</v>
      </c>
      <c r="C402" s="51" t="s">
        <v>781</v>
      </c>
    </row>
    <row r="403" spans="1:3" x14ac:dyDescent="0.25">
      <c r="A403" s="1" t="s">
        <v>219</v>
      </c>
      <c r="B403" s="51" t="s">
        <v>781</v>
      </c>
      <c r="C403" s="51" t="s">
        <v>781</v>
      </c>
    </row>
    <row r="404" spans="1:3" x14ac:dyDescent="0.25">
      <c r="A404" s="1" t="s">
        <v>221</v>
      </c>
      <c r="B404" s="51" t="s">
        <v>781</v>
      </c>
      <c r="C404" s="51" t="s">
        <v>781</v>
      </c>
    </row>
    <row r="405" spans="1:3" x14ac:dyDescent="0.25">
      <c r="A405" s="1" t="s">
        <v>230</v>
      </c>
      <c r="B405" s="51" t="s">
        <v>781</v>
      </c>
      <c r="C405" s="51" t="s">
        <v>781</v>
      </c>
    </row>
    <row r="406" spans="1:3" x14ac:dyDescent="0.25">
      <c r="A406" s="1" t="s">
        <v>318</v>
      </c>
      <c r="B406" s="51" t="s">
        <v>781</v>
      </c>
      <c r="C406" s="51" t="s">
        <v>781</v>
      </c>
    </row>
    <row r="407" spans="1:3" x14ac:dyDescent="0.25">
      <c r="A407" s="1" t="s">
        <v>343</v>
      </c>
      <c r="B407" s="51" t="s">
        <v>781</v>
      </c>
      <c r="C407" s="51" t="s">
        <v>781</v>
      </c>
    </row>
    <row r="408" spans="1:3" x14ac:dyDescent="0.25">
      <c r="A408" s="1" t="s">
        <v>345</v>
      </c>
      <c r="B408" s="51" t="s">
        <v>781</v>
      </c>
      <c r="C408" s="51" t="s">
        <v>781</v>
      </c>
    </row>
    <row r="409" spans="1:3" x14ac:dyDescent="0.25">
      <c r="A409" s="1" t="s">
        <v>349</v>
      </c>
      <c r="B409" s="51" t="s">
        <v>781</v>
      </c>
      <c r="C409" s="51" t="s">
        <v>781</v>
      </c>
    </row>
    <row r="410" spans="1:3" x14ac:dyDescent="0.25">
      <c r="A410" s="1" t="s">
        <v>362</v>
      </c>
      <c r="B410" s="51" t="s">
        <v>781</v>
      </c>
      <c r="C410" s="51" t="s">
        <v>781</v>
      </c>
    </row>
    <row r="411" spans="1:3" x14ac:dyDescent="0.25">
      <c r="A411" s="1" t="s">
        <v>368</v>
      </c>
      <c r="B411" s="51" t="s">
        <v>781</v>
      </c>
      <c r="C411" s="51" t="s">
        <v>781</v>
      </c>
    </row>
    <row r="412" spans="1:3" x14ac:dyDescent="0.25">
      <c r="A412" s="1" t="s">
        <v>552</v>
      </c>
      <c r="B412" s="51" t="s">
        <v>781</v>
      </c>
      <c r="C412" s="51" t="s">
        <v>781</v>
      </c>
    </row>
    <row r="413" spans="1:3" x14ac:dyDescent="0.25">
      <c r="A413" s="1" t="s">
        <v>102</v>
      </c>
      <c r="B413" s="51" t="s">
        <v>781</v>
      </c>
      <c r="C413" s="51" t="s">
        <v>781</v>
      </c>
    </row>
    <row r="414" spans="1:3" x14ac:dyDescent="0.25">
      <c r="A414" s="1" t="s">
        <v>146</v>
      </c>
      <c r="B414" s="51" t="s">
        <v>781</v>
      </c>
      <c r="C414" s="51" t="s">
        <v>781</v>
      </c>
    </row>
    <row r="415" spans="1:3" x14ac:dyDescent="0.25">
      <c r="A415" s="1" t="s">
        <v>157</v>
      </c>
      <c r="B415" s="51" t="s">
        <v>781</v>
      </c>
      <c r="C415" s="51" t="s">
        <v>781</v>
      </c>
    </row>
    <row r="416" spans="1:3" x14ac:dyDescent="0.25">
      <c r="A416" s="1" t="s">
        <v>163</v>
      </c>
      <c r="B416" s="51" t="s">
        <v>781</v>
      </c>
      <c r="C416" s="51" t="s">
        <v>781</v>
      </c>
    </row>
    <row r="417" spans="1:3" x14ac:dyDescent="0.25">
      <c r="A417" s="1" t="s">
        <v>207</v>
      </c>
      <c r="B417" s="51" t="s">
        <v>781</v>
      </c>
      <c r="C417" s="51" t="s">
        <v>781</v>
      </c>
    </row>
    <row r="418" spans="1:3" x14ac:dyDescent="0.25">
      <c r="A418" s="1" t="s">
        <v>229</v>
      </c>
      <c r="B418" s="51" t="s">
        <v>781</v>
      </c>
      <c r="C418" s="51" t="s">
        <v>781</v>
      </c>
    </row>
    <row r="419" spans="1:3" x14ac:dyDescent="0.25">
      <c r="A419" s="1" t="s">
        <v>281</v>
      </c>
      <c r="B419" s="51" t="s">
        <v>781</v>
      </c>
      <c r="C419" s="51" t="s">
        <v>781</v>
      </c>
    </row>
    <row r="420" spans="1:3" x14ac:dyDescent="0.25">
      <c r="A420" s="1" t="s">
        <v>332</v>
      </c>
      <c r="B420" s="51" t="s">
        <v>781</v>
      </c>
      <c r="C420" s="51" t="s">
        <v>781</v>
      </c>
    </row>
    <row r="421" spans="1:3" x14ac:dyDescent="0.25">
      <c r="A421" s="1" t="s">
        <v>367</v>
      </c>
      <c r="B421" s="51" t="s">
        <v>781</v>
      </c>
      <c r="C421" s="51" t="s">
        <v>781</v>
      </c>
    </row>
    <row r="422" spans="1:3" x14ac:dyDescent="0.25">
      <c r="A422" s="1" t="s">
        <v>373</v>
      </c>
      <c r="B422" s="51" t="s">
        <v>781</v>
      </c>
      <c r="C422" s="51" t="s">
        <v>781</v>
      </c>
    </row>
    <row r="423" spans="1:3" x14ac:dyDescent="0.25">
      <c r="A423" s="1" t="s">
        <v>380</v>
      </c>
      <c r="B423" s="51" t="s">
        <v>781</v>
      </c>
      <c r="C423" s="51" t="s">
        <v>781</v>
      </c>
    </row>
    <row r="424" spans="1:3" x14ac:dyDescent="0.25">
      <c r="A424" s="1" t="s">
        <v>391</v>
      </c>
      <c r="B424" s="51" t="s">
        <v>781</v>
      </c>
      <c r="C424" s="51" t="s">
        <v>781</v>
      </c>
    </row>
    <row r="425" spans="1:3" x14ac:dyDescent="0.25">
      <c r="A425" s="1" t="s">
        <v>487</v>
      </c>
      <c r="B425" s="51" t="s">
        <v>781</v>
      </c>
      <c r="C425" s="51" t="s">
        <v>781</v>
      </c>
    </row>
    <row r="426" spans="1:3" x14ac:dyDescent="0.25">
      <c r="A426" s="1" t="s">
        <v>490</v>
      </c>
      <c r="B426" s="51" t="s">
        <v>781</v>
      </c>
      <c r="C426" s="51" t="s">
        <v>781</v>
      </c>
    </row>
    <row r="427" spans="1:3" x14ac:dyDescent="0.25">
      <c r="A427" s="1" t="s">
        <v>507</v>
      </c>
      <c r="B427" s="51" t="s">
        <v>781</v>
      </c>
      <c r="C427" s="51" t="s">
        <v>781</v>
      </c>
    </row>
    <row r="428" spans="1:3" x14ac:dyDescent="0.25">
      <c r="A428" s="1" t="s">
        <v>532</v>
      </c>
      <c r="B428" s="51" t="s">
        <v>781</v>
      </c>
      <c r="C428" s="51" t="s">
        <v>781</v>
      </c>
    </row>
    <row r="429" spans="1:3" x14ac:dyDescent="0.25">
      <c r="A429" s="1" t="s">
        <v>542</v>
      </c>
      <c r="B429" s="51" t="s">
        <v>781</v>
      </c>
      <c r="C429" s="51" t="s">
        <v>781</v>
      </c>
    </row>
    <row r="430" spans="1:3" x14ac:dyDescent="0.25">
      <c r="A430" s="1" t="s">
        <v>58</v>
      </c>
      <c r="B430" s="51" t="s">
        <v>781</v>
      </c>
      <c r="C430" s="51" t="s">
        <v>781</v>
      </c>
    </row>
    <row r="431" spans="1:3" x14ac:dyDescent="0.25">
      <c r="A431" s="1" t="s">
        <v>74</v>
      </c>
      <c r="B431" s="51" t="s">
        <v>781</v>
      </c>
      <c r="C431" s="51" t="s">
        <v>781</v>
      </c>
    </row>
    <row r="432" spans="1:3" x14ac:dyDescent="0.25">
      <c r="A432" s="1" t="s">
        <v>92</v>
      </c>
      <c r="B432" s="51" t="s">
        <v>781</v>
      </c>
      <c r="C432" s="51" t="s">
        <v>781</v>
      </c>
    </row>
    <row r="433" spans="1:3" x14ac:dyDescent="0.25">
      <c r="A433" s="1" t="s">
        <v>97</v>
      </c>
      <c r="B433" s="51" t="s">
        <v>781</v>
      </c>
      <c r="C433" s="51" t="s">
        <v>781</v>
      </c>
    </row>
    <row r="434" spans="1:3" x14ac:dyDescent="0.25">
      <c r="A434" s="1" t="s">
        <v>114</v>
      </c>
      <c r="B434" s="51" t="s">
        <v>781</v>
      </c>
      <c r="C434" s="51" t="s">
        <v>781</v>
      </c>
    </row>
    <row r="435" spans="1:3" x14ac:dyDescent="0.25">
      <c r="A435" s="1" t="s">
        <v>186</v>
      </c>
      <c r="B435" s="51" t="s">
        <v>781</v>
      </c>
      <c r="C435" s="51" t="s">
        <v>781</v>
      </c>
    </row>
    <row r="436" spans="1:3" x14ac:dyDescent="0.25">
      <c r="A436" s="1" t="s">
        <v>198</v>
      </c>
      <c r="B436" s="51" t="s">
        <v>781</v>
      </c>
      <c r="C436" s="51" t="s">
        <v>781</v>
      </c>
    </row>
    <row r="437" spans="1:3" x14ac:dyDescent="0.25">
      <c r="A437" s="1" t="s">
        <v>233</v>
      </c>
      <c r="B437" s="51" t="s">
        <v>781</v>
      </c>
      <c r="C437" s="51" t="s">
        <v>781</v>
      </c>
    </row>
    <row r="438" spans="1:3" x14ac:dyDescent="0.25">
      <c r="A438" s="1" t="s">
        <v>244</v>
      </c>
      <c r="B438" s="51" t="s">
        <v>781</v>
      </c>
      <c r="C438" s="51" t="s">
        <v>781</v>
      </c>
    </row>
    <row r="439" spans="1:3" x14ac:dyDescent="0.25">
      <c r="A439" s="1" t="s">
        <v>317</v>
      </c>
      <c r="B439" s="51" t="s">
        <v>781</v>
      </c>
      <c r="C439" s="51" t="s">
        <v>781</v>
      </c>
    </row>
    <row r="440" spans="1:3" x14ac:dyDescent="0.25">
      <c r="A440" s="1" t="s">
        <v>342</v>
      </c>
      <c r="B440" s="51" t="s">
        <v>781</v>
      </c>
      <c r="C440" s="51" t="s">
        <v>781</v>
      </c>
    </row>
    <row r="441" spans="1:3" x14ac:dyDescent="0.25">
      <c r="A441" s="1" t="s">
        <v>384</v>
      </c>
      <c r="B441" s="51" t="s">
        <v>781</v>
      </c>
      <c r="C441" s="51" t="s">
        <v>781</v>
      </c>
    </row>
    <row r="442" spans="1:3" x14ac:dyDescent="0.25">
      <c r="A442" s="1" t="s">
        <v>421</v>
      </c>
      <c r="B442" s="51" t="s">
        <v>781</v>
      </c>
      <c r="C442" s="51" t="s">
        <v>781</v>
      </c>
    </row>
    <row r="443" spans="1:3" x14ac:dyDescent="0.25">
      <c r="A443" s="1" t="s">
        <v>486</v>
      </c>
      <c r="B443" s="51" t="s">
        <v>781</v>
      </c>
      <c r="C443" s="51" t="s">
        <v>781</v>
      </c>
    </row>
    <row r="444" spans="1:3" x14ac:dyDescent="0.25">
      <c r="A444" s="1" t="s">
        <v>547</v>
      </c>
      <c r="B444" s="51" t="s">
        <v>781</v>
      </c>
      <c r="C444" s="51" t="s">
        <v>781</v>
      </c>
    </row>
    <row r="445" spans="1:3" x14ac:dyDescent="0.25">
      <c r="A445" s="1" t="s">
        <v>136</v>
      </c>
      <c r="B445" s="51" t="s">
        <v>781</v>
      </c>
      <c r="C445" s="51" t="s">
        <v>781</v>
      </c>
    </row>
    <row r="446" spans="1:3" x14ac:dyDescent="0.25">
      <c r="A446" s="1" t="s">
        <v>185</v>
      </c>
      <c r="B446" s="51" t="s">
        <v>781</v>
      </c>
      <c r="C446" s="51" t="s">
        <v>781</v>
      </c>
    </row>
    <row r="447" spans="1:3" x14ac:dyDescent="0.25">
      <c r="A447" s="1" t="s">
        <v>215</v>
      </c>
      <c r="B447" s="51" t="s">
        <v>781</v>
      </c>
      <c r="C447" s="51" t="s">
        <v>781</v>
      </c>
    </row>
    <row r="448" spans="1:3" x14ac:dyDescent="0.25">
      <c r="A448" s="1" t="s">
        <v>256</v>
      </c>
      <c r="B448" s="51" t="s">
        <v>781</v>
      </c>
      <c r="C448" s="51" t="s">
        <v>781</v>
      </c>
    </row>
    <row r="449" spans="1:3" x14ac:dyDescent="0.25">
      <c r="A449" s="1" t="s">
        <v>266</v>
      </c>
      <c r="B449" s="51" t="s">
        <v>781</v>
      </c>
      <c r="C449" s="51" t="s">
        <v>781</v>
      </c>
    </row>
    <row r="450" spans="1:3" x14ac:dyDescent="0.25">
      <c r="A450" s="1" t="s">
        <v>304</v>
      </c>
      <c r="B450" s="51" t="s">
        <v>781</v>
      </c>
      <c r="C450" s="51" t="s">
        <v>781</v>
      </c>
    </row>
    <row r="451" spans="1:3" x14ac:dyDescent="0.25">
      <c r="A451" s="1" t="s">
        <v>306</v>
      </c>
      <c r="B451" s="51" t="s">
        <v>781</v>
      </c>
      <c r="C451" s="51" t="s">
        <v>781</v>
      </c>
    </row>
    <row r="452" spans="1:3" x14ac:dyDescent="0.25">
      <c r="A452" s="1" t="s">
        <v>351</v>
      </c>
      <c r="B452" s="51" t="s">
        <v>781</v>
      </c>
      <c r="C452" s="51" t="s">
        <v>781</v>
      </c>
    </row>
    <row r="453" spans="1:3" x14ac:dyDescent="0.25">
      <c r="A453" s="1" t="s">
        <v>407</v>
      </c>
      <c r="B453" s="51" t="s">
        <v>781</v>
      </c>
      <c r="C453" s="51" t="s">
        <v>781</v>
      </c>
    </row>
    <row r="454" spans="1:3" x14ac:dyDescent="0.25">
      <c r="A454" s="1" t="s">
        <v>423</v>
      </c>
      <c r="B454" s="51" t="s">
        <v>781</v>
      </c>
      <c r="C454" s="51" t="s">
        <v>781</v>
      </c>
    </row>
    <row r="455" spans="1:3" x14ac:dyDescent="0.25">
      <c r="A455" s="1" t="s">
        <v>458</v>
      </c>
      <c r="B455" s="51" t="s">
        <v>781</v>
      </c>
      <c r="C455" s="51" t="s">
        <v>781</v>
      </c>
    </row>
    <row r="456" spans="1:3" x14ac:dyDescent="0.25">
      <c r="A456" s="1" t="s">
        <v>489</v>
      </c>
      <c r="B456" s="51" t="s">
        <v>781</v>
      </c>
      <c r="C456" s="51" t="s">
        <v>781</v>
      </c>
    </row>
    <row r="457" spans="1:3" x14ac:dyDescent="0.25">
      <c r="A457" s="1" t="s">
        <v>518</v>
      </c>
      <c r="B457" s="51" t="s">
        <v>781</v>
      </c>
      <c r="C457" s="51" t="s">
        <v>781</v>
      </c>
    </row>
    <row r="458" spans="1:3" x14ac:dyDescent="0.25">
      <c r="A458" s="1" t="s">
        <v>520</v>
      </c>
      <c r="B458" s="51" t="s">
        <v>781</v>
      </c>
      <c r="C458" s="51" t="s">
        <v>781</v>
      </c>
    </row>
    <row r="459" spans="1:3" x14ac:dyDescent="0.25">
      <c r="A459" s="1" t="s">
        <v>544</v>
      </c>
      <c r="B459" s="51" t="s">
        <v>781</v>
      </c>
      <c r="C459" s="51" t="s">
        <v>781</v>
      </c>
    </row>
    <row r="460" spans="1:3" x14ac:dyDescent="0.25">
      <c r="A460" s="1" t="s">
        <v>98</v>
      </c>
      <c r="B460" s="51" t="s">
        <v>781</v>
      </c>
      <c r="C460" s="51" t="s">
        <v>781</v>
      </c>
    </row>
    <row r="461" spans="1:3" x14ac:dyDescent="0.25">
      <c r="A461" s="1" t="s">
        <v>115</v>
      </c>
      <c r="B461" s="51" t="s">
        <v>781</v>
      </c>
      <c r="C461" s="51" t="s">
        <v>781</v>
      </c>
    </row>
    <row r="462" spans="1:3" x14ac:dyDescent="0.25">
      <c r="A462" s="1" t="s">
        <v>129</v>
      </c>
      <c r="B462" s="51" t="s">
        <v>781</v>
      </c>
      <c r="C462" s="51" t="s">
        <v>781</v>
      </c>
    </row>
    <row r="463" spans="1:3" x14ac:dyDescent="0.25">
      <c r="A463" s="1" t="s">
        <v>130</v>
      </c>
      <c r="B463" s="51" t="s">
        <v>781</v>
      </c>
      <c r="C463" s="51" t="s">
        <v>781</v>
      </c>
    </row>
    <row r="464" spans="1:3" x14ac:dyDescent="0.25">
      <c r="A464" s="1" t="s">
        <v>151</v>
      </c>
      <c r="B464" s="51" t="s">
        <v>781</v>
      </c>
      <c r="C464" s="51" t="s">
        <v>781</v>
      </c>
    </row>
    <row r="465" spans="1:3" x14ac:dyDescent="0.25">
      <c r="A465" s="1" t="s">
        <v>160</v>
      </c>
      <c r="B465" s="51" t="s">
        <v>781</v>
      </c>
      <c r="C465" s="51" t="s">
        <v>781</v>
      </c>
    </row>
    <row r="466" spans="1:3" x14ac:dyDescent="0.25">
      <c r="A466" s="1" t="s">
        <v>162</v>
      </c>
      <c r="B466" s="51" t="s">
        <v>781</v>
      </c>
      <c r="C466" s="51" t="s">
        <v>781</v>
      </c>
    </row>
    <row r="467" spans="1:3" x14ac:dyDescent="0.25">
      <c r="A467" s="1" t="s">
        <v>206</v>
      </c>
      <c r="B467" s="51" t="s">
        <v>781</v>
      </c>
      <c r="C467" s="51" t="s">
        <v>781</v>
      </c>
    </row>
    <row r="468" spans="1:3" x14ac:dyDescent="0.25">
      <c r="A468" s="1" t="s">
        <v>209</v>
      </c>
      <c r="B468" s="51" t="s">
        <v>781</v>
      </c>
      <c r="C468" s="51" t="s">
        <v>781</v>
      </c>
    </row>
    <row r="469" spans="1:3" x14ac:dyDescent="0.25">
      <c r="A469" s="1" t="s">
        <v>213</v>
      </c>
      <c r="B469" s="51" t="s">
        <v>781</v>
      </c>
      <c r="C469" s="51" t="s">
        <v>781</v>
      </c>
    </row>
    <row r="470" spans="1:3" x14ac:dyDescent="0.25">
      <c r="A470" s="1" t="s">
        <v>234</v>
      </c>
      <c r="B470" s="51" t="s">
        <v>781</v>
      </c>
      <c r="C470" s="51" t="s">
        <v>781</v>
      </c>
    </row>
    <row r="471" spans="1:3" x14ac:dyDescent="0.25">
      <c r="A471" s="1" t="s">
        <v>267</v>
      </c>
      <c r="B471" s="51" t="s">
        <v>781</v>
      </c>
      <c r="C471" s="51" t="s">
        <v>781</v>
      </c>
    </row>
    <row r="472" spans="1:3" x14ac:dyDescent="0.25">
      <c r="A472" s="1" t="s">
        <v>282</v>
      </c>
      <c r="B472" s="51" t="s">
        <v>781</v>
      </c>
      <c r="C472" s="51" t="s">
        <v>781</v>
      </c>
    </row>
    <row r="473" spans="1:3" x14ac:dyDescent="0.25">
      <c r="A473" s="1" t="s">
        <v>291</v>
      </c>
      <c r="B473" s="51" t="s">
        <v>781</v>
      </c>
      <c r="C473" s="51" t="s">
        <v>781</v>
      </c>
    </row>
    <row r="474" spans="1:3" x14ac:dyDescent="0.25">
      <c r="A474" s="1" t="s">
        <v>303</v>
      </c>
      <c r="B474" s="51" t="s">
        <v>781</v>
      </c>
      <c r="C474" s="51" t="s">
        <v>781</v>
      </c>
    </row>
    <row r="475" spans="1:3" x14ac:dyDescent="0.25">
      <c r="A475" s="1" t="s">
        <v>385</v>
      </c>
      <c r="B475" s="51" t="s">
        <v>781</v>
      </c>
      <c r="C475" s="51" t="s">
        <v>781</v>
      </c>
    </row>
    <row r="476" spans="1:3" x14ac:dyDescent="0.25">
      <c r="A476" s="1" t="s">
        <v>94</v>
      </c>
      <c r="B476" s="51" t="s">
        <v>781</v>
      </c>
      <c r="C476" s="51" t="s">
        <v>781</v>
      </c>
    </row>
    <row r="477" spans="1:3" x14ac:dyDescent="0.25">
      <c r="A477" s="1" t="s">
        <v>108</v>
      </c>
      <c r="B477" s="51" t="s">
        <v>781</v>
      </c>
      <c r="C477" s="51" t="s">
        <v>781</v>
      </c>
    </row>
    <row r="478" spans="1:3" x14ac:dyDescent="0.25">
      <c r="A478" s="1" t="s">
        <v>133</v>
      </c>
      <c r="B478" s="51" t="s">
        <v>781</v>
      </c>
      <c r="C478" s="51" t="s">
        <v>781</v>
      </c>
    </row>
    <row r="479" spans="1:3" x14ac:dyDescent="0.25">
      <c r="A479" s="1" t="s">
        <v>135</v>
      </c>
      <c r="B479" s="51" t="s">
        <v>781</v>
      </c>
      <c r="C479" s="51" t="s">
        <v>781</v>
      </c>
    </row>
    <row r="480" spans="1:3" x14ac:dyDescent="0.25">
      <c r="A480" s="1" t="s">
        <v>235</v>
      </c>
      <c r="B480" s="51" t="s">
        <v>781</v>
      </c>
      <c r="C480" s="51" t="s">
        <v>781</v>
      </c>
    </row>
    <row r="481" spans="1:3" x14ac:dyDescent="0.25">
      <c r="A481" s="1" t="s">
        <v>241</v>
      </c>
      <c r="B481" s="51" t="s">
        <v>781</v>
      </c>
      <c r="C481" s="51" t="s">
        <v>781</v>
      </c>
    </row>
    <row r="482" spans="1:3" x14ac:dyDescent="0.25">
      <c r="A482" s="1" t="s">
        <v>274</v>
      </c>
      <c r="B482" s="51" t="s">
        <v>781</v>
      </c>
      <c r="C482" s="51" t="s">
        <v>781</v>
      </c>
    </row>
    <row r="483" spans="1:3" x14ac:dyDescent="0.25">
      <c r="A483" s="1" t="s">
        <v>287</v>
      </c>
      <c r="B483" s="51" t="s">
        <v>781</v>
      </c>
      <c r="C483" s="51" t="s">
        <v>781</v>
      </c>
    </row>
    <row r="484" spans="1:3" x14ac:dyDescent="0.25">
      <c r="A484" s="1" t="s">
        <v>399</v>
      </c>
      <c r="B484" s="51" t="s">
        <v>781</v>
      </c>
      <c r="C484" s="51" t="s">
        <v>781</v>
      </c>
    </row>
    <row r="485" spans="1:3" x14ac:dyDescent="0.25">
      <c r="A485" s="1" t="s">
        <v>429</v>
      </c>
      <c r="B485" s="51" t="s">
        <v>781</v>
      </c>
      <c r="C485" s="51" t="s">
        <v>781</v>
      </c>
    </row>
    <row r="486" spans="1:3" x14ac:dyDescent="0.25">
      <c r="A486" s="1" t="s">
        <v>434</v>
      </c>
      <c r="B486" s="51" t="s">
        <v>781</v>
      </c>
      <c r="C486" s="51" t="s">
        <v>781</v>
      </c>
    </row>
    <row r="487" spans="1:3" x14ac:dyDescent="0.25">
      <c r="A487" s="1" t="s">
        <v>446</v>
      </c>
      <c r="B487" s="51" t="s">
        <v>781</v>
      </c>
      <c r="C487" s="51" t="s">
        <v>781</v>
      </c>
    </row>
    <row r="488" spans="1:3" x14ac:dyDescent="0.25">
      <c r="A488" s="1" t="s">
        <v>470</v>
      </c>
      <c r="B488" s="51" t="s">
        <v>781</v>
      </c>
      <c r="C488" s="51" t="s">
        <v>781</v>
      </c>
    </row>
    <row r="489" spans="1:3" x14ac:dyDescent="0.25">
      <c r="A489" s="1" t="s">
        <v>471</v>
      </c>
      <c r="B489" s="51" t="s">
        <v>781</v>
      </c>
      <c r="C489" s="51" t="s">
        <v>781</v>
      </c>
    </row>
    <row r="490" spans="1:3" x14ac:dyDescent="0.25">
      <c r="A490" s="1" t="s">
        <v>499</v>
      </c>
      <c r="B490" s="51" t="s">
        <v>781</v>
      </c>
      <c r="C490" s="51" t="s">
        <v>781</v>
      </c>
    </row>
    <row r="491" spans="1:3" x14ac:dyDescent="0.25">
      <c r="A491" s="1" t="s">
        <v>528</v>
      </c>
      <c r="B491" s="51" t="s">
        <v>781</v>
      </c>
      <c r="C491" s="51" t="s">
        <v>781</v>
      </c>
    </row>
    <row r="492" spans="1:3" x14ac:dyDescent="0.25">
      <c r="A492" s="1" t="s">
        <v>534</v>
      </c>
      <c r="B492" s="51" t="s">
        <v>781</v>
      </c>
      <c r="C492" s="51" t="s">
        <v>781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2014-15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2015-05-17T23:31:47Z</dcterms:created>
  <dcterms:modified xsi:type="dcterms:W3CDTF">2016-02-21T06:58:35Z</dcterms:modified>
</cp:coreProperties>
</file>