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2-400\Downloads\0321_김우주_시스템테이블플로우차트_0.1\"/>
    </mc:Choice>
  </mc:AlternateContent>
  <bookViews>
    <workbookView xWindow="0" yWindow="0" windowWidth="38400" windowHeight="17770"/>
  </bookViews>
  <sheets>
    <sheet name="Character_Master" sheetId="9" r:id="rId1"/>
    <sheet name="Condition_Master" sheetId="2" r:id="rId2"/>
    <sheet name="Item_Master" sheetId="8" r:id="rId3"/>
    <sheet name="Build_Master" sheetId="5" r:id="rId4"/>
    <sheet name="String_Master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0" l="1"/>
  <c r="D21" i="10" s="1"/>
  <c r="C20" i="10"/>
  <c r="D20" i="10" s="1"/>
  <c r="C19" i="10"/>
  <c r="D19" i="10" s="1"/>
  <c r="C18" i="10"/>
  <c r="D18" i="10" s="1"/>
  <c r="C17" i="10"/>
  <c r="D17" i="10" s="1"/>
  <c r="C16" i="10"/>
  <c r="D16" i="10" s="1"/>
  <c r="C15" i="10"/>
  <c r="D15" i="10" s="1"/>
  <c r="C14" i="10"/>
  <c r="D14" i="10" s="1"/>
  <c r="C13" i="10"/>
  <c r="D13" i="10" s="1"/>
  <c r="C12" i="10"/>
  <c r="D12" i="10" s="1"/>
  <c r="C11" i="10"/>
  <c r="D11" i="10" s="1"/>
  <c r="C10" i="10"/>
  <c r="D10" i="10" s="1"/>
  <c r="C9" i="10"/>
  <c r="D9" i="10" s="1"/>
  <c r="C8" i="10"/>
  <c r="D8" i="10" s="1"/>
  <c r="C7" i="10"/>
  <c r="D7" i="10" s="1"/>
  <c r="C6" i="10"/>
  <c r="D6" i="10" s="1"/>
  <c r="C5" i="10"/>
  <c r="D5" i="10" s="1"/>
  <c r="C4" i="10"/>
  <c r="D4" i="10" s="1"/>
  <c r="E4" i="8"/>
  <c r="E3" i="8"/>
  <c r="C7" i="2"/>
  <c r="D7" i="2" s="1"/>
  <c r="C2" i="2"/>
  <c r="D2" i="2" s="1"/>
  <c r="C3" i="2"/>
  <c r="D3" i="2" s="1"/>
  <c r="C6" i="2"/>
  <c r="D6" i="2" s="1"/>
  <c r="C5" i="2"/>
  <c r="D5" i="2" s="1"/>
  <c r="C4" i="2"/>
  <c r="D4" i="2" s="1"/>
  <c r="AA34" i="9"/>
  <c r="X34" i="9"/>
  <c r="M34" i="9"/>
  <c r="AA33" i="9"/>
  <c r="X33" i="9"/>
  <c r="O33" i="9"/>
  <c r="AA32" i="9"/>
  <c r="X32" i="9"/>
  <c r="O32" i="9"/>
  <c r="AA30" i="9"/>
  <c r="AA27" i="9"/>
  <c r="X27" i="9"/>
  <c r="M27" i="9"/>
  <c r="AA26" i="9"/>
  <c r="X26" i="9"/>
  <c r="O26" i="9"/>
  <c r="AA25" i="9"/>
  <c r="X25" i="9"/>
  <c r="O25" i="9"/>
  <c r="AA23" i="9"/>
  <c r="AA20" i="9"/>
  <c r="X20" i="9"/>
  <c r="M20" i="9"/>
  <c r="AA19" i="9"/>
  <c r="X19" i="9"/>
  <c r="O19" i="9"/>
  <c r="AA18" i="9"/>
  <c r="X18" i="9"/>
  <c r="O18" i="9"/>
  <c r="AA16" i="9"/>
  <c r="AA13" i="9"/>
  <c r="X13" i="9"/>
  <c r="M13" i="9"/>
  <c r="AA12" i="9"/>
  <c r="X12" i="9"/>
  <c r="O12" i="9"/>
  <c r="AA11" i="9"/>
  <c r="X11" i="9"/>
  <c r="O11" i="9"/>
  <c r="AA9" i="9"/>
  <c r="AA6" i="9"/>
  <c r="X6" i="9"/>
  <c r="M6" i="9"/>
  <c r="AA5" i="9"/>
  <c r="X5" i="9"/>
  <c r="O5" i="9"/>
  <c r="AA4" i="9"/>
  <c r="X4" i="9"/>
  <c r="O4" i="9"/>
  <c r="AA2" i="9"/>
  <c r="C3" i="10" l="1"/>
  <c r="D3" i="10" s="1"/>
  <c r="C2" i="10"/>
  <c r="D2" i="10" s="1"/>
  <c r="R7" i="2"/>
  <c r="R6" i="2"/>
  <c r="R4" i="2"/>
  <c r="F2" i="5"/>
  <c r="K7" i="2"/>
  <c r="K6" i="2"/>
  <c r="K4" i="2"/>
</calcChain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NPC_Type
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플레이어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캐릭터
</t>
        </r>
        <r>
          <rPr>
            <sz val="9"/>
            <color indexed="81"/>
            <rFont val="Tahoma"/>
            <family val="2"/>
          </rPr>
          <t>2. NPC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Scout_Type
</t>
        </r>
        <r>
          <rPr>
            <sz val="9"/>
            <color indexed="81"/>
            <rFont val="Tahoma"/>
            <family val="2"/>
          </rPr>
          <t>NPC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영입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불가능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영입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Stat_Type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무관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Stat_Basic_Value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Routine_Type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Routine_Value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Routine_Goal_Type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Routine_Goal_Value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Routine_Goal_Type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Routine_Goal_Type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Routine_Goal_Type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Routine_Reset_Type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HP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스테미나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 xml:space="preserve">Routine_Reset_Value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Routine_Reset_Type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Routine_Delay_Type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Routine_Delay_Value
</t>
        </r>
        <r>
          <rPr>
            <sz val="9"/>
            <color indexed="81"/>
            <rFont val="Tahoma"/>
            <family val="2"/>
          </rPr>
          <t>Routine_Delay_Type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Routine_Plus_Delay_Type
</t>
        </r>
        <r>
          <rPr>
            <sz val="9"/>
            <color indexed="81"/>
            <rFont val="Tahoma"/>
            <family val="2"/>
          </rPr>
          <t>Routine_Delay_Type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스테미나가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 xml:space="preserve">Routine_Plus_Delay_Value
</t>
        </r>
        <r>
          <rPr>
            <sz val="9"/>
            <color indexed="81"/>
            <rFont val="Tahoma"/>
            <family val="2"/>
          </rPr>
          <t>Routine_Plus_Delay_Type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Routine_Delay_Value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Routine_Repeat_Value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Tahoma"/>
            <family val="2"/>
          </rPr>
          <t xml:space="preserve">
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 xml:space="preserve">Condition_Limit_Type_1
</t>
        </r>
        <r>
          <rPr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같음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Condition_Limit_Value_1
</t>
        </r>
        <r>
          <rPr>
            <sz val="9"/>
            <color indexed="81"/>
            <rFont val="Tahoma"/>
            <family val="2"/>
          </rPr>
          <t>Condition_Limit_Type_1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Condition_Limit_Type_1
</t>
        </r>
        <r>
          <rPr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같음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 xml:space="preserve">Condition_Limit_Value_1
</t>
        </r>
        <r>
          <rPr>
            <sz val="9"/>
            <color indexed="81"/>
            <rFont val="Tahoma"/>
            <family val="2"/>
          </rPr>
          <t>Condition_Limit_Type_2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Character_Master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>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Stat_Type
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생존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무관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Routine_Type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즉시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Routine_Value
</t>
        </r>
        <r>
          <rPr>
            <sz val="9"/>
            <color indexed="81"/>
            <rFont val="돋움"/>
            <family val="3"/>
            <charset val="129"/>
          </rPr>
          <t>스텟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Buff_Overlap_Type
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가능여부를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불가능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동시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Routine_Goal_Type_1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 xml:space="preserve">Routine_Goal_Value_1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Routine_Goal_Type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Routine_Goal_Type_1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Routine_Goal_Type_1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Routine_Goal_Type_1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Routine_Goal_Type_2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 xml:space="preserve">Routine_Goal_Value_2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Routine_Goal_Type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Routine_Goal_Type_2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 
Routine_Goal_Type_2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Build_Master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Build_Group_Code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>Routine_Goal_Type_2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Item_Group_Code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Routine_Delay_Type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딜레이의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딜레이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Routine_Delay_Value
</t>
        </r>
        <r>
          <rPr>
            <sz val="9"/>
            <color indexed="81"/>
            <rFont val="Tahoma"/>
            <family val="2"/>
          </rPr>
          <t>Routine_Delay_Type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루틴이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시작되기까지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Routine_Repeat_Value
</t>
        </r>
        <r>
          <rPr>
            <sz val="9"/>
            <color indexed="81"/>
            <rFont val="Tahoma"/>
            <family val="2"/>
          </rPr>
          <t>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
Routine_Type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
(10</t>
        </r>
        <r>
          <rPr>
            <sz val="9"/>
            <color indexed="81"/>
            <rFont val="돋움"/>
            <family val="3"/>
            <charset val="129"/>
          </rPr>
          <t>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>.)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Tahoma"/>
            <family val="2"/>
          </rPr>
          <t xml:space="preserve">
Stat_Type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0: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 xml:space="preserve">Condition_Limit_Type
</t>
        </r>
        <r>
          <rPr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스텟이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같음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>)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 xml:space="preserve">Condition_Limit_Value
</t>
        </r>
        <r>
          <rPr>
            <sz val="9"/>
            <color indexed="81"/>
            <rFont val="Tahoma"/>
            <family val="2"/>
          </rPr>
          <t>Condition_Limit_Type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Condition_Value
</t>
        </r>
        <r>
          <rPr>
            <sz val="9"/>
            <color indexed="81"/>
            <rFont val="Tahoma"/>
            <family val="2"/>
          </rPr>
          <t>Condition_Add_Type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Buff_Stat_Type
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스텟의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Character_Master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>Stat_Code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Item_Main_Type
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재료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음식</t>
        </r>
        <r>
          <rPr>
            <sz val="9"/>
            <color indexed="81"/>
            <rFont val="Tahoma"/>
            <family val="2"/>
          </rPr>
          <t xml:space="preserve">
3. </t>
        </r>
        <r>
          <rPr>
            <sz val="9"/>
            <color indexed="81"/>
            <rFont val="돋움"/>
            <family val="3"/>
            <charset val="129"/>
          </rPr>
          <t>음료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Item_Sub_Type
</t>
        </r>
        <r>
          <rPr>
            <sz val="9"/>
            <color indexed="81"/>
            <rFont val="돋움"/>
            <family val="3"/>
            <charset val="129"/>
          </rPr>
          <t>아이템이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더한다</t>
        </r>
        <r>
          <rPr>
            <sz val="9"/>
            <color indexed="81"/>
            <rFont val="Tahoma"/>
            <family val="2"/>
          </rPr>
          <t xml:space="preserve">.)
2: </t>
        </r>
        <r>
          <rPr>
            <sz val="9"/>
            <color indexed="81"/>
            <rFont val="돋움"/>
            <family val="3"/>
            <charset val="129"/>
          </rPr>
          <t>디버프형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아이템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뺀다</t>
        </r>
        <r>
          <rPr>
            <sz val="9"/>
            <color indexed="81"/>
            <rFont val="Tahoma"/>
            <family val="2"/>
          </rPr>
          <t>.)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Item_Value
</t>
        </r>
        <r>
          <rPr>
            <sz val="9"/>
            <color indexed="81"/>
            <rFont val="돋움"/>
            <family val="3"/>
            <charset val="129"/>
          </rPr>
          <t>버프의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Build_Main_Type
</t>
        </r>
        <r>
          <rPr>
            <sz val="9"/>
            <color indexed="81"/>
            <rFont val="돋움"/>
            <family val="3"/>
            <charset val="129"/>
          </rPr>
          <t>건축물의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주타입을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 xml:space="preserve">온도유지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식량생산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Item_Need_Type</t>
        </r>
        <r>
          <rPr>
            <sz val="9"/>
            <color indexed="81"/>
            <rFont val="돋움"/>
            <family val="3"/>
            <charset val="129"/>
          </rPr>
          <t xml:space="preserve">
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Item_Master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Item_Code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>.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Item_Need_Value
</t>
        </r>
        <r>
          <rPr>
            <sz val="9"/>
            <color indexed="81"/>
            <rFont val="돋움"/>
            <family val="3"/>
            <charset val="129"/>
          </rPr>
          <t>건축에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갯수를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Character type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Character_Master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Character_Code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>벤자민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주인공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엠마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친누나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루이스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옆집친구</t>
        </r>
        <r>
          <rPr>
            <sz val="9"/>
            <color indexed="81"/>
            <rFont val="Tahoma"/>
            <family val="2"/>
          </rPr>
          <t>1)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올리비아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옆집친구</t>
        </r>
        <r>
          <rPr>
            <sz val="9"/>
            <color indexed="81"/>
            <rFont val="Tahoma"/>
            <family val="2"/>
          </rPr>
          <t>2)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>브레이든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옆집친구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의형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Function_Type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종류를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의미한다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적용됨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참조하는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부여받았을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Function_Value
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나타낸다</t>
        </r>
        <r>
          <rPr>
            <sz val="9"/>
            <color indexed="81"/>
            <rFont val="Tahoma"/>
            <family val="2"/>
          </rPr>
          <t>.
Function_Type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Condition_Master </t>
        </r>
        <r>
          <rPr>
            <sz val="9"/>
            <color indexed="81"/>
            <rFont val="돋움"/>
            <family val="3"/>
            <charset val="129"/>
          </rPr>
          <t>테이블의</t>
        </r>
        <r>
          <rPr>
            <sz val="9"/>
            <color indexed="81"/>
            <rFont val="Tahoma"/>
            <family val="2"/>
          </rPr>
          <t xml:space="preserve"> Condition_Code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참조한다</t>
        </r>
        <r>
          <rPr>
            <sz val="9"/>
            <color indexed="81"/>
            <rFont val="Tahoma"/>
            <family val="2"/>
          </rPr>
          <t xml:space="preserve">.
1: </t>
        </r>
        <r>
          <rPr>
            <sz val="9"/>
            <color indexed="81"/>
            <rFont val="돋움"/>
            <family val="3"/>
            <charset val="129"/>
          </rPr>
          <t xml:space="preserve">사망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배고픔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매우배고픔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목마름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매우목마름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저체온증</t>
        </r>
      </text>
    </comment>
  </commentList>
</comments>
</file>

<file path=xl/sharedStrings.xml><?xml version="1.0" encoding="utf-8"?>
<sst xmlns="http://schemas.openxmlformats.org/spreadsheetml/2006/main" count="204" uniqueCount="95">
  <si>
    <t>체력</t>
    <phoneticPr fontId="1" type="noConversion"/>
  </si>
  <si>
    <t>이동속도</t>
    <phoneticPr fontId="1" type="noConversion"/>
  </si>
  <si>
    <t>Stat_Type</t>
    <phoneticPr fontId="1" type="noConversion"/>
  </si>
  <si>
    <t>Condition_Code</t>
    <phoneticPr fontId="1" type="noConversion"/>
  </si>
  <si>
    <t>사망</t>
    <phoneticPr fontId="1" type="noConversion"/>
  </si>
  <si>
    <t>목마름</t>
    <phoneticPr fontId="1" type="noConversion"/>
  </si>
  <si>
    <t>수분</t>
    <phoneticPr fontId="1" type="noConversion"/>
  </si>
  <si>
    <t>영양</t>
    <phoneticPr fontId="1" type="noConversion"/>
  </si>
  <si>
    <t>스테미나</t>
    <phoneticPr fontId="1" type="noConversion"/>
  </si>
  <si>
    <t>Item_Group_Code</t>
    <phoneticPr fontId="1" type="noConversion"/>
  </si>
  <si>
    <t>Item_Group_Name</t>
    <phoneticPr fontId="1" type="noConversion"/>
  </si>
  <si>
    <t>재료</t>
    <phoneticPr fontId="1" type="noConversion"/>
  </si>
  <si>
    <t>음식</t>
    <phoneticPr fontId="1" type="noConversion"/>
  </si>
  <si>
    <t>Item_Name</t>
    <phoneticPr fontId="1" type="noConversion"/>
  </si>
  <si>
    <t>아이템사용속도</t>
    <phoneticPr fontId="1" type="noConversion"/>
  </si>
  <si>
    <t>음료</t>
    <phoneticPr fontId="1" type="noConversion"/>
  </si>
  <si>
    <t>나무</t>
    <phoneticPr fontId="1" type="noConversion"/>
  </si>
  <si>
    <t>에너지바</t>
    <phoneticPr fontId="1" type="noConversion"/>
  </si>
  <si>
    <t>콜라</t>
    <phoneticPr fontId="1" type="noConversion"/>
  </si>
  <si>
    <t>Condition_Name</t>
    <phoneticPr fontId="1" type="noConversion"/>
  </si>
  <si>
    <t>체온</t>
    <phoneticPr fontId="1" type="noConversion"/>
  </si>
  <si>
    <t>Item_Value</t>
    <phoneticPr fontId="1" type="noConversion"/>
  </si>
  <si>
    <t>Item_Main_Type</t>
    <phoneticPr fontId="1" type="noConversion"/>
  </si>
  <si>
    <t>Item_Sub_Type</t>
    <phoneticPr fontId="1" type="noConversion"/>
  </si>
  <si>
    <t>저체온증</t>
    <phoneticPr fontId="1" type="noConversion"/>
  </si>
  <si>
    <t>Buff_Overlap_Type</t>
    <phoneticPr fontId="1" type="noConversion"/>
  </si>
  <si>
    <t>Build_Group_Code</t>
    <phoneticPr fontId="1" type="noConversion"/>
  </si>
  <si>
    <t>Build_Group_Name</t>
    <phoneticPr fontId="1" type="noConversion"/>
  </si>
  <si>
    <t>Build_Name</t>
    <phoneticPr fontId="1" type="noConversion"/>
  </si>
  <si>
    <t>Build_Main_Type</t>
    <phoneticPr fontId="1" type="noConversion"/>
  </si>
  <si>
    <t>온도유지</t>
    <phoneticPr fontId="1" type="noConversion"/>
  </si>
  <si>
    <t>모닥불</t>
    <phoneticPr fontId="1" type="noConversion"/>
  </si>
  <si>
    <t>Item_Code</t>
    <phoneticPr fontId="1" type="noConversion"/>
  </si>
  <si>
    <t>Item_Need_Value</t>
    <phoneticPr fontId="1" type="noConversion"/>
  </si>
  <si>
    <t>Build_Code</t>
    <phoneticPr fontId="1" type="noConversion"/>
  </si>
  <si>
    <t>Item_Need_Type</t>
    <phoneticPr fontId="1" type="noConversion"/>
  </si>
  <si>
    <t>Stat_Name</t>
    <phoneticPr fontId="1" type="noConversion"/>
  </si>
  <si>
    <t>엠마</t>
    <phoneticPr fontId="1" type="noConversion"/>
  </si>
  <si>
    <t>친누나</t>
    <phoneticPr fontId="1" type="noConversion"/>
  </si>
  <si>
    <t>Routine_Plus_Delay_Type</t>
    <phoneticPr fontId="1" type="noConversion"/>
  </si>
  <si>
    <t>Routine_Plus_Delay_Value</t>
    <phoneticPr fontId="1" type="noConversion"/>
  </si>
  <si>
    <t>Routine_Type</t>
    <phoneticPr fontId="1" type="noConversion"/>
  </si>
  <si>
    <t>Routine_Value</t>
    <phoneticPr fontId="1" type="noConversion"/>
  </si>
  <si>
    <t>Routine_Goal_Type</t>
    <phoneticPr fontId="1" type="noConversion"/>
  </si>
  <si>
    <t>Routine_Reset_Value</t>
    <phoneticPr fontId="1" type="noConversion"/>
  </si>
  <si>
    <t>Routine_Delay_Type</t>
    <phoneticPr fontId="1" type="noConversion"/>
  </si>
  <si>
    <t>Routine_Delay_Value</t>
    <phoneticPr fontId="1" type="noConversion"/>
  </si>
  <si>
    <t>Routine_Repeat_Value</t>
    <phoneticPr fontId="1" type="noConversion"/>
  </si>
  <si>
    <t>Routine_Goal_Value</t>
    <phoneticPr fontId="1" type="noConversion"/>
  </si>
  <si>
    <t>Routine_Type</t>
    <phoneticPr fontId="1" type="noConversion"/>
  </si>
  <si>
    <t>Routine_Goal_Value_1</t>
    <phoneticPr fontId="1" type="noConversion"/>
  </si>
  <si>
    <t>Routine_Goal_Value_2</t>
    <phoneticPr fontId="1" type="noConversion"/>
  </si>
  <si>
    <t>Routine_Delay_Value</t>
    <phoneticPr fontId="1" type="noConversion"/>
  </si>
  <si>
    <t>Routine_Goal_Type_1</t>
    <phoneticPr fontId="1" type="noConversion"/>
  </si>
  <si>
    <t>Routine_Goal_Type_2</t>
    <phoneticPr fontId="1" type="noConversion"/>
  </si>
  <si>
    <t>루이스</t>
    <phoneticPr fontId="1" type="noConversion"/>
  </si>
  <si>
    <t>올리비아</t>
    <phoneticPr fontId="1" type="noConversion"/>
  </si>
  <si>
    <t>브레이든</t>
    <phoneticPr fontId="1" type="noConversion"/>
  </si>
  <si>
    <t>옆집친구1의형</t>
    <phoneticPr fontId="1" type="noConversion"/>
  </si>
  <si>
    <t>매우배고픔</t>
    <phoneticPr fontId="1" type="noConversion"/>
  </si>
  <si>
    <t>매우목마름</t>
    <phoneticPr fontId="1" type="noConversion"/>
  </si>
  <si>
    <t>Condition_Limit_Value_1</t>
    <phoneticPr fontId="1" type="noConversion"/>
  </si>
  <si>
    <t>Condition_Add_Type</t>
    <phoneticPr fontId="1" type="noConversion"/>
  </si>
  <si>
    <t>Condition_Limit_Type_1</t>
    <phoneticPr fontId="1" type="noConversion"/>
  </si>
  <si>
    <t>Condition_Value_1</t>
    <phoneticPr fontId="1" type="noConversion"/>
  </si>
  <si>
    <t>Condition_Limit_Type_2</t>
    <phoneticPr fontId="1" type="noConversion"/>
  </si>
  <si>
    <t>Condition_Limit_Value_2</t>
    <phoneticPr fontId="1" type="noConversion"/>
  </si>
  <si>
    <t>Condition_Value_2</t>
    <phoneticPr fontId="1" type="noConversion"/>
  </si>
  <si>
    <t>배고픔</t>
    <phoneticPr fontId="1" type="noConversion"/>
  </si>
  <si>
    <t>Condition_Limit_Type</t>
    <phoneticPr fontId="1" type="noConversion"/>
  </si>
  <si>
    <t>Condition_Limit_Value</t>
    <phoneticPr fontId="1" type="noConversion"/>
  </si>
  <si>
    <t>Condition_Value</t>
    <phoneticPr fontId="1" type="noConversion"/>
  </si>
  <si>
    <t>String_Code</t>
    <phoneticPr fontId="1" type="noConversion"/>
  </si>
  <si>
    <t>KOR</t>
    <phoneticPr fontId="1" type="noConversion"/>
  </si>
  <si>
    <t>Character_Code</t>
    <phoneticPr fontId="1" type="noConversion"/>
  </si>
  <si>
    <t>Char_Name</t>
    <phoneticPr fontId="1" type="noConversion"/>
  </si>
  <si>
    <t>Char_Relation</t>
    <phoneticPr fontId="1" type="noConversion"/>
  </si>
  <si>
    <t>Char_Type</t>
    <phoneticPr fontId="1" type="noConversion"/>
  </si>
  <si>
    <t>벤자민</t>
    <phoneticPr fontId="1" type="noConversion"/>
  </si>
  <si>
    <t>주인공</t>
    <phoneticPr fontId="1" type="noConversion"/>
  </si>
  <si>
    <t>Character_type</t>
    <phoneticPr fontId="1" type="noConversion"/>
  </si>
  <si>
    <t>Function_Type</t>
    <phoneticPr fontId="1" type="noConversion"/>
  </si>
  <si>
    <t>Function_Value</t>
    <phoneticPr fontId="1" type="noConversion"/>
  </si>
  <si>
    <t>옆집친구2</t>
    <phoneticPr fontId="1" type="noConversion"/>
  </si>
  <si>
    <t>옆집친구1</t>
    <phoneticPr fontId="1" type="noConversion"/>
  </si>
  <si>
    <t>Buff_Stat_Type</t>
    <phoneticPr fontId="1" type="noConversion"/>
  </si>
  <si>
    <t>배고파서 쓰러질 것 같아…</t>
    <phoneticPr fontId="1" type="noConversion"/>
  </si>
  <si>
    <t>목이 말라…</t>
    <phoneticPr fontId="1" type="noConversion"/>
  </si>
  <si>
    <t>배가 좀 고픈 것 같은데…</t>
    <phoneticPr fontId="1" type="noConversion"/>
  </si>
  <si>
    <t>목이 타들어 가는 것 같아…</t>
    <phoneticPr fontId="1" type="noConversion"/>
  </si>
  <si>
    <t>Scout_Type</t>
    <phoneticPr fontId="1" type="noConversion"/>
  </si>
  <si>
    <t>Stat_Code</t>
    <phoneticPr fontId="1" type="noConversion"/>
  </si>
  <si>
    <t>Stat_Basic_Value</t>
    <phoneticPr fontId="1" type="noConversion"/>
  </si>
  <si>
    <t>Routine_Value</t>
    <phoneticPr fontId="1" type="noConversion"/>
  </si>
  <si>
    <t>Routine_Reset_Type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</si>
</sst>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"/>
  <sheetViews>
    <sheetView tabSelected="1" zoomScaleNormal="100" workbookViewId="0">
      <selection activeCell="G41" sqref="G41"/>
    </sheetView>
  </sheetViews>
  <sheetFormatPr defaultColWidth="9" defaultRowHeight="17" x14ac:dyDescent="0.45"/>
  <cols>
    <col min="1" max="1" width="16.08203125" style="5" bestFit="1" customWidth="1"/>
    <col min="2" max="2" width="12" style="5" bestFit="1" customWidth="1"/>
    <col min="3" max="3" width="14.25" style="5" bestFit="1" customWidth="1"/>
    <col min="4" max="5" width="10.83203125" style="5" bestFit="1" customWidth="1"/>
    <col min="6" max="6" width="10.5" style="4" bestFit="1" customWidth="1"/>
    <col min="7" max="7" width="15.08203125" style="2" bestFit="1" customWidth="1"/>
    <col min="8" max="8" width="10.25" style="2" bestFit="1" customWidth="1"/>
    <col min="9" max="9" width="16.75" style="2" bestFit="1" customWidth="1"/>
    <col min="10" max="10" width="14" style="2" bestFit="1" customWidth="1"/>
    <col min="11" max="11" width="14.58203125" style="2" bestFit="1" customWidth="1"/>
    <col min="12" max="12" width="19.25" style="2" bestFit="1" customWidth="1"/>
    <col min="13" max="13" width="20" style="2" bestFit="1" customWidth="1"/>
    <col min="14" max="14" width="20.25" style="2" bestFit="1" customWidth="1"/>
    <col min="15" max="15" width="20.83203125" style="2" bestFit="1" customWidth="1"/>
    <col min="16" max="16" width="20.25" style="2" bestFit="1" customWidth="1"/>
    <col min="17" max="17" width="20.83203125" style="2" bestFit="1" customWidth="1"/>
    <col min="18" max="18" width="25.08203125" style="2" bestFit="1" customWidth="1"/>
    <col min="19" max="19" width="25.75" style="2" bestFit="1" customWidth="1"/>
    <col min="20" max="20" width="22.25" style="2" bestFit="1" customWidth="1"/>
    <col min="21" max="21" width="20.75" style="2" bestFit="1" customWidth="1"/>
    <col min="22" max="22" width="23.83203125" style="2" bestFit="1" customWidth="1"/>
    <col min="23" max="23" width="24.5" style="2" bestFit="1" customWidth="1"/>
    <col min="24" max="24" width="18.75" style="2" bestFit="1" customWidth="1"/>
    <col min="25" max="25" width="23.83203125" style="2" bestFit="1" customWidth="1"/>
    <col min="26" max="26" width="24.5" style="2" bestFit="1" customWidth="1"/>
    <col min="27" max="27" width="18.75" style="2" bestFit="1" customWidth="1"/>
    <col min="28" max="16384" width="9" style="2"/>
  </cols>
  <sheetData>
    <row r="1" spans="1:27" s="1" customFormat="1" x14ac:dyDescent="0.45">
      <c r="A1" s="1" t="s">
        <v>74</v>
      </c>
      <c r="B1" s="1" t="s">
        <v>75</v>
      </c>
      <c r="C1" s="1" t="s">
        <v>76</v>
      </c>
      <c r="D1" s="1" t="s">
        <v>77</v>
      </c>
      <c r="E1" s="1" t="s">
        <v>90</v>
      </c>
      <c r="F1" s="3" t="s">
        <v>91</v>
      </c>
      <c r="G1" s="1" t="s">
        <v>36</v>
      </c>
      <c r="H1" s="1" t="s">
        <v>2</v>
      </c>
      <c r="I1" s="1" t="s">
        <v>92</v>
      </c>
      <c r="J1" s="1" t="s">
        <v>41</v>
      </c>
      <c r="K1" s="1" t="s">
        <v>93</v>
      </c>
      <c r="L1" s="1" t="s">
        <v>43</v>
      </c>
      <c r="M1" s="1" t="s">
        <v>48</v>
      </c>
      <c r="N1" s="1" t="s">
        <v>94</v>
      </c>
      <c r="O1" s="1" t="s">
        <v>44</v>
      </c>
      <c r="P1" s="1" t="s">
        <v>45</v>
      </c>
      <c r="Q1" s="1" t="s">
        <v>46</v>
      </c>
      <c r="R1" s="1" t="s">
        <v>39</v>
      </c>
      <c r="S1" s="1" t="s">
        <v>40</v>
      </c>
      <c r="T1" s="1" t="s">
        <v>47</v>
      </c>
      <c r="U1" s="1" t="s">
        <v>62</v>
      </c>
      <c r="V1" s="1" t="s">
        <v>63</v>
      </c>
      <c r="W1" s="1" t="s">
        <v>61</v>
      </c>
      <c r="X1" s="1" t="s">
        <v>64</v>
      </c>
      <c r="Y1" s="1" t="s">
        <v>65</v>
      </c>
      <c r="Z1" s="1" t="s">
        <v>66</v>
      </c>
      <c r="AA1" s="1" t="s">
        <v>67</v>
      </c>
    </row>
    <row r="2" spans="1:27" x14ac:dyDescent="0.45">
      <c r="A2" s="5">
        <v>1</v>
      </c>
      <c r="B2" s="5" t="s">
        <v>78</v>
      </c>
      <c r="C2" s="5" t="s">
        <v>79</v>
      </c>
      <c r="D2" s="5">
        <v>1</v>
      </c>
      <c r="E2" s="5">
        <v>0</v>
      </c>
      <c r="F2" s="4">
        <v>1</v>
      </c>
      <c r="G2" s="2" t="s">
        <v>0</v>
      </c>
      <c r="H2" s="2">
        <v>1</v>
      </c>
      <c r="I2" s="2">
        <v>100</v>
      </c>
      <c r="J2" s="2">
        <v>1</v>
      </c>
      <c r="K2" s="2">
        <v>2</v>
      </c>
      <c r="L2" s="2">
        <v>1</v>
      </c>
      <c r="M2" s="2">
        <v>100</v>
      </c>
      <c r="N2" s="2">
        <v>1</v>
      </c>
      <c r="O2" s="2">
        <v>0</v>
      </c>
      <c r="P2" s="2">
        <v>1</v>
      </c>
      <c r="Q2" s="2">
        <v>50</v>
      </c>
      <c r="R2" s="2">
        <v>0</v>
      </c>
      <c r="S2" s="2">
        <v>0</v>
      </c>
      <c r="T2" s="2">
        <v>70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6">
        <f>INDEX(Condition_Master!$A:$B,MATCH("사망",Condition_Master!$B:$B,0),1)</f>
        <v>1</v>
      </c>
    </row>
    <row r="3" spans="1:27" x14ac:dyDescent="0.45">
      <c r="A3" s="5">
        <v>1</v>
      </c>
      <c r="B3" s="5" t="s">
        <v>78</v>
      </c>
      <c r="C3" s="5" t="s">
        <v>79</v>
      </c>
      <c r="D3" s="5">
        <v>1</v>
      </c>
      <c r="E3" s="5">
        <v>0</v>
      </c>
      <c r="F3" s="4">
        <v>2</v>
      </c>
      <c r="G3" s="2" t="s">
        <v>8</v>
      </c>
      <c r="H3" s="2">
        <v>1</v>
      </c>
      <c r="I3" s="2">
        <v>100</v>
      </c>
      <c r="J3" s="2">
        <v>1</v>
      </c>
      <c r="K3" s="2">
        <v>10</v>
      </c>
      <c r="L3" s="2">
        <v>1</v>
      </c>
      <c r="M3" s="2">
        <v>100</v>
      </c>
      <c r="N3" s="2">
        <v>2</v>
      </c>
      <c r="O3" s="2">
        <v>0</v>
      </c>
      <c r="P3" s="2">
        <v>1</v>
      </c>
      <c r="Q3" s="2">
        <v>25</v>
      </c>
      <c r="R3" s="2">
        <v>1</v>
      </c>
      <c r="S3" s="2">
        <v>15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45">
      <c r="A4" s="5">
        <v>1</v>
      </c>
      <c r="B4" s="5" t="s">
        <v>78</v>
      </c>
      <c r="C4" s="5" t="s">
        <v>79</v>
      </c>
      <c r="D4" s="5">
        <v>1</v>
      </c>
      <c r="E4" s="5">
        <v>0</v>
      </c>
      <c r="F4" s="4">
        <v>3</v>
      </c>
      <c r="G4" s="2" t="s">
        <v>7</v>
      </c>
      <c r="H4" s="2">
        <v>1</v>
      </c>
      <c r="I4" s="2">
        <v>100</v>
      </c>
      <c r="J4" s="2">
        <v>3</v>
      </c>
      <c r="K4" s="2">
        <v>2</v>
      </c>
      <c r="L4" s="2">
        <v>1</v>
      </c>
      <c r="M4" s="2">
        <v>0</v>
      </c>
      <c r="N4" s="2">
        <v>1</v>
      </c>
      <c r="O4" s="6">
        <f>INDEX(Item_Master!$A:$B,MATCH("음식",Item_Master!$B:$B,0),1)</f>
        <v>102</v>
      </c>
      <c r="P4" s="2">
        <v>1</v>
      </c>
      <c r="Q4" s="2">
        <v>75</v>
      </c>
      <c r="R4" s="2">
        <v>0</v>
      </c>
      <c r="S4" s="2">
        <v>0</v>
      </c>
      <c r="T4" s="2">
        <v>120</v>
      </c>
      <c r="U4" s="2">
        <v>1</v>
      </c>
      <c r="V4" s="2">
        <v>1</v>
      </c>
      <c r="W4" s="2">
        <v>35</v>
      </c>
      <c r="X4" s="6">
        <f>INDEX(Condition_Master!$A:$B,MATCH("매우배고픔",Condition_Master!$B:$B,0),1)</f>
        <v>3</v>
      </c>
      <c r="Y4" s="2">
        <v>1</v>
      </c>
      <c r="Z4" s="2">
        <v>0</v>
      </c>
      <c r="AA4" s="6">
        <f>INDEX(Condition_Master!$A:$B,MATCH("매우배고픔",Condition_Master!$B:$B,0),1)</f>
        <v>3</v>
      </c>
    </row>
    <row r="5" spans="1:27" x14ac:dyDescent="0.45">
      <c r="A5" s="5">
        <v>1</v>
      </c>
      <c r="B5" s="5" t="s">
        <v>78</v>
      </c>
      <c r="C5" s="5" t="s">
        <v>79</v>
      </c>
      <c r="D5" s="5">
        <v>1</v>
      </c>
      <c r="E5" s="5">
        <v>0</v>
      </c>
      <c r="F5" s="4">
        <v>4</v>
      </c>
      <c r="G5" s="2" t="s">
        <v>6</v>
      </c>
      <c r="H5" s="2">
        <v>1</v>
      </c>
      <c r="I5" s="2">
        <v>100</v>
      </c>
      <c r="J5" s="2">
        <v>3</v>
      </c>
      <c r="K5" s="2">
        <v>3</v>
      </c>
      <c r="L5" s="2">
        <v>1</v>
      </c>
      <c r="M5" s="2">
        <v>0</v>
      </c>
      <c r="N5" s="2">
        <v>1</v>
      </c>
      <c r="O5" s="6">
        <f>INDEX(Item_Master!$A:$B,MATCH("음료",Item_Master!$B:$B,0),1)</f>
        <v>103</v>
      </c>
      <c r="P5" s="2">
        <v>1</v>
      </c>
      <c r="Q5" s="2">
        <v>60</v>
      </c>
      <c r="R5" s="2">
        <v>0</v>
      </c>
      <c r="S5" s="2">
        <v>0</v>
      </c>
      <c r="T5" s="2">
        <v>100</v>
      </c>
      <c r="U5" s="2">
        <v>1</v>
      </c>
      <c r="V5" s="2">
        <v>1</v>
      </c>
      <c r="W5" s="2">
        <v>35</v>
      </c>
      <c r="X5" s="6">
        <f>INDEX(Condition_Master!$A:$B,MATCH("매우목마름",Condition_Master!$B:$B,0),1)</f>
        <v>5</v>
      </c>
      <c r="Y5" s="2">
        <v>1</v>
      </c>
      <c r="Z5" s="2">
        <v>0</v>
      </c>
      <c r="AA5" s="6">
        <f>INDEX(Condition_Master!$A:$B,MATCH("매우목마름",Condition_Master!$B:$B,0),1)</f>
        <v>5</v>
      </c>
    </row>
    <row r="6" spans="1:27" x14ac:dyDescent="0.45">
      <c r="A6" s="5">
        <v>1</v>
      </c>
      <c r="B6" s="5" t="s">
        <v>78</v>
      </c>
      <c r="C6" s="5" t="s">
        <v>79</v>
      </c>
      <c r="D6" s="5">
        <v>1</v>
      </c>
      <c r="E6" s="5">
        <v>0</v>
      </c>
      <c r="F6" s="4">
        <v>5</v>
      </c>
      <c r="G6" s="2" t="s">
        <v>20</v>
      </c>
      <c r="H6" s="2">
        <v>1</v>
      </c>
      <c r="I6" s="2">
        <v>100</v>
      </c>
      <c r="J6" s="2">
        <v>3</v>
      </c>
      <c r="K6" s="2">
        <v>2</v>
      </c>
      <c r="L6" s="2">
        <v>2</v>
      </c>
      <c r="M6" s="6">
        <f>INDEX(Build_Master!$A:$B,MATCH("온도유지",Build_Master!$B:$B,0),1)</f>
        <v>1001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1</v>
      </c>
      <c r="W6" s="2">
        <v>35</v>
      </c>
      <c r="X6" s="6">
        <f>INDEX(Condition_Master!$A:$B,MATCH("저체온증",Condition_Master!$B:$B,0),1)</f>
        <v>6</v>
      </c>
      <c r="Y6" s="2">
        <v>1</v>
      </c>
      <c r="Z6" s="2">
        <v>0</v>
      </c>
      <c r="AA6" s="6">
        <f>INDEX(Condition_Master!$A:$B,MATCH("저체온증",Condition_Master!$B:$B,0),1)</f>
        <v>6</v>
      </c>
    </row>
    <row r="7" spans="1:27" x14ac:dyDescent="0.45">
      <c r="A7" s="5">
        <v>1</v>
      </c>
      <c r="B7" s="5" t="s">
        <v>78</v>
      </c>
      <c r="C7" s="5" t="s">
        <v>79</v>
      </c>
      <c r="D7" s="5">
        <v>1</v>
      </c>
      <c r="E7" s="5">
        <v>0</v>
      </c>
      <c r="F7" s="4">
        <v>6</v>
      </c>
      <c r="G7" s="2" t="s">
        <v>1</v>
      </c>
      <c r="H7" s="2">
        <v>2</v>
      </c>
      <c r="I7" s="2">
        <v>50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45">
      <c r="A8" s="5">
        <v>1</v>
      </c>
      <c r="B8" s="5" t="s">
        <v>78</v>
      </c>
      <c r="C8" s="5" t="s">
        <v>79</v>
      </c>
      <c r="D8" s="5">
        <v>1</v>
      </c>
      <c r="E8" s="5">
        <v>0</v>
      </c>
      <c r="F8" s="4">
        <v>7</v>
      </c>
      <c r="G8" s="2" t="s">
        <v>14</v>
      </c>
      <c r="H8" s="2">
        <v>2</v>
      </c>
      <c r="I8" s="2">
        <v>50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x14ac:dyDescent="0.45">
      <c r="A9" s="5">
        <v>2</v>
      </c>
      <c r="B9" s="5" t="s">
        <v>37</v>
      </c>
      <c r="C9" s="5" t="s">
        <v>38</v>
      </c>
      <c r="D9" s="5">
        <v>2</v>
      </c>
      <c r="E9" s="5">
        <v>1</v>
      </c>
      <c r="F9" s="4">
        <v>1</v>
      </c>
      <c r="G9" s="2" t="s">
        <v>0</v>
      </c>
      <c r="H9" s="2">
        <v>1</v>
      </c>
      <c r="I9" s="2">
        <v>100</v>
      </c>
      <c r="J9" s="2">
        <v>1</v>
      </c>
      <c r="K9" s="2">
        <v>2</v>
      </c>
      <c r="L9" s="2">
        <v>1</v>
      </c>
      <c r="M9" s="2">
        <v>100</v>
      </c>
      <c r="N9" s="2">
        <v>1</v>
      </c>
      <c r="O9" s="2">
        <v>0</v>
      </c>
      <c r="P9" s="2">
        <v>1</v>
      </c>
      <c r="Q9" s="2">
        <v>50</v>
      </c>
      <c r="R9" s="2">
        <v>0</v>
      </c>
      <c r="S9" s="2">
        <v>0</v>
      </c>
      <c r="T9" s="2">
        <v>70</v>
      </c>
      <c r="U9" s="2">
        <v>1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6">
        <f>INDEX(Condition_Master!$A:$B,MATCH("사망",Condition_Master!$B:$B,0),1)</f>
        <v>1</v>
      </c>
    </row>
    <row r="10" spans="1:27" x14ac:dyDescent="0.45">
      <c r="A10" s="5">
        <v>2</v>
      </c>
      <c r="B10" s="5" t="s">
        <v>37</v>
      </c>
      <c r="C10" s="5" t="s">
        <v>38</v>
      </c>
      <c r="D10" s="5">
        <v>2</v>
      </c>
      <c r="E10" s="5">
        <v>1</v>
      </c>
      <c r="F10" s="4">
        <v>2</v>
      </c>
      <c r="G10" s="2" t="s">
        <v>8</v>
      </c>
      <c r="H10" s="2">
        <v>1</v>
      </c>
      <c r="I10" s="2">
        <v>100</v>
      </c>
      <c r="J10" s="2">
        <v>1</v>
      </c>
      <c r="K10" s="2">
        <v>10</v>
      </c>
      <c r="L10" s="2">
        <v>1</v>
      </c>
      <c r="M10" s="2">
        <v>100</v>
      </c>
      <c r="N10" s="2">
        <v>2</v>
      </c>
      <c r="O10" s="2">
        <v>0</v>
      </c>
      <c r="P10" s="2">
        <v>1</v>
      </c>
      <c r="Q10" s="2">
        <v>25</v>
      </c>
      <c r="R10" s="2">
        <v>1</v>
      </c>
      <c r="S10" s="2">
        <v>15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45">
      <c r="A11" s="5">
        <v>2</v>
      </c>
      <c r="B11" s="5" t="s">
        <v>37</v>
      </c>
      <c r="C11" s="5" t="s">
        <v>38</v>
      </c>
      <c r="D11" s="5">
        <v>2</v>
      </c>
      <c r="E11" s="5">
        <v>1</v>
      </c>
      <c r="F11" s="4">
        <v>3</v>
      </c>
      <c r="G11" s="2" t="s">
        <v>7</v>
      </c>
      <c r="H11" s="2">
        <v>1</v>
      </c>
      <c r="I11" s="2">
        <v>100</v>
      </c>
      <c r="J11" s="2">
        <v>3</v>
      </c>
      <c r="K11" s="2">
        <v>2</v>
      </c>
      <c r="L11" s="2">
        <v>1</v>
      </c>
      <c r="M11" s="2">
        <v>0</v>
      </c>
      <c r="N11" s="2">
        <v>1</v>
      </c>
      <c r="O11" s="6">
        <f>INDEX(Item_Master!$A:$B,MATCH("음식",Item_Master!$B:$B,0),1)</f>
        <v>102</v>
      </c>
      <c r="P11" s="2">
        <v>1</v>
      </c>
      <c r="Q11" s="2">
        <v>75</v>
      </c>
      <c r="R11" s="2">
        <v>0</v>
      </c>
      <c r="S11" s="2">
        <v>0</v>
      </c>
      <c r="T11" s="2">
        <v>120</v>
      </c>
      <c r="U11" s="2">
        <v>1</v>
      </c>
      <c r="V11" s="2">
        <v>1</v>
      </c>
      <c r="W11" s="2">
        <v>35</v>
      </c>
      <c r="X11" s="6">
        <f>INDEX(Condition_Master!$A:$B,MATCH("매우배고픔",Condition_Master!$B:$B,0),1)</f>
        <v>3</v>
      </c>
      <c r="Y11" s="2">
        <v>1</v>
      </c>
      <c r="Z11" s="2">
        <v>0</v>
      </c>
      <c r="AA11" s="6">
        <f>INDEX(Condition_Master!$A:$B,MATCH("매우배고픔",Condition_Master!$B:$B,0),1)</f>
        <v>3</v>
      </c>
    </row>
    <row r="12" spans="1:27" x14ac:dyDescent="0.45">
      <c r="A12" s="5">
        <v>2</v>
      </c>
      <c r="B12" s="5" t="s">
        <v>37</v>
      </c>
      <c r="C12" s="5" t="s">
        <v>38</v>
      </c>
      <c r="D12" s="5">
        <v>2</v>
      </c>
      <c r="E12" s="5">
        <v>1</v>
      </c>
      <c r="F12" s="4">
        <v>4</v>
      </c>
      <c r="G12" s="2" t="s">
        <v>6</v>
      </c>
      <c r="H12" s="2">
        <v>1</v>
      </c>
      <c r="I12" s="2">
        <v>100</v>
      </c>
      <c r="J12" s="2">
        <v>3</v>
      </c>
      <c r="K12" s="2">
        <v>3</v>
      </c>
      <c r="L12" s="2">
        <v>1</v>
      </c>
      <c r="M12" s="2">
        <v>0</v>
      </c>
      <c r="N12" s="2">
        <v>1</v>
      </c>
      <c r="O12" s="6">
        <f>INDEX(Item_Master!$A:$B,MATCH("음료",Item_Master!$B:$B,0),1)</f>
        <v>103</v>
      </c>
      <c r="P12" s="2">
        <v>1</v>
      </c>
      <c r="Q12" s="2">
        <v>60</v>
      </c>
      <c r="R12" s="2">
        <v>0</v>
      </c>
      <c r="S12" s="2">
        <v>0</v>
      </c>
      <c r="T12" s="2">
        <v>100</v>
      </c>
      <c r="U12" s="2">
        <v>1</v>
      </c>
      <c r="V12" s="2">
        <v>1</v>
      </c>
      <c r="W12" s="2">
        <v>35</v>
      </c>
      <c r="X12" s="6">
        <f>INDEX(Condition_Master!$A:$B,MATCH("매우목마름",Condition_Master!$B:$B,0),1)</f>
        <v>5</v>
      </c>
      <c r="Y12" s="2">
        <v>1</v>
      </c>
      <c r="Z12" s="2">
        <v>0</v>
      </c>
      <c r="AA12" s="6">
        <f>INDEX(Condition_Master!$A:$B,MATCH("매우목마름",Condition_Master!$B:$B,0),1)</f>
        <v>5</v>
      </c>
    </row>
    <row r="13" spans="1:27" x14ac:dyDescent="0.45">
      <c r="A13" s="5">
        <v>2</v>
      </c>
      <c r="B13" s="5" t="s">
        <v>37</v>
      </c>
      <c r="C13" s="5" t="s">
        <v>38</v>
      </c>
      <c r="D13" s="5">
        <v>2</v>
      </c>
      <c r="E13" s="5">
        <v>1</v>
      </c>
      <c r="F13" s="4">
        <v>5</v>
      </c>
      <c r="G13" s="2" t="s">
        <v>20</v>
      </c>
      <c r="H13" s="2">
        <v>1</v>
      </c>
      <c r="I13" s="2">
        <v>100</v>
      </c>
      <c r="J13" s="2">
        <v>3</v>
      </c>
      <c r="K13" s="2">
        <v>2</v>
      </c>
      <c r="L13" s="2">
        <v>2</v>
      </c>
      <c r="M13" s="6">
        <f>INDEX(Build_Master!$A:$B,MATCH("온도유지",Build_Master!$B:$B,0),1)</f>
        <v>1001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1</v>
      </c>
      <c r="W13" s="2">
        <v>35</v>
      </c>
      <c r="X13" s="6">
        <f>INDEX(Condition_Master!$A:$B,MATCH("저체온증",Condition_Master!$B:$B,0),1)</f>
        <v>6</v>
      </c>
      <c r="Y13" s="2">
        <v>1</v>
      </c>
      <c r="Z13" s="2">
        <v>0</v>
      </c>
      <c r="AA13" s="6">
        <f>INDEX(Condition_Master!$A:$B,MATCH("저체온증",Condition_Master!$B:$B,0),1)</f>
        <v>6</v>
      </c>
    </row>
    <row r="14" spans="1:27" x14ac:dyDescent="0.45">
      <c r="A14" s="5">
        <v>2</v>
      </c>
      <c r="B14" s="5" t="s">
        <v>37</v>
      </c>
      <c r="C14" s="5" t="s">
        <v>38</v>
      </c>
      <c r="D14" s="5">
        <v>2</v>
      </c>
      <c r="E14" s="5">
        <v>1</v>
      </c>
      <c r="F14" s="4">
        <v>6</v>
      </c>
      <c r="G14" s="2" t="s">
        <v>1</v>
      </c>
      <c r="H14" s="2">
        <v>2</v>
      </c>
      <c r="I14" s="2">
        <v>50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45">
      <c r="A15" s="5">
        <v>2</v>
      </c>
      <c r="B15" s="5" t="s">
        <v>37</v>
      </c>
      <c r="C15" s="5" t="s">
        <v>38</v>
      </c>
      <c r="D15" s="5">
        <v>2</v>
      </c>
      <c r="E15" s="5">
        <v>1</v>
      </c>
      <c r="F15" s="4">
        <v>7</v>
      </c>
      <c r="G15" s="2" t="s">
        <v>14</v>
      </c>
      <c r="H15" s="2">
        <v>2</v>
      </c>
      <c r="I15" s="2">
        <v>50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45">
      <c r="A16" s="5">
        <v>3</v>
      </c>
      <c r="B16" s="5" t="s">
        <v>55</v>
      </c>
      <c r="C16" s="5" t="s">
        <v>84</v>
      </c>
      <c r="D16" s="5">
        <v>2</v>
      </c>
      <c r="E16" s="5">
        <v>1</v>
      </c>
      <c r="F16" s="4">
        <v>1</v>
      </c>
      <c r="G16" s="2" t="s">
        <v>0</v>
      </c>
      <c r="H16" s="2">
        <v>1</v>
      </c>
      <c r="I16" s="2">
        <v>100</v>
      </c>
      <c r="J16" s="2">
        <v>1</v>
      </c>
      <c r="K16" s="2">
        <v>2</v>
      </c>
      <c r="L16" s="2">
        <v>1</v>
      </c>
      <c r="M16" s="2">
        <v>100</v>
      </c>
      <c r="N16" s="2">
        <v>1</v>
      </c>
      <c r="O16" s="2">
        <v>0</v>
      </c>
      <c r="P16" s="2">
        <v>1</v>
      </c>
      <c r="Q16" s="2">
        <v>50</v>
      </c>
      <c r="R16" s="2">
        <v>0</v>
      </c>
      <c r="S16" s="2">
        <v>0</v>
      </c>
      <c r="T16" s="2">
        <v>70</v>
      </c>
      <c r="U16" s="2">
        <v>1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6">
        <f>INDEX(Condition_Master!$A:$B,MATCH("사망",Condition_Master!$B:$B,0),1)</f>
        <v>1</v>
      </c>
    </row>
    <row r="17" spans="1:27" x14ac:dyDescent="0.45">
      <c r="A17" s="5">
        <v>3</v>
      </c>
      <c r="B17" s="5" t="s">
        <v>55</v>
      </c>
      <c r="C17" s="5" t="s">
        <v>84</v>
      </c>
      <c r="D17" s="5">
        <v>2</v>
      </c>
      <c r="E17" s="5">
        <v>1</v>
      </c>
      <c r="F17" s="4">
        <v>2</v>
      </c>
      <c r="G17" s="2" t="s">
        <v>8</v>
      </c>
      <c r="H17" s="2">
        <v>1</v>
      </c>
      <c r="I17" s="2">
        <v>100</v>
      </c>
      <c r="J17" s="2">
        <v>1</v>
      </c>
      <c r="K17" s="2">
        <v>10</v>
      </c>
      <c r="L17" s="2">
        <v>1</v>
      </c>
      <c r="M17" s="2">
        <v>100</v>
      </c>
      <c r="N17" s="2">
        <v>2</v>
      </c>
      <c r="O17" s="2">
        <v>0</v>
      </c>
      <c r="P17" s="2">
        <v>1</v>
      </c>
      <c r="Q17" s="2">
        <v>25</v>
      </c>
      <c r="R17" s="2">
        <v>1</v>
      </c>
      <c r="S17" s="2">
        <v>15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x14ac:dyDescent="0.45">
      <c r="A18" s="5">
        <v>3</v>
      </c>
      <c r="B18" s="5" t="s">
        <v>55</v>
      </c>
      <c r="C18" s="5" t="s">
        <v>84</v>
      </c>
      <c r="D18" s="5">
        <v>2</v>
      </c>
      <c r="E18" s="5">
        <v>1</v>
      </c>
      <c r="F18" s="4">
        <v>3</v>
      </c>
      <c r="G18" s="2" t="s">
        <v>7</v>
      </c>
      <c r="H18" s="2">
        <v>1</v>
      </c>
      <c r="I18" s="2">
        <v>100</v>
      </c>
      <c r="J18" s="2">
        <v>3</v>
      </c>
      <c r="K18" s="2">
        <v>2</v>
      </c>
      <c r="L18" s="2">
        <v>1</v>
      </c>
      <c r="M18" s="2">
        <v>0</v>
      </c>
      <c r="N18" s="2">
        <v>1</v>
      </c>
      <c r="O18" s="6">
        <f>INDEX(Item_Master!$A:$B,MATCH("음식",Item_Master!$B:$B,0),1)</f>
        <v>102</v>
      </c>
      <c r="P18" s="2">
        <v>1</v>
      </c>
      <c r="Q18" s="2">
        <v>75</v>
      </c>
      <c r="R18" s="2">
        <v>0</v>
      </c>
      <c r="S18" s="2">
        <v>0</v>
      </c>
      <c r="T18" s="2">
        <v>120</v>
      </c>
      <c r="U18" s="2">
        <v>1</v>
      </c>
      <c r="V18" s="2">
        <v>1</v>
      </c>
      <c r="W18" s="2">
        <v>35</v>
      </c>
      <c r="X18" s="6">
        <f>INDEX(Condition_Master!$A:$B,MATCH("매우배고픔",Condition_Master!$B:$B,0),1)</f>
        <v>3</v>
      </c>
      <c r="Y18" s="2">
        <v>1</v>
      </c>
      <c r="Z18" s="2">
        <v>0</v>
      </c>
      <c r="AA18" s="6">
        <f>INDEX(Condition_Master!$A:$B,MATCH("매우배고픔",Condition_Master!$B:$B,0),1)</f>
        <v>3</v>
      </c>
    </row>
    <row r="19" spans="1:27" x14ac:dyDescent="0.45">
      <c r="A19" s="5">
        <v>3</v>
      </c>
      <c r="B19" s="5" t="s">
        <v>55</v>
      </c>
      <c r="C19" s="5" t="s">
        <v>84</v>
      </c>
      <c r="D19" s="5">
        <v>2</v>
      </c>
      <c r="E19" s="5">
        <v>1</v>
      </c>
      <c r="F19" s="4">
        <v>4</v>
      </c>
      <c r="G19" s="2" t="s">
        <v>6</v>
      </c>
      <c r="H19" s="2">
        <v>1</v>
      </c>
      <c r="I19" s="2">
        <v>100</v>
      </c>
      <c r="J19" s="2">
        <v>3</v>
      </c>
      <c r="K19" s="2">
        <v>3</v>
      </c>
      <c r="L19" s="2">
        <v>1</v>
      </c>
      <c r="M19" s="2">
        <v>0</v>
      </c>
      <c r="N19" s="2">
        <v>1</v>
      </c>
      <c r="O19" s="6">
        <f>INDEX(Item_Master!$A:$B,MATCH("음료",Item_Master!$B:$B,0),1)</f>
        <v>103</v>
      </c>
      <c r="P19" s="2">
        <v>1</v>
      </c>
      <c r="Q19" s="2">
        <v>60</v>
      </c>
      <c r="R19" s="2">
        <v>0</v>
      </c>
      <c r="S19" s="2">
        <v>0</v>
      </c>
      <c r="T19" s="2">
        <v>100</v>
      </c>
      <c r="U19" s="2">
        <v>1</v>
      </c>
      <c r="V19" s="2">
        <v>1</v>
      </c>
      <c r="W19" s="2">
        <v>35</v>
      </c>
      <c r="X19" s="6">
        <f>INDEX(Condition_Master!$A:$B,MATCH("매우목마름",Condition_Master!$B:$B,0),1)</f>
        <v>5</v>
      </c>
      <c r="Y19" s="2">
        <v>1</v>
      </c>
      <c r="Z19" s="2">
        <v>0</v>
      </c>
      <c r="AA19" s="6">
        <f>INDEX(Condition_Master!$A:$B,MATCH("매우목마름",Condition_Master!$B:$B,0),1)</f>
        <v>5</v>
      </c>
    </row>
    <row r="20" spans="1:27" x14ac:dyDescent="0.45">
      <c r="A20" s="5">
        <v>3</v>
      </c>
      <c r="B20" s="5" t="s">
        <v>55</v>
      </c>
      <c r="C20" s="5" t="s">
        <v>84</v>
      </c>
      <c r="D20" s="5">
        <v>2</v>
      </c>
      <c r="E20" s="5">
        <v>1</v>
      </c>
      <c r="F20" s="4">
        <v>5</v>
      </c>
      <c r="G20" s="2" t="s">
        <v>20</v>
      </c>
      <c r="H20" s="2">
        <v>1</v>
      </c>
      <c r="I20" s="2">
        <v>100</v>
      </c>
      <c r="J20" s="2">
        <v>3</v>
      </c>
      <c r="K20" s="2">
        <v>2</v>
      </c>
      <c r="L20" s="2">
        <v>2</v>
      </c>
      <c r="M20" s="6">
        <f>INDEX(Build_Master!$A:$B,MATCH("온도유지",Build_Master!$B:$B,0),1)</f>
        <v>1001</v>
      </c>
      <c r="N20" s="2">
        <v>0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1</v>
      </c>
      <c r="W20" s="2">
        <v>35</v>
      </c>
      <c r="X20" s="6">
        <f>INDEX(Condition_Master!$A:$B,MATCH("저체온증",Condition_Master!$B:$B,0),1)</f>
        <v>6</v>
      </c>
      <c r="Y20" s="2">
        <v>1</v>
      </c>
      <c r="Z20" s="2">
        <v>0</v>
      </c>
      <c r="AA20" s="6">
        <f>INDEX(Condition_Master!$A:$B,MATCH("저체온증",Condition_Master!$B:$B,0),1)</f>
        <v>6</v>
      </c>
    </row>
    <row r="21" spans="1:27" x14ac:dyDescent="0.45">
      <c r="A21" s="5">
        <v>3</v>
      </c>
      <c r="B21" s="5" t="s">
        <v>55</v>
      </c>
      <c r="C21" s="5" t="s">
        <v>84</v>
      </c>
      <c r="D21" s="5">
        <v>2</v>
      </c>
      <c r="E21" s="5">
        <v>1</v>
      </c>
      <c r="F21" s="4">
        <v>6</v>
      </c>
      <c r="G21" s="2" t="s">
        <v>1</v>
      </c>
      <c r="H21" s="2">
        <v>2</v>
      </c>
      <c r="I21" s="2">
        <v>50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45">
      <c r="A22" s="5">
        <v>3</v>
      </c>
      <c r="B22" s="5" t="s">
        <v>55</v>
      </c>
      <c r="C22" s="5" t="s">
        <v>84</v>
      </c>
      <c r="D22" s="5">
        <v>2</v>
      </c>
      <c r="E22" s="5">
        <v>1</v>
      </c>
      <c r="F22" s="4">
        <v>7</v>
      </c>
      <c r="G22" s="2" t="s">
        <v>14</v>
      </c>
      <c r="H22" s="2">
        <v>2</v>
      </c>
      <c r="I22" s="2">
        <v>50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45">
      <c r="A23" s="5">
        <v>4</v>
      </c>
      <c r="B23" s="5" t="s">
        <v>56</v>
      </c>
      <c r="C23" s="5" t="s">
        <v>83</v>
      </c>
      <c r="D23" s="5">
        <v>2</v>
      </c>
      <c r="E23" s="5">
        <v>1</v>
      </c>
      <c r="F23" s="4">
        <v>1</v>
      </c>
      <c r="G23" s="2" t="s">
        <v>0</v>
      </c>
      <c r="H23" s="2">
        <v>1</v>
      </c>
      <c r="I23" s="2">
        <v>100</v>
      </c>
      <c r="J23" s="2">
        <v>1</v>
      </c>
      <c r="K23" s="2">
        <v>2</v>
      </c>
      <c r="L23" s="2">
        <v>1</v>
      </c>
      <c r="M23" s="2">
        <v>100</v>
      </c>
      <c r="N23" s="2">
        <v>1</v>
      </c>
      <c r="O23" s="2">
        <v>0</v>
      </c>
      <c r="P23" s="2">
        <v>1</v>
      </c>
      <c r="Q23" s="2">
        <v>50</v>
      </c>
      <c r="R23" s="2">
        <v>0</v>
      </c>
      <c r="S23" s="2">
        <v>0</v>
      </c>
      <c r="T23" s="2">
        <v>70</v>
      </c>
      <c r="U23" s="2">
        <v>1</v>
      </c>
      <c r="V23" s="2">
        <v>0</v>
      </c>
      <c r="W23" s="2">
        <v>0</v>
      </c>
      <c r="X23" s="2">
        <v>0</v>
      </c>
      <c r="Y23" s="2">
        <v>1</v>
      </c>
      <c r="Z23" s="2">
        <v>0</v>
      </c>
      <c r="AA23" s="6">
        <f>INDEX(Condition_Master!$A:$B,MATCH("사망",Condition_Master!$B:$B,0),1)</f>
        <v>1</v>
      </c>
    </row>
    <row r="24" spans="1:27" x14ac:dyDescent="0.45">
      <c r="A24" s="5">
        <v>4</v>
      </c>
      <c r="B24" s="5" t="s">
        <v>56</v>
      </c>
      <c r="C24" s="5" t="s">
        <v>83</v>
      </c>
      <c r="D24" s="5">
        <v>2</v>
      </c>
      <c r="E24" s="5">
        <v>1</v>
      </c>
      <c r="F24" s="4">
        <v>2</v>
      </c>
      <c r="G24" s="2" t="s">
        <v>8</v>
      </c>
      <c r="H24" s="2">
        <v>1</v>
      </c>
      <c r="I24" s="2">
        <v>100</v>
      </c>
      <c r="J24" s="2">
        <v>1</v>
      </c>
      <c r="K24" s="2">
        <v>10</v>
      </c>
      <c r="L24" s="2">
        <v>1</v>
      </c>
      <c r="M24" s="2">
        <v>100</v>
      </c>
      <c r="N24" s="2">
        <v>2</v>
      </c>
      <c r="O24" s="2">
        <v>0</v>
      </c>
      <c r="P24" s="2">
        <v>1</v>
      </c>
      <c r="Q24" s="2">
        <v>25</v>
      </c>
      <c r="R24" s="2">
        <v>1</v>
      </c>
      <c r="S24" s="2">
        <v>15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x14ac:dyDescent="0.45">
      <c r="A25" s="5">
        <v>4</v>
      </c>
      <c r="B25" s="5" t="s">
        <v>56</v>
      </c>
      <c r="C25" s="5" t="s">
        <v>83</v>
      </c>
      <c r="D25" s="5">
        <v>2</v>
      </c>
      <c r="E25" s="5">
        <v>1</v>
      </c>
      <c r="F25" s="4">
        <v>3</v>
      </c>
      <c r="G25" s="2" t="s">
        <v>7</v>
      </c>
      <c r="H25" s="2">
        <v>1</v>
      </c>
      <c r="I25" s="2">
        <v>100</v>
      </c>
      <c r="J25" s="2">
        <v>3</v>
      </c>
      <c r="K25" s="2">
        <v>2</v>
      </c>
      <c r="L25" s="2">
        <v>1</v>
      </c>
      <c r="M25" s="2">
        <v>0</v>
      </c>
      <c r="N25" s="2">
        <v>1</v>
      </c>
      <c r="O25" s="6">
        <f>INDEX(Item_Master!$A:$B,MATCH("음식",Item_Master!$B:$B,0),1)</f>
        <v>102</v>
      </c>
      <c r="P25" s="2">
        <v>1</v>
      </c>
      <c r="Q25" s="2">
        <v>75</v>
      </c>
      <c r="R25" s="2">
        <v>0</v>
      </c>
      <c r="S25" s="2">
        <v>0</v>
      </c>
      <c r="T25" s="2">
        <v>120</v>
      </c>
      <c r="U25" s="2">
        <v>1</v>
      </c>
      <c r="V25" s="2">
        <v>1</v>
      </c>
      <c r="W25" s="2">
        <v>35</v>
      </c>
      <c r="X25" s="6">
        <f>INDEX(Condition_Master!$A:$B,MATCH("매우배고픔",Condition_Master!$B:$B,0),1)</f>
        <v>3</v>
      </c>
      <c r="Y25" s="2">
        <v>1</v>
      </c>
      <c r="Z25" s="2">
        <v>0</v>
      </c>
      <c r="AA25" s="6">
        <f>INDEX(Condition_Master!$A:$B,MATCH("매우배고픔",Condition_Master!$B:$B,0),1)</f>
        <v>3</v>
      </c>
    </row>
    <row r="26" spans="1:27" x14ac:dyDescent="0.45">
      <c r="A26" s="5">
        <v>4</v>
      </c>
      <c r="B26" s="5" t="s">
        <v>56</v>
      </c>
      <c r="C26" s="5" t="s">
        <v>83</v>
      </c>
      <c r="D26" s="5">
        <v>2</v>
      </c>
      <c r="E26" s="5">
        <v>1</v>
      </c>
      <c r="F26" s="4">
        <v>4</v>
      </c>
      <c r="G26" s="2" t="s">
        <v>6</v>
      </c>
      <c r="H26" s="2">
        <v>1</v>
      </c>
      <c r="I26" s="2">
        <v>100</v>
      </c>
      <c r="J26" s="2">
        <v>3</v>
      </c>
      <c r="K26" s="2">
        <v>3</v>
      </c>
      <c r="L26" s="2">
        <v>1</v>
      </c>
      <c r="M26" s="2">
        <v>0</v>
      </c>
      <c r="N26" s="2">
        <v>1</v>
      </c>
      <c r="O26" s="6">
        <f>INDEX(Item_Master!$A:$B,MATCH("음료",Item_Master!$B:$B,0),1)</f>
        <v>103</v>
      </c>
      <c r="P26" s="2">
        <v>1</v>
      </c>
      <c r="Q26" s="2">
        <v>60</v>
      </c>
      <c r="R26" s="2">
        <v>0</v>
      </c>
      <c r="S26" s="2">
        <v>0</v>
      </c>
      <c r="T26" s="2">
        <v>100</v>
      </c>
      <c r="U26" s="2">
        <v>1</v>
      </c>
      <c r="V26" s="2">
        <v>1</v>
      </c>
      <c r="W26" s="2">
        <v>35</v>
      </c>
      <c r="X26" s="6">
        <f>INDEX(Condition_Master!$A:$B,MATCH("매우목마름",Condition_Master!$B:$B,0),1)</f>
        <v>5</v>
      </c>
      <c r="Y26" s="2">
        <v>1</v>
      </c>
      <c r="Z26" s="2">
        <v>0</v>
      </c>
      <c r="AA26" s="6">
        <f>INDEX(Condition_Master!$A:$B,MATCH("매우목마름",Condition_Master!$B:$B,0),1)</f>
        <v>5</v>
      </c>
    </row>
    <row r="27" spans="1:27" x14ac:dyDescent="0.45">
      <c r="A27" s="5">
        <v>4</v>
      </c>
      <c r="B27" s="5" t="s">
        <v>56</v>
      </c>
      <c r="C27" s="5" t="s">
        <v>83</v>
      </c>
      <c r="D27" s="5">
        <v>2</v>
      </c>
      <c r="E27" s="5">
        <v>1</v>
      </c>
      <c r="F27" s="4">
        <v>5</v>
      </c>
      <c r="G27" s="2" t="s">
        <v>20</v>
      </c>
      <c r="H27" s="2">
        <v>1</v>
      </c>
      <c r="I27" s="2">
        <v>100</v>
      </c>
      <c r="J27" s="2">
        <v>3</v>
      </c>
      <c r="K27" s="2">
        <v>2</v>
      </c>
      <c r="L27" s="2">
        <v>2</v>
      </c>
      <c r="M27" s="6">
        <f>INDEX(Build_Master!$A:$B,MATCH("온도유지",Build_Master!$B:$B,0),1)</f>
        <v>1001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35</v>
      </c>
      <c r="X27" s="6">
        <f>INDEX(Condition_Master!$A:$B,MATCH("저체온증",Condition_Master!$B:$B,0),1)</f>
        <v>6</v>
      </c>
      <c r="Y27" s="2">
        <v>1</v>
      </c>
      <c r="Z27" s="2">
        <v>0</v>
      </c>
      <c r="AA27" s="6">
        <f>INDEX(Condition_Master!$A:$B,MATCH("저체온증",Condition_Master!$B:$B,0),1)</f>
        <v>6</v>
      </c>
    </row>
    <row r="28" spans="1:27" x14ac:dyDescent="0.45">
      <c r="A28" s="5">
        <v>4</v>
      </c>
      <c r="B28" s="5" t="s">
        <v>56</v>
      </c>
      <c r="C28" s="5" t="s">
        <v>83</v>
      </c>
      <c r="D28" s="5">
        <v>2</v>
      </c>
      <c r="E28" s="5">
        <v>1</v>
      </c>
      <c r="F28" s="4">
        <v>6</v>
      </c>
      <c r="G28" s="2" t="s">
        <v>1</v>
      </c>
      <c r="H28" s="2">
        <v>2</v>
      </c>
      <c r="I28" s="2">
        <v>50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45">
      <c r="A29" s="5">
        <v>4</v>
      </c>
      <c r="B29" s="5" t="s">
        <v>56</v>
      </c>
      <c r="C29" s="5" t="s">
        <v>83</v>
      </c>
      <c r="D29" s="5">
        <v>2</v>
      </c>
      <c r="E29" s="5">
        <v>1</v>
      </c>
      <c r="F29" s="4">
        <v>7</v>
      </c>
      <c r="G29" s="2" t="s">
        <v>14</v>
      </c>
      <c r="H29" s="2">
        <v>2</v>
      </c>
      <c r="I29" s="2">
        <v>50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45">
      <c r="A30" s="5">
        <v>5</v>
      </c>
      <c r="B30" s="5" t="s">
        <v>57</v>
      </c>
      <c r="C30" s="5" t="s">
        <v>58</v>
      </c>
      <c r="D30" s="5">
        <v>2</v>
      </c>
      <c r="E30" s="5">
        <v>1</v>
      </c>
      <c r="F30" s="4">
        <v>1</v>
      </c>
      <c r="G30" s="2" t="s">
        <v>0</v>
      </c>
      <c r="H30" s="2">
        <v>1</v>
      </c>
      <c r="I30" s="2">
        <v>100</v>
      </c>
      <c r="J30" s="2">
        <v>1</v>
      </c>
      <c r="K30" s="2">
        <v>2</v>
      </c>
      <c r="L30" s="2">
        <v>1</v>
      </c>
      <c r="M30" s="2">
        <v>100</v>
      </c>
      <c r="N30" s="2">
        <v>1</v>
      </c>
      <c r="O30" s="2">
        <v>0</v>
      </c>
      <c r="P30" s="2">
        <v>1</v>
      </c>
      <c r="Q30" s="2">
        <v>50</v>
      </c>
      <c r="R30" s="2">
        <v>0</v>
      </c>
      <c r="S30" s="2">
        <v>0</v>
      </c>
      <c r="T30" s="2">
        <v>70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6">
        <f>INDEX(Condition_Master!$A:$B,MATCH("사망",Condition_Master!$B:$B,0),1)</f>
        <v>1</v>
      </c>
    </row>
    <row r="31" spans="1:27" x14ac:dyDescent="0.45">
      <c r="A31" s="5">
        <v>5</v>
      </c>
      <c r="B31" s="5" t="s">
        <v>57</v>
      </c>
      <c r="C31" s="5" t="s">
        <v>58</v>
      </c>
      <c r="D31" s="5">
        <v>2</v>
      </c>
      <c r="E31" s="5">
        <v>1</v>
      </c>
      <c r="F31" s="4">
        <v>2</v>
      </c>
      <c r="G31" s="2" t="s">
        <v>8</v>
      </c>
      <c r="H31" s="2">
        <v>1</v>
      </c>
      <c r="I31" s="2">
        <v>100</v>
      </c>
      <c r="J31" s="2">
        <v>1</v>
      </c>
      <c r="K31" s="2">
        <v>10</v>
      </c>
      <c r="L31" s="2">
        <v>1</v>
      </c>
      <c r="M31" s="2">
        <v>100</v>
      </c>
      <c r="N31" s="2">
        <v>2</v>
      </c>
      <c r="O31" s="2">
        <v>0</v>
      </c>
      <c r="P31" s="2">
        <v>1</v>
      </c>
      <c r="Q31" s="2">
        <v>25</v>
      </c>
      <c r="R31" s="2">
        <v>1</v>
      </c>
      <c r="S31" s="2">
        <v>15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x14ac:dyDescent="0.45">
      <c r="A32" s="5">
        <v>5</v>
      </c>
      <c r="B32" s="5" t="s">
        <v>57</v>
      </c>
      <c r="C32" s="5" t="s">
        <v>58</v>
      </c>
      <c r="D32" s="5">
        <v>2</v>
      </c>
      <c r="E32" s="5">
        <v>1</v>
      </c>
      <c r="F32" s="4">
        <v>3</v>
      </c>
      <c r="G32" s="2" t="s">
        <v>7</v>
      </c>
      <c r="H32" s="2">
        <v>1</v>
      </c>
      <c r="I32" s="2">
        <v>100</v>
      </c>
      <c r="J32" s="2">
        <v>3</v>
      </c>
      <c r="K32" s="2">
        <v>2</v>
      </c>
      <c r="L32" s="2">
        <v>1</v>
      </c>
      <c r="M32" s="2">
        <v>0</v>
      </c>
      <c r="N32" s="2">
        <v>1</v>
      </c>
      <c r="O32" s="6">
        <f>INDEX(Item_Master!$A:$B,MATCH("음식",Item_Master!$B:$B,0),1)</f>
        <v>102</v>
      </c>
      <c r="P32" s="2">
        <v>1</v>
      </c>
      <c r="Q32" s="2">
        <v>75</v>
      </c>
      <c r="R32" s="2">
        <v>0</v>
      </c>
      <c r="S32" s="2">
        <v>0</v>
      </c>
      <c r="T32" s="2">
        <v>120</v>
      </c>
      <c r="U32" s="2">
        <v>1</v>
      </c>
      <c r="V32" s="2">
        <v>1</v>
      </c>
      <c r="W32" s="2">
        <v>35</v>
      </c>
      <c r="X32" s="6">
        <f>INDEX(Condition_Master!$A:$B,MATCH("매우배고픔",Condition_Master!$B:$B,0),1)</f>
        <v>3</v>
      </c>
      <c r="Y32" s="2">
        <v>1</v>
      </c>
      <c r="Z32" s="2">
        <v>0</v>
      </c>
      <c r="AA32" s="6">
        <f>INDEX(Condition_Master!$A:$B,MATCH("매우배고픔",Condition_Master!$B:$B,0),1)</f>
        <v>3</v>
      </c>
    </row>
    <row r="33" spans="1:27" x14ac:dyDescent="0.45">
      <c r="A33" s="5">
        <v>5</v>
      </c>
      <c r="B33" s="5" t="s">
        <v>57</v>
      </c>
      <c r="C33" s="5" t="s">
        <v>58</v>
      </c>
      <c r="D33" s="5">
        <v>2</v>
      </c>
      <c r="E33" s="5">
        <v>1</v>
      </c>
      <c r="F33" s="4">
        <v>4</v>
      </c>
      <c r="G33" s="2" t="s">
        <v>6</v>
      </c>
      <c r="H33" s="2">
        <v>1</v>
      </c>
      <c r="I33" s="2">
        <v>100</v>
      </c>
      <c r="J33" s="2">
        <v>3</v>
      </c>
      <c r="K33" s="2">
        <v>3</v>
      </c>
      <c r="L33" s="2">
        <v>1</v>
      </c>
      <c r="M33" s="2">
        <v>0</v>
      </c>
      <c r="N33" s="2">
        <v>1</v>
      </c>
      <c r="O33" s="6">
        <f>INDEX(Item_Master!$A:$B,MATCH("음료",Item_Master!$B:$B,0),1)</f>
        <v>103</v>
      </c>
      <c r="P33" s="2">
        <v>1</v>
      </c>
      <c r="Q33" s="2">
        <v>60</v>
      </c>
      <c r="R33" s="2">
        <v>0</v>
      </c>
      <c r="S33" s="2">
        <v>0</v>
      </c>
      <c r="T33" s="2">
        <v>100</v>
      </c>
      <c r="U33" s="2">
        <v>1</v>
      </c>
      <c r="V33" s="2">
        <v>1</v>
      </c>
      <c r="W33" s="2">
        <v>35</v>
      </c>
      <c r="X33" s="6">
        <f>INDEX(Condition_Master!$A:$B,MATCH("매우목마름",Condition_Master!$B:$B,0),1)</f>
        <v>5</v>
      </c>
      <c r="Y33" s="2">
        <v>1</v>
      </c>
      <c r="Z33" s="2">
        <v>0</v>
      </c>
      <c r="AA33" s="6">
        <f>INDEX(Condition_Master!$A:$B,MATCH("매우목마름",Condition_Master!$B:$B,0),1)</f>
        <v>5</v>
      </c>
    </row>
    <row r="34" spans="1:27" x14ac:dyDescent="0.45">
      <c r="A34" s="5">
        <v>5</v>
      </c>
      <c r="B34" s="5" t="s">
        <v>57</v>
      </c>
      <c r="C34" s="5" t="s">
        <v>58</v>
      </c>
      <c r="D34" s="5">
        <v>2</v>
      </c>
      <c r="E34" s="5">
        <v>1</v>
      </c>
      <c r="F34" s="4">
        <v>5</v>
      </c>
      <c r="G34" s="2" t="s">
        <v>20</v>
      </c>
      <c r="H34" s="2">
        <v>1</v>
      </c>
      <c r="I34" s="2">
        <v>100</v>
      </c>
      <c r="J34" s="2">
        <v>3</v>
      </c>
      <c r="K34" s="2">
        <v>2</v>
      </c>
      <c r="L34" s="2">
        <v>2</v>
      </c>
      <c r="M34" s="6">
        <f>INDEX(Build_Master!$A:$B,MATCH("온도유지",Build_Master!$B:$B,0),1)</f>
        <v>1001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1</v>
      </c>
      <c r="V34" s="2">
        <v>1</v>
      </c>
      <c r="W34" s="2">
        <v>35</v>
      </c>
      <c r="X34" s="6">
        <f>INDEX(Condition_Master!$A:$B,MATCH("저체온증",Condition_Master!$B:$B,0),1)</f>
        <v>6</v>
      </c>
      <c r="Y34" s="2">
        <v>1</v>
      </c>
      <c r="Z34" s="2">
        <v>0</v>
      </c>
      <c r="AA34" s="6">
        <f>INDEX(Condition_Master!$A:$B,MATCH("저체온증",Condition_Master!$B:$B,0),1)</f>
        <v>6</v>
      </c>
    </row>
    <row r="35" spans="1:27" x14ac:dyDescent="0.45">
      <c r="A35" s="5">
        <v>5</v>
      </c>
      <c r="B35" s="5" t="s">
        <v>57</v>
      </c>
      <c r="C35" s="5" t="s">
        <v>58</v>
      </c>
      <c r="D35" s="5">
        <v>2</v>
      </c>
      <c r="E35" s="5">
        <v>1</v>
      </c>
      <c r="F35" s="4">
        <v>6</v>
      </c>
      <c r="G35" s="2" t="s">
        <v>1</v>
      </c>
      <c r="H35" s="2">
        <v>2</v>
      </c>
      <c r="I35" s="2">
        <v>50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x14ac:dyDescent="0.45">
      <c r="A36" s="5">
        <v>5</v>
      </c>
      <c r="B36" s="5" t="s">
        <v>57</v>
      </c>
      <c r="C36" s="5" t="s">
        <v>58</v>
      </c>
      <c r="D36" s="5">
        <v>2</v>
      </c>
      <c r="E36" s="5">
        <v>1</v>
      </c>
      <c r="F36" s="4">
        <v>7</v>
      </c>
      <c r="G36" s="2" t="s">
        <v>14</v>
      </c>
      <c r="H36" s="2">
        <v>2</v>
      </c>
      <c r="I36" s="2">
        <v>50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Normal="100" workbookViewId="0"/>
  </sheetViews>
  <sheetFormatPr defaultColWidth="9" defaultRowHeight="17" x14ac:dyDescent="0.45"/>
  <cols>
    <col min="1" max="1" width="16.25" style="4" bestFit="1" customWidth="1"/>
    <col min="2" max="2" width="17" style="2" bestFit="1" customWidth="1"/>
    <col min="3" max="3" width="15.33203125" style="2" bestFit="1" customWidth="1"/>
    <col min="4" max="4" width="10.25" style="2" bestFit="1" customWidth="1"/>
    <col min="5" max="5" width="14" style="2" bestFit="1" customWidth="1"/>
    <col min="6" max="6" width="14.58203125" style="2" bestFit="1" customWidth="1"/>
    <col min="7" max="7" width="19.08203125" style="2" bestFit="1" customWidth="1"/>
    <col min="8" max="8" width="21.33203125" style="2" bestFit="1" customWidth="1"/>
    <col min="9" max="9" width="22" style="2" bestFit="1" customWidth="1"/>
    <col min="10" max="10" width="21.33203125" style="2" bestFit="1" customWidth="1"/>
    <col min="11" max="11" width="22" style="2" bestFit="1" customWidth="1"/>
    <col min="12" max="12" width="20.25" style="2" bestFit="1" customWidth="1"/>
    <col min="13" max="13" width="20.83203125" style="2" bestFit="1" customWidth="1"/>
    <col min="14" max="14" width="22.25" style="2" bestFit="1" customWidth="1"/>
    <col min="15" max="15" width="20.75" style="2" bestFit="1" customWidth="1"/>
    <col min="16" max="16" width="21.75" style="2" bestFit="1" customWidth="1"/>
    <col min="17" max="17" width="22.5" style="2" bestFit="1" customWidth="1"/>
    <col min="18" max="18" width="16.58203125" style="2" bestFit="1" customWidth="1"/>
    <col min="19" max="16384" width="9" style="2"/>
  </cols>
  <sheetData>
    <row r="1" spans="1:18" s="1" customFormat="1" x14ac:dyDescent="0.45">
      <c r="A1" s="3" t="s">
        <v>3</v>
      </c>
      <c r="B1" s="1" t="s">
        <v>19</v>
      </c>
      <c r="C1" s="1" t="s">
        <v>85</v>
      </c>
      <c r="D1" s="1" t="s">
        <v>2</v>
      </c>
      <c r="E1" s="1" t="s">
        <v>49</v>
      </c>
      <c r="F1" s="1" t="s">
        <v>42</v>
      </c>
      <c r="G1" s="1" t="s">
        <v>25</v>
      </c>
      <c r="H1" s="1" t="s">
        <v>53</v>
      </c>
      <c r="I1" s="1" t="s">
        <v>50</v>
      </c>
      <c r="J1" s="1" t="s">
        <v>54</v>
      </c>
      <c r="K1" s="1" t="s">
        <v>51</v>
      </c>
      <c r="L1" s="1" t="s">
        <v>45</v>
      </c>
      <c r="M1" s="1" t="s">
        <v>52</v>
      </c>
      <c r="N1" s="1" t="s">
        <v>47</v>
      </c>
      <c r="O1" s="1" t="s">
        <v>62</v>
      </c>
      <c r="P1" s="1" t="s">
        <v>69</v>
      </c>
      <c r="Q1" s="1" t="s">
        <v>70</v>
      </c>
      <c r="R1" s="1" t="s">
        <v>71</v>
      </c>
    </row>
    <row r="2" spans="1:18" x14ac:dyDescent="0.45">
      <c r="A2" s="4">
        <v>1</v>
      </c>
      <c r="B2" s="2" t="s">
        <v>4</v>
      </c>
      <c r="C2" s="6">
        <f>INDEX(Character_Master!$F:$G,MATCH("체력",Character_Master!$G:$G,0),1)</f>
        <v>1</v>
      </c>
      <c r="D2" s="6">
        <f>VLOOKUP(C2,Character_Master!$F:$H,3,FALSE)</f>
        <v>1</v>
      </c>
      <c r="E2" s="2">
        <v>4</v>
      </c>
      <c r="F2" s="2">
        <v>999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45">
      <c r="A3" s="4">
        <v>2</v>
      </c>
      <c r="B3" s="2" t="s">
        <v>68</v>
      </c>
      <c r="C3" s="6">
        <f>INDEX(Character_Master!$F:$G,MATCH("영양",Character_Master!$G:$G,0),1)</f>
        <v>3</v>
      </c>
      <c r="D3" s="6">
        <f>VLOOKUP(C3,Character_Master!$F:$H,3,FALSE)</f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45">
      <c r="A4" s="4">
        <v>3</v>
      </c>
      <c r="B4" s="2" t="s">
        <v>59</v>
      </c>
      <c r="C4" s="6">
        <f>INDEX(Character_Master!$F:$G,MATCH("영양",Character_Master!$G:$G,0),1)</f>
        <v>3</v>
      </c>
      <c r="D4" s="6">
        <f>VLOOKUP(C4,Character_Master!$F:$H,3,FALSE)</f>
        <v>1</v>
      </c>
      <c r="E4" s="2">
        <v>3</v>
      </c>
      <c r="F4" s="2">
        <v>1</v>
      </c>
      <c r="G4" s="2">
        <v>0</v>
      </c>
      <c r="H4" s="2">
        <v>1</v>
      </c>
      <c r="I4" s="2">
        <v>0</v>
      </c>
      <c r="J4" s="2">
        <v>3</v>
      </c>
      <c r="K4" s="6">
        <f>INDEX(Item_Master!$A:$B,MATCH("음식",Item_Master!$B:$B,0),1)</f>
        <v>102</v>
      </c>
      <c r="L4" s="2">
        <v>1</v>
      </c>
      <c r="M4" s="2">
        <v>50</v>
      </c>
      <c r="N4" s="2">
        <v>30</v>
      </c>
      <c r="O4" s="2">
        <v>1</v>
      </c>
      <c r="P4" s="2">
        <v>1</v>
      </c>
      <c r="Q4" s="2">
        <v>0</v>
      </c>
      <c r="R4" s="6">
        <f>INDEX(Condition_Master!$A:$B,MATCH("사망",Condition_Master!$B:$B,0),1)</f>
        <v>1</v>
      </c>
    </row>
    <row r="5" spans="1:18" x14ac:dyDescent="0.45">
      <c r="A5" s="4">
        <v>4</v>
      </c>
      <c r="B5" s="2" t="s">
        <v>5</v>
      </c>
      <c r="C5" s="6">
        <f>INDEX(Character_Master!$F:$G,MATCH("수분",Character_Master!$G:$G,0),1)</f>
        <v>4</v>
      </c>
      <c r="D5" s="6">
        <f>VLOOKUP(C5,Character_Master!$F:$H,3,FALSE)</f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45">
      <c r="A6" s="4">
        <v>5</v>
      </c>
      <c r="B6" s="2" t="s">
        <v>60</v>
      </c>
      <c r="C6" s="6">
        <f>INDEX(Character_Master!$F:$G,MATCH("수분",Character_Master!$G:$G,0),1)</f>
        <v>4</v>
      </c>
      <c r="D6" s="6">
        <f>VLOOKUP(C6,Character_Master!$F:$H,3,FALSE)</f>
        <v>1</v>
      </c>
      <c r="E6" s="2">
        <v>3</v>
      </c>
      <c r="F6" s="2">
        <v>1</v>
      </c>
      <c r="G6" s="2">
        <v>0</v>
      </c>
      <c r="H6" s="2">
        <v>1</v>
      </c>
      <c r="I6" s="2">
        <v>0</v>
      </c>
      <c r="J6" s="2">
        <v>3</v>
      </c>
      <c r="K6" s="6">
        <f>INDEX(Item_Master!$A:$B,MATCH("음료",Item_Master!$B:$B,0),1)</f>
        <v>103</v>
      </c>
      <c r="L6" s="2">
        <v>1</v>
      </c>
      <c r="M6" s="2">
        <v>50</v>
      </c>
      <c r="N6" s="2">
        <v>30</v>
      </c>
      <c r="O6" s="2">
        <v>1</v>
      </c>
      <c r="P6" s="2">
        <v>1</v>
      </c>
      <c r="Q6" s="2">
        <v>0</v>
      </c>
      <c r="R6" s="6">
        <f>INDEX(Condition_Master!$A:$B,MATCH("사망",Condition_Master!$B:$B,0),1)</f>
        <v>1</v>
      </c>
    </row>
    <row r="7" spans="1:18" x14ac:dyDescent="0.45">
      <c r="A7" s="4">
        <v>6</v>
      </c>
      <c r="B7" s="2" t="s">
        <v>24</v>
      </c>
      <c r="C7" s="6">
        <f>INDEX(Character_Master!$F:$G,MATCH("체온",Character_Master!$G:$G,0),1)</f>
        <v>5</v>
      </c>
      <c r="D7" s="6">
        <f>VLOOKUP(C7,Character_Master!$F:$H,3,FALSE)</f>
        <v>1</v>
      </c>
      <c r="E7" s="2">
        <v>3</v>
      </c>
      <c r="F7" s="2">
        <v>1</v>
      </c>
      <c r="G7" s="2">
        <v>0</v>
      </c>
      <c r="H7" s="2">
        <v>1</v>
      </c>
      <c r="I7" s="2">
        <v>0</v>
      </c>
      <c r="J7" s="2">
        <v>2</v>
      </c>
      <c r="K7" s="6">
        <f>INDEX(Build_Master!$A:$B,MATCH("온도유지",Build_Master!$B:$B,0),1)</f>
        <v>1001</v>
      </c>
      <c r="L7" s="2">
        <v>1</v>
      </c>
      <c r="M7" s="2">
        <v>50</v>
      </c>
      <c r="N7" s="2">
        <v>30</v>
      </c>
      <c r="O7" s="2">
        <v>1</v>
      </c>
      <c r="P7" s="2">
        <v>1</v>
      </c>
      <c r="Q7" s="2">
        <v>0</v>
      </c>
      <c r="R7" s="6">
        <f>INDEX(Condition_Master!$A:$B,MATCH("사망",Condition_Master!$B:$B,0),1)</f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ColWidth="9" defaultRowHeight="17" x14ac:dyDescent="0.45"/>
  <cols>
    <col min="1" max="1" width="18.08203125" style="5" bestFit="1" customWidth="1"/>
    <col min="2" max="2" width="19" style="5" bestFit="1" customWidth="1"/>
    <col min="3" max="3" width="11.25" style="4" bestFit="1" customWidth="1"/>
    <col min="4" max="4" width="12" style="2" bestFit="1" customWidth="1"/>
    <col min="5" max="5" width="15.33203125" style="2" bestFit="1" customWidth="1"/>
    <col min="6" max="6" width="16.58203125" style="2" bestFit="1" customWidth="1"/>
    <col min="7" max="7" width="15.33203125" style="2" bestFit="1" customWidth="1"/>
    <col min="8" max="8" width="11.58203125" style="2" bestFit="1" customWidth="1"/>
    <col min="9" max="16384" width="9" style="2"/>
  </cols>
  <sheetData>
    <row r="1" spans="1:8" s="1" customFormat="1" x14ac:dyDescent="0.45">
      <c r="A1" s="1" t="s">
        <v>9</v>
      </c>
      <c r="B1" s="1" t="s">
        <v>10</v>
      </c>
      <c r="C1" s="3" t="s">
        <v>32</v>
      </c>
      <c r="D1" s="1" t="s">
        <v>13</v>
      </c>
      <c r="E1" s="1" t="s">
        <v>85</v>
      </c>
      <c r="F1" s="1" t="s">
        <v>22</v>
      </c>
      <c r="G1" s="1" t="s">
        <v>23</v>
      </c>
      <c r="H1" s="1" t="s">
        <v>21</v>
      </c>
    </row>
    <row r="2" spans="1:8" x14ac:dyDescent="0.45">
      <c r="A2" s="5">
        <v>101</v>
      </c>
      <c r="B2" s="5" t="s">
        <v>11</v>
      </c>
      <c r="C2" s="4">
        <v>1</v>
      </c>
      <c r="D2" s="2" t="s">
        <v>16</v>
      </c>
      <c r="E2" s="2">
        <v>0</v>
      </c>
      <c r="F2" s="2">
        <v>1</v>
      </c>
      <c r="G2" s="2">
        <v>0</v>
      </c>
      <c r="H2" s="2">
        <v>0</v>
      </c>
    </row>
    <row r="3" spans="1:8" x14ac:dyDescent="0.45">
      <c r="A3" s="5">
        <v>102</v>
      </c>
      <c r="B3" s="5" t="s">
        <v>12</v>
      </c>
      <c r="C3" s="4">
        <v>2</v>
      </c>
      <c r="D3" s="2" t="s">
        <v>17</v>
      </c>
      <c r="E3" s="6">
        <f>INDEX(Character_Master!$F:$G,MATCH("영양",Character_Master!$G:$G,0),1)</f>
        <v>3</v>
      </c>
      <c r="F3" s="2">
        <v>2</v>
      </c>
      <c r="G3" s="2">
        <v>1</v>
      </c>
      <c r="H3" s="2">
        <v>25</v>
      </c>
    </row>
    <row r="4" spans="1:8" x14ac:dyDescent="0.45">
      <c r="A4" s="5">
        <v>103</v>
      </c>
      <c r="B4" s="5" t="s">
        <v>15</v>
      </c>
      <c r="C4" s="4">
        <v>3</v>
      </c>
      <c r="D4" s="2" t="s">
        <v>18</v>
      </c>
      <c r="E4" s="6">
        <f>INDEX(Character_Master!$F:$G,MATCH("수분",Character_Master!$G:$G,0),1)</f>
        <v>4</v>
      </c>
      <c r="F4" s="2">
        <v>3</v>
      </c>
      <c r="G4" s="2">
        <v>1</v>
      </c>
      <c r="H4" s="2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ColWidth="9" defaultRowHeight="17" x14ac:dyDescent="0.45"/>
  <cols>
    <col min="1" max="1" width="18.58203125" style="5" bestFit="1" customWidth="1"/>
    <col min="2" max="2" width="19.33203125" style="5" bestFit="1" customWidth="1"/>
    <col min="3" max="3" width="11.58203125" style="4" bestFit="1" customWidth="1"/>
    <col min="4" max="4" width="12.5" style="2" bestFit="1" customWidth="1"/>
    <col min="5" max="5" width="17" style="2" bestFit="1" customWidth="1"/>
    <col min="6" max="6" width="16.83203125" style="2" bestFit="1" customWidth="1"/>
    <col min="7" max="7" width="17.58203125" style="2" bestFit="1" customWidth="1"/>
    <col min="8" max="16384" width="9" style="2"/>
  </cols>
  <sheetData>
    <row r="1" spans="1:7" s="1" customFormat="1" x14ac:dyDescent="0.45">
      <c r="A1" s="1" t="s">
        <v>26</v>
      </c>
      <c r="B1" s="1" t="s">
        <v>27</v>
      </c>
      <c r="C1" s="3" t="s">
        <v>34</v>
      </c>
      <c r="D1" s="1" t="s">
        <v>28</v>
      </c>
      <c r="E1" s="1" t="s">
        <v>29</v>
      </c>
      <c r="F1" s="1" t="s">
        <v>35</v>
      </c>
      <c r="G1" s="1" t="s">
        <v>33</v>
      </c>
    </row>
    <row r="2" spans="1:7" x14ac:dyDescent="0.45">
      <c r="A2" s="5">
        <v>1001</v>
      </c>
      <c r="B2" s="5" t="s">
        <v>30</v>
      </c>
      <c r="C2" s="4">
        <v>1</v>
      </c>
      <c r="D2" s="2" t="s">
        <v>31</v>
      </c>
      <c r="E2" s="2">
        <v>1</v>
      </c>
      <c r="F2" s="6">
        <f>INDEX(Item_Master!$C:$D,MATCH("나무",Item_Master!$D:$D,0),1)</f>
        <v>1</v>
      </c>
      <c r="G2" s="2">
        <v>3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zoomScaleNormal="100" workbookViewId="0"/>
  </sheetViews>
  <sheetFormatPr defaultColWidth="9" defaultRowHeight="17" x14ac:dyDescent="0.45"/>
  <cols>
    <col min="1" max="1" width="15.33203125" style="5" bestFit="1" customWidth="1"/>
    <col min="2" max="2" width="14.83203125" style="5" bestFit="1" customWidth="1"/>
    <col min="3" max="3" width="15.5" style="5" bestFit="1" customWidth="1"/>
    <col min="4" max="4" width="13.5" style="4" bestFit="1" customWidth="1"/>
    <col min="5" max="5" width="25.58203125" style="5" bestFit="1" customWidth="1"/>
    <col min="6" max="16384" width="9" style="2"/>
  </cols>
  <sheetData>
    <row r="1" spans="1:5" s="1" customFormat="1" x14ac:dyDescent="0.45">
      <c r="A1" s="1" t="s">
        <v>80</v>
      </c>
      <c r="B1" s="1" t="s">
        <v>81</v>
      </c>
      <c r="C1" s="1" t="s">
        <v>82</v>
      </c>
      <c r="D1" s="3" t="s">
        <v>72</v>
      </c>
      <c r="E1" s="1" t="s">
        <v>73</v>
      </c>
    </row>
    <row r="2" spans="1:5" x14ac:dyDescent="0.45">
      <c r="A2" s="5">
        <v>1</v>
      </c>
      <c r="B2" s="5">
        <v>1</v>
      </c>
      <c r="C2" s="6">
        <f>INDEX(Condition_Master!$A:$B,MATCH("배고픔",Condition_Master!$B:$B,0),1)</f>
        <v>2</v>
      </c>
      <c r="D2" s="4" t="str">
        <f t="shared" ref="D2:D21" si="0">CONCATENATE("STRING_",A2,"_",B2,"_",C2)</f>
        <v>STRING_1_1_2</v>
      </c>
      <c r="E2" s="5" t="s">
        <v>88</v>
      </c>
    </row>
    <row r="3" spans="1:5" x14ac:dyDescent="0.45">
      <c r="A3" s="5">
        <v>1</v>
      </c>
      <c r="B3" s="5">
        <v>1</v>
      </c>
      <c r="C3" s="6">
        <f>INDEX(Condition_Master!$A:$B,MATCH("매우배고픔",Condition_Master!$B:$B,0),1)</f>
        <v>3</v>
      </c>
      <c r="D3" s="4" t="str">
        <f t="shared" si="0"/>
        <v>STRING_1_1_3</v>
      </c>
      <c r="E3" s="5" t="s">
        <v>86</v>
      </c>
    </row>
    <row r="4" spans="1:5" x14ac:dyDescent="0.45">
      <c r="A4" s="5">
        <v>1</v>
      </c>
      <c r="B4" s="5">
        <v>1</v>
      </c>
      <c r="C4" s="6">
        <f>INDEX(Condition_Master!$A:$B,MATCH("목마름",Condition_Master!$B:$B,0),1)</f>
        <v>4</v>
      </c>
      <c r="D4" s="4" t="str">
        <f t="shared" si="0"/>
        <v>STRING_1_1_4</v>
      </c>
      <c r="E4" s="5" t="s">
        <v>87</v>
      </c>
    </row>
    <row r="5" spans="1:5" x14ac:dyDescent="0.45">
      <c r="A5" s="5">
        <v>1</v>
      </c>
      <c r="B5" s="5">
        <v>1</v>
      </c>
      <c r="C5" s="6">
        <f>INDEX(Condition_Master!$A:$B,MATCH("매우목마름",Condition_Master!$B:$B,0),1)</f>
        <v>5</v>
      </c>
      <c r="D5" s="4" t="str">
        <f t="shared" si="0"/>
        <v>STRING_1_1_5</v>
      </c>
      <c r="E5" s="5" t="s">
        <v>89</v>
      </c>
    </row>
    <row r="6" spans="1:5" x14ac:dyDescent="0.45">
      <c r="A6" s="2">
        <v>2</v>
      </c>
      <c r="B6" s="5">
        <v>1</v>
      </c>
      <c r="C6" s="6">
        <f>INDEX(Condition_Master!$A:$B,MATCH("배고픔",Condition_Master!$B:$B,0),1)</f>
        <v>2</v>
      </c>
      <c r="D6" s="4" t="str">
        <f t="shared" si="0"/>
        <v>STRING_2_1_2</v>
      </c>
      <c r="E6" s="5" t="s">
        <v>88</v>
      </c>
    </row>
    <row r="7" spans="1:5" x14ac:dyDescent="0.45">
      <c r="A7" s="2">
        <v>2</v>
      </c>
      <c r="B7" s="5">
        <v>1</v>
      </c>
      <c r="C7" s="6">
        <f>INDEX(Condition_Master!$A:$B,MATCH("매우배고픔",Condition_Master!$B:$B,0),1)</f>
        <v>3</v>
      </c>
      <c r="D7" s="4" t="str">
        <f t="shared" si="0"/>
        <v>STRING_2_1_3</v>
      </c>
      <c r="E7" s="5" t="s">
        <v>86</v>
      </c>
    </row>
    <row r="8" spans="1:5" x14ac:dyDescent="0.45">
      <c r="A8" s="2">
        <v>2</v>
      </c>
      <c r="B8" s="5">
        <v>1</v>
      </c>
      <c r="C8" s="6">
        <f>INDEX(Condition_Master!$A:$B,MATCH("목마름",Condition_Master!$B:$B,0),1)</f>
        <v>4</v>
      </c>
      <c r="D8" s="4" t="str">
        <f t="shared" si="0"/>
        <v>STRING_2_1_4</v>
      </c>
      <c r="E8" s="5" t="s">
        <v>87</v>
      </c>
    </row>
    <row r="9" spans="1:5" x14ac:dyDescent="0.45">
      <c r="A9" s="2">
        <v>2</v>
      </c>
      <c r="B9" s="5">
        <v>1</v>
      </c>
      <c r="C9" s="6">
        <f>INDEX(Condition_Master!$A:$B,MATCH("매우목마름",Condition_Master!$B:$B,0),1)</f>
        <v>5</v>
      </c>
      <c r="D9" s="4" t="str">
        <f t="shared" si="0"/>
        <v>STRING_2_1_5</v>
      </c>
      <c r="E9" s="5" t="s">
        <v>89</v>
      </c>
    </row>
    <row r="10" spans="1:5" x14ac:dyDescent="0.45">
      <c r="A10" s="2">
        <v>3</v>
      </c>
      <c r="B10" s="5">
        <v>1</v>
      </c>
      <c r="C10" s="6">
        <f>INDEX(Condition_Master!$A:$B,MATCH("배고픔",Condition_Master!$B:$B,0),1)</f>
        <v>2</v>
      </c>
      <c r="D10" s="4" t="str">
        <f t="shared" si="0"/>
        <v>STRING_3_1_2</v>
      </c>
      <c r="E10" s="5" t="s">
        <v>88</v>
      </c>
    </row>
    <row r="11" spans="1:5" x14ac:dyDescent="0.45">
      <c r="A11" s="2">
        <v>3</v>
      </c>
      <c r="B11" s="5">
        <v>1</v>
      </c>
      <c r="C11" s="6">
        <f>INDEX(Condition_Master!$A:$B,MATCH("매우배고픔",Condition_Master!$B:$B,0),1)</f>
        <v>3</v>
      </c>
      <c r="D11" s="4" t="str">
        <f t="shared" si="0"/>
        <v>STRING_3_1_3</v>
      </c>
      <c r="E11" s="5" t="s">
        <v>86</v>
      </c>
    </row>
    <row r="12" spans="1:5" x14ac:dyDescent="0.45">
      <c r="A12" s="2">
        <v>3</v>
      </c>
      <c r="B12" s="5">
        <v>1</v>
      </c>
      <c r="C12" s="6">
        <f>INDEX(Condition_Master!$A:$B,MATCH("목마름",Condition_Master!$B:$B,0),1)</f>
        <v>4</v>
      </c>
      <c r="D12" s="4" t="str">
        <f t="shared" si="0"/>
        <v>STRING_3_1_4</v>
      </c>
      <c r="E12" s="5" t="s">
        <v>87</v>
      </c>
    </row>
    <row r="13" spans="1:5" x14ac:dyDescent="0.45">
      <c r="A13" s="2">
        <v>3</v>
      </c>
      <c r="B13" s="5">
        <v>1</v>
      </c>
      <c r="C13" s="6">
        <f>INDEX(Condition_Master!$A:$B,MATCH("매우목마름",Condition_Master!$B:$B,0),1)</f>
        <v>5</v>
      </c>
      <c r="D13" s="4" t="str">
        <f t="shared" si="0"/>
        <v>STRING_3_1_5</v>
      </c>
      <c r="E13" s="5" t="s">
        <v>89</v>
      </c>
    </row>
    <row r="14" spans="1:5" x14ac:dyDescent="0.45">
      <c r="A14" s="2">
        <v>4</v>
      </c>
      <c r="B14" s="5">
        <v>1</v>
      </c>
      <c r="C14" s="6">
        <f>INDEX(Condition_Master!$A:$B,MATCH("배고픔",Condition_Master!$B:$B,0),1)</f>
        <v>2</v>
      </c>
      <c r="D14" s="4" t="str">
        <f t="shared" si="0"/>
        <v>STRING_4_1_2</v>
      </c>
      <c r="E14" s="5" t="s">
        <v>88</v>
      </c>
    </row>
    <row r="15" spans="1:5" x14ac:dyDescent="0.45">
      <c r="A15" s="2">
        <v>4</v>
      </c>
      <c r="B15" s="5">
        <v>1</v>
      </c>
      <c r="C15" s="6">
        <f>INDEX(Condition_Master!$A:$B,MATCH("매우배고픔",Condition_Master!$B:$B,0),1)</f>
        <v>3</v>
      </c>
      <c r="D15" s="4" t="str">
        <f t="shared" si="0"/>
        <v>STRING_4_1_3</v>
      </c>
      <c r="E15" s="5" t="s">
        <v>86</v>
      </c>
    </row>
    <row r="16" spans="1:5" x14ac:dyDescent="0.45">
      <c r="A16" s="2">
        <v>4</v>
      </c>
      <c r="B16" s="5">
        <v>1</v>
      </c>
      <c r="C16" s="6">
        <f>INDEX(Condition_Master!$A:$B,MATCH("목마름",Condition_Master!$B:$B,0),1)</f>
        <v>4</v>
      </c>
      <c r="D16" s="4" t="str">
        <f t="shared" si="0"/>
        <v>STRING_4_1_4</v>
      </c>
      <c r="E16" s="5" t="s">
        <v>87</v>
      </c>
    </row>
    <row r="17" spans="1:5" x14ac:dyDescent="0.45">
      <c r="A17" s="2">
        <v>4</v>
      </c>
      <c r="B17" s="5">
        <v>1</v>
      </c>
      <c r="C17" s="6">
        <f>INDEX(Condition_Master!$A:$B,MATCH("매우목마름",Condition_Master!$B:$B,0),1)</f>
        <v>5</v>
      </c>
      <c r="D17" s="4" t="str">
        <f t="shared" si="0"/>
        <v>STRING_4_1_5</v>
      </c>
      <c r="E17" s="5" t="s">
        <v>89</v>
      </c>
    </row>
    <row r="18" spans="1:5" x14ac:dyDescent="0.45">
      <c r="A18" s="2">
        <v>5</v>
      </c>
      <c r="B18" s="5">
        <v>1</v>
      </c>
      <c r="C18" s="6">
        <f>INDEX(Condition_Master!$A:$B,MATCH("배고픔",Condition_Master!$B:$B,0),1)</f>
        <v>2</v>
      </c>
      <c r="D18" s="4" t="str">
        <f t="shared" si="0"/>
        <v>STRING_5_1_2</v>
      </c>
      <c r="E18" s="5" t="s">
        <v>88</v>
      </c>
    </row>
    <row r="19" spans="1:5" x14ac:dyDescent="0.45">
      <c r="A19" s="2">
        <v>5</v>
      </c>
      <c r="B19" s="5">
        <v>1</v>
      </c>
      <c r="C19" s="6">
        <f>INDEX(Condition_Master!$A:$B,MATCH("매우배고픔",Condition_Master!$B:$B,0),1)</f>
        <v>3</v>
      </c>
      <c r="D19" s="4" t="str">
        <f t="shared" si="0"/>
        <v>STRING_5_1_3</v>
      </c>
      <c r="E19" s="5" t="s">
        <v>86</v>
      </c>
    </row>
    <row r="20" spans="1:5" x14ac:dyDescent="0.45">
      <c r="A20" s="2">
        <v>5</v>
      </c>
      <c r="B20" s="5">
        <v>1</v>
      </c>
      <c r="C20" s="6">
        <f>INDEX(Condition_Master!$A:$B,MATCH("목마름",Condition_Master!$B:$B,0),1)</f>
        <v>4</v>
      </c>
      <c r="D20" s="4" t="str">
        <f t="shared" si="0"/>
        <v>STRING_5_1_4</v>
      </c>
      <c r="E20" s="5" t="s">
        <v>87</v>
      </c>
    </row>
    <row r="21" spans="1:5" x14ac:dyDescent="0.45">
      <c r="A21" s="2">
        <v>5</v>
      </c>
      <c r="B21" s="5">
        <v>1</v>
      </c>
      <c r="C21" s="6">
        <f>INDEX(Condition_Master!$A:$B,MATCH("매우목마름",Condition_Master!$B:$B,0),1)</f>
        <v>5</v>
      </c>
      <c r="D21" s="4" t="str">
        <f t="shared" si="0"/>
        <v>STRING_5_1_5</v>
      </c>
      <c r="E21" s="5" t="s">
        <v>89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Character_Master</vt:lpstr>
      <vt:lpstr>Condition_Master</vt:lpstr>
      <vt:lpstr>Item_Master</vt:lpstr>
      <vt:lpstr>Build_Master</vt:lpstr>
      <vt:lpstr>String_Master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hyeon2-400</cp:lastModifiedBy>
  <dcterms:created xsi:type="dcterms:W3CDTF">2024-03-14T13:42:19Z</dcterms:created>
  <dcterms:modified xsi:type="dcterms:W3CDTF">2024-03-23T11:51:53Z</dcterms:modified>
</cp:coreProperties>
</file>