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docProps/app.xml" ContentType="application/vnd.openxmlformats-officedocument.extended-properties+xml"/>
  <Override PartName="/xl/pivotCache/pivotCacheDefinition4.xml" ContentType="application/vnd.openxmlformats-officedocument.spreadsheetml.pivotCacheDefiniti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pivotCache/pivotCacheRecords7.xml" ContentType="application/vnd.openxmlformats-officedocument.spreadsheetml.pivotCacheRecord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hidePivotFieldList="1"/>
  <xr:revisionPtr revIDLastSave="1" documentId="8_{AF542C65-C179-4AB8-969E-FE3E88F10BEF}" xr6:coauthVersionLast="47" xr6:coauthVersionMax="47" xr10:uidLastSave="{DB92A2CB-53A4-488F-B38F-AC50F446F0F9}"/>
  <bookViews>
    <workbookView xWindow="-108" yWindow="-108" windowWidth="23256" windowHeight="12720" xr2:uid="{00000000-000D-0000-FFFF-FFFF00000000}"/>
  </bookViews>
  <sheets>
    <sheet name="main" sheetId="1" r:id="rId1"/>
    <sheet name="summary" sheetId="2" r:id="rId2"/>
    <sheet name="COTS summary" sheetId="6" r:id="rId3"/>
    <sheet name="spend rate" sheetId="4" r:id="rId4"/>
  </sheets>
  <definedNames>
    <definedName name="_xlnm._FilterDatabase" localSheetId="0" hidden="1">main!$A$1:$U$4</definedName>
  </definedNames>
  <calcPr calcId="191028"/>
  <pivotCaches>
    <pivotCache cacheId="10" r:id="rId5"/>
    <pivotCache cacheId="34" r:id="rId6"/>
    <pivotCache cacheId="40" r:id="rId7"/>
    <pivotCache cacheId="46" r:id="rId8"/>
    <pivotCache cacheId="51" r:id="rId9"/>
    <pivotCache cacheId="54" r:id="rId10"/>
    <pivotCache cacheId="58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V2" i="1" l="1"/>
  <c r="H3" i="1" l="1"/>
  <c r="R3" i="1" s="1"/>
  <c r="H4" i="1"/>
  <c r="R4" i="1" s="1"/>
  <c r="Q2" i="1"/>
  <c r="Q3" i="1"/>
  <c r="Q4" i="1"/>
  <c r="G2" i="1"/>
  <c r="V4" i="1" l="1"/>
  <c r="V3" i="1"/>
</calcChain>
</file>

<file path=xl/sharedStrings.xml><?xml version="1.0" encoding="utf-8"?>
<sst xmlns="http://schemas.openxmlformats.org/spreadsheetml/2006/main" count="91" uniqueCount="48">
  <si>
    <t>id</t>
  </si>
  <si>
    <t>order group</t>
  </si>
  <si>
    <t>description</t>
  </si>
  <si>
    <t>category</t>
  </si>
  <si>
    <t>company</t>
  </si>
  <si>
    <t>cost</t>
  </si>
  <si>
    <t>cost excl vat</t>
  </si>
  <si>
    <t>shipping</t>
  </si>
  <si>
    <t>quantity</t>
  </si>
  <si>
    <t>link</t>
  </si>
  <si>
    <t>COTS (Y/N)</t>
  </si>
  <si>
    <t>fixed (Y/N)</t>
  </si>
  <si>
    <t>variable (Y/N)</t>
  </si>
  <si>
    <t>COTS</t>
  </si>
  <si>
    <t>total</t>
  </si>
  <si>
    <t>date sent</t>
  </si>
  <si>
    <t>date approved</t>
  </si>
  <si>
    <t>date received</t>
  </si>
  <si>
    <t>N</t>
  </si>
  <si>
    <t>easycomposites</t>
  </si>
  <si>
    <t>amazon</t>
  </si>
  <si>
    <t>general</t>
  </si>
  <si>
    <t>Y</t>
  </si>
  <si>
    <t>avionics</t>
  </si>
  <si>
    <t>propulsion</t>
  </si>
  <si>
    <t>aero</t>
  </si>
  <si>
    <t>Nitrile Gloves, box of 100, large</t>
  </si>
  <si>
    <t>https://www.easycomposites.co.uk/nitrile-gloves</t>
  </si>
  <si>
    <t>clear heat shrink</t>
  </si>
  <si>
    <t>https://www.amazon.co.uk/Wirefy-Clear-Heat-Shrink-Tubing/dp/B089D6L839/</t>
  </si>
  <si>
    <t>micro hdmi to hdmi</t>
  </si>
  <si>
    <t>https://www.amazon.co.uk/Rankie-Micro-Supports-Ethernet-Return-Black/dp/B00Z07JYLE</t>
  </si>
  <si>
    <t>Row Labels</t>
  </si>
  <si>
    <t>Sum of total</t>
  </si>
  <si>
    <t>Grand Total</t>
  </si>
  <si>
    <t>Sum of COTS</t>
  </si>
  <si>
    <t>fuselage</t>
  </si>
  <si>
    <t>SAQ</t>
  </si>
  <si>
    <t>landing</t>
  </si>
  <si>
    <t>notes</t>
  </si>
  <si>
    <t>(blank)</t>
  </si>
  <si>
    <t>case</t>
  </si>
  <si>
    <t>Column Labels</t>
  </si>
  <si>
    <t>variable aircraft cost</t>
  </si>
  <si>
    <t>Sum of variable aircraft cost</t>
  </si>
  <si>
    <t>discount</t>
  </si>
  <si>
    <t>2021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</si>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</sst>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44" fontId="0" fillId="0" borderId="0" xfId="1" applyFont="1"/>
    <xf numFmtId="0" fontId="3" fillId="0" borderId="0" xfId="2"/>
    <xf numFmtId="44" fontId="2" fillId="2" borderId="0" xfId="1" applyFont="1" applyFill="1"/>
    <xf numFmtId="44" fontId="0" fillId="0" borderId="0" xfId="0" applyNumberFormat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/>
    </xf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9" fontId="0" fillId="0" borderId="0" xfId="3" applyFont="1"/>
    <xf numFmtId="0" fontId="0" fillId="0" borderId="0" xfId="0" applyAlignment="1">
      <alignment horizontal="left" indent="1"/>
    </xf>
    <xf numFmtId="14" fontId="0" fillId="0" borderId="0" xfId="0" applyNumberFormat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7"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" formatCode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[procurement template 1.xlsx]summary!PivotTable1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9678917447353554E-2"/>
              <c:y val="-0.14410705095213583"/>
            </c:manualLayout>
          </c:layout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48617599986789"/>
              <c:y val="-2.6067122841316508E-2"/>
            </c:manualLayout>
          </c:layout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6476098967090922E-2"/>
              <c:y val="3.0880082346886259E-2"/>
            </c:manualLayout>
          </c:layout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1927262692739501E-2"/>
              <c:y val="0.14824136718980507"/>
            </c:manualLayout>
          </c:layout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277777777777777"/>
              <c:y val="-4.8888888888888968E-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9997795676197593E-2"/>
              <c:y val="0.14356544874705898"/>
            </c:manualLayout>
          </c:layout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4076336408836267E-2"/>
              <c:y val="0.16883670332997244"/>
            </c:manualLayout>
          </c:layout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7.2222222222222215E-2"/>
              <c:y val="2.0370135052831989E-17"/>
            </c:manualLayout>
          </c:layout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98261111286951"/>
              <c:y val="7.8154416914894442E-2"/>
            </c:manualLayout>
          </c:layout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7504207543716482"/>
              <c:y val="-5.5307969201796991E-3"/>
            </c:manualLayout>
          </c:layout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563101521121039"/>
              <c:y val="-0.12614050076585007"/>
            </c:manualLayout>
          </c:layout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168413090780985"/>
              <c:y val="-0.17921146953405021"/>
            </c:manualLayout>
          </c:layout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dLbl>
          <c:idx val="0"/>
          <c:layout>
            <c:manualLayout>
              <c:x val="-0.1541150109071493"/>
              <c:y val="-0.1401107852720756"/>
            </c:manualLayout>
          </c:layout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130917818129775E-2"/>
              <c:y val="-0.14988595633756924"/>
            </c:manualLayout>
          </c:layout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summary!$C$7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95-4F43-AD59-6D91F191C4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95-4F43-AD59-6D91F191C4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95-4F43-AD59-6D91F191C4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95-4F43-AD59-6D91F191C4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995-4F43-AD59-6D91F191C4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995-4F43-AD59-6D91F191C4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840-4E91-BF85-403B1BD1B4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033-4F56-B088-3A4FD5F4DF2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D7A-4F49-98C5-8E95A200A80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07E-4E1F-84C9-A6C6667C59D0}"/>
              </c:ext>
            </c:extLst>
          </c:dPt>
          <c:dLbls>
            <c:dLbl>
              <c:idx val="0"/>
              <c:layout>
                <c:manualLayout>
                  <c:x val="8.9678917447353554E-2"/>
                  <c:y val="-0.1441070509521358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95-4F43-AD59-6D91F191C4F2}"/>
                </c:ext>
              </c:extLst>
            </c:dLbl>
            <c:dLbl>
              <c:idx val="1"/>
              <c:layout>
                <c:manualLayout>
                  <c:x val="6.1927262692739501E-2"/>
                  <c:y val="0.148241367189805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95-4F43-AD59-6D91F191C4F2}"/>
                </c:ext>
              </c:extLst>
            </c:dLbl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summary!$B$8:$B$10</c:f>
              <c:strCache>
                <c:ptCount val="2"/>
                <c:pt idx="0">
                  <c:v>avionics</c:v>
                </c:pt>
                <c:pt idx="1">
                  <c:v>general</c:v>
                </c:pt>
              </c:strCache>
            </c:strRef>
          </c:cat>
          <c:val>
            <c:numRef>
              <c:f>summary!$C$8:$C$10</c:f>
              <c:numCache>
                <c:formatCode>0.00</c:formatCode>
                <c:ptCount val="2"/>
                <c:pt idx="0">
                  <c:v>5.8250000000000002</c:v>
                </c:pt>
                <c:pt idx="1">
                  <c:v>27.891666666666666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C-4A8A-A34E-7369F3302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[procurement template 1.xlsx]summary!PivotTable2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£&quot;* #,##0_);_(&quot;£&quot;* \(#,##0\);_(&quot;£&quot;* &quot;-&quot;_);_(@_)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6249997334318025"/>
              <c:y val="8.5037704743917031E-2"/>
            </c:manualLayout>
          </c:layout>
          <c:numFmt formatCode="_(&quot;£&quot;* #,##0_);_(&quot;£&quot;* \(#,##0\);_(&quot;£&quot;* &quot;-&quot;_);_(@_)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dLbl>
          <c:idx val="0"/>
          <c:layout>
            <c:manualLayout>
              <c:x val="9.4444444444444442E-2"/>
              <c:y val="-6.4814814814814811E-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5.8333333333333383E-2"/>
              <c:y val="2.3148148148147977E-2"/>
            </c:manualLayout>
          </c:layout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60416640351601"/>
              <c:y val="8.7970039390259103E-3"/>
            </c:manualLayout>
          </c:layout>
          <c:numFmt formatCode="_(&quot;£&quot;* #,##0_);_(&quot;£&quot;* \(#,##0\);_(&quot;£&quot;* &quot;-&quot;_);_(@_)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083331351159556"/>
              <c:y val="-5.8646692926839404E-2"/>
            </c:manualLayout>
          </c:layout>
          <c:numFmt formatCode="_(&quot;£&quot;* #,##0_);_(&quot;£&quot;* \(#,##0\);_(&quot;£&quot;* &quot;-&quot;_);_(@_)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6458330633475932"/>
              <c:y val="8.7970039390259006E-2"/>
            </c:manualLayout>
          </c:layout>
          <c:numFmt formatCode="_(&quot;£&quot;* #,##0_);_(&quot;£&quot;* \(#,##0\);_(&quot;£&quot;* &quot;-&quot;_);_(@_)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2499989747377013E-2"/>
              <c:y val="-0.14661673231709854"/>
            </c:manualLayout>
          </c:layout>
          <c:numFmt formatCode="_(&quot;£&quot;* #,##0_);_(&quot;£&quot;* \(#,##0\);_(&quot;£&quot;* &quot;-&quot;_);_(@_)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summary!$C$33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FA-4533-950C-9DE4B0A934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FA-4533-950C-9DE4B0A934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8D-4134-B3B0-D77F8F73BB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8D-4134-B3B0-D77F8F73BB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08D-4134-B3B0-D77F8F73BB08}"/>
              </c:ext>
            </c:extLst>
          </c:dPt>
          <c:dLbls>
            <c:dLbl>
              <c:idx val="0"/>
              <c:layout>
                <c:manualLayout>
                  <c:x val="0.16458330633475932"/>
                  <c:y val="8.79700393902590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FA-4533-950C-9DE4B0A934B0}"/>
                </c:ext>
              </c:extLst>
            </c:dLbl>
            <c:numFmt formatCode="_(&quot;£&quot;* #,##0_);_(&quot;£&quot;* \(#,##0\);_(&quot;£&quot;* &quot;-&quot;_);_(@_)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summary!$B$34:$B$35</c:f>
              <c:strCache>
                <c:ptCount val="1"/>
                <c:pt idx="0">
                  <c:v>avionics</c:v>
                </c:pt>
              </c:strCache>
            </c:strRef>
          </c:cat>
          <c:val>
            <c:numRef>
              <c:f>summary!$C$34:$C$35</c:f>
              <c:numCache>
                <c:formatCode>0</c:formatCode>
                <c:ptCount val="1"/>
                <c:pt idx="0">
                  <c:v>5.8250000000000002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D-4134-B3B0-D77F8F73B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[procurement template 1.xlsx]summary!PivotTable4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summary!$B$58:$B$61</c:f>
              <c:strCache>
                <c:ptCount val="3"/>
                <c:pt idx="0">
                  <c:v>easycomposites</c:v>
                </c:pt>
                <c:pt idx="1">
                  <c:v>amazon</c:v>
                </c:pt>
                <c:pt idx="2">
                  <c:v>(blank)</c:v>
                </c:pt>
              </c:strCache>
            </c:strRef>
          </c:cat>
          <c:val>
            <c:numRef>
              <c:f>summary!$C$58:$C$61</c:f>
              <c:numCache>
                <c:formatCode>0.00</c:formatCode>
                <c:ptCount val="3"/>
                <c:pt idx="0">
                  <c:v>17.899999999999999</c:v>
                </c:pt>
                <c:pt idx="1">
                  <c:v>15.816666666666666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5-4E57-B49A-8F83A95FE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766895"/>
        <c:axId val="564766063"/>
      </c:barChart>
      <c:catAx>
        <c:axId val="56476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66063"/>
        <c:crosses val="autoZero"/>
        <c:auto val="1"/>
        <c:lblAlgn val="ctr"/>
        <c:lblOffset val="100"/>
        <c:noMultiLvlLbl val="0"/>
      </c:catAx>
      <c:valAx>
        <c:axId val="56476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6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[procurement template 1.xlsx]summary!PivotTable3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849884489031222E-2"/>
          <c:y val="8.9912357446547242E-2"/>
          <c:w val="0.70823754507322101"/>
          <c:h val="0.63667140565762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summary!$C$91:$C$92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summary!$B$93:$B$95</c:f>
              <c:strCache>
                <c:ptCount val="2"/>
                <c:pt idx="0">
                  <c:v>avionics</c:v>
                </c:pt>
                <c:pt idx="1">
                  <c:v>general</c:v>
                </c:pt>
              </c:strCache>
            </c:strRef>
          </c:cat>
          <c:val>
            <c:numRef>
              <c:f>summary!$C$93:$C$95</c:f>
              <c:numCache>
                <c:formatCode>0.00</c:formatCode>
                <c:ptCount val="2"/>
                <c:pt idx="0">
                  <c:v>5.8250000000000002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E09-49AC-B2D0-220ED7A9795F}"/>
            </c:ext>
          </c:extLst>
        </c:ser>
        <c:ser>
          <c:idx val="1"/>
          <c:order val="1"/>
          <c:tx>
            <c:strRef>
              <c:f>summary!$D$91:$D$92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summary!$B$93:$B$95</c:f>
              <c:strCache>
                <c:ptCount val="2"/>
                <c:pt idx="0">
                  <c:v>avionics</c:v>
                </c:pt>
                <c:pt idx="1">
                  <c:v>general</c:v>
                </c:pt>
              </c:strCache>
            </c:strRef>
          </c:cat>
          <c:val>
            <c:numRef>
              <c:f>summary!$D$93:$D$95</c:f>
              <c:numCache>
                <c:formatCode>0.00</c:formatCode>
                <c:ptCount val="2"/>
                <c:pt idx="1">
                  <c:v>27.891666666666666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2-8E09-49AC-B2D0-220ED7A97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3460896"/>
        <c:axId val="1993459232"/>
      </c:barChart>
      <c:catAx>
        <c:axId val="19934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59232"/>
        <c:crosses val="autoZero"/>
        <c:auto val="1"/>
        <c:lblAlgn val="ctr"/>
        <c:lblOffset val="100"/>
        <c:noMultiLvlLbl val="0"/>
      </c:catAx>
      <c:valAx>
        <c:axId val="19934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[procurement template 1.xlsx]summary!PivotTable5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summary!$B$121:$B$128</c:f>
              <c:strCache>
                <c:ptCount val="7"/>
                <c:pt idx="0">
                  <c:v>aero</c:v>
                </c:pt>
                <c:pt idx="1">
                  <c:v>avionics</c:v>
                </c:pt>
                <c:pt idx="2">
                  <c:v>case</c:v>
                </c:pt>
                <c:pt idx="3">
                  <c:v>fuselage</c:v>
                </c:pt>
                <c:pt idx="4">
                  <c:v>general</c:v>
                </c:pt>
                <c:pt idx="5">
                  <c:v>landing</c:v>
                </c:pt>
                <c:pt idx="6">
                  <c:v>propulsion</c:v>
                </c:pt>
              </c:strCache>
            </c:strRef>
          </c:cat>
          <c:val>
            <c:numRef>
              <c:f>summary!$C$121:$C$128</c:f>
              <c:numCache>
                <c:formatCode>0.00</c:formatCode>
                <c:ptCount val="7"/>
                <c:pt idx="0">
                  <c:v>202.25666666666666</c:v>
                </c:pt>
                <c:pt idx="1">
                  <c:v>739.57500000000016</c:v>
                </c:pt>
                <c:pt idx="2">
                  <c:v>191.5</c:v>
                </c:pt>
                <c:pt idx="3">
                  <c:v>114.62166666666667</c:v>
                </c:pt>
                <c:pt idx="4">
                  <c:v>0</c:v>
                </c:pt>
                <c:pt idx="5">
                  <c:v>65.841666666666654</c:v>
                </c:pt>
                <c:pt idx="6">
                  <c:v>232.70833333333334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F-4595-B1ED-744467722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823600"/>
        <c:axId val="1995157536"/>
      </c:barChart>
      <c:catAx>
        <c:axId val="20758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157536"/>
        <c:crosses val="autoZero"/>
        <c:auto val="1"/>
        <c:lblAlgn val="ctr"/>
        <c:lblOffset val="100"/>
        <c:noMultiLvlLbl val="0"/>
      </c:catAx>
      <c:valAx>
        <c:axId val="1995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8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[procurement template 1.xlsx]COTS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'COTS summary'!$B$3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'COTS summary'!$A$4:$A$8</c:f>
              <c:multiLvlStrCache>
                <c:ptCount val="2"/>
                <c:lvl>
                  <c:pt idx="0">
                    <c:v>micro hdmi to hdmi</c:v>
                  </c:pt>
                  <c:pt idx="1">
                    <c:v>Nitrile Gloves, box of 100, large</c:v>
                  </c:pt>
                </c:lvl>
                <c:lvl>
                  <c:pt idx="0">
                    <c:v>avionics</c:v>
                  </c:pt>
                  <c:pt idx="1">
                    <c:v>general</c:v>
                  </c:pt>
                </c:lvl>
              </c:multiLvlStrCache>
            </c:multiLvlStrRef>
          </c:cat>
          <c:val>
            <c:numRef>
              <c:f>'COTS summary'!$B$4:$B$8</c:f>
              <c:numCache>
                <c:formatCode>0.00</c:formatCode>
                <c:ptCount val="2"/>
                <c:pt idx="0">
                  <c:v>0</c:v>
                </c:pt>
                <c:pt idx="1">
                  <c:v>8.9499999999999993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A-4AC5-8BCF-C54F13DCE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766831"/>
        <c:axId val="476767247"/>
      </c:barChart>
      <c:catAx>
        <c:axId val="47676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67247"/>
        <c:crosses val="autoZero"/>
        <c:auto val="1"/>
        <c:lblAlgn val="ctr"/>
        <c:lblOffset val="100"/>
        <c:noMultiLvlLbl val="0"/>
      </c:catAx>
      <c:valAx>
        <c:axId val="47676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6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[procurement template 1.xlsx]spend rate!PivotTable1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 rate'!$B$1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'spend rate'!$A$2:$A$4</c:f>
              <c:multiLvlStrCache>
                <c:ptCount val="1"/>
                <c:lvl>
                  <c:pt idx="0">
                    <c:v>Nov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'spend rate'!$B$2:$B$4</c:f>
              <c:numCache>
                <c:formatCode>0.00</c:formatCode>
                <c:ptCount val="1"/>
                <c:pt idx="0">
                  <c:v>33.716666666666669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8-4ADB-A2A3-DC5C1A66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126384"/>
        <c:axId val="2095126800"/>
      </c:barChart>
      <c:catAx>
        <c:axId val="20951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26800"/>
        <c:crosses val="autoZero"/>
        <c:auto val="1"/>
        <c:lblAlgn val="ctr"/>
        <c:lblOffset val="100"/>
        <c:noMultiLvlLbl val="0"/>
      </c:catAx>
      <c:valAx>
        <c:axId val="20951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Money</a:t>
                </a:r>
                <a:r>
                  <a:rPr lang="en-GB" baseline="0"/>
                  <a:t> Spent (£)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321944</xdr:colOff>
      <xdr:row>1</xdr:row>
      <xdr:rowOff>152400</xdr:rowOff>
    </xdr:from>
    <xdr:to>
      <xdr:col>6</xdr:col>
      <xdr:colOff>1737360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82D0C-B79A-47FC-ABF0-51C70CF24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708660</xdr:colOff>
      <xdr:row>25</xdr:row>
      <xdr:rowOff>144780</xdr:rowOff>
    </xdr:from>
    <xdr:to>
      <xdr:col>6</xdr:col>
      <xdr:colOff>38100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2530FE-8B55-4FC3-9DBF-4211DB572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535304</xdr:colOff>
      <xdr:row>52</xdr:row>
      <xdr:rowOff>179069</xdr:rowOff>
    </xdr:from>
    <xdr:to>
      <xdr:col>21</xdr:col>
      <xdr:colOff>285750</xdr:colOff>
      <xdr:row>83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66862A-49BC-4DBC-9474-32F45D5E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142875</xdr:colOff>
      <xdr:row>88</xdr:row>
      <xdr:rowOff>19050</xdr:rowOff>
    </xdr:from>
    <xdr:to>
      <xdr:col>13</xdr:col>
      <xdr:colOff>771525</xdr:colOff>
      <xdr:row>113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357B6-C388-4021-99BD-D74D16B1A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228600</xdr:colOff>
      <xdr:row>118</xdr:row>
      <xdr:rowOff>42861</xdr:rowOff>
    </xdr:from>
    <xdr:to>
      <xdr:col>13</xdr:col>
      <xdr:colOff>228601</xdr:colOff>
      <xdr:row>139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39403E-5F84-4337-A154-F97E10112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830580</xdr:colOff>
      <xdr:row>2</xdr:row>
      <xdr:rowOff>83820</xdr:rowOff>
    </xdr:from>
    <xdr:to>
      <xdr:col>11</xdr:col>
      <xdr:colOff>518160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372DD-79B0-41F0-A971-A77A9EF8D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3</xdr:row>
      <xdr:rowOff>60960</xdr:rowOff>
    </xdr:from>
    <xdr:to>
      <xdr:col>14</xdr:col>
      <xdr:colOff>594360</xdr:colOff>
      <xdr:row>21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324608-9EC7-4390-8281-7679D086D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610.667452083333" createdVersion="7" refreshedVersion="7" minRefreshableVersion="3" recordCount="131" xr:uid="{0B9C8E29-20A6-498B-92B9-536F03DF9783}">
  <cacheSource type="worksheet">
    <worksheetSource ref="A1:V808" sheet="main"/>
  </cacheSource>
  <cacheFields count="21">
    <cacheField name="notes" numFmtId="0">
      <sharedItems containsBlank="1"/>
    </cacheField>
    <cacheField name="id" numFmtId="0">
      <sharedItems containsString="0" containsBlank="1" containsNumber="1" containsInteger="1" minValue="0" maxValue="1002"/>
    </cacheField>
    <cacheField name="order group" numFmtId="0">
      <sharedItems containsString="0" containsBlank="1" containsNumber="1" containsInteger="1" minValue="0" maxValue="43"/>
    </cacheField>
    <cacheField name="description" numFmtId="0">
      <sharedItems containsBlank="1"/>
    </cacheField>
    <cacheField name="category" numFmtId="0">
      <sharedItems containsBlank="1" count="9">
        <s v="avionics"/>
        <s v="DMF"/>
        <s v="general"/>
        <s v="propulsion"/>
        <s v="aero"/>
        <s v="fuselage"/>
        <s v="landing"/>
        <s v="case"/>
        <m/>
      </sharedItems>
    </cacheField>
    <cacheField name="company" numFmtId="0">
      <sharedItems containsBlank="1"/>
    </cacheField>
    <cacheField name="cost" numFmtId="44">
      <sharedItems containsString="0" containsBlank="1" containsNumber="1" minValue="0" maxValue="199.9"/>
    </cacheField>
    <cacheField name="cost excl vat" numFmtId="44">
      <sharedItems containsString="0" containsBlank="1" containsNumber="1" minValue="0" maxValue="166.58333333333334"/>
    </cacheField>
    <cacheField name="shipping" numFmtId="44">
      <sharedItems containsString="0" containsBlank="1" containsNumber="1" minValue="0" maxValue="24"/>
    </cacheField>
    <cacheField name="quantity" numFmtId="0">
      <sharedItems containsString="0" containsBlank="1" containsNumber="1" containsInteger="1" minValue="0" maxValue="50"/>
    </cacheField>
    <cacheField name="link" numFmtId="0">
      <sharedItems containsBlank="1" longText="1"/>
    </cacheField>
    <cacheField name="COTS (Y/N)" numFmtId="0">
      <sharedItems containsBlank="1"/>
    </cacheField>
    <cacheField name="SAQ" numFmtId="0">
      <sharedItems containsString="0" containsBlank="1" containsNumber="1" minValue="0" maxValue="24"/>
    </cacheField>
    <cacheField name="fixed (Y/N)" numFmtId="0">
      <sharedItems containsBlank="1"/>
    </cacheField>
    <cacheField name="variable (Y/N)" numFmtId="0">
      <sharedItems containsBlank="1"/>
    </cacheField>
    <cacheField name="COTS" numFmtId="44">
      <sharedItems containsString="0" containsBlank="1" containsNumber="1" minValue="0" maxValue="116.50000000000001"/>
    </cacheField>
    <cacheField name="total" numFmtId="44">
      <sharedItems containsString="0" containsBlank="1" containsNumber="1" minValue="0" maxValue="215"/>
    </cacheField>
    <cacheField name="date sent" numFmtId="0">
      <sharedItems containsDate="1" containsBlank="1" containsMixedTypes="1" minDate="2021-10-14T00:00:00" maxDate="2022-02-19T00:00:00"/>
    </cacheField>
    <cacheField name="date approved" numFmtId="0">
      <sharedItems containsDate="1" containsBlank="1" containsMixedTypes="1" minDate="2021-11-24T00:00:00" maxDate="2022-02-18T00:00:00"/>
    </cacheField>
    <cacheField name="date received" numFmtId="0">
      <sharedItems containsDate="1" containsBlank="1" containsMixedTypes="1" minDate="2021-10-22T00:00:00" maxDate="2022-02-11T00:00:00"/>
    </cacheField>
    <cacheField name="variable aircraft cost" numFmtId="0">
      <sharedItems containsString="0" containsBlank="1" containsNumber="1" minValue="0" maxValue="116.5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671.867031597219" createdVersion="7" refreshedVersion="7" minRefreshableVersion="3" recordCount="4" xr:uid="{C467DE6B-8AF8-4090-A0DE-B72DA0D45B58}">
  <cacheSource type="worksheet">
    <worksheetSource ref="B1:U1048576" sheet="main"/>
  </cacheSource>
  <cacheFields count="20">
    <cacheField name="id" numFmtId="0">
      <sharedItems containsString="0" containsBlank="1" containsNumber="1" containsInteger="1" minValue="1" maxValue="3"/>
    </cacheField>
    <cacheField name="order group" numFmtId="0">
      <sharedItems containsString="0" containsBlank="1" containsNumber="1" containsInteger="1" minValue="1" maxValue="2"/>
    </cacheField>
    <cacheField name="description" numFmtId="0">
      <sharedItems containsBlank="1"/>
    </cacheField>
    <cacheField name="category" numFmtId="0">
      <sharedItems containsBlank="1" count="15">
        <s v="general"/>
        <s v="avionics"/>
        <m/>
        <s v="aero" u="1"/>
        <s v="merch" u="1"/>
        <s v="avionics " u="1"/>
        <s v="propulsion" u="1"/>
        <s v="landing" u="1"/>
        <s v="manufacturing" u="1"/>
        <s v="case" u="1"/>
        <s v="workshop" u="1"/>
        <s v="DMF" u="1"/>
        <s v="fuselage" u="1"/>
        <s v="propulson" u="1"/>
        <s v="fuselage " u="1"/>
      </sharedItems>
    </cacheField>
    <cacheField name="company" numFmtId="0">
      <sharedItems containsBlank="1"/>
    </cacheField>
    <cacheField name="cost" numFmtId="44">
      <sharedItems containsString="0" containsBlank="1" containsNumber="1" minValue="6.99" maxValue="11.99"/>
    </cacheField>
    <cacheField name="cost excl vat" numFmtId="44">
      <sharedItems containsString="0" containsBlank="1" containsNumber="1" minValue="5.8250000000000002" maxValue="9.9916666666666671"/>
    </cacheField>
    <cacheField name="discount" numFmtId="9">
      <sharedItems containsString="0" containsBlank="1" containsNumber="1" containsInteger="1" minValue="0" maxValue="0"/>
    </cacheField>
    <cacheField name="shipping" numFmtId="44">
      <sharedItems containsString="0" containsBlank="1" containsNumber="1" containsInteger="1" minValue="0" maxValue="0"/>
    </cacheField>
    <cacheField name="quantity" numFmtId="0">
      <sharedItems containsString="0" containsBlank="1" containsNumber="1" containsInteger="1" minValue="1" maxValue="2"/>
    </cacheField>
    <cacheField name="link" numFmtId="0">
      <sharedItems containsBlank="1"/>
    </cacheField>
    <cacheField name="COTS (Y/N)" numFmtId="0">
      <sharedItems containsBlank="1"/>
    </cacheField>
    <cacheField name="SAQ" numFmtId="0">
      <sharedItems containsString="0" containsBlank="1" containsNumber="1" containsInteger="1" minValue="0" maxValue="0"/>
    </cacheField>
    <cacheField name="fixed (Y/N)" numFmtId="0">
      <sharedItems containsBlank="1"/>
    </cacheField>
    <cacheField name="variable (Y/N)" numFmtId="0">
      <sharedItems containsBlank="1"/>
    </cacheField>
    <cacheField name="COTS" numFmtId="44">
      <sharedItems containsString="0" containsBlank="1" containsNumber="1" containsInteger="1" minValue="0" maxValue="0"/>
    </cacheField>
    <cacheField name="total" numFmtId="44">
      <sharedItems containsString="0" containsBlank="1" containsNumber="1" minValue="5.8250000000000002" maxValue="17.899999999999999"/>
    </cacheField>
    <cacheField name="date sent" numFmtId="0">
      <sharedItems containsNonDate="0" containsDate="1" containsString="0" containsBlank="1" minDate="2021-11-19T00:00:00" maxDate="2021-11-20T00:00:00"/>
    </cacheField>
    <cacheField name="date approved" numFmtId="0">
      <sharedItems containsNonDate="0" containsDate="1" containsString="0" containsBlank="1" minDate="2021-11-24T00:00:00" maxDate="2021-11-25T00:00:00"/>
    </cacheField>
    <cacheField name="date received" numFmtId="0">
      <sharedItems containsNonDate="0" containsDate="1" containsString="0" containsBlank="1" minDate="2021-11-29T00:00:00" maxDate="2021-11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671.86714722222" createdVersion="7" refreshedVersion="7" minRefreshableVersion="3" recordCount="4" xr:uid="{94CD87B4-53C4-4E43-8CB1-62B24446B087}">
  <cacheSource type="worksheet">
    <worksheetSource ref="E1:R1048576" sheet="main"/>
  </cacheSource>
  <cacheFields count="14">
    <cacheField name="category" numFmtId="0">
      <sharedItems containsBlank="1"/>
    </cacheField>
    <cacheField name="company" numFmtId="0">
      <sharedItems containsBlank="1" count="29">
        <s v="easycomposites"/>
        <s v="amazon"/>
        <m/>
        <s v="SLEC" u="1"/>
        <s v="hyperflight" u="1"/>
        <s v="unmanned tech" u="1"/>
        <s v="smc" u="1"/>
        <s v="robot shop" u="1"/>
        <s v="hobbyking" u="1"/>
        <s v="3dxr" u="1"/>
        <s v="banggood" u="1"/>
        <s v="tmill" u="1"/>
        <s v="wicks" u="1"/>
        <s v="aliexpress" u="1"/>
        <s v="pihut" u="1"/>
        <s v="oracover" u="1"/>
        <s v="mbfibreglass" u="1"/>
        <s v="ebay" u="1"/>
        <s v="rcworld" u="1"/>
        <s v="orbitalfasteners" u="1"/>
        <s v="custompac" u="1"/>
        <s v="filamentive" u="1"/>
        <s v="bandq" u="1"/>
        <s v="mouser" u="1"/>
        <s v="flipsky" u="1"/>
        <s v="demon-tweeks" u="1"/>
        <s v="frogstar" u="1"/>
        <s v="rs" u="1"/>
        <s v="bangood" u="1"/>
      </sharedItems>
    </cacheField>
    <cacheField name="cost" numFmtId="44">
      <sharedItems containsString="0" containsBlank="1" containsNumber="1" minValue="6.99" maxValue="11.99"/>
    </cacheField>
    <cacheField name="cost excl vat" numFmtId="44">
      <sharedItems containsString="0" containsBlank="1" containsNumber="1" minValue="5.8250000000000002" maxValue="9.9916666666666671"/>
    </cacheField>
    <cacheField name="discount" numFmtId="9">
      <sharedItems containsString="0" containsBlank="1" containsNumber="1" containsInteger="1" minValue="0" maxValue="0"/>
    </cacheField>
    <cacheField name="shipping" numFmtId="44">
      <sharedItems containsString="0" containsBlank="1" containsNumber="1" containsInteger="1" minValue="0" maxValue="0"/>
    </cacheField>
    <cacheField name="quantity" numFmtId="0">
      <sharedItems containsString="0" containsBlank="1" containsNumber="1" containsInteger="1" minValue="1" maxValue="2"/>
    </cacheField>
    <cacheField name="link" numFmtId="0">
      <sharedItems containsBlank="1"/>
    </cacheField>
    <cacheField name="COTS (Y/N)" numFmtId="0">
      <sharedItems containsBlank="1"/>
    </cacheField>
    <cacheField name="SAQ" numFmtId="0">
      <sharedItems containsString="0" containsBlank="1" containsNumber="1" containsInteger="1" minValue="0" maxValue="0"/>
    </cacheField>
    <cacheField name="fixed (Y/N)" numFmtId="0">
      <sharedItems containsBlank="1"/>
    </cacheField>
    <cacheField name="variable (Y/N)" numFmtId="0">
      <sharedItems containsBlank="1"/>
    </cacheField>
    <cacheField name="COTS" numFmtId="44">
      <sharedItems containsString="0" containsBlank="1" containsNumber="1" containsInteger="1" minValue="0" maxValue="0"/>
    </cacheField>
    <cacheField name="total" numFmtId="44">
      <sharedItems containsString="0" containsBlank="1" containsNumber="1" minValue="5.8250000000000002" maxValue="17.8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671.867652777779" createdVersion="7" refreshedVersion="7" minRefreshableVersion="3" recordCount="4" xr:uid="{CD744AC0-5BB5-4272-B5EB-665C83CEF0AA}">
  <cacheSource type="worksheet">
    <worksheetSource ref="B1:U108" sheet="main"/>
  </cacheSource>
  <cacheFields count="20">
    <cacheField name="id" numFmtId="0">
      <sharedItems containsString="0" containsBlank="1" containsNumber="1" containsInteger="1" minValue="1" maxValue="3"/>
    </cacheField>
    <cacheField name="order group" numFmtId="0">
      <sharedItems containsString="0" containsBlank="1" containsNumber="1" containsInteger="1" minValue="1" maxValue="2"/>
    </cacheField>
    <cacheField name="description" numFmtId="0">
      <sharedItems containsBlank="1"/>
    </cacheField>
    <cacheField name="category" numFmtId="0">
      <sharedItems containsBlank="1" count="11">
        <s v="general"/>
        <s v="avionics"/>
        <m/>
        <s v="aero" u="1"/>
        <s v="merch" u="1"/>
        <s v="propulsion" u="1"/>
        <s v="landing" u="1"/>
        <s v="manufacturing" u="1"/>
        <s v="case" u="1"/>
        <s v="DMF" u="1"/>
        <s v="fuselage" u="1"/>
      </sharedItems>
    </cacheField>
    <cacheField name="company" numFmtId="0">
      <sharedItems containsBlank="1"/>
    </cacheField>
    <cacheField name="cost" numFmtId="44">
      <sharedItems containsString="0" containsBlank="1" containsNumber="1" minValue="6.99" maxValue="11.99"/>
    </cacheField>
    <cacheField name="cost excl vat" numFmtId="44">
      <sharedItems containsString="0" containsBlank="1" containsNumber="1" minValue="5.8250000000000002" maxValue="9.9916666666666671"/>
    </cacheField>
    <cacheField name="discount" numFmtId="9">
      <sharedItems containsString="0" containsBlank="1" containsNumber="1" containsInteger="1" minValue="0" maxValue="0"/>
    </cacheField>
    <cacheField name="shipping" numFmtId="44">
      <sharedItems containsString="0" containsBlank="1" containsNumber="1" containsInteger="1" minValue="0" maxValue="0"/>
    </cacheField>
    <cacheField name="quantity" numFmtId="0">
      <sharedItems containsString="0" containsBlank="1" containsNumber="1" containsInteger="1" minValue="1" maxValue="2"/>
    </cacheField>
    <cacheField name="link" numFmtId="0">
      <sharedItems containsBlank="1"/>
    </cacheField>
    <cacheField name="COTS (Y/N)" numFmtId="0">
      <sharedItems containsBlank="1"/>
    </cacheField>
    <cacheField name="SAQ" numFmtId="0">
      <sharedItems containsString="0" containsBlank="1" containsNumber="1" containsInteger="1" minValue="1" maxValue="1"/>
    </cacheField>
    <cacheField name="fixed (Y/N)" numFmtId="0">
      <sharedItems containsBlank="1"/>
    </cacheField>
    <cacheField name="variable (Y/N)" numFmtId="0">
      <sharedItems containsBlank="1"/>
    </cacheField>
    <cacheField name="COTS" numFmtId="44">
      <sharedItems containsString="0" containsBlank="1" containsNumber="1" minValue="0" maxValue="8.9499999999999993"/>
    </cacheField>
    <cacheField name="total" numFmtId="44">
      <sharedItems containsString="0" containsBlank="1" containsNumber="1" minValue="5.8250000000000002" maxValue="17.899999999999999"/>
    </cacheField>
    <cacheField name="date sent" numFmtId="0">
      <sharedItems containsNonDate="0" containsDate="1" containsString="0" containsBlank="1" minDate="2021-11-19T00:00:00" maxDate="2021-11-20T00:00:00"/>
    </cacheField>
    <cacheField name="date approved" numFmtId="0">
      <sharedItems containsNonDate="0" containsDate="1" containsString="0" containsBlank="1" minDate="2021-11-24T00:00:00" maxDate="2021-11-25T00:00:00"/>
    </cacheField>
    <cacheField name="date received" numFmtId="0">
      <sharedItems containsNonDate="0" containsDate="1" containsString="0" containsBlank="1" minDate="2021-11-29T00:00:00" maxDate="2021-11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671.867721759256" createdVersion="7" refreshedVersion="7" minRefreshableVersion="3" recordCount="3" xr:uid="{F7EF5011-76CB-422A-A77E-8C2B9FCF9BC7}">
  <cacheSource type="worksheet">
    <worksheetSource ref="B1:V4" sheet="main"/>
  </cacheSource>
  <cacheFields count="21">
    <cacheField name="id" numFmtId="0">
      <sharedItems containsSemiMixedTypes="0" containsString="0" containsNumber="1" containsInteger="1" minValue="1" maxValue="3"/>
    </cacheField>
    <cacheField name="order group" numFmtId="0">
      <sharedItems containsSemiMixedTypes="0" containsString="0" containsNumber="1" containsInteger="1" minValue="1" maxValue="2"/>
    </cacheField>
    <cacheField name="description" numFmtId="0">
      <sharedItems count="161">
        <s v="Nitrile Gloves, box of 100, large"/>
        <s v="clear heat shrink"/>
        <s v="micro hdmi to hdmi"/>
        <s v="CF PETG, 1.75mm, 750g" u="1"/>
        <s v="1000mm - Wing-Boom Sleeve" u="1"/>
        <s v="Raspberry Pi 4 USB-C Power Supply" u="1"/>
        <s v="Steel Screws, M5, 100" u="1"/>
        <s v="red 12 AWG" u="1"/>
        <s v="Conference Microphone" u="1"/>
        <s v="latches for fuselage covers / box" u="1"/>
        <s v="PW1707: 1525x1525x4 birch ply" u="1"/>
        <s v="FLYCOLOR X-Cross HV2 80A - France shipping" u="1"/>
        <s v="Pixhawk" u="1"/>
        <s v="m2 servo rod" u="1"/>
        <s v="nickel strip - 0.2mmx8mmx5m" u="1"/>
        <s v="APC 19x10 Thin Electric Propeller" u="1"/>
        <s v="12mm carbon tube (1m)" u="1"/>
        <s v="pi power brick" u="1"/>
        <s v="power supply rings - Blue, 6.4mm, 20" u="1"/>
        <s v="vacuum pump oil" u="1"/>
        <s v="4&quot;/100mm, pack of 10, Pegs" u="1"/>
        <s v="1000mm - Tail Boom" u="1"/>
        <s v="EU warehouse - Motor" u="1"/>
        <s v="weather stripping tape" u="1"/>
        <s v="better USB TTL" u="1"/>
        <s v="120mm wheels" u="1"/>
        <s v="T shirts" u="1"/>
        <s v="timer plug" u="1"/>
        <s v="balance lead - 6S" u="1"/>
        <s v="bungee cord" u="1"/>
        <s v="6S extension lead" u="1"/>
        <s v="180g cross-stitched flax" u="1"/>
        <s v="12s capable power module" u="1"/>
        <s v="release agent - 1l pack" u="1"/>
        <s v="hacksaw" u="1"/>
        <s v="light sensor" u="1"/>
        <s v="6mm ply sheet 300mm x 600mm PW1502" u="1"/>
        <s v="50V to 5V 5.5A regulator" u="1"/>
        <s v="soldering third hand" u="1"/>
        <s v="rc cable" u="1"/>
        <s v="sd card " u="1"/>
        <s v="Glue guns" u="1"/>
        <s v="Polystyrene. Grade: ECO40, Length: 1450, Width: 600, Thickness: 50" u="1"/>
        <s v="GPS" u="1"/>
        <s v="LD40 expanding foam - 1 litre" u="1"/>
        <s v="balsa triangle 12.5x12.5x915 L540" u="1"/>
        <s v="3mm (2mm) Pultruded Carbon Fibre Tube " u="1"/>
        <s v="1000mm- Secondary Fuselage-Wing Sleeve" u="1"/>
        <s v="Raspberry Pi 4 2GB" u="1"/>
        <s v="Molicel P42A" u="1"/>
        <s v="200ml release agent" u="1"/>
        <s v="Plain weave 1k, 150x1000mm" u="1"/>
        <s v="ducktape" u="1"/>
        <s v="EU - 4s 5200mah battery for Skyhunter" u="1"/>
        <s v="UHU foam glue" u="1"/>
        <s v="oracover adhesive" u="1"/>
        <s v="50g unidirectional flax fibre" u="1"/>
        <s v="Gorilla wood glue 532ml" u="1"/>
        <s v="1000mm - Main Tail Spar" u="1"/>
        <s v="EU - Landing gear" u="1"/>
        <s v="Linear actuator 10mm/32N" u="1"/>
        <s v="3mm ply sheet 600x1220 PW1405" u="1"/>
        <s v="rc tracer reciever" u="1"/>
        <s v="LiDAR" u="1"/>
        <s v="2000mm - Inner Main Wing Spar" u="1"/>
        <s v="2000mm - Outer Main wing spar" u="1"/>
        <s v="Sprung hinges" u="1"/>
        <s v="10mm drill bit" u="1"/>
        <s v="quick epoxy" u="1"/>
        <s v="dzus attachment spring - S6, 0.3" u="1"/>
        <s v="black 12 AWG" u="1"/>
        <s v="clear oracover 2m" u="1"/>
        <s v="8mm carbon tube (2m)" u="1"/>
        <s v="wing contact connectors" u="1"/>
        <s v="r clip pack of 10, 1x20mm" u="1"/>
        <s v="metal control horn" u="1"/>
        <s v="Rpi High Quality Camera Lens" u="1"/>
        <s v="Vacuum bagging starter kit" u="1"/>
        <s v="load cell 20kg" u="1"/>
        <s v="z bend pliers" u="1"/>
        <s v="wing servos 10kg" u="1"/>
        <s v="CFRP box" u="1"/>
        <s v="50V to 12V, 4.5A regulator" u="1"/>
        <s v="USB TTL" u="1"/>
        <s v="m2 clevis" u="1"/>
        <s v="nose leg" u="1"/>
        <s v="1000mm - Secondary Tail Spar" u="1"/>
        <s v="dzus recepticle plate - rivet on" u="1"/>
        <s v="vacuum pump" u="1"/>
        <s v="dzus flush fit quick - 0.75 inch, EHF6" u="1"/>
        <s v="Tail Servos 5.3kg" u="1"/>
        <s v="sanding 10 sheets" u="1"/>
        <s v="drillbit set" u="1"/>
        <s v="terminal - 6mm, 4mm^2, pack of 5" u="1"/>
        <s v="polyprope hinge strip" u="1"/>
        <s v="Resin, 1kg, Fast" u="1"/>
        <s v="d ring - 12mm" u="1"/>
        <s v="2000mm - Inner Secondary Wing Spar" u="1"/>
        <s v="crimp tool for rc stuff" u="1"/>
        <s v="flax twill" u="1"/>
        <s v="hardened nozzles" u="1"/>
        <s v="speaker / microphone" u="1"/>
        <s v="bio laminating expoy resin" u="1"/>
        <s v="wide angle camera" u="1"/>
        <s v="Small paper mixing cups" u="1"/>
        <s v="Rpi High Quality Camera Module" u="1"/>
        <s v="deburring tool" u="1"/>
        <s v="AT 5220-A 20-25CC | 220KV" u="1"/>
        <s v="pitot tube" u="1"/>
        <s v="8 Channels Logic Converter" u="1"/>
        <s v="EU warehouse - Servos" u="1"/>
        <s v="kapton tape 33m - 30mm wide" u="1"/>
        <s v="1000mm - Main Fuselage-Wing Sleeve" u="1"/>
        <s v="trainer rubber bands 4 inch" u="1"/>
        <s v="bracket, 90 degree, 30x30x15" u="1"/>
        <s v="mallet" u="1"/>
        <s v="Glue tubes" u="1"/>
        <s v="RFD airside telemetry cable" u="1"/>
        <s v="trainer rubber bands 6 inch" u="1"/>
        <s v="wood beams" u="1"/>
        <s v="RFD groundside telemetry cable" u="1"/>
        <s v="3x0.5mm carbon strip" u="1"/>
        <s v="kill switch mount" u="1"/>
        <s v="wheel axles" u="1"/>
        <s v="RFD868ux spare antenna cable" u="1"/>
        <s v="rc connectors" u="1"/>
        <s v="power dissapator resistor" u="1"/>
        <s v="Skyhunter" u="1"/>
        <s v="4s extension lead" u="1"/>
        <s v="VESC 6 (with button)" u="1"/>
        <s v="battery insulation" u="1"/>
        <s v="Garden wire" u="1"/>
        <s v="10mm carbon tube for trainer" u="1"/>
        <s v="tail R clip - 2mm, pack of 10" u="1"/>
        <s v="EU warehouse - Prop" u="1"/>
        <s v="FLYCOLOR X-Cross HV2 - 80A option" u="1"/>
        <s v="Metal Servo Horn" u="1"/>
        <s v="868ux Telemetry Set" u="1"/>
        <s v="18x10e" u="1"/>
        <s v="PW1709: 600x600x4 birch ply" u="1"/>
        <s v="storage unit" u="1"/>
        <s v="Cable wrap - Black, 4-10mm, 5m" u="1"/>
        <s v="1000mm - Outer Secondary Wing Spar" u="1"/>
        <s v="1/4&quot;-20  to M4 tripod thread adapter" u="1"/>
        <s v="Foam" u="1"/>
        <s v="22mm carbon tube (1m)" u="1"/>
        <s v="EU warehouse - Battery" u="1"/>
        <s v="Fast write speed USB stick - 128gb" u="1"/>
        <s v="PETG - White - 3d printer filament" u="1"/>
        <s v="Wiring - pack of 10, 300mm" u="1"/>
        <s v="Teensy 4.1" u="1"/>
        <s v="Load cell amplifier - NAU7802" u="1"/>
        <s v="m8 nuts" u="1"/>
        <s v="li-ion charger and tester" u="1"/>
        <s v="wing remove tool" u="1"/>
        <s v="11x5.5 prop" u="1"/>
        <s v="battery shrink wrap - 95mm " u="1"/>
        <s v="steering arm" u="1"/>
        <s v="shrink tape, 50mm, 10m" u="1"/>
        <s v="Canopy Lock " u="1"/>
        <s v="RPI camera lens filter / cover" u="1"/>
      </sharedItems>
    </cacheField>
    <cacheField name="category" numFmtId="0">
      <sharedItems count="10">
        <s v="general"/>
        <s v="avionics"/>
        <s v="aero" u="1"/>
        <s v="DMF" u="1"/>
        <s v="fuselage" u="1"/>
        <s v="propulsion" u="1"/>
        <s v="landing" u="1"/>
        <s v="merch" u="1"/>
        <s v="manufacturing" u="1"/>
        <s v="case" u="1"/>
      </sharedItems>
    </cacheField>
    <cacheField name="company" numFmtId="0">
      <sharedItems/>
    </cacheField>
    <cacheField name="cost" numFmtId="44">
      <sharedItems containsSemiMixedTypes="0" containsString="0" containsNumber="1" minValue="6.99" maxValue="11.99"/>
    </cacheField>
    <cacheField name="cost excl vat" numFmtId="44">
      <sharedItems containsSemiMixedTypes="0" containsString="0" containsNumber="1" minValue="5.8250000000000002" maxValue="9.9916666666666671"/>
    </cacheField>
    <cacheField name="discount" numFmtId="9">
      <sharedItems containsSemiMixedTypes="0" containsString="0" containsNumber="1" containsInteger="1" minValue="0" maxValue="0"/>
    </cacheField>
    <cacheField name="shipping" numFmtId="44">
      <sharedItems containsSemiMixedTypes="0" containsString="0" containsNumber="1" containsInteger="1" minValue="0" maxValue="0"/>
    </cacheField>
    <cacheField name="quantity" numFmtId="0">
      <sharedItems containsSemiMixedTypes="0" containsString="0" containsNumber="1" containsInteger="1" minValue="1" maxValue="2"/>
    </cacheField>
    <cacheField name="link" numFmtId="0">
      <sharedItems/>
    </cacheField>
    <cacheField name="COTS (Y/N)" numFmtId="0">
      <sharedItems count="2">
        <s v="Y"/>
        <s v="N"/>
      </sharedItems>
    </cacheField>
    <cacheField name="SAQ" numFmtId="0">
      <sharedItems containsSemiMixedTypes="0" containsString="0" containsNumber="1" containsInteger="1" minValue="1" maxValue="1"/>
    </cacheField>
    <cacheField name="fixed (Y/N)" numFmtId="0">
      <sharedItems/>
    </cacheField>
    <cacheField name="variable (Y/N)" numFmtId="0">
      <sharedItems/>
    </cacheField>
    <cacheField name="COTS" numFmtId="44">
      <sharedItems containsSemiMixedTypes="0" containsString="0" containsNumber="1" minValue="0" maxValue="8.9499999999999993"/>
    </cacheField>
    <cacheField name="total" numFmtId="44">
      <sharedItems containsSemiMixedTypes="0" containsString="0" containsNumber="1" minValue="5.8250000000000002" maxValue="17.899999999999999"/>
    </cacheField>
    <cacheField name="date sent" numFmtId="14">
      <sharedItems containsSemiMixedTypes="0" containsNonDate="0" containsDate="1" containsString="0" minDate="2021-11-19T00:00:00" maxDate="2021-11-20T00:00:00"/>
    </cacheField>
    <cacheField name="date approved" numFmtId="14">
      <sharedItems containsSemiMixedTypes="0" containsNonDate="0" containsDate="1" containsString="0" minDate="2021-11-24T00:00:00" maxDate="2021-11-25T00:00:00"/>
    </cacheField>
    <cacheField name="date received" numFmtId="14">
      <sharedItems containsSemiMixedTypes="0" containsNonDate="0" containsDate="1" containsString="0" minDate="2021-11-29T00:00:00" maxDate="2021-11-30T00:00:00"/>
    </cacheField>
    <cacheField name="variable aircraft cost" numFmtId="44">
      <sharedItems containsSemiMixedTypes="0" containsString="0" containsNumber="1" minValue="0" maxValue="9.99166666666666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671.867817129627" createdVersion="7" refreshedVersion="7" minRefreshableVersion="3" recordCount="4" xr:uid="{44D1B4D0-C083-4207-9286-721238E81739}">
  <cacheSource type="worksheet">
    <worksheetSource ref="R1:S1048576" sheet="main"/>
  </cacheSource>
  <cacheFields count="3">
    <cacheField name="total" numFmtId="44">
      <sharedItems containsString="0" containsBlank="1" containsNumber="1" minValue="5.8250000000000002" maxValue="17.899999999999999"/>
    </cacheField>
    <cacheField name="date sent" numFmtId="0">
      <sharedItems containsNonDate="0" containsDate="1" containsString="0" containsBlank="1" minDate="2021-11-19T00:00:00" maxDate="2021-11-20T00:00:00" count="2">
        <d v="2021-11-19T00:00:00"/>
        <m/>
      </sharedItems>
      <fieldGroup par="2" base="1">
        <rangePr groupBy="months" startDate="2021-11-19T00:00:00" endDate="2021-11-2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11/2021"/>
        </groupItems>
      </fieldGroup>
    </cacheField>
    <cacheField name="Years" numFmtId="0" databaseField="0">
      <fieldGroup base="1">
        <rangePr groupBy="years" startDate="2021-11-19T00:00:00" endDate="2021-11-20T00:00:00"/>
        <groupItems count="3">
          <s v="&lt;19/11/2021"/>
          <s v="2021"/>
          <s v="&gt;20/1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671.868750810187" createdVersion="7" refreshedVersion="7" minRefreshableVersion="3" recordCount="4" xr:uid="{C996F51D-281C-4758-9D69-CDE81DB52432}">
  <cacheSource type="worksheet">
    <worksheetSource ref="A1:U1048576" sheet="main"/>
  </cacheSource>
  <cacheFields count="21">
    <cacheField name="notes" numFmtId="0">
      <sharedItems containsNonDate="0" containsString="0" containsBlank="1"/>
    </cacheField>
    <cacheField name="id" numFmtId="0">
      <sharedItems containsString="0" containsBlank="1" containsNumber="1" containsInteger="1" minValue="1" maxValue="3"/>
    </cacheField>
    <cacheField name="order group" numFmtId="0">
      <sharedItems containsString="0" containsBlank="1" containsNumber="1" containsInteger="1" minValue="1" maxValue="2"/>
    </cacheField>
    <cacheField name="description" numFmtId="0">
      <sharedItems containsBlank="1"/>
    </cacheField>
    <cacheField name="category" numFmtId="0">
      <sharedItems containsBlank="1" count="10">
        <s v="general"/>
        <s v="avionics"/>
        <m/>
        <s v="aero" u="1"/>
        <s v="DMF" u="1"/>
        <s v="fuselage" u="1"/>
        <s v="propulsion" u="1"/>
        <s v="landing" u="1"/>
        <s v="merch" u="1"/>
        <s v="case" u="1"/>
      </sharedItems>
    </cacheField>
    <cacheField name="company" numFmtId="0">
      <sharedItems containsBlank="1"/>
    </cacheField>
    <cacheField name="cost" numFmtId="44">
      <sharedItems containsString="0" containsBlank="1" containsNumber="1" minValue="6.99" maxValue="11.99"/>
    </cacheField>
    <cacheField name="cost excl vat" numFmtId="44">
      <sharedItems containsString="0" containsBlank="1" containsNumber="1" minValue="5.8250000000000002" maxValue="9.9916666666666671"/>
    </cacheField>
    <cacheField name="discount" numFmtId="9">
      <sharedItems containsString="0" containsBlank="1" containsNumber="1" containsInteger="1" minValue="0" maxValue="0"/>
    </cacheField>
    <cacheField name="shipping" numFmtId="44">
      <sharedItems containsString="0" containsBlank="1" containsNumber="1" containsInteger="1" minValue="0" maxValue="0"/>
    </cacheField>
    <cacheField name="quantity" numFmtId="0">
      <sharedItems containsString="0" containsBlank="1" containsNumber="1" containsInteger="1" minValue="1" maxValue="2"/>
    </cacheField>
    <cacheField name="link" numFmtId="0">
      <sharedItems containsBlank="1"/>
    </cacheField>
    <cacheField name="COTS (Y/N)" numFmtId="0">
      <sharedItems containsBlank="1"/>
    </cacheField>
    <cacheField name="SAQ" numFmtId="0">
      <sharedItems containsString="0" containsBlank="1" containsNumber="1" containsInteger="1" minValue="1" maxValue="1"/>
    </cacheField>
    <cacheField name="fixed (Y/N)" numFmtId="0">
      <sharedItems containsBlank="1"/>
    </cacheField>
    <cacheField name="variable (Y/N)" numFmtId="0">
      <sharedItems containsBlank="1" count="3">
        <s v="Y"/>
        <s v="N"/>
        <m/>
      </sharedItems>
    </cacheField>
    <cacheField name="COTS" numFmtId="44">
      <sharedItems containsString="0" containsBlank="1" containsNumber="1" minValue="0" maxValue="8.9499999999999993"/>
    </cacheField>
    <cacheField name="total" numFmtId="44">
      <sharedItems containsString="0" containsBlank="1" containsNumber="1" minValue="5.8250000000000002" maxValue="17.899999999999999"/>
    </cacheField>
    <cacheField name="date sent" numFmtId="0">
      <sharedItems containsNonDate="0" containsDate="1" containsString="0" containsBlank="1" minDate="2021-11-19T00:00:00" maxDate="2021-11-20T00:00:00"/>
    </cacheField>
    <cacheField name="date approved" numFmtId="0">
      <sharedItems containsNonDate="0" containsDate="1" containsString="0" containsBlank="1" minDate="2021-11-24T00:00:00" maxDate="2021-11-25T00:00:00"/>
    </cacheField>
    <cacheField name="date received" numFmtId="0">
      <sharedItems containsNonDate="0" containsDate="1" containsString="0" containsBlank="1" minDate="2021-11-29T00:00:00" maxDate="2021-11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s v="inventory"/>
    <n v="1001"/>
    <n v="0"/>
    <s v="868ux Telemetry Set"/>
    <x v="0"/>
    <s v="3dxr"/>
    <n v="199.9"/>
    <n v="166.58333333333334"/>
    <n v="0"/>
    <n v="0"/>
    <s v="https://www.3dxr.co.uk/radio-gear-c33/telemetry-c31/868-mhz-telemetry-c65/rf-design-rfd-868ux-modem-bundle-p4252"/>
    <s v="Y"/>
    <n v="0.5"/>
    <s v="N"/>
    <s v="Y"/>
    <n v="83.291666666666671"/>
    <n v="0"/>
    <s v="-"/>
    <s v="-"/>
    <s v="-"/>
    <n v="83.291666666666671"/>
  </r>
  <r>
    <s v="inventory"/>
    <n v="1002"/>
    <n v="0"/>
    <s v="Raspberry Pi 4 2GB"/>
    <x v="0"/>
    <s v="pihut"/>
    <n v="43.5"/>
    <n v="36.25"/>
    <n v="0"/>
    <n v="0"/>
    <s v="https://thepihut.com/collections/raspberry-pi/products/raspberry-pi-4-model-b?variant=20064052674622"/>
    <s v="Y"/>
    <n v="1"/>
    <s v="N"/>
    <s v="Y"/>
    <n v="36.25"/>
    <n v="0"/>
    <s v="-"/>
    <s v="-"/>
    <s v="-"/>
    <n v="36.25"/>
  </r>
  <r>
    <m/>
    <n v="0"/>
    <n v="1"/>
    <s v="Foam"/>
    <x v="1"/>
    <s v="ebay"/>
    <n v="9.5"/>
    <n v="7.916666666666667"/>
    <n v="0"/>
    <n v="5"/>
    <s v="https://www.ebay.co.uk/itm/193387595087?hash=item2d06cc854f:g:aygAAOSwDg9dk2dA"/>
    <s v="N"/>
    <n v="0"/>
    <s v="N"/>
    <s v="N"/>
    <n v="0"/>
    <n v="39.583333333333336"/>
    <d v="2021-10-14T00:00:00"/>
    <s v="approved"/>
    <d v="2021-10-22T00:00:00"/>
    <n v="0"/>
  </r>
  <r>
    <m/>
    <n v="1"/>
    <n v="1"/>
    <s v="Wiring - pack of 10, 300mm"/>
    <x v="1"/>
    <s v="ebay"/>
    <n v="9.49"/>
    <n v="7.9083333333333341"/>
    <n v="0"/>
    <n v="4"/>
    <s v="https://www.ebay.co.uk/itm/192736103784"/>
    <s v="N"/>
    <n v="0"/>
    <s v="N"/>
    <s v="N"/>
    <n v="0"/>
    <n v="31.633333333333336"/>
    <d v="2021-10-14T00:00:00"/>
    <s v="approved"/>
    <d v="2021-10-22T00:00:00"/>
    <n v="0"/>
  </r>
  <r>
    <m/>
    <n v="2"/>
    <n v="2"/>
    <s v="CFRP box"/>
    <x v="1"/>
    <s v="easycomposites"/>
    <n v="4.05"/>
    <n v="3.38"/>
    <n v="0"/>
    <n v="16"/>
    <s v="https://www.easycomposites.co.uk/6mm-4mm-carbon-fibre-box-section"/>
    <s v="N"/>
    <n v="0"/>
    <s v="N"/>
    <s v="N"/>
    <n v="0"/>
    <n v="54.08"/>
    <d v="2021-10-14T00:00:00"/>
    <s v="approved"/>
    <d v="2021-10-22T00:00:00"/>
    <n v="0"/>
  </r>
  <r>
    <m/>
    <n v="3"/>
    <n v="3"/>
    <s v="Glue guns"/>
    <x v="1"/>
    <s v="amazon"/>
    <n v="9.99"/>
    <n v="8.33"/>
    <n v="0"/>
    <n v="3"/>
    <s v="https://www.amazon.co.uk/SEEKONE-Premium-Suitable-Repairs-Sealing/dp/B08C2HFVBD"/>
    <s v="N"/>
    <n v="0"/>
    <s v="N"/>
    <s v="N"/>
    <n v="0"/>
    <n v="24.990000000000002"/>
    <d v="2021-10-14T00:00:00"/>
    <s v="approved"/>
    <d v="2021-10-22T00:00:00"/>
    <n v="0"/>
  </r>
  <r>
    <m/>
    <n v="4"/>
    <n v="3"/>
    <s v="Garden wire"/>
    <x v="1"/>
    <s v="amazon"/>
    <n v="5.18"/>
    <n v="4.3166666666666664"/>
    <n v="0"/>
    <n v="1"/>
    <s v="https://www.amazon.co.uk/Merriway%C2%AE-BH00326-Galvanised-Coated-Thickness/dp/B008EIU7SK/ref=sr_1_3?dchild=1&amp;keywords=garden%2Bwire&amp;qid=1634248414&amp;s=diy&amp;sr=1-3&amp;th=1"/>
    <s v="N"/>
    <n v="0"/>
    <s v="N"/>
    <s v="N"/>
    <n v="0"/>
    <n v="4.3166666666666664"/>
    <d v="2021-10-14T00:00:00"/>
    <s v="approved"/>
    <d v="2021-10-22T00:00:00"/>
    <n v="0"/>
  </r>
  <r>
    <m/>
    <n v="5"/>
    <n v="3"/>
    <s v="Glue tubes"/>
    <x v="1"/>
    <s v="amazon"/>
    <n v="9.99"/>
    <n v="8.3250000000000011"/>
    <n v="0"/>
    <n v="2"/>
    <s v="https://www.amazon.co.uk/dp/B08LL4H1PJ/ref=sspa_dk_detail_1?psc=1&amp;pf_rd_p=828203ef-618e-4303-a028-460d6b615038&amp;pd_rd_wg=vuipH&amp;pf_rd_r=PSAYY6W53V3XA4JEY9FD&amp;pd_rd_w=ObL4G&amp;pd_rd_r=b0cc7fc9-c0ee-4380-b602-96bab70caa1d&amp;spLa=ZW5jcnlwdGVkUXVhbGlmaWVyPUEzM1IxRlZSTVdXWDMmZW5jcnlwdGVkSWQ9QTA4NDA4MjkxVFZQNjlLS01MUVlNJmVuY3J5cHRlZEFkSWQ9QTA0MTExOTcyU1FRM0ZEWUdORDBMJndpZGdldE5hbWU9c3BfZGV0YWlsJmFjdGlvbj1jbGlja1JlZGlyZWN0JmRvTm90TG9nQ2xpY2s9dHJ1ZQ=="/>
    <s v="N"/>
    <n v="0"/>
    <s v="N"/>
    <s v="N"/>
    <n v="0"/>
    <n v="16.650000000000002"/>
    <d v="2021-10-14T00:00:00"/>
    <s v="approved"/>
    <d v="2021-10-22T00:00:00"/>
    <n v="0"/>
  </r>
  <r>
    <m/>
    <n v="6"/>
    <n v="3"/>
    <s v="ducktape"/>
    <x v="1"/>
    <s v="amazon"/>
    <n v="4.79"/>
    <n v="3.99"/>
    <n v="0"/>
    <n v="3"/>
    <s v="https://www.amazon.co.uk/Gorilla-J0016-Tape-11m/dp/B001W030HC/"/>
    <s v="N"/>
    <n v="0"/>
    <s v="N"/>
    <s v="N"/>
    <n v="0"/>
    <n v="11.97"/>
    <d v="2021-10-14T00:00:00"/>
    <s v="approved"/>
    <d v="2021-10-22T00:00:00"/>
    <n v="0"/>
  </r>
  <r>
    <m/>
    <n v="7"/>
    <n v="4"/>
    <s v="EU warehouse - Motor"/>
    <x v="1"/>
    <s v="hobbyking"/>
    <n v="17.27"/>
    <n v="14.39"/>
    <n v="0"/>
    <n v="2"/>
    <s v="https://hobbyking.com/en_us/propdrive-v2-2826-1350kv-brushless-outrunner-motor.html"/>
    <s v="N"/>
    <n v="0"/>
    <s v="N"/>
    <s v="N"/>
    <n v="0"/>
    <n v="28.78"/>
    <d v="2021-10-14T00:00:00"/>
    <s v="approved"/>
    <d v="2021-10-22T00:00:00"/>
    <n v="0"/>
  </r>
  <r>
    <m/>
    <n v="8"/>
    <n v="4"/>
    <s v="EU warehouse - Prop"/>
    <x v="1"/>
    <s v="hobbyking"/>
    <n v="1.66"/>
    <n v="1.38"/>
    <n v="0"/>
    <n v="6"/>
    <s v="https://hobbyking.com/en_us/gemfan-composite-propeller-9x6-grey-pusher-2pcs.html"/>
    <s v="N"/>
    <n v="0"/>
    <s v="N"/>
    <s v="N"/>
    <n v="0"/>
    <n v="8.2799999999999994"/>
    <d v="2021-10-14T00:00:00"/>
    <s v="approved"/>
    <d v="2021-10-22T00:00:00"/>
    <n v="0"/>
  </r>
  <r>
    <m/>
    <n v="9"/>
    <n v="4"/>
    <s v="EU warehouse - Battery"/>
    <x v="1"/>
    <s v="hobbyking"/>
    <n v="7.74"/>
    <n v="6.45"/>
    <n v="0"/>
    <n v="3"/>
    <s v="https://hobbyking.com/en_us/rhino-2200mah-3s-25c-lipo-battery-pack-w-xt60.html"/>
    <s v="N"/>
    <n v="0"/>
    <s v="N"/>
    <s v="N"/>
    <n v="0"/>
    <n v="19.350000000000001"/>
    <d v="2021-10-14T00:00:00"/>
    <s v="approved"/>
    <d v="2021-10-22T00:00:00"/>
    <n v="0"/>
  </r>
  <r>
    <m/>
    <n v="10"/>
    <n v="4"/>
    <s v="EU warehouse - Servos"/>
    <x v="1"/>
    <s v="hobbyking"/>
    <n v="1.82"/>
    <n v="1.52"/>
    <n v="0"/>
    <n v="26"/>
    <s v="https://hobbyking.com/en_us/hobbykingtm-hk15178-analog-servo-1-4kg-0-09sec-10g.html"/>
    <s v="N"/>
    <n v="0"/>
    <s v="N"/>
    <s v="N"/>
    <n v="0"/>
    <n v="39.520000000000003"/>
    <d v="2021-10-14T00:00:00"/>
    <s v="approved"/>
    <d v="2021-10-22T00:00:00"/>
    <n v="0"/>
  </r>
  <r>
    <m/>
    <n v="11"/>
    <n v="5"/>
    <s v="Conference Microphone"/>
    <x v="2"/>
    <s v="amazon"/>
    <n v="21.99"/>
    <n v="18.324999999999999"/>
    <n v="0"/>
    <n v="1"/>
    <s v="https://www.amazon.co.uk/Conference-Microphone-TKGOU-Omnidirectional-Microphones/dp/B07SR4K2R9/ref=sr_1_6?dchild=1&amp;keywords=conference+microphone&amp;qid=1634577115&amp;sr=8-6"/>
    <s v="N"/>
    <n v="0"/>
    <s v="Y"/>
    <s v="N"/>
    <n v="0"/>
    <n v="18.324999999999999"/>
    <d v="2021-10-28T00:00:00"/>
    <s v="approved"/>
    <d v="2021-11-08T00:00:00"/>
    <n v="0"/>
  </r>
  <r>
    <m/>
    <n v="12"/>
    <n v="6"/>
    <s v="LiDAR"/>
    <x v="0"/>
    <s v="mouser"/>
    <n v="61.25"/>
    <n v="51.041666666666671"/>
    <n v="0"/>
    <n v="2"/>
    <s v="https://www.mouser.co.uk/ProductDetail/Terabee/TR-EVO-40M-I2C?qs=CiayqK2gdcKGPmklBL%2FjdQ%3D%3D"/>
    <s v="Y"/>
    <n v="1"/>
    <s v="N"/>
    <s v="Y"/>
    <n v="51.041666666666671"/>
    <n v="102.08333333333334"/>
    <d v="2021-10-28T00:00:00"/>
    <s v="approved"/>
    <d v="2021-11-08T00:00:00"/>
    <n v="51.041666666666671"/>
  </r>
  <r>
    <m/>
    <n v="13"/>
    <n v="7"/>
    <s v="Pixhawk"/>
    <x v="0"/>
    <s v="3dxr"/>
    <n v="129"/>
    <n v="107.5"/>
    <n v="0"/>
    <n v="2"/>
    <s v="https://www.unmannedtechshop.co.uk/product/pixhawk-4-mini-px4-autopilot-board-aluminum-case/"/>
    <s v="Y"/>
    <n v="1"/>
    <s v="N"/>
    <s v="Y"/>
    <n v="107.5"/>
    <n v="215"/>
    <d v="2021-10-28T00:00:00"/>
    <s v="approved"/>
    <d v="2021-11-08T00:00:00"/>
    <n v="107.5"/>
  </r>
  <r>
    <m/>
    <n v="17"/>
    <n v="7"/>
    <s v="AT 5220-A 20-25CC | 220KV"/>
    <x v="3"/>
    <s v="3dxr"/>
    <n v="124"/>
    <n v="103.33333333333334"/>
    <n v="0"/>
    <n v="1"/>
    <s v="https://www.3dxr.co.uk/fixed-wing-c27/fixed-wing-motors-c39/t-motor-at5220-a-p4181"/>
    <s v="Y"/>
    <n v="1"/>
    <s v="N"/>
    <s v="Y"/>
    <n v="103.33333333333334"/>
    <n v="103.33333333333334"/>
    <d v="2021-10-28T00:00:00"/>
    <s v="approved"/>
    <d v="2021-11-08T00:00:00"/>
    <n v="103.33333333333334"/>
  </r>
  <r>
    <m/>
    <n v="18"/>
    <n v="7"/>
    <s v="APC 19x10 Thin Electric Propeller"/>
    <x v="3"/>
    <s v="3dxr"/>
    <n v="13.95"/>
    <n v="11.625"/>
    <n v="0"/>
    <n v="3"/>
    <s v="https://www.3dxr.co.uk/fixed-wing-c27/fixed-wing-props-spinners-c28/apc-propellers-apc-19x10e-thin-electric-prop-p3013"/>
    <s v="Y"/>
    <n v="1"/>
    <s v="N"/>
    <s v="Y"/>
    <n v="11.625"/>
    <n v="34.875"/>
    <d v="2021-10-28T00:00:00"/>
    <s v="approved"/>
    <d v="2021-11-08T00:00:00"/>
    <n v="11.625"/>
  </r>
  <r>
    <m/>
    <n v="14"/>
    <n v="8"/>
    <s v="Rpi High Quality Camera Module"/>
    <x v="0"/>
    <s v="pihut"/>
    <n v="49.5"/>
    <n v="41.25"/>
    <n v="0"/>
    <n v="2"/>
    <s v="https://thepihut.com/products/raspberry-pi-high-quality-camera-module?src=raspberrypi"/>
    <s v="Y"/>
    <n v="1"/>
    <s v="N"/>
    <s v="Y"/>
    <n v="41.25"/>
    <n v="82.5"/>
    <d v="2021-10-28T00:00:00"/>
    <s v="approved"/>
    <d v="2021-11-08T00:00:00"/>
    <n v="41.25"/>
  </r>
  <r>
    <m/>
    <n v="15"/>
    <n v="8"/>
    <s v="Rpi High Quality Camera Lens"/>
    <x v="0"/>
    <s v="pihut"/>
    <n v="24.9"/>
    <n v="20.75"/>
    <n v="2.99"/>
    <n v="2"/>
    <s v="https://thepihut.com/products/raspberry-pi-high-quality-camera-lens"/>
    <s v="Y"/>
    <n v="1"/>
    <s v="N"/>
    <s v="Y"/>
    <n v="20.75"/>
    <n v="44.49"/>
    <d v="2021-10-28T00:00:00"/>
    <s v="approved"/>
    <d v="2021-11-08T00:00:00"/>
    <n v="20.75"/>
  </r>
  <r>
    <m/>
    <n v="16"/>
    <n v="9"/>
    <s v="VESC 6 (with button)"/>
    <x v="3"/>
    <s v="flipsky"/>
    <n v="140.65"/>
    <n v="117.20833333333334"/>
    <n v="10.89"/>
    <n v="1"/>
    <s v="https://flipsky.net/collections/electronic-products/products/flipsky-fsesc-6-6-based-upon-vesc%C2%AE-6-heat-sink?variant=8739267510332"/>
    <s v="N"/>
    <n v="0"/>
    <s v="N"/>
    <s v="Y"/>
    <n v="0"/>
    <n v="128.09833333333336"/>
    <d v="2021-10-28T00:00:00"/>
    <s v="approved"/>
    <s v="received"/>
    <n v="0"/>
  </r>
  <r>
    <m/>
    <n v="17"/>
    <n v="10"/>
    <s v="shrink tape, 50mm, 10m"/>
    <x v="4"/>
    <s v="easycomposites"/>
    <n v="10.884"/>
    <n v="9.07"/>
    <n v="0"/>
    <n v="1"/>
    <s v="https://www.easycomposites.co.uk/composites-shrink-tape"/>
    <s v="N"/>
    <n v="0"/>
    <s v="N"/>
    <s v="Y"/>
    <n v="0"/>
    <n v="9.07"/>
    <d v="2021-11-19T00:00:00"/>
    <d v="2021-11-24T00:00:00"/>
    <d v="2021-11-29T00:00:00"/>
    <n v="0"/>
  </r>
  <r>
    <m/>
    <n v="18"/>
    <n v="10"/>
    <s v="Nitrile Gloves, box of 100, large"/>
    <x v="2"/>
    <s v="easycomposites"/>
    <n v="10.739999999999998"/>
    <n v="8.9499999999999993"/>
    <n v="0"/>
    <n v="2"/>
    <s v="https://www.easycomposites.co.uk/nitrile-gloves"/>
    <s v="N"/>
    <n v="0"/>
    <s v="N"/>
    <s v="Y"/>
    <n v="0"/>
    <n v="17.899999999999999"/>
    <d v="2021-11-19T00:00:00"/>
    <d v="2021-11-24T00:00:00"/>
    <d v="2021-11-29T00:00:00"/>
    <n v="0"/>
  </r>
  <r>
    <m/>
    <n v="19"/>
    <n v="10"/>
    <s v="Resin, 1kg, Fast"/>
    <x v="4"/>
    <s v="easycomposites"/>
    <n v="20.099999999999998"/>
    <n v="16.75"/>
    <n v="0"/>
    <n v="1"/>
    <s v="https://www.easycomposites.co.uk/el2-epoxy-laminating-resin"/>
    <s v="N"/>
    <n v="0"/>
    <s v="N"/>
    <s v="Y"/>
    <n v="0"/>
    <n v="16.75"/>
    <d v="2021-11-19T00:00:00"/>
    <d v="2021-11-24T00:00:00"/>
    <d v="2021-11-29T00:00:00"/>
    <n v="0"/>
  </r>
  <r>
    <m/>
    <n v="20"/>
    <n v="10"/>
    <s v="Small paper mixing cups"/>
    <x v="2"/>
    <s v="easycomposites"/>
    <n v="0.18"/>
    <n v="0.15"/>
    <n v="0"/>
    <n v="50"/>
    <s v="https://www.easycomposites.co.uk/small-paper-mixing-cups"/>
    <s v="N"/>
    <n v="0"/>
    <s v="N"/>
    <s v="Y"/>
    <n v="0"/>
    <n v="7.5"/>
    <d v="2021-11-19T00:00:00"/>
    <d v="2021-11-24T00:00:00"/>
    <d v="2021-11-29T00:00:00"/>
    <n v="0"/>
  </r>
  <r>
    <m/>
    <n v="21"/>
    <n v="10"/>
    <s v="Plain weave 1k, 150x1000mm"/>
    <x v="4"/>
    <s v="easycomposites"/>
    <n v="18"/>
    <n v="15"/>
    <n v="5.9"/>
    <n v="1"/>
    <s v="https://www.easycomposites.co.uk/90g-profinish-plain-weave-1k-carbon-fibre-cloth"/>
    <s v="N"/>
    <n v="0"/>
    <s v="N"/>
    <s v="Y"/>
    <n v="0"/>
    <n v="20.9"/>
    <d v="2021-11-19T00:00:00"/>
    <d v="2021-11-24T00:00:00"/>
    <d v="2021-11-29T00:00:00"/>
    <n v="0"/>
  </r>
  <r>
    <m/>
    <n v="22"/>
    <n v="11"/>
    <s v="clear heat shrink"/>
    <x v="2"/>
    <s v="amazon"/>
    <n v="11.99"/>
    <n v="9.9916666666666671"/>
    <n v="0"/>
    <n v="1"/>
    <s v="https://www.amazon.co.uk/Wirefy-Clear-Heat-Shrink-Tubing/dp/B089D6L839/"/>
    <s v="N"/>
    <n v="0"/>
    <s v="N"/>
    <s v="Y"/>
    <n v="0"/>
    <n v="9.9916666666666671"/>
    <d v="2021-11-19T00:00:00"/>
    <d v="2021-11-24T00:00:00"/>
    <d v="2021-11-29T00:00:00"/>
    <n v="0"/>
  </r>
  <r>
    <m/>
    <n v="23"/>
    <n v="11"/>
    <s v="micro hdmi to hdmi"/>
    <x v="0"/>
    <s v="amazon"/>
    <n v="6.99"/>
    <n v="5.8250000000000002"/>
    <n v="0"/>
    <n v="1"/>
    <s v="https://www.amazon.co.uk/Rankie-Micro-Supports-Ethernet-Return-Black/dp/B00Z07JYLE"/>
    <s v="N"/>
    <n v="0"/>
    <s v="Y"/>
    <s v="N"/>
    <n v="0"/>
    <n v="5.8250000000000002"/>
    <d v="2021-11-19T00:00:00"/>
    <d v="2021-11-24T00:00:00"/>
    <d v="2021-11-29T00:00:00"/>
    <n v="0"/>
  </r>
  <r>
    <s v="cancelled"/>
    <n v="24"/>
    <n v="11"/>
    <s v="pi power brick"/>
    <x v="0"/>
    <s v="amazon"/>
    <n v="0"/>
    <n v="0"/>
    <n v="0"/>
    <n v="1"/>
    <s v="https://www.amazon.co.uk/NorthPada-Raspberry-Tinker-Supply-Switch/dp/B07PMJ9C1W"/>
    <s v="N"/>
    <n v="0"/>
    <s v="Y"/>
    <s v="N"/>
    <n v="0"/>
    <n v="0"/>
    <d v="2021-11-19T00:00:00"/>
    <s v="cancelled"/>
    <s v="cancelled"/>
    <n v="0"/>
  </r>
  <r>
    <m/>
    <n v="25"/>
    <n v="11"/>
    <s v="Teensy 4.1"/>
    <x v="0"/>
    <s v="amazon"/>
    <n v="25.12"/>
    <n v="20.933333333333334"/>
    <n v="0"/>
    <n v="2"/>
    <s v="https://www.amazon.co.uk/Teensy-4-1-Without-Pins/dp/B088D3FWR7"/>
    <s v="Y"/>
    <n v="1"/>
    <s v="N"/>
    <s v="Y"/>
    <n v="20.933333333333334"/>
    <n v="41.866666666666667"/>
    <d v="2021-11-19T00:00:00"/>
    <d v="2021-11-24T00:00:00"/>
    <d v="2021-11-29T00:00:00"/>
    <n v="20.933333333333334"/>
  </r>
  <r>
    <m/>
    <n v="26"/>
    <n v="11"/>
    <s v="hacksaw"/>
    <x v="2"/>
    <s v="amazon"/>
    <n v="12.4"/>
    <n v="10.333333333333334"/>
    <n v="0"/>
    <n v="1"/>
    <s v="https://www.amazon.co.uk/Stanley-Dynagrip-Heavy-Duty-Hacksaw/dp/B0001GRVB4/ref=sr_1_7?keywords=hacksaw&amp;qid=1637279140&amp;sr=8-7"/>
    <s v="N"/>
    <n v="0"/>
    <s v="Y"/>
    <s v="N"/>
    <n v="0"/>
    <n v="10.333333333333334"/>
    <d v="2021-11-19T00:00:00"/>
    <d v="2021-11-24T00:00:00"/>
    <d v="2021-11-29T00:00:00"/>
    <n v="0"/>
  </r>
  <r>
    <m/>
    <n v="27"/>
    <n v="11"/>
    <s v="m8 nuts"/>
    <x v="3"/>
    <s v="amazon"/>
    <n v="5.87"/>
    <n v="4.8916666666666666"/>
    <n v="0"/>
    <n v="1"/>
    <s v="https://www.amazon.co.uk/M8-8mm-Nyloc-Hex-Nut/dp/B07JVQCD4Z"/>
    <s v="N"/>
    <n v="0"/>
    <s v="N"/>
    <s v="Y"/>
    <n v="0"/>
    <n v="4.8916666666666666"/>
    <d v="2021-11-19T00:00:00"/>
    <d v="2021-11-24T00:00:00"/>
    <d v="2021-11-29T00:00:00"/>
    <n v="0"/>
  </r>
  <r>
    <m/>
    <n v="28"/>
    <n v="12"/>
    <s v="Raspberry Pi 4 USB-C Power Supply"/>
    <x v="0"/>
    <s v="amazon"/>
    <n v="11.2"/>
    <n v="9.3333333333333339"/>
    <n v="0"/>
    <n v="1"/>
    <s v="https://www.amazon.co.uk/Raspberry-Official-USB-C-Power-Supply/dp/B07TWRNYK7"/>
    <s v="N"/>
    <n v="0"/>
    <s v="Y"/>
    <s v="N"/>
    <n v="0"/>
    <n v="9.3333333333333339"/>
    <d v="2021-11-28T00:00:00"/>
    <s v="approved"/>
    <d v="2021-12-02T00:00:00"/>
    <n v="0"/>
  </r>
  <r>
    <m/>
    <n v="29"/>
    <n v="13"/>
    <s v="3mm ply sheet 600x1220 PW1405"/>
    <x v="5"/>
    <s v="SLEC"/>
    <n v="7.98"/>
    <n v="6.65"/>
    <n v="0"/>
    <n v="5"/>
    <s v="https://www.slecuk.com/ply/birch-ply/32mm-18quot-birch-bbbb"/>
    <s v="N"/>
    <n v="2"/>
    <s v="N"/>
    <s v="Y"/>
    <n v="0"/>
    <n v="33.25"/>
    <d v="2021-12-15T00:00:00"/>
    <d v="2021-12-15T00:00:00"/>
    <d v="2021-12-17T00:00:00"/>
    <n v="13.3"/>
  </r>
  <r>
    <m/>
    <n v="30"/>
    <n v="13"/>
    <s v="balsa triangle 12.5x12.5x915 L540"/>
    <x v="4"/>
    <s v="SLEC"/>
    <n v="2.7479999999999998"/>
    <n v="2.29"/>
    <n v="0"/>
    <n v="4"/>
    <s v="https://www.slecuk.com/balsa-triangle/balsa-triangle-915mm-36quot"/>
    <s v="N"/>
    <n v="0"/>
    <s v="N"/>
    <s v="Y"/>
    <n v="0"/>
    <n v="9.16"/>
    <d v="2021-12-15T00:00:00"/>
    <d v="2021-12-15T00:00:00"/>
    <d v="2021-12-17T00:00:00"/>
    <n v="0"/>
  </r>
  <r>
    <m/>
    <n v="59"/>
    <n v="13"/>
    <s v="6mm ply sheet 300mm x 600mm PW1502"/>
    <x v="5"/>
    <s v="SLEC"/>
    <n v="4.7160000000000002"/>
    <n v="3.93"/>
    <n v="12"/>
    <n v="1"/>
    <s v="https://www.slecuk.com/ply/birch-ply/60mm-14quot-birch-bbbb"/>
    <s v="N"/>
    <n v="1"/>
    <s v="N"/>
    <s v="Y"/>
    <n v="0"/>
    <n v="15.93"/>
    <d v="2021-12-15T00:00:00"/>
    <d v="2021-12-15T00:00:00"/>
    <d v="2021-12-17T00:00:00"/>
    <n v="3.93"/>
  </r>
  <r>
    <m/>
    <n v="31"/>
    <n v="14"/>
    <s v="Linear actuator 10mm/32N"/>
    <x v="5"/>
    <s v="ebay"/>
    <n v="23.63"/>
    <n v="19.691666666666666"/>
    <n v="0"/>
    <n v="2"/>
    <s v="https://www.ebay.co.uk/itm/393274654164?hash=item5b90fefdd4:g:KrgAAOSwr5tgiPmn"/>
    <s v="Y"/>
    <n v="2"/>
    <s v="N"/>
    <s v="Y"/>
    <n v="39.383333333333333"/>
    <n v="39.383333333333333"/>
    <d v="2021-12-15T00:00:00"/>
    <d v="2021-12-15T00:00:00"/>
    <d v="2022-01-07T00:00:00"/>
    <n v="39.383333333333333"/>
  </r>
  <r>
    <m/>
    <n v="32"/>
    <n v="15"/>
    <s v="balance lead - 6S"/>
    <x v="3"/>
    <s v="amazon"/>
    <n v="7.28"/>
    <n v="6.0666666666666673"/>
    <n v="0"/>
    <n v="1"/>
    <s v="https://www.amazon.co.uk/YIXISI-Balance-Extension-Connector-Silicone/dp/B08JV99DY8/"/>
    <s v="N"/>
    <n v="0"/>
    <s v="N"/>
    <s v="Y"/>
    <n v="0"/>
    <n v="6.0666666666666673"/>
    <d v="2021-12-15T00:00:00"/>
    <d v="2021-12-15T00:00:00"/>
    <d v="2021-12-17T00:00:00"/>
    <n v="0"/>
  </r>
  <r>
    <m/>
    <n v="42"/>
    <n v="15"/>
    <s v="bungee cord"/>
    <x v="2"/>
    <s v="amazon"/>
    <n v="5"/>
    <n v="4.166666666666667"/>
    <n v="0"/>
    <n v="1"/>
    <s v="https://www.amazon.co.uk/Taylor-Tools-TAY-62030-Bungee-Pieces/dp/B00PSD2G1U/ref=sr_1_10?keywords=bungee&amp;qid=1639320575&amp;sr=8-10&amp;th=1"/>
    <s v="N"/>
    <n v="0"/>
    <s v="Y"/>
    <s v="N"/>
    <n v="0"/>
    <n v="4.166666666666667"/>
    <d v="2021-12-15T00:00:00"/>
    <d v="2021-12-15T00:00:00"/>
    <d v="2021-12-17T00:00:00"/>
    <n v="0"/>
  </r>
  <r>
    <m/>
    <n v="43"/>
    <n v="15"/>
    <s v="4&quot;/100mm, pack of 10, Pegs"/>
    <x v="2"/>
    <s v="amazon"/>
    <n v="2.4900000000000002"/>
    <n v="2.0750000000000002"/>
    <n v="0"/>
    <n v="1"/>
    <s v="https://www.amazon.co.uk/GardenPrime-U-shaped-groundsheets-landscape-polythene/dp/B081T8QFHP/"/>
    <s v="N"/>
    <n v="0"/>
    <s v="Y"/>
    <s v="N"/>
    <n v="0"/>
    <n v="2.0750000000000002"/>
    <d v="2021-12-15T00:00:00"/>
    <d v="2021-12-15T00:00:00"/>
    <d v="2021-12-17T00:00:00"/>
    <n v="0"/>
  </r>
  <r>
    <m/>
    <n v="33"/>
    <n v="16"/>
    <s v="red 12 AWG"/>
    <x v="3"/>
    <s v="3dxr"/>
    <n v="1.5"/>
    <n v="1.25"/>
    <n v="0"/>
    <n v="5"/>
    <s v="https://www.3dxr.co.uk/electronics-c78/cable-wire-c295/silicon-cables-c297/amass-12-awg-silicone-wire-cable-black-p3299"/>
    <s v="N"/>
    <n v="0.2"/>
    <s v="N"/>
    <s v="Y"/>
    <n v="0"/>
    <n v="6.25"/>
    <d v="2021-12-15T00:00:00"/>
    <d v="2021-12-15T00:00:00"/>
    <d v="2021-12-17T00:00:00"/>
    <n v="0.25"/>
  </r>
  <r>
    <m/>
    <n v="34"/>
    <n v="16"/>
    <s v="black 12 AWG"/>
    <x v="3"/>
    <s v="3dxr"/>
    <n v="1.5"/>
    <n v="1.25"/>
    <n v="0"/>
    <n v="5"/>
    <s v="https://www.3dxr.co.uk/electronics-c78/cable-wire-c295/silicon-cables-c297/amass-12-awg-silicone-wire-cable-red-p3298"/>
    <s v="N"/>
    <n v="0.2"/>
    <s v="N"/>
    <s v="Y"/>
    <n v="0"/>
    <n v="6.25"/>
    <d v="2021-12-15T00:00:00"/>
    <d v="2021-12-15T00:00:00"/>
    <d v="2021-12-17T00:00:00"/>
    <n v="0.25"/>
  </r>
  <r>
    <m/>
    <n v="57"/>
    <n v="16"/>
    <s v="11x5.5 prop"/>
    <x v="2"/>
    <s v="3dxr"/>
    <n v="4.6559999999999997"/>
    <n v="3.88"/>
    <n v="2.69"/>
    <n v="3"/>
    <s v="https://www.3dxr.co.uk/fixed-wing-c27/fixed-wing-props-spinners-c28/apc-propellers-apc-11x5-5ep-thin-electric-prop-pusher-p2995"/>
    <s v="N"/>
    <n v="1"/>
    <s v="N"/>
    <s v="N"/>
    <n v="0"/>
    <n v="14.33"/>
    <d v="2021-12-15T00:00:00"/>
    <d v="2021-12-15T00:00:00"/>
    <d v="2021-12-17T00:00:00"/>
    <n v="0"/>
  </r>
  <r>
    <m/>
    <n v="35"/>
    <n v="17"/>
    <s v="EU - Landing gear"/>
    <x v="6"/>
    <s v="hobbyking"/>
    <n v="49.26"/>
    <n v="41.05"/>
    <n v="0"/>
    <n v="2"/>
    <s v="https://hobbyking.com/en_us/carbon-fiber-landing-gear-for-large-extra-300-100cc.html?___store=en_us"/>
    <s v="Y"/>
    <n v="1"/>
    <s v="N"/>
    <s v="Y"/>
    <n v="41.05"/>
    <n v="82.1"/>
    <d v="2021-12-15T00:00:00"/>
    <d v="2021-12-15T00:00:00"/>
    <d v="2022-01-07T00:00:00"/>
    <n v="41.05"/>
  </r>
  <r>
    <m/>
    <n v="59"/>
    <n v="17"/>
    <s v="EU - 4s 5200mah battery for Skyhunter"/>
    <x v="2"/>
    <s v="hobbyking"/>
    <n v="35.29"/>
    <n v="29.408333333333335"/>
    <n v="8.64"/>
    <n v="2"/>
    <s v="https://hobbyking.com/en_us/turnigy-high-capacity-5200mah-4s-12c-multi-rotor-lipo-pack-w-xt60.html"/>
    <s v="N"/>
    <n v="0"/>
    <s v="N"/>
    <s v="N"/>
    <n v="0"/>
    <n v="67.456666666666678"/>
    <d v="2021-12-15T00:00:00"/>
    <d v="2021-12-15T00:00:00"/>
    <d v="2022-01-07T00:00:00"/>
    <n v="0"/>
  </r>
  <r>
    <m/>
    <n v="36"/>
    <n v="18"/>
    <s v="wheel axles"/>
    <x v="6"/>
    <s v="rcworld"/>
    <n v="15.95"/>
    <n v="13.291666666666666"/>
    <n v="0"/>
    <n v="2"/>
    <s v="https://www.rcworld.co.uk/acatalog/Pilot-Wheel-Axles-For-100-150cc-Aircraft-6x76mm-PIL434.html#SID=439"/>
    <s v="Y"/>
    <n v="1"/>
    <s v="N"/>
    <s v="Y"/>
    <n v="13.291666666666666"/>
    <n v="26.583333333333332"/>
    <d v="2021-12-15T00:00:00"/>
    <d v="2021-12-15T00:00:00"/>
    <d v="2021-12-17T00:00:00"/>
    <n v="13.291666666666666"/>
  </r>
  <r>
    <m/>
    <n v="37"/>
    <n v="18"/>
    <s v="120mm wheels"/>
    <x v="6"/>
    <s v="rcworld"/>
    <n v="9.5"/>
    <n v="7.916666666666667"/>
    <n v="0"/>
    <n v="2"/>
    <s v="https://www.rcworld.co.uk/acatalog/120mm-Rounded-Sponge-Wheels---4.75--Pk2-5507057.html#SID=259"/>
    <s v="Y"/>
    <n v="1"/>
    <s v="N"/>
    <s v="Y"/>
    <n v="7.916666666666667"/>
    <n v="15.833333333333334"/>
    <d v="2021-12-15T00:00:00"/>
    <d v="2021-12-15T00:00:00"/>
    <d v="2021-12-17T00:00:00"/>
    <n v="7.916666666666667"/>
  </r>
  <r>
    <m/>
    <n v="38"/>
    <n v="18"/>
    <s v="nose leg"/>
    <x v="6"/>
    <s v="rcworld"/>
    <n v="2.5"/>
    <n v="2.0833333333333335"/>
    <n v="0"/>
    <n v="2"/>
    <s v="https://www.rcworld.co.uk/acatalog/Noseleg-Universal-8SWG-5507206.html#SID=145"/>
    <s v="Y"/>
    <n v="1"/>
    <s v="N"/>
    <s v="Y"/>
    <n v="2.0833333333333335"/>
    <n v="4.166666666666667"/>
    <d v="2021-12-15T00:00:00"/>
    <d v="2021-12-15T00:00:00"/>
    <d v="2021-12-17T00:00:00"/>
    <n v="2.0833333333333335"/>
  </r>
  <r>
    <m/>
    <n v="39"/>
    <n v="18"/>
    <s v="steering arm"/>
    <x v="6"/>
    <s v="rcworld"/>
    <n v="1.8"/>
    <n v="1.5"/>
    <n v="0"/>
    <n v="3"/>
    <s v="https://www.rcworld.co.uk/acatalog/Single-Steering-Arm-8swg-F_RCA170_08G.html#SID=145"/>
    <s v="Y"/>
    <n v="1"/>
    <s v="N"/>
    <s v="Y"/>
    <n v="1.5"/>
    <n v="4.5"/>
    <d v="2021-12-15T00:00:00"/>
    <d v="2021-12-15T00:00:00"/>
    <d v="2021-12-17T00:00:00"/>
    <n v="1.5"/>
  </r>
  <r>
    <m/>
    <n v="40"/>
    <n v="18"/>
    <s v="trainer rubber bands 4 inch"/>
    <x v="2"/>
    <s v="rcworld"/>
    <n v="1.7"/>
    <n v="1.4166666666666667"/>
    <n v="0"/>
    <n v="2"/>
    <s v="https://www.rcworld.co.uk/acatalog/Wingbands-White-4inch-100x6mm-Pk12-F-RAA1087.html#SID=62"/>
    <s v="N"/>
    <n v="0"/>
    <s v="Y"/>
    <s v="N"/>
    <n v="0"/>
    <n v="2.8333333333333335"/>
    <d v="2021-12-15T00:00:00"/>
    <d v="2021-12-15T00:00:00"/>
    <d v="2021-12-17T00:00:00"/>
    <n v="0"/>
  </r>
  <r>
    <m/>
    <n v="41"/>
    <n v="18"/>
    <s v="trainer rubber bands 6 inch"/>
    <x v="2"/>
    <s v="rcworld"/>
    <n v="1.5"/>
    <n v="1.25"/>
    <n v="0"/>
    <n v="2"/>
    <s v="https://www.rcworld.co.uk/acatalog/RCW-6inch-Wing-Bands-Pk9-RCW0455.html#SID=62"/>
    <s v="N"/>
    <n v="0"/>
    <s v="Y"/>
    <s v="N"/>
    <n v="0"/>
    <n v="2.5"/>
    <d v="2021-12-15T00:00:00"/>
    <d v="2021-12-15T00:00:00"/>
    <d v="2021-12-17T00:00:00"/>
    <n v="0"/>
  </r>
  <r>
    <m/>
    <n v="44"/>
    <n v="18"/>
    <s v="z bend pliers"/>
    <x v="2"/>
    <s v="rcworld"/>
    <n v="14.5"/>
    <n v="12.083333333333334"/>
    <n v="0"/>
    <n v="1"/>
    <s v="https://www.rcworld.co.uk/cgi-bin/sh000067.pl?WD=pliers%20bend&amp;PN=Z%2DBend%2DPliers%2D5537318%2Ehtml#SID=557"/>
    <s v="N"/>
    <n v="0"/>
    <s v="Y"/>
    <s v="N"/>
    <n v="0"/>
    <n v="12.083333333333334"/>
    <d v="2021-12-15T00:00:00"/>
    <d v="2021-12-15T00:00:00"/>
    <d v="2021-12-17T00:00:00"/>
    <n v="0"/>
  </r>
  <r>
    <m/>
    <n v="45"/>
    <n v="18"/>
    <s v="m2 servo rod"/>
    <x v="0"/>
    <s v="rcworld"/>
    <n v="3.55"/>
    <n v="2.9583333333333335"/>
    <n v="0"/>
    <n v="5"/>
    <s v="https://www.rcworld.co.uk/cgi-bin/sh000067.pl?WD=m2&amp;PN=M2%2DStainless%2DSteel%2DRod%2D200mm%2Dwith%2DM2%2Dthread%2Dend%2DPk10%2DF%2DRCA127%2Ehtml#SID=557"/>
    <s v="Y"/>
    <n v="0"/>
    <s v="N"/>
    <s v="Y"/>
    <n v="0"/>
    <n v="14.791666666666668"/>
    <d v="2021-12-15T00:00:00"/>
    <d v="2021-12-15T00:00:00"/>
    <d v="2021-12-17T00:00:00"/>
    <n v="0"/>
  </r>
  <r>
    <m/>
    <n v="46"/>
    <n v="18"/>
    <s v="m2 clevis"/>
    <x v="0"/>
    <s v="rcworld"/>
    <n v="2.6"/>
    <n v="2.166666666666667"/>
    <n v="3.8"/>
    <n v="5"/>
    <s v="https://www.rcworld.co.uk/cgi-bin/sh000067.pl?WD=m2&amp;PN=M2%2DMetal%2DClevis%2D%2D%2DSnap%2DLinks%2DPk2%2DF%2DRCA124%2Ehtml#SID=59"/>
    <s v="Y"/>
    <n v="4"/>
    <s v="N"/>
    <s v="Y"/>
    <n v="8.6666666666666679"/>
    <n v="14.633333333333336"/>
    <d v="2021-12-15T00:00:00"/>
    <d v="2021-12-15T00:00:00"/>
    <d v="2021-12-17T00:00:00"/>
    <n v="8.6666666666666679"/>
  </r>
  <r>
    <m/>
    <n v="47"/>
    <n v="19"/>
    <s v="2000mm - Inner Main Wing Spar"/>
    <x v="4"/>
    <s v="easycomposites"/>
    <n v="52.8"/>
    <n v="44"/>
    <n v="0"/>
    <n v="1"/>
    <s v="https://www.easycomposites.co.uk/22mm-woven-finish-carbon-fibre-tube"/>
    <s v="N"/>
    <n v="1"/>
    <s v="N"/>
    <s v="Y"/>
    <n v="0"/>
    <n v="44"/>
    <d v="2021-12-15T00:00:00"/>
    <d v="2021-12-15T00:00:00"/>
    <d v="2022-01-07T00:00:00"/>
    <n v="44"/>
  </r>
  <r>
    <m/>
    <n v="49"/>
    <n v="19"/>
    <s v="2000mm - Inner Secondary Wing Spar"/>
    <x v="4"/>
    <s v="easycomposites"/>
    <n v="24.3"/>
    <n v="20.25"/>
    <n v="0"/>
    <n v="1"/>
    <s v="https://www.easycomposites.co.uk/8mm-woven-finish-carbon-fibre-tube"/>
    <s v="N"/>
    <n v="1"/>
    <s v="N"/>
    <s v="Y"/>
    <n v="0"/>
    <n v="20.25"/>
    <d v="2021-12-15T00:00:00"/>
    <d v="2021-12-15T00:00:00"/>
    <d v="2022-01-07T00:00:00"/>
    <n v="20.25"/>
  </r>
  <r>
    <m/>
    <n v="48"/>
    <n v="19"/>
    <s v="2000mm - Outer Main wing spar"/>
    <x v="4"/>
    <s v="easycomposites"/>
    <n v="32.4"/>
    <n v="27"/>
    <n v="0"/>
    <n v="1"/>
    <s v="https://www.easycomposites.co.uk/14mm-woven-finish-carbon-fibre-tube"/>
    <s v="N"/>
    <n v="1"/>
    <s v="N"/>
    <s v="Y"/>
    <n v="0"/>
    <n v="27"/>
    <d v="2021-12-15T00:00:00"/>
    <d v="2021-12-15T00:00:00"/>
    <d v="2022-01-07T00:00:00"/>
    <n v="27"/>
  </r>
  <r>
    <m/>
    <n v="50"/>
    <n v="19"/>
    <s v="1000mm - Outer Secondary Wing Spar"/>
    <x v="4"/>
    <s v="easycomposites"/>
    <n v="10.199999999999999"/>
    <n v="8.5"/>
    <n v="0"/>
    <n v="2"/>
    <s v="https://www.easycomposites.co.uk/5mm-woven-finish-carbon-fibre-tube"/>
    <s v="N"/>
    <n v="2"/>
    <s v="N"/>
    <s v="Y"/>
    <n v="0"/>
    <n v="17"/>
    <d v="2021-12-15T00:00:00"/>
    <d v="2021-12-15T00:00:00"/>
    <d v="2022-01-07T00:00:00"/>
    <n v="17"/>
  </r>
  <r>
    <m/>
    <n v="51"/>
    <n v="19"/>
    <s v="1000mm - Wing-Boom Sleeve"/>
    <x v="4"/>
    <s v="easycomposites"/>
    <n v="21.9"/>
    <n v="18.25"/>
    <n v="0"/>
    <n v="1"/>
    <s v="https://www.easycomposites.co.uk/18mm-woven-finish-carbon-fibre-tube"/>
    <s v="N"/>
    <n v="1"/>
    <s v="N"/>
    <s v="Y"/>
    <n v="0"/>
    <n v="18.25"/>
    <d v="2021-12-15T00:00:00"/>
    <d v="2021-12-15T00:00:00"/>
    <d v="2022-01-07T00:00:00"/>
    <n v="18.25"/>
  </r>
  <r>
    <m/>
    <n v="52"/>
    <n v="19"/>
    <s v="1000mm - Main Fuselage-Wing Sleeve"/>
    <x v="5"/>
    <s v="easycomposites"/>
    <n v="37.799999999999997"/>
    <n v="31.5"/>
    <n v="0"/>
    <n v="1"/>
    <s v="https://www.easycomposites.co.uk/25mm-22mm-woven-finish-carbon-fibre-tube"/>
    <s v="N"/>
    <n v="1"/>
    <s v="N"/>
    <s v="Y"/>
    <n v="0"/>
    <n v="31.5"/>
    <d v="2021-12-15T00:00:00"/>
    <d v="2021-12-15T00:00:00"/>
    <d v="2022-01-07T00:00:00"/>
    <n v="31.5"/>
  </r>
  <r>
    <m/>
    <n v="53"/>
    <n v="19"/>
    <s v="1000mm- Secondary Fuselage-Wing Sleeve"/>
    <x v="5"/>
    <s v="easycomposites"/>
    <n v="12.299999999999999"/>
    <n v="10.25"/>
    <n v="0"/>
    <n v="1"/>
    <s v="https://www.easycomposites.co.uk/10mm-8mm-woven-finish-carbon-fibre-tube"/>
    <s v="N"/>
    <n v="1"/>
    <s v="N"/>
    <s v="Y"/>
    <n v="0"/>
    <n v="10.25"/>
    <d v="2021-12-15T00:00:00"/>
    <d v="2021-12-15T00:00:00"/>
    <d v="2022-01-07T00:00:00"/>
    <n v="10.25"/>
  </r>
  <r>
    <m/>
    <n v="54"/>
    <n v="19"/>
    <s v="1000mm - Tail Boom"/>
    <x v="4"/>
    <s v="easycomposites"/>
    <n v="20.099999999999998"/>
    <n v="16.75"/>
    <n v="0"/>
    <n v="2"/>
    <s v="https://www.easycomposites.co.uk/16mm-woven-finish-carbon-fibre-tube"/>
    <s v="N"/>
    <n v="2"/>
    <s v="N"/>
    <s v="Y"/>
    <n v="0"/>
    <n v="33.5"/>
    <d v="2021-12-15T00:00:00"/>
    <d v="2021-12-15T00:00:00"/>
    <d v="2022-01-07T00:00:00"/>
    <n v="33.5"/>
  </r>
  <r>
    <m/>
    <n v="55"/>
    <n v="19"/>
    <s v="1000mm - Main Tail Spar"/>
    <x v="4"/>
    <s v="easycomposites"/>
    <n v="11.4"/>
    <n v="9.5"/>
    <n v="0"/>
    <n v="1"/>
    <s v="https://www.easycomposites.co.uk/8mm-woven-finish-carbon-fibre-tube"/>
    <s v="N"/>
    <n v="1"/>
    <s v="N"/>
    <s v="Y"/>
    <n v="0"/>
    <n v="9.5"/>
    <d v="2021-12-15T00:00:00"/>
    <d v="2021-12-15T00:00:00"/>
    <d v="2022-01-07T00:00:00"/>
    <n v="9.5"/>
  </r>
  <r>
    <m/>
    <n v="56"/>
    <n v="19"/>
    <s v="1000mm - Secondary Tail Spar"/>
    <x v="4"/>
    <s v="easycomposites"/>
    <n v="10.199999999999999"/>
    <n v="8.5"/>
    <n v="0"/>
    <n v="1"/>
    <s v="https://www.easycomposites.co.uk/6mm-woven-finish-carbon-fibre-tube"/>
    <s v="N"/>
    <n v="1"/>
    <s v="N"/>
    <s v="Y"/>
    <n v="0"/>
    <n v="8.5"/>
    <d v="2021-12-15T00:00:00"/>
    <d v="2021-12-15T00:00:00"/>
    <d v="2022-01-07T00:00:00"/>
    <n v="8.5"/>
  </r>
  <r>
    <m/>
    <n v="58"/>
    <n v="20"/>
    <s v="Skyhunter"/>
    <x v="2"/>
    <s v="unmanned tech"/>
    <n v="89.951999999999984"/>
    <n v="74.959999999999994"/>
    <n v="3.5"/>
    <n v="1"/>
    <s v="https://www.unmannedtechshop.co.uk/product/sonicmodell-skyhunter-1800mm-long-range-twin-boom-aircraft/"/>
    <s v="N"/>
    <n v="0"/>
    <s v="N"/>
    <s v="Y"/>
    <n v="0"/>
    <n v="78.459999999999994"/>
    <d v="2021-12-15T00:00:00"/>
    <d v="2021-12-15T00:00:00"/>
    <d v="2021-12-22T00:00:00"/>
    <n v="0"/>
  </r>
  <r>
    <m/>
    <n v="63"/>
    <n v="21"/>
    <s v="flax twill"/>
    <x v="5"/>
    <s v="easycomposites"/>
    <n v="13.08"/>
    <n v="10.9"/>
    <n v="0"/>
    <n v="2"/>
    <s v="https://www.easycomposites.co.uk/200g-22-twill-flax-fibre-cloth"/>
    <s v="N"/>
    <n v="0"/>
    <s v="N"/>
    <s v="Y"/>
    <n v="0"/>
    <n v="21.8"/>
    <d v="2022-01-27T00:00:00"/>
    <d v="2022-02-01T00:00:00"/>
    <d v="2022-02-04T00:00:00"/>
    <n v="0"/>
  </r>
  <r>
    <m/>
    <n v="65"/>
    <n v="21"/>
    <s v="sanding 10 sheets"/>
    <x v="5"/>
    <s v="easycomposites"/>
    <n v="8.34"/>
    <n v="6.95"/>
    <n v="0"/>
    <n v="1"/>
    <s v="https://www.easycomposites.co.uk/mirka-wet-and-dry-abrasive-paper-combination-pack"/>
    <s v="N"/>
    <n v="0"/>
    <s v="N"/>
    <s v="Y"/>
    <n v="0"/>
    <n v="6.95"/>
    <d v="2022-01-27T00:00:00"/>
    <d v="2022-02-01T00:00:00"/>
    <d v="2022-02-04T00:00:00"/>
    <n v="0"/>
  </r>
  <r>
    <m/>
    <n v="66"/>
    <n v="21"/>
    <s v="200ml release agent"/>
    <x v="5"/>
    <s v="easycomposites"/>
    <n v="4.16"/>
    <n v="3.4666666666666668"/>
    <n v="5.9"/>
    <n v="1"/>
    <s v="https://www.easycomposites.co.uk/pva-mould-release-agent"/>
    <s v="N"/>
    <n v="0"/>
    <s v="N"/>
    <s v="Y"/>
    <n v="0"/>
    <n v="9.3666666666666671"/>
    <d v="2022-01-27T00:00:00"/>
    <d v="2022-02-01T00:00:00"/>
    <d v="2022-02-04T00:00:00"/>
    <n v="0"/>
  </r>
  <r>
    <m/>
    <n v="62"/>
    <n v="22"/>
    <s v="soldering third hand"/>
    <x v="2"/>
    <s v="amazon"/>
    <n v="25.19"/>
    <n v="20.991666666666667"/>
    <n v="0"/>
    <n v="1"/>
    <s v="https://www.amazon.co.uk/Flexible-Soldering-Resistant-Swiveling-Brushless/dp/B07233QBBS"/>
    <s v="N"/>
    <n v="0"/>
    <s v="Y"/>
    <s v="N"/>
    <n v="0"/>
    <n v="20.991666666666667"/>
    <d v="2022-01-27T00:00:00"/>
    <d v="2022-02-01T00:00:00"/>
    <d v="2022-02-07T00:00:00"/>
    <n v="0"/>
  </r>
  <r>
    <m/>
    <n v="79"/>
    <n v="22"/>
    <s v="quick epoxy"/>
    <x v="2"/>
    <s v="amazon"/>
    <n v="5.49"/>
    <n v="4.5750000000000002"/>
    <n v="0"/>
    <n v="2"/>
    <s v="https://www.amazon.co.uk/Gorilla-Glue-25ml-Epoxy/dp/B009NQQJFC/ref=sr_1_10?crid=2LTG4ZC7FD5KZ&amp;keywords=quick+epoxy&amp;qid=1641074859&amp;sprefix=quick+epox%2Caps%2C732&amp;sr=8-10"/>
    <s v="N"/>
    <n v="0"/>
    <s v="N"/>
    <s v="Y"/>
    <n v="0"/>
    <n v="9.15"/>
    <d v="2022-01-27T00:00:00"/>
    <d v="2022-02-01T00:00:00"/>
    <d v="2022-02-07T00:00:00"/>
    <n v="0"/>
  </r>
  <r>
    <m/>
    <n v="80"/>
    <n v="22"/>
    <s v="UHU foam glue"/>
    <x v="2"/>
    <s v="amazon"/>
    <n v="13.49"/>
    <n v="11.241666666666667"/>
    <n v="0"/>
    <n v="1"/>
    <s v="https://www.amazon.co.uk/UHU-POR-ADHESIVE-STYROFOAM-POLYSTYRENE/dp/B00L9FYYUM/"/>
    <s v="N"/>
    <n v="0"/>
    <s v="N"/>
    <s v="N"/>
    <n v="0"/>
    <n v="11.241666666666667"/>
    <d v="2022-01-27T00:00:00"/>
    <d v="2022-02-01T00:00:00"/>
    <d v="2022-02-04T00:00:00"/>
    <n v="0"/>
  </r>
  <r>
    <m/>
    <n v="88"/>
    <n v="22"/>
    <s v="mallet"/>
    <x v="2"/>
    <s v="amazon"/>
    <n v="6.78"/>
    <n v="5.65"/>
    <n v="0"/>
    <n v="1"/>
    <s v="https://www.amazon.co.uk/Draper-Tools-51095-Hardwood-Rubber/dp/B00UNJUKEE/"/>
    <s v="N"/>
    <n v="0"/>
    <s v="Y"/>
    <s v="N"/>
    <n v="0"/>
    <n v="5.65"/>
    <d v="2022-01-27T00:00:00"/>
    <d v="2022-02-01T00:00:00"/>
    <d v="2022-02-07T00:00:00"/>
    <n v="0"/>
  </r>
  <r>
    <m/>
    <n v="89"/>
    <n v="22"/>
    <s v="weather stripping tape"/>
    <x v="2"/>
    <s v="amazon"/>
    <n v="9.99"/>
    <n v="8.3250000000000011"/>
    <n v="0"/>
    <n v="1"/>
    <s v="https://www.amazon.co.uk/Weather-Stripping-Adhesive-Excluder-Insulation/dp/B09296GQ4M/"/>
    <s v="N"/>
    <n v="0"/>
    <s v="N"/>
    <s v="N"/>
    <n v="0"/>
    <n v="8.3250000000000011"/>
    <d v="2022-01-27T00:00:00"/>
    <d v="2022-02-01T00:00:00"/>
    <d v="2022-02-07T00:00:00"/>
    <n v="0"/>
  </r>
  <r>
    <m/>
    <n v="90"/>
    <n v="22"/>
    <s v="Sprung hinges"/>
    <x v="5"/>
    <s v="amazon"/>
    <n v="6.99"/>
    <n v="5.8250000000000002"/>
    <n v="0"/>
    <n v="2"/>
    <s v="https://www.amazon.co.uk/sourcingmap-Closing-Stainless-Brushed-Hardware/dp/B07DNBV3KF/ref=asc_df_B07DNBV3KF/"/>
    <s v="Y"/>
    <n v="1"/>
    <s v="N"/>
    <s v="Y"/>
    <n v="5.8250000000000002"/>
    <n v="11.65"/>
    <d v="2022-01-27T00:00:00"/>
    <d v="2022-02-01T00:00:00"/>
    <d v="2022-02-04T00:00:00"/>
    <n v="5.8250000000000002"/>
  </r>
  <r>
    <m/>
    <n v="67"/>
    <n v="23"/>
    <s v="Metal Servo Horn"/>
    <x v="0"/>
    <s v="hyperflight"/>
    <n v="2"/>
    <n v="1.6666666666666667"/>
    <n v="0"/>
    <n v="7"/>
    <s v="https://www.hyperflight.co.uk/products.asp?code=KST-METAL-ARM&amp;name=kst-25t-5-metal-servo-output-arm"/>
    <s v="Y"/>
    <n v="7"/>
    <s v="N"/>
    <s v="Y"/>
    <n v="11.666666666666668"/>
    <n v="11.666666666666668"/>
    <d v="2022-01-27T00:00:00"/>
    <d v="2022-02-01T00:00:00"/>
    <d v="2022-02-04T00:00:00"/>
    <n v="11.666666666666668"/>
  </r>
  <r>
    <m/>
    <n v="68"/>
    <n v="23"/>
    <s v="Tail Servos 5.3kg"/>
    <x v="0"/>
    <s v="hyperflight"/>
    <n v="41"/>
    <n v="34.166666666666671"/>
    <n v="0"/>
    <n v="3"/>
    <s v="https://www.hyperflight.co.uk/products.asp?code=KST-X08-PLUS&amp;name=kst-x08-plus-servo-5-3kg-cm-0-09s-9-5g-8mm"/>
    <s v="Y"/>
    <n v="2"/>
    <s v="N"/>
    <s v="Y"/>
    <n v="68.333333333333343"/>
    <n v="102.50000000000001"/>
    <d v="2022-01-27T00:00:00"/>
    <d v="2022-02-01T00:00:00"/>
    <d v="2022-02-04T00:00:00"/>
    <n v="68.333333333333343"/>
  </r>
  <r>
    <m/>
    <n v="74"/>
    <n v="23"/>
    <s v="wing remove tool"/>
    <x v="2"/>
    <s v="hyperflight"/>
    <n v="3"/>
    <n v="2.5"/>
    <n v="0"/>
    <n v="1"/>
    <s v="https://www.hyperflight.co.uk/products.asp?code=WING-TOOL-1&amp;name=wing-removal-tool-1-small"/>
    <s v="N"/>
    <n v="0"/>
    <s v="Y"/>
    <s v="N"/>
    <n v="0"/>
    <n v="2.5"/>
    <d v="2022-01-27T00:00:00"/>
    <d v="2022-02-01T00:00:00"/>
    <d v="2022-02-04T00:00:00"/>
    <n v="0"/>
  </r>
  <r>
    <m/>
    <n v="75"/>
    <n v="23"/>
    <s v="wing contact connectors"/>
    <x v="0"/>
    <s v="hyperflight"/>
    <n v="3.2"/>
    <n v="2.666666666666667"/>
    <n v="0"/>
    <n v="6"/>
    <s v="https://www.hyperflight.co.uk/products.asp?code=WING-CONTACT&amp;name=compression-contact-wing-connectors"/>
    <s v="Y"/>
    <n v="2"/>
    <s v="N"/>
    <s v="Y"/>
    <n v="5.3333333333333339"/>
    <n v="16"/>
    <d v="2022-01-27T00:00:00"/>
    <d v="2022-02-01T00:00:00"/>
    <d v="2022-02-04T00:00:00"/>
    <n v="5.3333333333333339"/>
  </r>
  <r>
    <m/>
    <n v="76"/>
    <n v="23"/>
    <s v="rc cable"/>
    <x v="0"/>
    <s v="hyperflight"/>
    <n v="0.9"/>
    <n v="0.75"/>
    <n v="4.3899999999999997"/>
    <n v="10"/>
    <s v="https://www.hyperflight.co.uk/products.asp?code=MLW-TWISTED-CABLE&amp;name=medium-light-servo-twisted-extension-cable-6-4-g-m"/>
    <s v="Y"/>
    <n v="4"/>
    <s v="N"/>
    <s v="Y"/>
    <n v="3"/>
    <n v="11.89"/>
    <d v="2022-01-27T00:00:00"/>
    <d v="2022-02-01T00:00:00"/>
    <d v="2022-02-04T00:00:00"/>
    <n v="3"/>
  </r>
  <r>
    <m/>
    <n v="91"/>
    <n v="24"/>
    <s v="Canopy Lock "/>
    <x v="4"/>
    <s v="rcworld"/>
    <n v="3.25"/>
    <n v="1.9"/>
    <n v="0"/>
    <n v="4"/>
    <s v="https://www.rcworld.co.uk/cgi-bin/sh000067.pl?WD=latch&amp;PN=Canopy%2DLock%2DWhite%2DACC0113%2Ehtml#SID=672"/>
    <s v="Y"/>
    <n v="0"/>
    <s v="N"/>
    <s v="Y"/>
    <n v="0"/>
    <n v="7.6"/>
    <d v="2022-01-27T00:00:00"/>
    <d v="2022-02-01T00:00:00"/>
    <d v="2022-02-04T00:00:00"/>
    <n v="0"/>
  </r>
  <r>
    <m/>
    <n v="64"/>
    <n v="24"/>
    <s v="clear oracover 2m"/>
    <x v="4"/>
    <s v="rcworld"/>
    <n v="25.5"/>
    <n v="21.25"/>
    <n v="0"/>
    <n v="2"/>
    <s v="https://www.rcworld.co.uk/acatalog/Oracover-Transparent-Clear--00--2-Meters-ORA21-000-002.html#SID=386"/>
    <s v="Y"/>
    <n v="1"/>
    <s v="N"/>
    <s v="Y"/>
    <n v="21.25"/>
    <n v="42.5"/>
    <d v="2022-01-27T00:00:00"/>
    <d v="2022-02-01T00:00:00"/>
    <d v="2022-02-04T00:00:00"/>
    <n v="21.25"/>
  </r>
  <r>
    <m/>
    <n v="96"/>
    <n v="24"/>
    <s v="rc connectors"/>
    <x v="0"/>
    <s v="rcworld"/>
    <n v="1.4"/>
    <n v="1.1666666666666667"/>
    <n v="0"/>
    <n v="10"/>
    <s v="https://www.rcworld.co.uk/acatalog/Spektrum-Hitec-JR-Connectors-Pairs-with-Gold-Pins-Pk5-RDNAC010083.html#SID=269"/>
    <s v="N"/>
    <n v="0"/>
    <s v="N"/>
    <s v="N"/>
    <n v="0"/>
    <n v="11.666666666666668"/>
    <d v="2022-01-27T00:00:00"/>
    <d v="2022-02-01T00:00:00"/>
    <d v="2022-02-04T00:00:00"/>
    <n v="0"/>
  </r>
  <r>
    <m/>
    <n v="97"/>
    <n v="24"/>
    <s v="kill switch mount"/>
    <x v="0"/>
    <s v="rcworld"/>
    <n v="1.9"/>
    <n v="1.5833333333333333"/>
    <n v="0"/>
    <n v="2"/>
    <s v="https://www.rcworld.co.uk/acatalog/XT60-Male-Mountable-Connector-RCW0380.html#SID=269"/>
    <s v="Y"/>
    <n v="1"/>
    <s v="N"/>
    <s v="Y"/>
    <n v="1.5833333333333333"/>
    <n v="3.1666666666666665"/>
    <d v="2022-01-27T00:00:00"/>
    <d v="2022-02-01T00:00:00"/>
    <d v="2022-02-04T00:00:00"/>
    <n v="1.5833333333333333"/>
  </r>
  <r>
    <m/>
    <n v="98"/>
    <n v="24"/>
    <s v="oracover adhesive"/>
    <x v="4"/>
    <s v="rcworld"/>
    <n v="8.9"/>
    <n v="7.416666666666667"/>
    <n v="3.8"/>
    <n v="1"/>
    <s v="https://www.rcworld.co.uk/acatalog/Orastick-Adhesive-100ml-ORA0960.html#SID=88"/>
    <s v="N"/>
    <n v="0"/>
    <s v="N"/>
    <s v="N"/>
    <n v="0"/>
    <n v="11.216666666666667"/>
    <d v="2022-01-27T00:00:00"/>
    <d v="2022-02-01T00:00:00"/>
    <d v="2022-02-04T00:00:00"/>
    <n v="0"/>
  </r>
  <r>
    <m/>
    <n v="99"/>
    <n v="25"/>
    <s v="rc tracer reciever"/>
    <x v="0"/>
    <s v="unmanned tech"/>
    <n v="29.9"/>
    <n v="24.916666666666668"/>
    <n v="2.54"/>
    <n v="1"/>
    <s v="https://www.unmannedtechshop.co.uk/product/tbs-tracer-6ch-pwm-nano-rx/"/>
    <s v="N"/>
    <n v="0"/>
    <s v="N"/>
    <s v="N"/>
    <n v="0"/>
    <n v="27.456666666666667"/>
    <d v="2022-01-27T00:00:00"/>
    <d v="2022-02-01T00:00:00"/>
    <d v="2022-02-04T00:00:00"/>
    <n v="0"/>
  </r>
  <r>
    <m/>
    <n v="71"/>
    <n v="26"/>
    <s v="li-ion charger and tester"/>
    <x v="3"/>
    <s v="banggood"/>
    <n v="18.170000000000002"/>
    <n v="15.141666666666669"/>
    <n v="0"/>
    <n v="1"/>
    <s v="https://www.banggood.com/GOLISI-i4-LCD-Screen-Display-USB-Charging-Intelligent-2A-Fast-Battery-Charger-Li-ion-NIMH-Batteries-p-1407808.html?cur_warehouse=CN&amp;rmmds=search"/>
    <s v="N"/>
    <n v="0"/>
    <s v="Y"/>
    <s v="N"/>
    <n v="0"/>
    <n v="15.141666666666669"/>
    <d v="2022-02-07T00:00:00"/>
    <d v="2022-02-07T00:00:00"/>
    <m/>
    <n v="0"/>
  </r>
  <r>
    <m/>
    <n v="102"/>
    <n v="26"/>
    <s v="battery shrink wrap - 95mm "/>
    <x v="3"/>
    <s v="banggood"/>
    <n v="4.67"/>
    <n v="3.8916666666666666"/>
    <n v="2.2599999999999998"/>
    <n v="1"/>
    <s v="https://www.banggood.com/50-or-60-or-70-or-80-or-95mm-PVC-Black-Heat-Shrink-Tube-for-RC-Lipo-Battery-p-1604316.html?cur_warehouse=CN&amp;ID=6283411&amp;rmmds=search"/>
    <s v="N"/>
    <n v="0"/>
    <s v="N"/>
    <s v="N"/>
    <n v="0"/>
    <n v="6.1516666666666664"/>
    <d v="2022-02-07T00:00:00"/>
    <d v="2022-02-07T00:00:00"/>
    <m/>
    <n v="0"/>
  </r>
  <r>
    <s v="cancelled"/>
    <n v="103"/>
    <n v="26"/>
    <s v="battery insulation"/>
    <x v="3"/>
    <s v="banggood"/>
    <n v="6.1"/>
    <n v="5.083333333333333"/>
    <n v="0"/>
    <n v="0"/>
    <s v="https://www.banggood.com/65mm-Insulation-Paper-Battery-Insulation-Gasket-Fish-Paper-with-Gue-Attached-for-18650-26650-32650-Battery-Pack-p-1816503.html?cur_warehouse=CN&amp;ID=522198&amp;rmmds=search"/>
    <s v="N"/>
    <n v="0"/>
    <s v="N"/>
    <s v="N"/>
    <n v="0"/>
    <n v="0"/>
    <s v="-"/>
    <s v="-"/>
    <s v="-"/>
    <n v="0"/>
  </r>
  <r>
    <m/>
    <n v="104"/>
    <n v="26"/>
    <s v="nickel strip - 0.2mmx8mmx5m"/>
    <x v="3"/>
    <s v="banggood"/>
    <n v="8"/>
    <n v="6.666666666666667"/>
    <n v="2.2599999999999998"/>
    <n v="1"/>
    <s v="https://www.banggood.com/5M-Pure-Nickel-Strip-99_96-pencent-18650-Battery-Spot-Welding-Machine-Welder-Equipment-Nickel-Belt-for-Battery-Packs-p-1715064.html?cur_warehouse=CN&amp;ID=6308582&amp;rmmds=search"/>
    <s v="N"/>
    <n v="0"/>
    <s v="N"/>
    <s v="N"/>
    <n v="0"/>
    <n v="8.9266666666666659"/>
    <d v="2022-02-07T00:00:00"/>
    <d v="2022-02-07T00:00:00"/>
    <m/>
    <n v="0"/>
  </r>
  <r>
    <m/>
    <n v="72"/>
    <n v="27"/>
    <s v="Molicel P42A"/>
    <x v="3"/>
    <s v="frogstar"/>
    <n v="3.75"/>
    <n v="3.125"/>
    <n v="0"/>
    <n v="24"/>
    <s v="https://www.fogstar-wholesale.co.uk/product/molicel-p42a/"/>
    <s v="N"/>
    <n v="24"/>
    <s v="N"/>
    <s v="Y"/>
    <n v="0"/>
    <n v="75"/>
    <d v="2022-01-27T00:00:00"/>
    <d v="2022-02-01T00:00:00"/>
    <d v="2022-02-08T00:00:00"/>
    <n v="75"/>
  </r>
  <r>
    <m/>
    <n v="69"/>
    <n v="28"/>
    <s v="wing servos 10kg"/>
    <x v="0"/>
    <s v="smc"/>
    <n v="34.950000000000003"/>
    <n v="29.125000000000004"/>
    <n v="4.8"/>
    <n v="3"/>
    <s v="https://www.sussex-model-centre.co.uk/radio-equipment/servos/mg2810hv-coreless-high-voltage-servo"/>
    <s v="Y"/>
    <n v="4"/>
    <s v="N"/>
    <s v="Y"/>
    <n v="116.50000000000001"/>
    <n v="92.175000000000011"/>
    <d v="2022-01-27T00:00:00"/>
    <d v="2022-02-01T00:00:00"/>
    <d v="2022-02-07T00:00:00"/>
    <n v="116.50000000000001"/>
  </r>
  <r>
    <m/>
    <n v="77"/>
    <n v="29"/>
    <s v="1/4&quot;-20  to M4 tripod thread adapter"/>
    <x v="0"/>
    <s v="ebay"/>
    <n v="3.77"/>
    <n v="3.1416666666666666"/>
    <n v="0"/>
    <n v="2"/>
    <s v="https://www.ebay.co.uk/itm/373784385391"/>
    <s v="N"/>
    <n v="1"/>
    <s v="N"/>
    <s v="Y"/>
    <n v="0"/>
    <n v="6.2833333333333332"/>
    <d v="2022-01-27T00:00:00"/>
    <d v="2022-02-01T00:00:00"/>
    <m/>
    <n v="3.1416666666666666"/>
  </r>
  <r>
    <m/>
    <n v="78"/>
    <n v="29"/>
    <s v="Cable wrap - Black, 4-10mm, 5m"/>
    <x v="0"/>
    <s v="ebay"/>
    <n v="3.1"/>
    <n v="2.5833333333333335"/>
    <n v="0.05"/>
    <n v="1"/>
    <s v="https://www.ebay.co.uk/itm/Spiral-Wrap-Cable-Sleeving-Expandable-Black-Clear-Wire-Harness-Marine-Auto-/124228564935?mkcid=16&amp;mkevt=1&amp;_trksid=p2349624.m46890.l49286&amp;mkrid=710-127635-2958-0"/>
    <s v="N"/>
    <n v="0"/>
    <s v="N"/>
    <s v="Y"/>
    <n v="0"/>
    <n v="2.6333333333333333"/>
    <d v="2022-01-27T00:00:00"/>
    <d v="2022-02-01T00:00:00"/>
    <d v="2022-02-10T00:00:00"/>
    <n v="0"/>
  </r>
  <r>
    <m/>
    <n v="83"/>
    <n v="29"/>
    <s v="r clip pack of 10, 1x20mm"/>
    <x v="4"/>
    <s v="ebay"/>
    <n v="4.4000000000000004"/>
    <n v="3.666666666666667"/>
    <n v="0"/>
    <n v="1"/>
    <s v="https://www.ebay.co.uk/itm/122328631055"/>
    <s v="Y"/>
    <n v="0.2"/>
    <s v="N"/>
    <s v="Y"/>
    <n v="0.73333333333333339"/>
    <n v="3.666666666666667"/>
    <d v="2022-01-27T00:00:00"/>
    <d v="2022-02-01T00:00:00"/>
    <d v="2022-02-07T00:00:00"/>
    <n v="0.73333333333333339"/>
  </r>
  <r>
    <m/>
    <n v="93"/>
    <n v="29"/>
    <s v="tail R clip - 2mm, pack of 10"/>
    <x v="4"/>
    <s v="ebay"/>
    <n v="13.64"/>
    <n v="11.366666666666667"/>
    <n v="0"/>
    <n v="1"/>
    <s v="https://www.ebay.co.uk/itm/262308426217"/>
    <s v="Y"/>
    <n v="0.2"/>
    <s v="N"/>
    <s v="Y"/>
    <n v="2.2733333333333334"/>
    <n v="11.366666666666667"/>
    <d v="2022-01-27T00:00:00"/>
    <d v="2022-02-01T00:00:00"/>
    <d v="2022-02-07T00:00:00"/>
    <n v="2.2733333333333334"/>
  </r>
  <r>
    <m/>
    <n v="94"/>
    <n v="29"/>
    <s v="power supply rings - Blue, 6.4mm, 20"/>
    <x v="2"/>
    <s v="ebay"/>
    <n v="2.86"/>
    <n v="2.3833333333333333"/>
    <n v="0"/>
    <n v="1"/>
    <s v="https://www.ebay.co.uk/itm/160881496216"/>
    <s v="N"/>
    <n v="0"/>
    <s v="N"/>
    <s v="N"/>
    <n v="0"/>
    <n v="2.3833333333333333"/>
    <d v="2022-01-27T00:00:00"/>
    <d v="2022-02-01T00:00:00"/>
    <d v="2022-02-07T00:00:00"/>
    <n v="0"/>
  </r>
  <r>
    <m/>
    <n v="95"/>
    <n v="29"/>
    <s v="crimp tool for rc stuff"/>
    <x v="2"/>
    <s v="ebay"/>
    <n v="21.95"/>
    <n v="18.291666666666668"/>
    <n v="0"/>
    <n v="1"/>
    <s v="https://www.ebay.co.uk/itm/403023539589"/>
    <s v="N"/>
    <n v="0"/>
    <s v="N"/>
    <s v="N"/>
    <n v="0"/>
    <n v="18.291666666666668"/>
    <d v="2022-01-27T00:00:00"/>
    <d v="2022-02-01T00:00:00"/>
    <d v="2022-02-07T00:00:00"/>
    <n v="0"/>
  </r>
  <r>
    <m/>
    <n v="100"/>
    <n v="29"/>
    <s v="polyprope hinge strip"/>
    <x v="4"/>
    <s v="ebay"/>
    <n v="4.41"/>
    <n v="3.6750000000000003"/>
    <n v="0"/>
    <n v="1"/>
    <s v="https://www.ebay.co.uk/itm/174711923858"/>
    <s v="N"/>
    <n v="0"/>
    <s v="N"/>
    <s v="N"/>
    <n v="0"/>
    <n v="3.6750000000000003"/>
    <d v="2022-01-27T00:00:00"/>
    <d v="2022-02-01T00:00:00"/>
    <d v="2022-02-10T00:00:00"/>
    <n v="0"/>
  </r>
  <r>
    <m/>
    <n v="101"/>
    <n v="29"/>
    <s v="kapton tape 33m - 30mm wide"/>
    <x v="2"/>
    <s v="ebay"/>
    <n v="7.99"/>
    <n v="6.6583333333333341"/>
    <n v="0"/>
    <n v="1"/>
    <s v="https://www.ebay.co.uk/itm/185016406151"/>
    <s v="N"/>
    <n v="0"/>
    <s v="N"/>
    <s v="N"/>
    <n v="0"/>
    <n v="6.6583333333333341"/>
    <d v="2022-01-27T00:00:00"/>
    <d v="2022-02-01T00:00:00"/>
    <d v="2022-02-10T00:00:00"/>
    <n v="0"/>
  </r>
  <r>
    <m/>
    <n v="105"/>
    <n v="29"/>
    <s v="terminal - 6mm, 4mm^2, pack of 5"/>
    <x v="2"/>
    <s v="ebay"/>
    <n v="2.79"/>
    <n v="2.3250000000000002"/>
    <n v="0"/>
    <n v="1"/>
    <s v="https://www.ebay.co.uk/itm/122666453146"/>
    <s v="N"/>
    <n v="0"/>
    <s v="N"/>
    <s v="N"/>
    <n v="0"/>
    <n v="2.3250000000000002"/>
    <d v="2022-01-27T00:00:00"/>
    <d v="2022-02-01T00:00:00"/>
    <d v="2022-02-07T00:00:00"/>
    <n v="0"/>
  </r>
  <r>
    <m/>
    <n v="81"/>
    <n v="30"/>
    <s v="Load cell amplifier - NAU7802"/>
    <x v="2"/>
    <s v="pihut"/>
    <n v="13.5"/>
    <n v="11.25"/>
    <n v="0"/>
    <n v="1"/>
    <s v="https://thepihut.com/products/sparkfun-qwiic-scale-nau7802"/>
    <s v="N"/>
    <n v="0"/>
    <s v="N"/>
    <s v="N"/>
    <n v="0"/>
    <n v="11.25"/>
    <d v="2022-01-27T00:00:00"/>
    <d v="2022-02-01T00:00:00"/>
    <d v="2022-02-07T00:00:00"/>
    <n v="0"/>
  </r>
  <r>
    <m/>
    <n v="82"/>
    <n v="30"/>
    <s v="load cell 20kg"/>
    <x v="2"/>
    <s v="pihut"/>
    <n v="3.4"/>
    <n v="2.8333333333333335"/>
    <n v="2.99"/>
    <n v="1"/>
    <s v="https://thepihut.com/products/adafruit-strain-gauge-load-cell-4-wires-20kg"/>
    <s v="N"/>
    <n v="0"/>
    <s v="N"/>
    <s v="N"/>
    <n v="0"/>
    <n v="5.8233333333333341"/>
    <d v="2022-01-27T00:00:00"/>
    <d v="2022-02-01T00:00:00"/>
    <d v="2022-02-04T00:00:00"/>
    <n v="0"/>
  </r>
  <r>
    <m/>
    <n v="60"/>
    <n v="31"/>
    <s v="latches for fuselage covers / box"/>
    <x v="5"/>
    <s v="rs"/>
    <n v="7.02"/>
    <n v="5.85"/>
    <n v="0"/>
    <n v="1"/>
    <s v="https://uk.rs-online.com/web/p/door-latches/1974126"/>
    <s v="N"/>
    <n v="0"/>
    <s v="N"/>
    <s v="Y"/>
    <n v="0"/>
    <n v="5.85"/>
    <d v="2022-01-27T00:00:00"/>
    <d v="2022-02-01T00:00:00"/>
    <d v="2022-02-04T00:00:00"/>
    <n v="0"/>
  </r>
  <r>
    <m/>
    <n v="84"/>
    <n v="32"/>
    <s v="dzus recepticle plate - rivet on"/>
    <x v="5"/>
    <s v="demon-tweeks"/>
    <n v="1.1000000000000001"/>
    <n v="0.91666666666666674"/>
    <n v="0"/>
    <n v="4"/>
    <s v="https://www.demon-tweeks.com/uk/dzus-panex-range-receptacle-plate-247014/"/>
    <s v="N"/>
    <n v="0"/>
    <s v="N"/>
    <s v="N"/>
    <n v="0"/>
    <n v="3.666666666666667"/>
    <d v="2022-01-27T00:00:00"/>
    <d v="2022-02-01T00:00:00"/>
    <d v="2022-02-04T00:00:00"/>
    <n v="0"/>
  </r>
  <r>
    <m/>
    <n v="85"/>
    <n v="32"/>
    <s v="d ring - 12mm"/>
    <x v="5"/>
    <s v="demon-tweeks"/>
    <n v="7.03"/>
    <n v="5.8583333333333334"/>
    <n v="0"/>
    <n v="4"/>
    <s v="https://www.demon-tweeks.com/uk/dzus-panex-range-d-ring-fastener-247011/"/>
    <s v="N"/>
    <n v="0"/>
    <s v="N"/>
    <s v="N"/>
    <n v="0"/>
    <n v="23.433333333333334"/>
    <d v="2022-01-27T00:00:00"/>
    <d v="2022-02-01T00:00:00"/>
    <d v="2022-02-04T00:00:00"/>
    <n v="0"/>
  </r>
  <r>
    <m/>
    <n v="86"/>
    <n v="32"/>
    <s v="dzus attachment spring - S6"/>
    <x v="5"/>
    <s v="demon-tweeks"/>
    <n v="1"/>
    <n v="0.83333333333333337"/>
    <n v="0"/>
    <n v="3"/>
    <s v="https://www.demon-tweeks.com/uk/dzus-panex-range-d-ring-fastener-247011/"/>
    <s v="Y"/>
    <n v="2"/>
    <s v="N"/>
    <s v="Y"/>
    <n v="1.6666666666666667"/>
    <n v="2.5"/>
    <d v="2022-01-27T00:00:00"/>
    <d v="2022-02-01T00:00:00"/>
    <d v="2022-02-04T00:00:00"/>
    <n v="1.6666666666666667"/>
  </r>
  <r>
    <m/>
    <n v="87"/>
    <n v="32"/>
    <s v="dzus flush fit quick - 0.75 inch, EHF6"/>
    <x v="5"/>
    <s v="demon-tweeks"/>
    <n v="5.26"/>
    <n v="4.3833333333333337"/>
    <n v="5.5"/>
    <n v="2"/>
    <s v="https://www.demon-tweeks.com/uk/dzus-fastener-247025/"/>
    <s v="Y"/>
    <n v="2"/>
    <s v="N"/>
    <s v="Y"/>
    <n v="8.7666666666666675"/>
    <n v="14.266666666666667"/>
    <d v="2022-01-27T00:00:00"/>
    <d v="2022-02-01T00:00:00"/>
    <d v="2022-02-04T00:00:00"/>
    <n v="8.7666666666666675"/>
  </r>
  <r>
    <m/>
    <n v="106"/>
    <n v="33"/>
    <s v="50V to 12V, 4.5A regulator"/>
    <x v="0"/>
    <s v="robot shop"/>
    <n v="19.8"/>
    <n v="16.5"/>
    <n v="0"/>
    <n v="1"/>
    <s v="https://www.robotshop.com/uk/12v-45a-step-down-voltage-regulator-d36v50f12.html"/>
    <s v="Y"/>
    <n v="1"/>
    <s v="N"/>
    <s v="Y"/>
    <n v="16.5"/>
    <n v="16.5"/>
    <d v="2022-02-16T00:00:00"/>
    <d v="2022-02-17T00:00:00"/>
    <m/>
    <n v="16.5"/>
  </r>
  <r>
    <m/>
    <n v="107"/>
    <n v="33"/>
    <s v="8 Channels Logic Converter"/>
    <x v="0"/>
    <s v="robot shop"/>
    <n v="2.7"/>
    <n v="2.2500000000000004"/>
    <n v="0"/>
    <n v="2"/>
    <s v="https://www.robotshop.com/uk/8-channels-logic-converter.html"/>
    <s v="Y"/>
    <n v="1"/>
    <s v="N"/>
    <s v="Y"/>
    <n v="2.2500000000000004"/>
    <n v="4.5000000000000009"/>
    <d v="2022-02-16T00:00:00"/>
    <d v="2022-02-17T00:00:00"/>
    <m/>
    <n v="2.2500000000000004"/>
  </r>
  <r>
    <m/>
    <n v="108"/>
    <n v="33"/>
    <s v="50V to 5V 5.5A regulator"/>
    <x v="0"/>
    <s v="robot shop"/>
    <n v="18"/>
    <n v="15"/>
    <n v="10"/>
    <n v="1"/>
    <s v="https://www.robotshop.com/uk/5v-55a-step-down-voltage-regulator-d36v50f5.html"/>
    <s v="Y"/>
    <n v="1"/>
    <s v="N"/>
    <s v="Y"/>
    <n v="15"/>
    <n v="25"/>
    <d v="2022-02-16T00:00:00"/>
    <d v="2022-02-17T00:00:00"/>
    <m/>
    <n v="15"/>
  </r>
  <r>
    <m/>
    <n v="109"/>
    <n v="34"/>
    <s v="3mm (2mm) Pultruded Carbon Fibre Tube "/>
    <x v="4"/>
    <s v="easycomposites"/>
    <n v="2.88"/>
    <n v="2.4"/>
    <n v="0"/>
    <n v="8"/>
    <s v="https://www.easycomposites.co.uk/3mm-pultruded-carbon-fibre-tube"/>
    <s v="N"/>
    <n v="0"/>
    <s v="N"/>
    <s v="Y"/>
    <n v="0"/>
    <n v="19.2"/>
    <d v="2022-02-16T00:00:00"/>
    <d v="2022-02-17T00:00:00"/>
    <m/>
    <n v="0"/>
  </r>
  <r>
    <m/>
    <n v="111"/>
    <n v="34"/>
    <s v="3x0.5mm carbon strip"/>
    <x v="4"/>
    <s v="easycomposites"/>
    <n v="2.25"/>
    <n v="1.875"/>
    <n v="5.9"/>
    <n v="8"/>
    <s v="https://www.easycomposites.co.uk/3mm-x-05mm-carbon-fibre-strip"/>
    <s v="N"/>
    <n v="0"/>
    <s v="N"/>
    <s v="Y"/>
    <n v="0"/>
    <n v="20.9"/>
    <d v="2022-02-16T00:00:00"/>
    <d v="2022-02-17T00:00:00"/>
    <m/>
    <n v="0"/>
  </r>
  <r>
    <m/>
    <n v="125"/>
    <n v="34"/>
    <s v="10mm carbon tube for trainer"/>
    <x v="2"/>
    <s v="easycomposites"/>
    <n v="11.34"/>
    <n v="9.4500000000000011"/>
    <n v="5.9"/>
    <n v="1"/>
    <s v="https://www.easycomposites.co.uk/10mm-pultruded-carbon-fibre-tube"/>
    <s v="N"/>
    <n v="0"/>
    <s v="N"/>
    <s v="N"/>
    <n v="0"/>
    <n v="15.350000000000001"/>
    <d v="2022-02-16T00:00:00"/>
    <d v="2022-02-17T00:00:00"/>
    <m/>
    <n v="0"/>
  </r>
  <r>
    <m/>
    <n v="110"/>
    <n v="35"/>
    <s v="FLYCOLOR X-Cross HV2 80A - France shipping"/>
    <x v="3"/>
    <s v="aliexpress"/>
    <n v="50.7"/>
    <n v="42.250000000000007"/>
    <n v="0"/>
    <n v="1"/>
    <s v="https://www.aliexpress.com/item/1005003839684926.html"/>
    <s v="Y"/>
    <n v="1"/>
    <s v="N"/>
    <s v="Y"/>
    <n v="42.250000000000007"/>
    <n v="42.250000000000007"/>
    <d v="2022-02-07T00:00:00"/>
    <d v="2022-02-07T00:00:00"/>
    <m/>
    <n v="42.250000000000007"/>
  </r>
  <r>
    <m/>
    <n v="112"/>
    <n v="36"/>
    <s v="LD40 expanding foam - 1 litre"/>
    <x v="2"/>
    <s v="mbfibreglass"/>
    <n v="18"/>
    <n v="15"/>
    <n v="7.99"/>
    <n v="1"/>
    <s v="https://www.mbfg.co.uk/foam-hard.html"/>
    <s v="N"/>
    <n v="0"/>
    <s v="N"/>
    <s v="N"/>
    <n v="0"/>
    <n v="22.990000000000002"/>
    <d v="2022-02-16T00:00:00"/>
    <d v="2022-02-17T00:00:00"/>
    <m/>
    <n v="0"/>
  </r>
  <r>
    <m/>
    <n v="113"/>
    <n v="37"/>
    <s v="storage unit"/>
    <x v="2"/>
    <s v="bandq"/>
    <n v="26"/>
    <n v="21.666666666666668"/>
    <n v="0"/>
    <n v="2"/>
    <s v="https://www.diy.com/departments/form-kontor-clear-grey-26l-5-drawer-non-stackable-plastic-tower-unit/3663602763574_BQ.prd"/>
    <s v="N"/>
    <n v="0"/>
    <s v="Y"/>
    <s v="N"/>
    <n v="0"/>
    <n v="43.333333333333336"/>
    <d v="2022-02-16T00:00:00"/>
    <d v="2022-02-17T00:00:00"/>
    <m/>
    <n v="0"/>
  </r>
  <r>
    <m/>
    <n v="114"/>
    <n v="37"/>
    <s v="wood beams"/>
    <x v="7"/>
    <s v="bandq"/>
    <n v="3.58"/>
    <n v="2.9833333333333334"/>
    <n v="0"/>
    <n v="7"/>
    <s v="https://www.diy.com/departments/r4c-smooth-planed-round-edge-whitewood-stick-timber-l-1-8m-w-38mm-t-38mm/5059340067568_BQ.prd"/>
    <s v="N"/>
    <n v="7"/>
    <s v="N"/>
    <s v="Y"/>
    <n v="0"/>
    <n v="20.883333333333333"/>
    <d v="2022-02-16T00:00:00"/>
    <d v="2022-02-17T00:00:00"/>
    <m/>
    <n v="20.883333333333333"/>
  </r>
  <r>
    <s v="cancelled"/>
    <n v="115"/>
    <n v="37"/>
    <s v="Gorilla wood glue 532ml"/>
    <x v="2"/>
    <s v="bandq"/>
    <n v="6.2"/>
    <n v="5.166666666666667"/>
    <n v="0"/>
    <n v="0"/>
    <s v="https://www.diy.com/departments/gorilla-wood-glue-532ml/1030537_BQ.prd"/>
    <s v="N"/>
    <n v="0"/>
    <s v="N"/>
    <s v="Y"/>
    <n v="0"/>
    <n v="0"/>
    <s v="-"/>
    <s v="-"/>
    <s v="-"/>
    <n v="0"/>
  </r>
  <r>
    <s v="cancelled"/>
    <n v="116"/>
    <n v="37"/>
    <s v="Steel Screws, M5, 100"/>
    <x v="7"/>
    <s v="bandq"/>
    <n v="5.5"/>
    <n v="4.5833333333333339"/>
    <n v="0"/>
    <n v="0"/>
    <s v="https://www.diy.com/departments/turbodrive-pz-double-countersunk-yellow-passivated-steel-wood-screw-dia-5mm-l-50mm-pack-of-100/3663602747055_BQ.prd"/>
    <s v="N"/>
    <n v="0"/>
    <s v="N"/>
    <s v="Y"/>
    <n v="0"/>
    <n v="0"/>
    <s v="-"/>
    <s v="-"/>
    <s v="-"/>
    <n v="0"/>
  </r>
  <r>
    <m/>
    <n v="117"/>
    <n v="37"/>
    <s v="bracket, 90 degree, 30x30x15"/>
    <x v="7"/>
    <s v="bandq"/>
    <n v="1.6"/>
    <n v="1.3333333333333335"/>
    <n v="0"/>
    <n v="20"/>
    <s v="https://www.diy.com/departments/abru-silver-effect-powder-coated-steel-light-duty-angle-bracket-h-15mm-w-30mm-l-30mm/243255_BQ.prd"/>
    <s v="N"/>
    <n v="20"/>
    <s v="N"/>
    <s v="Y"/>
    <n v="0"/>
    <n v="26.666666666666671"/>
    <d v="2022-02-16T00:00:00"/>
    <d v="2022-02-17T00:00:00"/>
    <m/>
    <n v="26.666666666666671"/>
  </r>
  <r>
    <m/>
    <n v="118"/>
    <n v="38"/>
    <s v="PW1709: 600x600x4 birch ply"/>
    <x v="7"/>
    <s v="SLEC"/>
    <n v="5.0199999999999996"/>
    <n v="4.1833333333333336"/>
    <n v="0"/>
    <n v="4"/>
    <s v="https://www.slecuk.com/ply/birch-ply/40mm-532quot-birch-bbbb"/>
    <s v="N"/>
    <n v="2"/>
    <s v="N"/>
    <s v="Y"/>
    <n v="0"/>
    <n v="16.733333333333334"/>
    <d v="2022-02-16T00:00:00"/>
    <d v="2022-02-17T00:00:00"/>
    <m/>
    <n v="8.3666666666666671"/>
  </r>
  <r>
    <m/>
    <n v="119"/>
    <n v="38"/>
    <s v="PW1707: 1525x1525x4 birch ply"/>
    <x v="7"/>
    <s v="SLEC"/>
    <n v="28.4"/>
    <n v="23.666666666666668"/>
    <n v="24"/>
    <n v="4"/>
    <s v="https://www.slecuk.com/ply/birch-ply/40mm-532quot-birch-bbbb"/>
    <s v="N"/>
    <n v="2"/>
    <s v="N"/>
    <s v="Y"/>
    <n v="0"/>
    <n v="118.66666666666667"/>
    <d v="2022-02-16T00:00:00"/>
    <d v="2022-02-17T00:00:00"/>
    <m/>
    <n v="47.333333333333336"/>
  </r>
  <r>
    <m/>
    <n v="120"/>
    <n v="39"/>
    <s v="Polystyrene. Grade: ECO40, Length: 1450, Width: 600, Thickness: 50"/>
    <x v="7"/>
    <s v="custompac"/>
    <n v="10.59"/>
    <n v="8.8250000000000011"/>
    <n v="0"/>
    <n v="10"/>
    <s v="https://www.custompac.co.uk/polystyrene-cut-to-size"/>
    <s v="N"/>
    <n v="10"/>
    <s v="N"/>
    <s v="Y"/>
    <n v="0"/>
    <n v="88.250000000000014"/>
    <d v="2022-02-16T00:00:00"/>
    <d v="2022-02-17T00:00:00"/>
    <m/>
    <n v="88.250000000000014"/>
  </r>
  <r>
    <m/>
    <n v="121"/>
    <n v="40"/>
    <s v="CF PETG, 1.75mm, 750g"/>
    <x v="2"/>
    <s v="filamentive"/>
    <n v="52.79"/>
    <n v="43.991666666666667"/>
    <n v="0"/>
    <n v="1"/>
    <s v="https://www.filamentive.com/product/carbon/"/>
    <s v="N"/>
    <n v="0"/>
    <s v="N"/>
    <s v="Y"/>
    <n v="0"/>
    <n v="43.991666666666667"/>
    <d v="2022-02-16T00:00:00"/>
    <d v="2022-02-17T00:00:00"/>
    <m/>
    <n v="0"/>
  </r>
  <r>
    <m/>
    <n v="122"/>
    <n v="41"/>
    <s v="timer plug"/>
    <x v="2"/>
    <s v="amazon"/>
    <n v="8.99"/>
    <n v="7.4916666666666671"/>
    <n v="0"/>
    <n v="2"/>
    <s v="https://www.amazon.co.uk/Energenie-Minute-Down-Timer-Plug/dp/B003QPCH2A"/>
    <s v="N"/>
    <n v="0"/>
    <s v="Y"/>
    <s v="N"/>
    <n v="0"/>
    <n v="14.983333333333334"/>
    <d v="2022-02-16T00:00:00"/>
    <d v="2022-02-17T00:00:00"/>
    <m/>
    <n v="0"/>
  </r>
  <r>
    <m/>
    <n v="123"/>
    <n v="41"/>
    <s v="speaker / microphone"/>
    <x v="2"/>
    <s v="amazon"/>
    <n v="79.989999999999995"/>
    <n v="66.658333333333331"/>
    <n v="0"/>
    <n v="1"/>
    <s v="https://www.amazon.co.uk/Jabra-Bluetooth-Portable-Conference-Speakerphone-Black/dp/B00ANI7HI2/ref=sr_1_4?crid=2HDQNXO5O4UE5&amp;keywords=conference+speaker+and+microphone&amp;qid=1645029203&amp;sprefix=conference+speaker%2Caps%2C73&amp;sr=8-4"/>
    <s v="N"/>
    <n v="0"/>
    <s v="Y"/>
    <s v="N"/>
    <n v="0"/>
    <n v="66.658333333333331"/>
    <d v="2022-02-16T00:00:00"/>
    <d v="2022-02-17T00:00:00"/>
    <m/>
    <n v="0"/>
  </r>
  <r>
    <m/>
    <n v="124"/>
    <n v="41"/>
    <s v="wide angle camera"/>
    <x v="2"/>
    <s v="amazon"/>
    <n v="35.99"/>
    <n v="29.991666666666671"/>
    <n v="0"/>
    <n v="1"/>
    <s v="https://www.amazon.co.uk/Spedal-Conference-Distance-Streaming-Microphone/dp/B07TDQ8NL3/"/>
    <s v="N"/>
    <n v="0"/>
    <s v="Y"/>
    <s v="N"/>
    <n v="0"/>
    <n v="29.991666666666671"/>
    <d v="2022-02-16T00:00:00"/>
    <d v="2022-02-17T00:00:00"/>
    <m/>
    <n v="0"/>
  </r>
  <r>
    <m/>
    <n v="126"/>
    <n v="42"/>
    <s v="pitot tube"/>
    <x v="0"/>
    <s v="3dxr"/>
    <n v="89.9"/>
    <n v="74.916666666666671"/>
    <n v="0"/>
    <n v="1"/>
    <s v="https://www.3dxr.co.uk/sensors-c5/airspeed-pressure-c154/matek-systems-digital-airspeed-sensor-aspd-dlvr-new-f405-can-node-p4417"/>
    <s v="Y"/>
    <n v="1"/>
    <s v="N"/>
    <s v="Y"/>
    <n v="74.916666666666671"/>
    <n v="74.916666666666671"/>
    <d v="2022-02-18T00:00:00"/>
    <m/>
    <m/>
    <n v="74.916666666666671"/>
  </r>
  <r>
    <m/>
    <n v="127"/>
    <n v="43"/>
    <s v="GPS"/>
    <x v="0"/>
    <s v="3dxr"/>
    <n v="62"/>
    <n v="51.666666666666671"/>
    <n v="0"/>
    <n v="1"/>
    <s v="https://www.3dxr.co.uk/autopilots-c2/holybro-pixhawk-m9n-gps-p4827"/>
    <s v="Y"/>
    <n v="1"/>
    <s v="N"/>
    <s v="Y"/>
    <n v="51.666666666666671"/>
    <n v="51.666666666666671"/>
    <d v="2022-02-18T00:00:00"/>
    <m/>
    <m/>
    <n v="51.666666666666671"/>
  </r>
  <r>
    <m/>
    <n v="128"/>
    <n v="43"/>
    <s v="18x10e"/>
    <x v="3"/>
    <s v="3dxr"/>
    <n v="11.95"/>
    <n v="9.9583333333333339"/>
    <n v="0"/>
    <n v="1"/>
    <s v="https://www.3dxr.co.uk/fixed-wing-c27/fixed-wing-props-spinners-c28/apc-propellers-apc-18x10ep-thin-electric-prop-pusher-p4700"/>
    <s v="N"/>
    <n v="0"/>
    <s v="N"/>
    <s v="N"/>
    <n v="0"/>
    <n v="9.9583333333333339"/>
    <d v="2022-02-18T00:00:00"/>
    <m/>
    <m/>
    <n v="0"/>
  </r>
  <r>
    <m/>
    <m/>
    <m/>
    <m/>
    <x v="8"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n v="1"/>
    <s v="Nitrile Gloves, box of 100, large"/>
    <x v="0"/>
    <s v="easycomposites"/>
    <n v="10.739999999999998"/>
    <n v="8.9499999999999993"/>
    <n v="0"/>
    <n v="0"/>
    <n v="2"/>
    <s v="https://www.easycomposites.co.uk/nitrile-gloves"/>
    <s v="N"/>
    <n v="0"/>
    <s v="N"/>
    <s v="Y"/>
    <n v="0"/>
    <n v="17.899999999999999"/>
    <d v="2021-11-19T00:00:00"/>
    <d v="2021-11-24T00:00:00"/>
    <d v="2021-11-29T00:00:00"/>
  </r>
  <r>
    <n v="2"/>
    <n v="2"/>
    <s v="clear heat shrink"/>
    <x v="0"/>
    <s v="amazon"/>
    <n v="11.99"/>
    <n v="9.9916666666666671"/>
    <n v="0"/>
    <n v="0"/>
    <n v="1"/>
    <s v="https://www.amazon.co.uk/Wirefy-Clear-Heat-Shrink-Tubing/dp/B089D6L839/"/>
    <s v="N"/>
    <n v="0"/>
    <s v="N"/>
    <s v="Y"/>
    <n v="0"/>
    <n v="9.9916666666666671"/>
    <d v="2021-11-19T00:00:00"/>
    <d v="2021-11-24T00:00:00"/>
    <d v="2021-11-29T00:00:00"/>
  </r>
  <r>
    <n v="3"/>
    <n v="2"/>
    <s v="micro hdmi to hdmi"/>
    <x v="1"/>
    <s v="amazon"/>
    <n v="6.99"/>
    <n v="5.8250000000000002"/>
    <n v="0"/>
    <n v="0"/>
    <n v="1"/>
    <s v="https://www.amazon.co.uk/Rankie-Micro-Supports-Ethernet-Return-Black/dp/B00Z07JYLE"/>
    <s v="N"/>
    <n v="0"/>
    <s v="Y"/>
    <s v="N"/>
    <n v="0"/>
    <n v="5.8250000000000002"/>
    <d v="2021-11-19T00:00:00"/>
    <d v="2021-11-24T00:00:00"/>
    <d v="2021-11-29T00:00:00"/>
  </r>
  <r>
    <m/>
    <m/>
    <m/>
    <x v="2"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general"/>
    <x v="0"/>
    <n v="10.739999999999998"/>
    <n v="8.9499999999999993"/>
    <n v="0"/>
    <n v="0"/>
    <n v="2"/>
    <s v="https://www.easycomposites.co.uk/nitrile-gloves"/>
    <s v="N"/>
    <n v="0"/>
    <s v="N"/>
    <s v="Y"/>
    <n v="0"/>
    <n v="17.899999999999999"/>
  </r>
  <r>
    <s v="general"/>
    <x v="1"/>
    <n v="11.99"/>
    <n v="9.9916666666666671"/>
    <n v="0"/>
    <n v="0"/>
    <n v="1"/>
    <s v="https://www.amazon.co.uk/Wirefy-Clear-Heat-Shrink-Tubing/dp/B089D6L839/"/>
    <s v="N"/>
    <n v="0"/>
    <s v="N"/>
    <s v="Y"/>
    <n v="0"/>
    <n v="9.9916666666666671"/>
  </r>
  <r>
    <s v="avionics"/>
    <x v="1"/>
    <n v="6.99"/>
    <n v="5.8250000000000002"/>
    <n v="0"/>
    <n v="0"/>
    <n v="1"/>
    <s v="https://www.amazon.co.uk/Rankie-Micro-Supports-Ethernet-Return-Black/dp/B00Z07JYLE"/>
    <s v="N"/>
    <n v="0"/>
    <s v="Y"/>
    <s v="N"/>
    <n v="0"/>
    <n v="5.8250000000000002"/>
  </r>
  <r>
    <m/>
    <x v="2"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n v="1"/>
    <s v="Nitrile Gloves, box of 100, large"/>
    <x v="0"/>
    <s v="easycomposites"/>
    <n v="10.739999999999998"/>
    <n v="8.9499999999999993"/>
    <n v="0"/>
    <n v="0"/>
    <n v="2"/>
    <s v="https://www.easycomposites.co.uk/nitrile-gloves"/>
    <s v="Y"/>
    <n v="1"/>
    <s v="N"/>
    <s v="Y"/>
    <n v="8.9499999999999993"/>
    <n v="17.899999999999999"/>
    <d v="2021-11-19T00:00:00"/>
    <d v="2021-11-24T00:00:00"/>
    <d v="2021-11-29T00:00:00"/>
  </r>
  <r>
    <n v="2"/>
    <n v="2"/>
    <s v="clear heat shrink"/>
    <x v="0"/>
    <s v="amazon"/>
    <n v="11.99"/>
    <n v="9.9916666666666671"/>
    <n v="0"/>
    <n v="0"/>
    <n v="1"/>
    <s v="https://www.amazon.co.uk/Wirefy-Clear-Heat-Shrink-Tubing/dp/B089D6L839/"/>
    <s v="N"/>
    <n v="1"/>
    <s v="N"/>
    <s v="Y"/>
    <n v="0"/>
    <n v="9.9916666666666671"/>
    <d v="2021-11-19T00:00:00"/>
    <d v="2021-11-24T00:00:00"/>
    <d v="2021-11-29T00:00:00"/>
  </r>
  <r>
    <n v="3"/>
    <n v="2"/>
    <s v="micro hdmi to hdmi"/>
    <x v="1"/>
    <s v="amazon"/>
    <n v="6.99"/>
    <n v="5.8250000000000002"/>
    <n v="0"/>
    <n v="0"/>
    <n v="1"/>
    <s v="https://www.amazon.co.uk/Rankie-Micro-Supports-Ethernet-Return-Black/dp/B00Z07JYLE"/>
    <s v="Y"/>
    <n v="1"/>
    <s v="Y"/>
    <s v="N"/>
    <n v="5.8250000000000002"/>
    <n v="5.8250000000000002"/>
    <d v="2021-11-19T00:00:00"/>
    <d v="2021-11-24T00:00:00"/>
    <d v="2021-11-29T00:00:00"/>
  </r>
  <r>
    <m/>
    <m/>
    <m/>
    <x v="2"/>
    <m/>
    <m/>
    <m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  <n v="1"/>
    <x v="0"/>
    <x v="0"/>
    <s v="easycomposites"/>
    <n v="10.739999999999998"/>
    <n v="8.9499999999999993"/>
    <n v="0"/>
    <n v="0"/>
    <n v="2"/>
    <s v="https://www.easycomposites.co.uk/nitrile-gloves"/>
    <x v="0"/>
    <n v="1"/>
    <s v="N"/>
    <s v="Y"/>
    <n v="8.9499999999999993"/>
    <n v="17.899999999999999"/>
    <d v="2021-11-19T00:00:00"/>
    <d v="2021-11-24T00:00:00"/>
    <d v="2021-11-29T00:00:00"/>
    <n v="8.9499999999999993"/>
  </r>
  <r>
    <n v="2"/>
    <n v="2"/>
    <x v="1"/>
    <x v="0"/>
    <s v="amazon"/>
    <n v="11.99"/>
    <n v="9.9916666666666671"/>
    <n v="0"/>
    <n v="0"/>
    <n v="1"/>
    <s v="https://www.amazon.co.uk/Wirefy-Clear-Heat-Shrink-Tubing/dp/B089D6L839/"/>
    <x v="1"/>
    <n v="1"/>
    <s v="N"/>
    <s v="Y"/>
    <n v="0"/>
    <n v="9.9916666666666671"/>
    <d v="2021-11-19T00:00:00"/>
    <d v="2021-11-24T00:00:00"/>
    <d v="2021-11-29T00:00:00"/>
    <n v="9.9916666666666671"/>
  </r>
  <r>
    <n v="3"/>
    <n v="2"/>
    <x v="2"/>
    <x v="1"/>
    <s v="amazon"/>
    <n v="6.99"/>
    <n v="5.8250000000000002"/>
    <n v="0"/>
    <n v="0"/>
    <n v="1"/>
    <s v="https://www.amazon.co.uk/Rankie-Micro-Supports-Ethernet-Return-Black/dp/B00Z07JYLE"/>
    <x v="0"/>
    <n v="1"/>
    <s v="Y"/>
    <s v="N"/>
    <n v="5.8250000000000002"/>
    <n v="5.8250000000000002"/>
    <d v="2021-11-19T00:00:00"/>
    <d v="2021-11-24T00:00:00"/>
    <d v="2021-11-29T00:00:0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7.899999999999999"/>
    <x v="0"/>
  </r>
  <r>
    <n v="9.9916666666666671"/>
    <x v="0"/>
  </r>
  <r>
    <n v="5.8250000000000002"/>
    <x v="0"/>
  </r>
  <r>
    <m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n v="1"/>
    <n v="1"/>
    <s v="Nitrile Gloves, box of 100, large"/>
    <x v="0"/>
    <s v="easycomposites"/>
    <n v="10.739999999999998"/>
    <n v="8.9499999999999993"/>
    <n v="0"/>
    <n v="0"/>
    <n v="2"/>
    <s v="https://www.easycomposites.co.uk/nitrile-gloves"/>
    <s v="Y"/>
    <n v="1"/>
    <s v="N"/>
    <x v="0"/>
    <n v="8.9499999999999993"/>
    <n v="17.899999999999999"/>
    <d v="2021-11-19T00:00:00"/>
    <d v="2021-11-24T00:00:00"/>
    <d v="2021-11-29T00:00:00"/>
  </r>
  <r>
    <m/>
    <n v="2"/>
    <n v="2"/>
    <s v="clear heat shrink"/>
    <x v="0"/>
    <s v="amazon"/>
    <n v="11.99"/>
    <n v="9.9916666666666671"/>
    <n v="0"/>
    <n v="0"/>
    <n v="1"/>
    <s v="https://www.amazon.co.uk/Wirefy-Clear-Heat-Shrink-Tubing/dp/B089D6L839/"/>
    <s v="N"/>
    <n v="1"/>
    <s v="N"/>
    <x v="0"/>
    <n v="0"/>
    <n v="9.9916666666666671"/>
    <d v="2021-11-19T00:00:00"/>
    <d v="2021-11-24T00:00:00"/>
    <d v="2021-11-29T00:00:00"/>
  </r>
  <r>
    <m/>
    <n v="3"/>
    <n v="2"/>
    <s v="micro hdmi to hdmi"/>
    <x v="1"/>
    <s v="amazon"/>
    <n v="6.99"/>
    <n v="5.8250000000000002"/>
    <n v="0"/>
    <n v="0"/>
    <n v="1"/>
    <s v="https://www.amazon.co.uk/Rankie-Micro-Supports-Ethernet-Return-Black/dp/B00Z07JYLE"/>
    <s v="Y"/>
    <n v="1"/>
    <s v="Y"/>
    <x v="1"/>
    <n v="5.8250000000000002"/>
    <n v="5.8250000000000002"/>
    <d v="2021-11-19T00:00:00"/>
    <d v="2021-11-24T00:00:00"/>
    <d v="2021-11-29T00:00:00"/>
  </r>
  <r>
    <m/>
    <m/>
    <m/>
    <m/>
    <x v="2"/>
    <m/>
    <m/>
    <m/>
    <m/>
    <m/>
    <m/>
    <m/>
    <m/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25154-0F3D-4629-A5E5-52686888AAC9}" name="PivotTable5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120:C128" firstHeaderRow="1" firstDataRow="1" firstDataCol="1"/>
  <pivotFields count="21">
    <pivotField showAll="0"/>
    <pivotField showAll="0"/>
    <pivotField showAll="0"/>
    <pivotField showAll="0"/>
    <pivotField axis="axisRow" showAll="0">
      <items count="10">
        <item x="4"/>
        <item x="0"/>
        <item x="7"/>
        <item h="1" x="1"/>
        <item x="5"/>
        <item x="2"/>
        <item x="6"/>
        <item x="3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variable aircraft cost" fld="20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D4B4A-B6AD-4E74-856B-474655667C80}" name="PivotTable3" cacheId="5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91:E95" firstHeaderRow="1" firstDataRow="2" firstDataCol="1"/>
  <pivotFields count="21">
    <pivotField showAll="0"/>
    <pivotField showAll="0"/>
    <pivotField showAll="0"/>
    <pivotField showAll="0"/>
    <pivotField axis="axisRow" showAll="0">
      <items count="11">
        <item m="1" x="3"/>
        <item x="1"/>
        <item m="1" x="9"/>
        <item m="1" x="4"/>
        <item m="1" x="5"/>
        <item x="0"/>
        <item m="1" x="7"/>
        <item m="1" x="6"/>
        <item x="2"/>
        <item m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4">
        <item x="1"/>
        <item x="0"/>
        <item h="1" x="2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4"/>
  </rowFields>
  <rowItems count="3">
    <i>
      <x v="1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total" fld="17" baseField="0" baseItem="0"/>
  </dataFields>
  <formats count="2">
    <format dxfId="3">
      <pivotArea field="4" grandCol="1" collapsedLevelsAreSubtotals="1" axis="axisRow" fieldPosition="0">
        <references count="1">
          <reference field="4" count="1">
            <x v="0"/>
          </reference>
        </references>
      </pivotArea>
    </format>
    <format dxfId="2">
      <pivotArea collapsedLevelsAreSubtotals="1" fieldPosition="0">
        <references count="1">
          <reference field="4" count="9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</formats>
  <chartFormats count="14">
    <chartFormat chart="0" format="3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3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3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3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3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37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37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9BFD2-53D6-4790-AB92-2333C4C9D037}" name="PivotTable4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57:C61" firstHeaderRow="1" firstDataRow="1" firstDataCol="1"/>
  <pivotFields count="14">
    <pivotField showAll="0"/>
    <pivotField axis="axisRow" showAll="0" sortType="descending">
      <items count="30">
        <item m="1" x="9"/>
        <item x="1"/>
        <item m="1" x="10"/>
        <item x="0"/>
        <item m="1" x="17"/>
        <item m="1" x="24"/>
        <item m="1" x="26"/>
        <item m="1" x="8"/>
        <item m="1" x="4"/>
        <item m="1" x="23"/>
        <item m="1" x="15"/>
        <item m="1" x="19"/>
        <item m="1" x="14"/>
        <item m="1" x="18"/>
        <item m="1" x="27"/>
        <item m="1" x="3"/>
        <item m="1" x="6"/>
        <item m="1" x="5"/>
        <item x="2"/>
        <item m="1" x="28"/>
        <item m="1" x="25"/>
        <item m="1" x="7"/>
        <item m="1" x="13"/>
        <item m="1" x="16"/>
        <item m="1" x="22"/>
        <item m="1" x="20"/>
        <item m="1" x="21"/>
        <item m="1" x="11"/>
        <item m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 v="3"/>
    </i>
    <i>
      <x v="1"/>
    </i>
    <i>
      <x v="18"/>
    </i>
    <i t="grand">
      <x/>
    </i>
  </rowItems>
  <colItems count="1">
    <i/>
  </colItems>
  <dataFields count="1">
    <dataField name="Sum of total" fld="13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B5558-57D9-49E3-972F-445825478A3C}" name="PivotTable1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B7:C10" firstHeaderRow="1" firstDataRow="1" firstDataCol="1"/>
  <pivotFields count="20">
    <pivotField showAll="0"/>
    <pivotField showAll="0"/>
    <pivotField showAll="0"/>
    <pivotField axis="axisRow" showAll="0">
      <items count="16">
        <item x="1"/>
        <item m="1" x="5"/>
        <item m="1" x="11"/>
        <item x="0"/>
        <item m="1" x="13"/>
        <item h="1" x="2"/>
        <item m="1" x="6"/>
        <item m="1" x="3"/>
        <item m="1" x="10"/>
        <item m="1" x="12"/>
        <item m="1" x="7"/>
        <item m="1" x="14"/>
        <item m="1" x="9"/>
        <item m="1" x="4"/>
        <item m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3">
    <i>
      <x/>
    </i>
    <i>
      <x v="3"/>
    </i>
    <i t="grand">
      <x/>
    </i>
  </rowItems>
  <colItems count="1">
    <i/>
  </colItems>
  <dataFields count="1">
    <dataField name="Sum of total" fld="16" baseField="0" baseItem="0" numFmtId="2"/>
  </dataFields>
  <formats count="2">
    <format dxfId="5">
      <pivotArea outline="0" collapsedLevelsAreSubtotals="1" fieldPosition="0"/>
    </format>
    <format dxfId="4">
      <pivotArea grandRow="1" outline="0" collapsedLevelsAreSubtotals="1" fieldPosition="0"/>
    </format>
  </formats>
  <chartFormats count="3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8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8" format="35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8" format="36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8" format="37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8" format="38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8" format="39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8" format="40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23B2C-3DD7-440B-8CED-65842F1F7276}" name="PivotTable2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B33:C35" firstHeaderRow="1" firstDataRow="1" firstDataCol="1"/>
  <pivotFields count="20">
    <pivotField showAll="0"/>
    <pivotField showAll="0"/>
    <pivotField showAll="0"/>
    <pivotField axis="axisRow" showAll="0">
      <items count="12">
        <item m="1" x="3"/>
        <item x="1"/>
        <item h="1" m="1" x="9"/>
        <item m="1" x="10"/>
        <item h="1" x="0"/>
        <item m="1" x="6"/>
        <item m="1" x="5"/>
        <item h="1" m="1" x="8"/>
        <item h="1" x="2"/>
        <item h="1" m="1" x="4"/>
        <item h="1" m="1" x="7"/>
        <item t="default"/>
      </items>
    </pivotField>
    <pivotField showAll="0"/>
    <pivotField numFmtId="44" showAll="0"/>
    <pivotField numFmtId="44"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dataField="1" showAll="0"/>
    <pivotField numFmtId="44" showAll="0"/>
    <pivotField showAll="0"/>
    <pivotField showAll="0"/>
    <pivotField showAll="0"/>
  </pivotFields>
  <rowFields count="1">
    <field x="3"/>
  </rowFields>
  <rowItems count="2">
    <i>
      <x v="1"/>
    </i>
    <i t="grand">
      <x/>
    </i>
  </rowItems>
  <colItems count="1">
    <i/>
  </colItems>
  <dataFields count="1">
    <dataField name="Sum of COTS" fld="15" baseField="3" baseItem="1" numFmtId="1"/>
  </dataFields>
  <formats count="1">
    <format dxfId="6">
      <pivotArea outline="0" collapsedLevelsAreSubtotals="1" fieldPosition="0"/>
    </format>
  </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AC792-12EC-4277-A8B8-E4513B4E3357}" name="PivotTable1" cacheId="5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" firstHeaderRow="1" firstDataRow="1" firstDataCol="1" rowPageCount="1" colPageCount="1"/>
  <pivotFields count="21">
    <pivotField showAll="0"/>
    <pivotField showAll="0"/>
    <pivotField axis="axisRow" showAll="0">
      <items count="162">
        <item m="1" x="143"/>
        <item m="1" x="112"/>
        <item m="1" x="58"/>
        <item m="1" x="142"/>
        <item m="1" x="86"/>
        <item m="1" x="21"/>
        <item m="1" x="4"/>
        <item m="1" x="47"/>
        <item m="1" x="132"/>
        <item m="1" x="67"/>
        <item m="1" x="155"/>
        <item m="1" x="25"/>
        <item m="1" x="16"/>
        <item m="1" x="32"/>
        <item m="1" x="31"/>
        <item m="1" x="138"/>
        <item m="1" x="64"/>
        <item m="1" x="97"/>
        <item m="1" x="65"/>
        <item m="1" x="50"/>
        <item m="1" x="145"/>
        <item m="1" x="46"/>
        <item m="1" x="61"/>
        <item m="1" x="121"/>
        <item m="1" x="20"/>
        <item m="1" x="128"/>
        <item m="1" x="56"/>
        <item m="1" x="82"/>
        <item m="1" x="37"/>
        <item m="1" x="36"/>
        <item m="1" x="30"/>
        <item m="1" x="109"/>
        <item m="1" x="137"/>
        <item m="1" x="72"/>
        <item m="1" x="15"/>
        <item m="1" x="107"/>
        <item m="1" x="28"/>
        <item m="1" x="45"/>
        <item m="1" x="130"/>
        <item m="1" x="156"/>
        <item m="1" x="24"/>
        <item m="1" x="102"/>
        <item m="1" x="70"/>
        <item m="1" x="114"/>
        <item m="1" x="29"/>
        <item m="1" x="141"/>
        <item m="1" x="159"/>
        <item m="1" x="3"/>
        <item m="1" x="81"/>
        <item x="1"/>
        <item m="1" x="71"/>
        <item m="1" x="8"/>
        <item m="1" x="98"/>
        <item m="1" x="96"/>
        <item m="1" x="106"/>
        <item m="1" x="92"/>
        <item m="1" x="52"/>
        <item m="1" x="69"/>
        <item m="1" x="89"/>
        <item m="1" x="87"/>
        <item m="1" x="53"/>
        <item m="1" x="59"/>
        <item m="1" x="146"/>
        <item m="1" x="22"/>
        <item m="1" x="134"/>
        <item m="1" x="110"/>
        <item m="1" x="147"/>
        <item m="1" x="99"/>
        <item m="1" x="135"/>
        <item m="1" x="11"/>
        <item m="1" x="144"/>
        <item m="1" x="131"/>
        <item m="1" x="41"/>
        <item m="1" x="116"/>
        <item m="1" x="57"/>
        <item m="1" x="43"/>
        <item m="1" x="34"/>
        <item m="1" x="100"/>
        <item m="1" x="111"/>
        <item m="1" x="122"/>
        <item m="1" x="9"/>
        <item m="1" x="44"/>
        <item m="1" x="63"/>
        <item m="1" x="35"/>
        <item m="1" x="153"/>
        <item m="1" x="60"/>
        <item m="1" x="78"/>
        <item m="1" x="151"/>
        <item m="1" x="84"/>
        <item m="1" x="13"/>
        <item m="1" x="152"/>
        <item m="1" x="115"/>
        <item m="1" x="75"/>
        <item m="1" x="136"/>
        <item x="2"/>
        <item m="1" x="49"/>
        <item m="1" x="14"/>
        <item x="0"/>
        <item m="1" x="85"/>
        <item m="1" x="55"/>
        <item m="1" x="148"/>
        <item m="1" x="17"/>
        <item m="1" x="108"/>
        <item m="1" x="12"/>
        <item m="1" x="51"/>
        <item m="1" x="94"/>
        <item m="1" x="42"/>
        <item m="1" x="126"/>
        <item m="1" x="18"/>
        <item m="1" x="10"/>
        <item m="1" x="139"/>
        <item m="1" x="68"/>
        <item m="1" x="74"/>
        <item m="1" x="48"/>
        <item m="1" x="5"/>
        <item m="1" x="39"/>
        <item m="1" x="125"/>
        <item m="1" x="62"/>
        <item m="1" x="7"/>
        <item m="1" x="33"/>
        <item m="1" x="95"/>
        <item m="1" x="117"/>
        <item m="1" x="120"/>
        <item m="1" x="124"/>
        <item m="1" x="160"/>
        <item m="1" x="76"/>
        <item m="1" x="105"/>
        <item m="1" x="91"/>
        <item m="1" x="40"/>
        <item m="1" x="158"/>
        <item m="1" x="127"/>
        <item m="1" x="104"/>
        <item m="1" x="38"/>
        <item m="1" x="101"/>
        <item m="1" x="66"/>
        <item m="1" x="6"/>
        <item m="1" x="157"/>
        <item m="1" x="140"/>
        <item m="1" x="26"/>
        <item m="1" x="133"/>
        <item m="1" x="90"/>
        <item m="1" x="150"/>
        <item m="1" x="93"/>
        <item m="1" x="27"/>
        <item m="1" x="113"/>
        <item m="1" x="118"/>
        <item m="1" x="54"/>
        <item m="1" x="83"/>
        <item m="1" x="77"/>
        <item m="1" x="88"/>
        <item m="1" x="19"/>
        <item m="1" x="129"/>
        <item m="1" x="23"/>
        <item m="1" x="123"/>
        <item m="1" x="103"/>
        <item m="1" x="73"/>
        <item m="1" x="154"/>
        <item m="1" x="80"/>
        <item m="1" x="149"/>
        <item m="1" x="119"/>
        <item m="1" x="79"/>
        <item t="default"/>
      </items>
    </pivotField>
    <pivotField axis="axisRow" showAll="0">
      <items count="11">
        <item m="1" x="2"/>
        <item x="1"/>
        <item m="1" x="9"/>
        <item m="1" x="3"/>
        <item m="1" x="4"/>
        <item x="0"/>
        <item m="1" x="6"/>
        <item m="1" x="8"/>
        <item m="1" x="7"/>
        <item m="1" x="5"/>
        <item t="default"/>
      </items>
    </pivotField>
    <pivotField showAll="0"/>
    <pivotField numFmtId="44" showAll="0"/>
    <pivotField numFmtId="44" showAll="0"/>
    <pivotField numFmtId="9" showAll="0"/>
    <pivotField numFmtId="44"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44" showAll="0"/>
    <pivotField numFmtId="44" showAll="0"/>
    <pivotField showAll="0"/>
    <pivotField showAll="0"/>
    <pivotField showAll="0"/>
    <pivotField dataField="1" numFmtId="44" showAll="0"/>
  </pivotFields>
  <rowFields count="2">
    <field x="3"/>
    <field x="2"/>
  </rowFields>
  <rowItems count="5">
    <i>
      <x v="1"/>
    </i>
    <i r="1">
      <x v="94"/>
    </i>
    <i>
      <x v="5"/>
    </i>
    <i r="1">
      <x v="97"/>
    </i>
    <i t="grand">
      <x/>
    </i>
  </rowItems>
  <colItems count="1">
    <i/>
  </colItems>
  <pageFields count="1">
    <pageField fld="11" item="1" hier="-1"/>
  </pageFields>
  <dataFields count="1">
    <dataField name="Sum of variable aircraft cost" fld="20" baseField="0" baseItem="0" numFmtId="2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9DF7F7-2571-48BB-836B-D3D299C73FCA}" name="PivotTable1" cacheId="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1:B4" firstHeaderRow="1" firstDataRow="1" firstDataCol="1"/>
  <pivotFields count="3">
    <pivotField dataField="1"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2">
    <field x="2"/>
    <field x="1"/>
  </rowFields>
  <rowItems count="3">
    <i>
      <x/>
    </i>
    <i r="1">
      <x v="11"/>
    </i>
    <i t="grand">
      <x/>
    </i>
  </rowItems>
  <colItems count="1">
    <i/>
  </colItems>
  <dataFields count="1">
    <dataField name="Sum of total" fld="0" baseField="0" baseItem="0" numFmtId="2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.uk/Rankie-Micro-Supports-Ethernet-Return-Black/dp/B00Z07JYLE" TargetMode="External"/><Relationship Id="rId2" Type="http://schemas.openxmlformats.org/officeDocument/2006/relationships/hyperlink" Target="https://www.amazon.co.uk/Wirefy-Clear-Heat-Shrink-Tubing/dp/B089D6L839/" TargetMode="External"/><Relationship Id="rId1" Type="http://schemas.openxmlformats.org/officeDocument/2006/relationships/hyperlink" Target="https://www.easycomposites.co.uk/nitrile-glov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zoomScaleNormal="100" workbookViewId="0">
      <pane ySplit="1" topLeftCell="A2" activePane="bottomLeft" state="frozen"/>
      <selection activeCell="H1" sqref="H1"/>
      <selection pane="bottomLeft" activeCell="C12" sqref="C12"/>
    </sheetView>
  </sheetViews>
  <sheetFormatPr defaultRowHeight="15" x14ac:dyDescent="0.25"/>
  <cols>
    <col min="1" max="1" width="15.5703125" customWidth="1"/>
    <col min="2" max="2" width="8.85546875" style="9"/>
    <col min="3" max="3" width="13.7109375" bestFit="1" customWidth="1"/>
    <col min="4" max="4" width="39.28515625" customWidth="1"/>
    <col min="5" max="5" width="14" bestFit="1" customWidth="1"/>
    <col min="6" max="6" width="15.28515625" bestFit="1" customWidth="1"/>
    <col min="7" max="7" width="9.7109375" style="2" customWidth="1"/>
    <col min="8" max="8" width="15.5703125" style="2" bestFit="1" customWidth="1"/>
    <col min="9" max="9" width="12.28515625" style="16" bestFit="1" customWidth="1"/>
    <col min="10" max="10" width="11.85546875" style="2" bestFit="1" customWidth="1"/>
    <col min="11" max="11" width="10.7109375" style="15" bestFit="1" customWidth="1"/>
    <col min="12" max="12" width="7" customWidth="1"/>
    <col min="13" max="13" width="10.7109375" customWidth="1"/>
    <col min="14" max="14" width="7" bestFit="1" customWidth="1"/>
    <col min="15" max="15" width="10.7109375" customWidth="1"/>
    <col min="16" max="16" width="13.42578125" customWidth="1"/>
    <col min="17" max="17" width="9.140625" style="2" customWidth="1"/>
    <col min="18" max="18" width="10.5703125" style="2" bestFit="1" customWidth="1"/>
    <col min="19" max="21" width="15.7109375" style="11" customWidth="1"/>
    <col min="22" max="22" width="19.140625" bestFit="1" customWidth="1"/>
  </cols>
  <sheetData>
    <row r="1" spans="1:22" x14ac:dyDescent="0.25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H1" s="4" t="s">
        <v>6</v>
      </c>
      <c r="I1" s="4" t="s">
        <v>45</v>
      </c>
      <c r="J1" s="4" t="s">
        <v>7</v>
      </c>
      <c r="K1" s="1" t="s">
        <v>8</v>
      </c>
      <c r="L1" s="1" t="s">
        <v>9</v>
      </c>
      <c r="M1" s="1" t="s">
        <v>10</v>
      </c>
      <c r="N1" s="1" t="s">
        <v>37</v>
      </c>
      <c r="O1" s="1" t="s">
        <v>11</v>
      </c>
      <c r="P1" s="1" t="s">
        <v>12</v>
      </c>
      <c r="Q1" s="4" t="s">
        <v>13</v>
      </c>
      <c r="R1" s="4" t="s">
        <v>14</v>
      </c>
      <c r="S1" s="12" t="s">
        <v>15</v>
      </c>
      <c r="T1" s="12" t="s">
        <v>16</v>
      </c>
      <c r="U1" s="12" t="s">
        <v>17</v>
      </c>
      <c r="V1" s="12" t="s">
        <v>43</v>
      </c>
    </row>
    <row r="2" spans="1:22" x14ac:dyDescent="0.25">
      <c r="B2" s="6">
        <v>1</v>
      </c>
      <c r="C2">
        <v>1</v>
      </c>
      <c r="D2" t="s">
        <v>26</v>
      </c>
      <c r="E2" t="s">
        <v>21</v>
      </c>
      <c r="F2" t="s">
        <v>19</v>
      </c>
      <c r="G2" s="2">
        <f>H2*1.2</f>
        <v>10.739999999999998</v>
      </c>
      <c r="H2" s="2">
        <v>8.9499999999999993</v>
      </c>
      <c r="I2" s="16">
        <v>0</v>
      </c>
      <c r="J2" s="2">
        <v>0</v>
      </c>
      <c r="K2">
        <v>2</v>
      </c>
      <c r="L2" s="3" t="s">
        <v>27</v>
      </c>
      <c r="M2" t="s">
        <v>22</v>
      </c>
      <c r="N2">
        <v>1</v>
      </c>
      <c r="O2" t="s">
        <v>18</v>
      </c>
      <c r="P2" t="s">
        <v>22</v>
      </c>
      <c r="Q2" s="2">
        <f t="shared" ref="Q2:Q4" si="0">IF(M2="Y",N2*H2,0)</f>
        <v>8.9499999999999993</v>
      </c>
      <c r="R2" s="2">
        <f t="shared" ref="R2:R4" si="1">(K2*H2 + J2)*(1-I2)</f>
        <v>17.899999999999999</v>
      </c>
      <c r="S2" s="10">
        <v>44519</v>
      </c>
      <c r="T2" s="10">
        <v>44524</v>
      </c>
      <c r="U2" s="10">
        <v>44529</v>
      </c>
      <c r="V2" s="5">
        <f t="shared" ref="V2:V4" si="2">H2*N2*IF(P2="Y",1,0)</f>
        <v>8.9499999999999993</v>
      </c>
    </row>
    <row r="3" spans="1:22" x14ac:dyDescent="0.25">
      <c r="B3" s="6">
        <v>2</v>
      </c>
      <c r="C3">
        <v>2</v>
      </c>
      <c r="D3" t="s">
        <v>28</v>
      </c>
      <c r="E3" t="s">
        <v>21</v>
      </c>
      <c r="F3" t="s">
        <v>20</v>
      </c>
      <c r="G3" s="2">
        <v>11.99</v>
      </c>
      <c r="H3" s="2">
        <f t="shared" ref="H3:H4" si="3">G3/1.2</f>
        <v>9.9916666666666671</v>
      </c>
      <c r="I3" s="16">
        <v>0</v>
      </c>
      <c r="J3" s="2">
        <v>0</v>
      </c>
      <c r="K3">
        <v>1</v>
      </c>
      <c r="L3" s="3" t="s">
        <v>29</v>
      </c>
      <c r="M3" t="s">
        <v>18</v>
      </c>
      <c r="N3">
        <v>1</v>
      </c>
      <c r="O3" t="s">
        <v>18</v>
      </c>
      <c r="P3" t="s">
        <v>22</v>
      </c>
      <c r="Q3" s="2">
        <f t="shared" si="0"/>
        <v>0</v>
      </c>
      <c r="R3" s="2">
        <f t="shared" si="1"/>
        <v>9.9916666666666671</v>
      </c>
      <c r="S3" s="10">
        <v>44519</v>
      </c>
      <c r="T3" s="10">
        <v>44524</v>
      </c>
      <c r="U3" s="10">
        <v>44529</v>
      </c>
      <c r="V3" s="5">
        <f t="shared" si="2"/>
        <v>9.9916666666666671</v>
      </c>
    </row>
    <row r="4" spans="1:22" x14ac:dyDescent="0.25">
      <c r="B4" s="6">
        <v>3</v>
      </c>
      <c r="C4">
        <v>2</v>
      </c>
      <c r="D4" t="s">
        <v>30</v>
      </c>
      <c r="E4" t="s">
        <v>23</v>
      </c>
      <c r="F4" t="s">
        <v>20</v>
      </c>
      <c r="G4" s="2">
        <v>6.99</v>
      </c>
      <c r="H4" s="2">
        <f t="shared" si="3"/>
        <v>5.8250000000000002</v>
      </c>
      <c r="I4" s="16">
        <v>0</v>
      </c>
      <c r="J4" s="2">
        <v>0</v>
      </c>
      <c r="K4">
        <v>1</v>
      </c>
      <c r="L4" s="3" t="s">
        <v>31</v>
      </c>
      <c r="M4" t="s">
        <v>22</v>
      </c>
      <c r="N4">
        <v>1</v>
      </c>
      <c r="O4" t="s">
        <v>22</v>
      </c>
      <c r="P4" t="s">
        <v>18</v>
      </c>
      <c r="Q4" s="2">
        <f t="shared" si="0"/>
        <v>5.8250000000000002</v>
      </c>
      <c r="R4" s="2">
        <f t="shared" si="1"/>
        <v>5.8250000000000002</v>
      </c>
      <c r="S4" s="10">
        <v>44519</v>
      </c>
      <c r="T4" s="10">
        <v>44524</v>
      </c>
      <c r="U4" s="10">
        <v>44529</v>
      </c>
      <c r="V4" s="5">
        <f t="shared" si="2"/>
        <v>0</v>
      </c>
    </row>
  </sheetData>
  <autoFilter ref="A1:U4" xr:uid="{00000000-0001-0000-0000-000000000000}">
    <sortState xmlns:xlrd2="http://schemas.microsoft.com/office/spreadsheetml/2017/richdata2" ref="A2:U4">
      <sortCondition ref="C1:C4"/>
    </sortState>
  </autoFilter>
  <conditionalFormatting sqref="R1:R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8">
      <colorScale>
        <cfvo type="min"/>
        <cfvo type="max"/>
        <color rgb="FFFFEF9C"/>
        <color rgb="FF63BE7B"/>
      </colorScale>
    </cfRule>
  </conditionalFormatting>
  <conditionalFormatting sqref="C1:C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ef="L2" r:id="rId1" xr:uid="{5A827E26-C043-47A0-8126-826EDDDC9CA0}"/>
    <hyperlink ref="L3" r:id="rId2" xr:uid="{1E9A1895-A4F7-403B-8A5B-3B7BE4AB9087}"/>
    <hyperlink ref="L4" r:id="rId3" xr:uid="{97B11B88-55ED-451B-A067-0876CA097AF3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85EC-D254-41EB-872E-03EDD99A7907}">
  <dimension ref="B2:E128"/>
  <sheetViews>
    <sheetView topLeftCell="A85" workbookViewId="0">
      <selection activeCell="B86" sqref="B86"/>
    </sheetView>
  </sheetViews>
  <sheetFormatPr defaultRowHeight="15" x14ac:dyDescent="0.25"/>
  <cols>
    <col min="2" max="2" width="13.140625" bestFit="1" customWidth="1"/>
    <col min="3" max="3" width="16.28515625" bestFit="1" customWidth="1"/>
    <col min="4" max="5" width="12.42578125" bestFit="1" customWidth="1"/>
    <col min="6" max="6" width="33.7109375" bestFit="1" customWidth="1"/>
    <col min="7" max="7" width="26.7109375" bestFit="1" customWidth="1"/>
    <col min="8" max="8" width="18.42578125" bestFit="1" customWidth="1"/>
    <col min="9" max="9" width="26.28515625" bestFit="1" customWidth="1"/>
    <col min="10" max="10" width="37.5703125" bestFit="1" customWidth="1"/>
    <col min="11" max="11" width="13.7109375" bestFit="1" customWidth="1"/>
    <col min="12" max="12" width="21.7109375" bestFit="1" customWidth="1"/>
    <col min="13" max="13" width="23.7109375" bestFit="1" customWidth="1"/>
    <col min="14" max="14" width="20.7109375" bestFit="1" customWidth="1"/>
    <col min="15" max="15" width="6.85546875" bestFit="1" customWidth="1"/>
    <col min="16" max="16" width="28.5703125" bestFit="1" customWidth="1"/>
    <col min="17" max="17" width="33.28515625" bestFit="1" customWidth="1"/>
    <col min="18" max="18" width="28.28515625" bestFit="1" customWidth="1"/>
    <col min="19" max="19" width="17.85546875" bestFit="1" customWidth="1"/>
    <col min="20" max="20" width="21.7109375" bestFit="1" customWidth="1"/>
    <col min="21" max="21" width="37.140625" bestFit="1" customWidth="1"/>
    <col min="22" max="22" width="29.5703125" bestFit="1" customWidth="1"/>
    <col min="23" max="23" width="19.42578125" bestFit="1" customWidth="1"/>
    <col min="24" max="24" width="15.42578125" bestFit="1" customWidth="1"/>
    <col min="25" max="25" width="24.140625" bestFit="1" customWidth="1"/>
    <col min="26" max="26" width="23.28515625" bestFit="1" customWidth="1"/>
    <col min="27" max="27" width="21.7109375" bestFit="1" customWidth="1"/>
    <col min="28" max="28" width="36.28515625" bestFit="1" customWidth="1"/>
    <col min="29" max="29" width="15.7109375" bestFit="1" customWidth="1"/>
    <col min="30" max="30" width="24" bestFit="1" customWidth="1"/>
    <col min="31" max="31" width="18.28515625" bestFit="1" customWidth="1"/>
    <col min="32" max="32" width="20.7109375" bestFit="1" customWidth="1"/>
    <col min="33" max="33" width="28.7109375" bestFit="1" customWidth="1"/>
    <col min="34" max="34" width="24.42578125" bestFit="1" customWidth="1"/>
    <col min="35" max="35" width="15.28515625" bestFit="1" customWidth="1"/>
    <col min="36" max="36" width="29.28515625" bestFit="1" customWidth="1"/>
    <col min="37" max="37" width="15.85546875" bestFit="1" customWidth="1"/>
    <col min="38" max="38" width="25" bestFit="1" customWidth="1"/>
    <col min="39" max="39" width="13.42578125" bestFit="1" customWidth="1"/>
    <col min="40" max="40" width="12.5703125" bestFit="1" customWidth="1"/>
    <col min="41" max="41" width="28.42578125" bestFit="1" customWidth="1"/>
    <col min="42" max="42" width="12.28515625" bestFit="1" customWidth="1"/>
    <col min="43" max="43" width="16.140625" bestFit="1" customWidth="1"/>
    <col min="44" max="44" width="12.7109375" bestFit="1" customWidth="1"/>
    <col min="45" max="45" width="28.140625" bestFit="1" customWidth="1"/>
    <col min="46" max="46" width="31.28515625" bestFit="1" customWidth="1"/>
    <col min="47" max="47" width="26.42578125" bestFit="1" customWidth="1"/>
    <col min="48" max="48" width="15.7109375" bestFit="1" customWidth="1"/>
    <col min="49" max="49" width="29.7109375" bestFit="1" customWidth="1"/>
    <col min="50" max="50" width="7.85546875" bestFit="1" customWidth="1"/>
    <col min="51" max="51" width="31.42578125" bestFit="1" customWidth="1"/>
    <col min="52" max="52" width="39.28515625" bestFit="1" customWidth="1"/>
    <col min="53" max="53" width="4.28515625" bestFit="1" customWidth="1"/>
    <col min="54" max="54" width="15.28515625" bestFit="1" customWidth="1"/>
    <col min="55" max="55" width="28.42578125" bestFit="1" customWidth="1"/>
    <col min="56" max="56" width="5.85546875" bestFit="1" customWidth="1"/>
    <col min="57" max="57" width="10.5703125" bestFit="1" customWidth="1"/>
    <col min="58" max="58" width="21.140625" bestFit="1" customWidth="1"/>
    <col min="59" max="59" width="24" bestFit="1" customWidth="1"/>
    <col min="60" max="60" width="8.7109375" bestFit="1" customWidth="1"/>
    <col min="61" max="61" width="12" bestFit="1" customWidth="1"/>
    <col min="62" max="62" width="7.7109375" bestFit="1" customWidth="1"/>
    <col min="63" max="63" width="16.7109375" bestFit="1" customWidth="1"/>
    <col min="64" max="64" width="15.7109375" bestFit="1" customWidth="1"/>
    <col min="65" max="65" width="17.7109375" bestFit="1" customWidth="1"/>
    <col min="66" max="66" width="11.85546875" bestFit="1" customWidth="1"/>
    <col min="67" max="67" width="26.7109375" bestFit="1" customWidth="1"/>
    <col min="68" max="68" width="7.85546875" bestFit="1" customWidth="1"/>
    <col min="69" max="69" width="16.42578125" bestFit="1" customWidth="1"/>
    <col min="70" max="70" width="12.85546875" bestFit="1" customWidth="1"/>
    <col min="71" max="71" width="9.28515625" bestFit="1" customWidth="1"/>
    <col min="72" max="72" width="8" bestFit="1" customWidth="1"/>
    <col min="73" max="73" width="26.140625" bestFit="1" customWidth="1"/>
    <col min="74" max="74" width="19.140625" bestFit="1" customWidth="1"/>
    <col min="75" max="75" width="22.28515625" bestFit="1" customWidth="1"/>
    <col min="76" max="76" width="22.7109375" bestFit="1" customWidth="1"/>
    <col min="77" max="77" width="16.7109375" bestFit="1" customWidth="1"/>
    <col min="78" max="78" width="31.140625" bestFit="1" customWidth="1"/>
    <col min="79" max="79" width="7.42578125" bestFit="1" customWidth="1"/>
    <col min="80" max="80" width="12.28515625" bestFit="1" customWidth="1"/>
    <col min="81" max="81" width="15.140625" bestFit="1" customWidth="1"/>
    <col min="82" max="82" width="10.85546875" bestFit="1" customWidth="1"/>
    <col min="83" max="83" width="13.85546875" bestFit="1" customWidth="1"/>
    <col min="84" max="84" width="23.85546875" bestFit="1" customWidth="1"/>
    <col min="85" max="85" width="28" bestFit="1" customWidth="1"/>
    <col min="86" max="86" width="27" bestFit="1" customWidth="1"/>
    <col min="87" max="87" width="25.42578125" bestFit="1" customWidth="1"/>
    <col min="88" max="88" width="25.85546875" bestFit="1" customWidth="1"/>
    <col min="89" max="89" width="28.7109375" bestFit="1" customWidth="1"/>
    <col min="90" max="90" width="15.85546875" bestFit="1" customWidth="1"/>
    <col min="91" max="91" width="7.42578125" bestFit="1" customWidth="1"/>
    <col min="92" max="92" width="21.7109375" bestFit="1" customWidth="1"/>
    <col min="93" max="93" width="12.85546875" bestFit="1" customWidth="1"/>
    <col min="94" max="94" width="11.42578125" bestFit="1" customWidth="1"/>
    <col min="95" max="95" width="24.28515625" bestFit="1" customWidth="1"/>
    <col min="96" max="96" width="15" bestFit="1" customWidth="1"/>
    <col min="97" max="97" width="9.85546875" bestFit="1" customWidth="1"/>
    <col min="98" max="98" width="7.7109375" bestFit="1" customWidth="1"/>
    <col min="99" max="99" width="18.7109375" bestFit="1" customWidth="1"/>
    <col min="100" max="100" width="20.140625" bestFit="1" customWidth="1"/>
    <col min="101" max="101" width="10.5703125" bestFit="1" customWidth="1"/>
    <col min="102" max="102" width="21.85546875" bestFit="1" customWidth="1"/>
    <col min="103" max="103" width="15.28515625" bestFit="1" customWidth="1"/>
    <col min="104" max="104" width="10.7109375" bestFit="1" customWidth="1"/>
  </cols>
  <sheetData>
    <row r="2" spans="2:3" x14ac:dyDescent="0.25">
      <c r="C2" s="5"/>
    </row>
    <row r="3" spans="2:3" x14ac:dyDescent="0.25">
      <c r="C3" s="5"/>
    </row>
    <row r="7" spans="2:3" x14ac:dyDescent="0.25">
      <c r="B7" s="7" t="s">
        <v>32</v>
      </c>
      <c r="C7" t="s">
        <v>33</v>
      </c>
    </row>
    <row r="8" spans="2:3" x14ac:dyDescent="0.25">
      <c r="B8" s="8" t="s">
        <v>23</v>
      </c>
      <c r="C8" s="13">
        <v>5.8250000000000002</v>
      </c>
    </row>
    <row r="9" spans="2:3" x14ac:dyDescent="0.25">
      <c r="B9" s="8" t="s">
        <v>21</v>
      </c>
      <c r="C9" s="13">
        <v>27.891666666666666</v>
      </c>
    </row>
    <row r="10" spans="2:3" x14ac:dyDescent="0.25">
      <c r="B10" s="8" t="s">
        <v>34</v>
      </c>
      <c r="C10" s="14">
        <v>33.716666666666669</v>
      </c>
    </row>
    <row r="33" spans="2:3" x14ac:dyDescent="0.25">
      <c r="B33" s="7" t="s">
        <v>32</v>
      </c>
      <c r="C33" t="s">
        <v>35</v>
      </c>
    </row>
    <row r="34" spans="2:3" x14ac:dyDescent="0.25">
      <c r="B34" s="8" t="s">
        <v>23</v>
      </c>
      <c r="C34" s="14">
        <v>5.8250000000000002</v>
      </c>
    </row>
    <row r="35" spans="2:3" x14ac:dyDescent="0.25">
      <c r="B35" s="8" t="s">
        <v>34</v>
      </c>
      <c r="C35" s="14">
        <v>5.8250000000000002</v>
      </c>
    </row>
    <row r="57" spans="2:3" x14ac:dyDescent="0.25">
      <c r="B57" s="7" t="s">
        <v>32</v>
      </c>
      <c r="C57" t="s">
        <v>33</v>
      </c>
    </row>
    <row r="58" spans="2:3" x14ac:dyDescent="0.25">
      <c r="B58" s="8" t="s">
        <v>19</v>
      </c>
      <c r="C58" s="13">
        <v>17.899999999999999</v>
      </c>
    </row>
    <row r="59" spans="2:3" x14ac:dyDescent="0.25">
      <c r="B59" s="8" t="s">
        <v>20</v>
      </c>
      <c r="C59" s="13">
        <v>15.816666666666666</v>
      </c>
    </row>
    <row r="60" spans="2:3" x14ac:dyDescent="0.25">
      <c r="B60" s="8" t="s">
        <v>40</v>
      </c>
      <c r="C60" s="13"/>
    </row>
    <row r="61" spans="2:3" x14ac:dyDescent="0.25">
      <c r="B61" s="8" t="s">
        <v>34</v>
      </c>
      <c r="C61" s="13">
        <v>33.716666666666669</v>
      </c>
    </row>
    <row r="91" spans="2:5" x14ac:dyDescent="0.25">
      <c r="B91" s="7" t="s">
        <v>33</v>
      </c>
      <c r="C91" s="7" t="s">
        <v>42</v>
      </c>
    </row>
    <row r="92" spans="2:5" x14ac:dyDescent="0.25">
      <c r="B92" s="7" t="s">
        <v>32</v>
      </c>
      <c r="C92" t="s">
        <v>18</v>
      </c>
      <c r="D92" t="s">
        <v>22</v>
      </c>
      <c r="E92" t="s">
        <v>34</v>
      </c>
    </row>
    <row r="93" spans="2:5" x14ac:dyDescent="0.25">
      <c r="B93" s="8" t="s">
        <v>23</v>
      </c>
      <c r="C93" s="13">
        <v>5.8250000000000002</v>
      </c>
      <c r="D93" s="13"/>
      <c r="E93" s="13">
        <v>5.8250000000000002</v>
      </c>
    </row>
    <row r="94" spans="2:5" x14ac:dyDescent="0.25">
      <c r="B94" s="8" t="s">
        <v>21</v>
      </c>
      <c r="C94" s="13"/>
      <c r="D94" s="13">
        <v>27.891666666666666</v>
      </c>
      <c r="E94" s="13">
        <v>27.891666666666666</v>
      </c>
    </row>
    <row r="95" spans="2:5" x14ac:dyDescent="0.25">
      <c r="B95" s="8" t="s">
        <v>34</v>
      </c>
      <c r="C95" s="15">
        <v>5.8250000000000002</v>
      </c>
      <c r="D95" s="15">
        <v>27.891666666666666</v>
      </c>
      <c r="E95" s="15">
        <v>33.716666666666669</v>
      </c>
    </row>
    <row r="120" spans="2:3" x14ac:dyDescent="0.25">
      <c r="B120" s="7" t="s">
        <v>32</v>
      </c>
      <c r="C120" t="s">
        <v>44</v>
      </c>
    </row>
    <row r="121" spans="2:3" x14ac:dyDescent="0.25">
      <c r="B121" s="8" t="s">
        <v>25</v>
      </c>
      <c r="C121" s="13">
        <v>202.25666666666666</v>
      </c>
    </row>
    <row r="122" spans="2:3" x14ac:dyDescent="0.25">
      <c r="B122" s="8" t="s">
        <v>23</v>
      </c>
      <c r="C122" s="13">
        <v>739.57500000000016</v>
      </c>
    </row>
    <row r="123" spans="2:3" x14ac:dyDescent="0.25">
      <c r="B123" s="8" t="s">
        <v>41</v>
      </c>
      <c r="C123" s="13">
        <v>191.5</v>
      </c>
    </row>
    <row r="124" spans="2:3" x14ac:dyDescent="0.25">
      <c r="B124" s="8" t="s">
        <v>36</v>
      </c>
      <c r="C124" s="13">
        <v>114.62166666666667</v>
      </c>
    </row>
    <row r="125" spans="2:3" x14ac:dyDescent="0.25">
      <c r="B125" s="8" t="s">
        <v>21</v>
      </c>
      <c r="C125" s="13">
        <v>0</v>
      </c>
    </row>
    <row r="126" spans="2:3" x14ac:dyDescent="0.25">
      <c r="B126" s="8" t="s">
        <v>38</v>
      </c>
      <c r="C126" s="13">
        <v>65.841666666666654</v>
      </c>
    </row>
    <row r="127" spans="2:3" x14ac:dyDescent="0.25">
      <c r="B127" s="8" t="s">
        <v>24</v>
      </c>
      <c r="C127" s="13">
        <v>232.70833333333334</v>
      </c>
    </row>
    <row r="128" spans="2:3" x14ac:dyDescent="0.25">
      <c r="B128" s="8" t="s">
        <v>34</v>
      </c>
      <c r="C128" s="13">
        <v>1546.5033333333336</v>
      </c>
    </row>
  </sheetData>
  <pageMargins left="0.7" right="0.7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F99E-A284-418C-9F31-EC805E4F6376}">
  <dimension ref="A1:B8"/>
  <sheetViews>
    <sheetView topLeftCell="A4" zoomScaleNormal="100" workbookViewId="0">
      <selection activeCell="A16" sqref="A16"/>
    </sheetView>
  </sheetViews>
  <sheetFormatPr defaultRowHeight="15" x14ac:dyDescent="0.25"/>
  <cols>
    <col min="1" max="1" width="33" bestFit="1" customWidth="1"/>
    <col min="2" max="2" width="26" bestFit="1" customWidth="1"/>
    <col min="3" max="3" width="16.7109375" bestFit="1" customWidth="1"/>
    <col min="4" max="4" width="17.85546875" bestFit="1" customWidth="1"/>
    <col min="5" max="5" width="16.7109375" bestFit="1" customWidth="1"/>
    <col min="6" max="6" width="17.85546875" bestFit="1" customWidth="1"/>
    <col min="7" max="7" width="16.7109375" bestFit="1" customWidth="1"/>
    <col min="8" max="8" width="17.85546875" bestFit="1" customWidth="1"/>
    <col min="9" max="9" width="16.7109375" bestFit="1" customWidth="1"/>
    <col min="10" max="10" width="17.85546875" bestFit="1" customWidth="1"/>
    <col min="11" max="11" width="16.7109375" bestFit="1" customWidth="1"/>
    <col min="12" max="12" width="17.85546875" bestFit="1" customWidth="1"/>
    <col min="13" max="13" width="16.7109375" bestFit="1" customWidth="1"/>
    <col min="14" max="14" width="17.85546875" bestFit="1" customWidth="1"/>
    <col min="15" max="15" width="16.7109375" bestFit="1" customWidth="1"/>
    <col min="16" max="16" width="17.85546875" bestFit="1" customWidth="1"/>
    <col min="17" max="17" width="16.7109375" bestFit="1" customWidth="1"/>
    <col min="18" max="18" width="17.85546875" bestFit="1" customWidth="1"/>
    <col min="19" max="19" width="16.7109375" bestFit="1" customWidth="1"/>
    <col min="20" max="20" width="17.85546875" bestFit="1" customWidth="1"/>
    <col min="21" max="21" width="16.7109375" bestFit="1" customWidth="1"/>
    <col min="22" max="22" width="17.85546875" bestFit="1" customWidth="1"/>
    <col min="23" max="23" width="16.7109375" bestFit="1" customWidth="1"/>
    <col min="24" max="24" width="17.85546875" bestFit="1" customWidth="1"/>
    <col min="25" max="25" width="16.7109375" bestFit="1" customWidth="1"/>
    <col min="26" max="26" width="22.7109375" bestFit="1" customWidth="1"/>
    <col min="27" max="27" width="21.7109375" bestFit="1" customWidth="1"/>
    <col min="28" max="39" width="7.85546875" bestFit="1" customWidth="1"/>
    <col min="43" max="43" width="12.140625" bestFit="1" customWidth="1"/>
  </cols>
  <sheetData>
    <row r="1" spans="1:2" x14ac:dyDescent="0.25">
      <c r="A1" s="7" t="s">
        <v>10</v>
      </c>
      <c r="B1" t="s">
        <v>22</v>
      </c>
    </row>
    <row r="3" spans="1:2" x14ac:dyDescent="0.25">
      <c r="A3" s="7" t="s">
        <v>32</v>
      </c>
      <c r="B3" t="s">
        <v>44</v>
      </c>
    </row>
    <row r="4" spans="1:2" x14ac:dyDescent="0.25">
      <c r="A4" s="8" t="s">
        <v>23</v>
      </c>
      <c r="B4" s="13">
        <v>0</v>
      </c>
    </row>
    <row r="5" spans="1:2" x14ac:dyDescent="0.25">
      <c r="A5" s="17" t="s">
        <v>30</v>
      </c>
      <c r="B5" s="13">
        <v>0</v>
      </c>
    </row>
    <row r="6" spans="1:2" x14ac:dyDescent="0.25">
      <c r="A6" s="8" t="s">
        <v>21</v>
      </c>
      <c r="B6" s="13">
        <v>8.9499999999999993</v>
      </c>
    </row>
    <row r="7" spans="1:2" x14ac:dyDescent="0.25">
      <c r="A7" s="17" t="s">
        <v>26</v>
      </c>
      <c r="B7" s="13">
        <v>8.9499999999999993</v>
      </c>
    </row>
    <row r="8" spans="1:2" x14ac:dyDescent="0.25">
      <c r="A8" s="8" t="s">
        <v>34</v>
      </c>
      <c r="B8" s="13">
        <v>8.9499999999999993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C5281-8304-4681-83E3-19B9BA35F6EF}">
  <dimension ref="A1:B21"/>
  <sheetViews>
    <sheetView workbookViewId="0">
      <selection activeCell="C12" sqref="C12"/>
    </sheetView>
  </sheetViews>
  <sheetFormatPr defaultRowHeight="15" x14ac:dyDescent="0.25"/>
  <cols>
    <col min="1" max="1" width="13.140625" bestFit="1" customWidth="1"/>
    <col min="2" max="2" width="11.7109375" bestFit="1" customWidth="1"/>
  </cols>
  <sheetData>
    <row r="1" spans="1:2" x14ac:dyDescent="0.25">
      <c r="A1" s="7" t="s">
        <v>32</v>
      </c>
      <c r="B1" t="s">
        <v>33</v>
      </c>
    </row>
    <row r="2" spans="1:2" x14ac:dyDescent="0.25">
      <c r="A2" s="8" t="s">
        <v>46</v>
      </c>
      <c r="B2" s="13">
        <v>33.716666666666669</v>
      </c>
    </row>
    <row r="3" spans="1:2" x14ac:dyDescent="0.25">
      <c r="A3" s="17" t="s">
        <v>47</v>
      </c>
      <c r="B3" s="13">
        <v>33.716666666666669</v>
      </c>
    </row>
    <row r="4" spans="1:2" x14ac:dyDescent="0.25">
      <c r="A4" s="8" t="s">
        <v>34</v>
      </c>
      <c r="B4" s="13">
        <v>33.716666666666669</v>
      </c>
    </row>
    <row r="21" spans="2:2" x14ac:dyDescent="0.25">
      <c r="B21" s="18"/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1DC5DD159C704CBB4607BD0C777569" ma:contentTypeVersion="13" ma:contentTypeDescription="Create a new document." ma:contentTypeScope="" ma:versionID="7ce74a428fe1e5586b2d90d29aba0566">
  <xsd:schema xmlns:xsd="http://www.w3.org/2001/XMLSchema" xmlns:xs="http://www.w3.org/2001/XMLSchema" xmlns:p="http://schemas.microsoft.com/office/2006/metadata/properties" xmlns:ns2="8a9ab932-8d5f-434f-9943-a12ed8c37506" xmlns:ns3="dbabd0f9-d069-4726-a510-fc5c48f16187" targetNamespace="http://schemas.microsoft.com/office/2006/metadata/properties" ma:root="true" ma:fieldsID="7fe34c437829070d641bced43fa924a4" ns2:_="" ns3:_="">
    <xsd:import namespace="8a9ab932-8d5f-434f-9943-a12ed8c37506"/>
    <xsd:import namespace="dbabd0f9-d069-4726-a510-fc5c48f161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ab932-8d5f-434f-9943-a12ed8c375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abd0f9-d069-4726-a510-fc5c48f1618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573F3E-BD7C-4D39-950B-D622D3D66E08}"/>
</file>

<file path=customXml/itemProps2.xml><?xml version="1.0" encoding="utf-8"?>
<ds:datastoreItem xmlns:ds="http://schemas.openxmlformats.org/officeDocument/2006/customXml" ds:itemID="{AAB32CAD-9BA0-4C0E-8A32-A0896B4F481F}"/>
</file>

<file path=customXml/itemProps3.xml><?xml version="1.0" encoding="utf-8"?>
<ds:datastoreItem xmlns:ds="http://schemas.openxmlformats.org/officeDocument/2006/customXml" ds:itemID="{23B80F8C-0093-4FF0-A623-FB07C6BB5B1B}"/>
</file>

<file path=docMetadata/LabelInfo.xml><?xml version="1.0" encoding="utf-8"?>
<clbl:labelList xmlns:clbl="http://schemas.microsoft.com/office/2020/mipLabelMetadata">
  <clbl:label id="{6b902693-1074-40aa-9e21-d89446a2ebb5}" enabled="0" method="" siteId="{6b902693-1074-40aa-9e21-d89446a2ebb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summary</vt:lpstr>
      <vt:lpstr>COTS summary</vt:lpstr>
      <vt:lpstr>spend 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2022-04-20T19:50:19Z</dcterms:created>
  <dcterms:modified xsi:type="dcterms:W3CDTF">2022-04-20T19:51:37Z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0x010100061DC5DD159C704CBB4607BD0C777569</vt:lpwstr>
  </property>
</Properties>
</file>