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tobr\Source\Repos\FRC4028\2019RobotPartsList\"/>
    </mc:Choice>
  </mc:AlternateContent>
  <xr:revisionPtr revIDLastSave="0" documentId="13_ncr:1_{B6DBC955-048E-4423-A39A-B40E677582D4}" xr6:coauthVersionLast="40" xr6:coauthVersionMax="40" xr10:uidLastSave="{00000000-0000-0000-0000-000000000000}"/>
  <bookViews>
    <workbookView xWindow="0" yWindow="0" windowWidth="13680" windowHeight="8985" xr2:uid="{869CF52D-C0D3-4651-A4D1-5EB52388365B}"/>
  </bookViews>
  <sheets>
    <sheet name="BOM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2" i="1" l="1"/>
  <c r="H42" i="1"/>
  <c r="L101" i="1"/>
  <c r="I101" i="1"/>
  <c r="H101" i="1"/>
  <c r="G101" i="1"/>
  <c r="K19" i="1"/>
  <c r="L19" i="1" s="1"/>
  <c r="H17" i="1"/>
  <c r="I17" i="1"/>
  <c r="K17" i="1" s="1"/>
  <c r="L17" i="1" s="1"/>
  <c r="H19" i="1"/>
  <c r="I19" i="1"/>
  <c r="H18" i="1"/>
  <c r="I18" i="1"/>
  <c r="K18" i="1" s="1"/>
  <c r="L18" i="1" s="1"/>
  <c r="K80" i="1"/>
  <c r="K71" i="1"/>
  <c r="K65" i="1"/>
  <c r="L65" i="1" s="1"/>
  <c r="K54" i="1"/>
  <c r="K34" i="1"/>
  <c r="K12" i="1"/>
  <c r="K16" i="1"/>
  <c r="K23" i="1"/>
  <c r="K27" i="1"/>
  <c r="K4" i="1"/>
  <c r="I88" i="1"/>
  <c r="K88" i="1" s="1"/>
  <c r="L88" i="1" s="1"/>
  <c r="H88" i="1"/>
  <c r="I86" i="1"/>
  <c r="K86" i="1" s="1"/>
  <c r="H86" i="1"/>
  <c r="I87" i="1"/>
  <c r="H87" i="1"/>
  <c r="I85" i="1"/>
  <c r="K85" i="1" s="1"/>
  <c r="H85" i="1"/>
  <c r="I84" i="1"/>
  <c r="H84" i="1"/>
  <c r="I67" i="1"/>
  <c r="K67" i="1" s="1"/>
  <c r="L67" i="1" s="1"/>
  <c r="H67" i="1"/>
  <c r="I66" i="1"/>
  <c r="K66" i="1" s="1"/>
  <c r="H66" i="1"/>
  <c r="I70" i="1"/>
  <c r="K70" i="1" s="1"/>
  <c r="L70" i="1" s="1"/>
  <c r="H70" i="1"/>
  <c r="I65" i="1"/>
  <c r="H65" i="1"/>
  <c r="I64" i="1"/>
  <c r="K64" i="1" s="1"/>
  <c r="H64" i="1"/>
  <c r="I63" i="1"/>
  <c r="K63" i="1" s="1"/>
  <c r="H63" i="1"/>
  <c r="I80" i="1"/>
  <c r="H80" i="1"/>
  <c r="I71" i="1"/>
  <c r="H71" i="1"/>
  <c r="I74" i="1"/>
  <c r="K74" i="1" s="1"/>
  <c r="H74" i="1"/>
  <c r="I20" i="1"/>
  <c r="K20" i="1" s="1"/>
  <c r="L20" i="1" s="1"/>
  <c r="H20" i="1"/>
  <c r="G56" i="1"/>
  <c r="F56" i="1"/>
  <c r="G47" i="1"/>
  <c r="I47" i="1" s="1"/>
  <c r="F47" i="1"/>
  <c r="H47" i="1" s="1"/>
  <c r="I38" i="1"/>
  <c r="G38" i="1"/>
  <c r="F38" i="1"/>
  <c r="F33" i="1"/>
  <c r="H33" i="1" s="1"/>
  <c r="G33" i="1"/>
  <c r="I33" i="1" s="1"/>
  <c r="G99" i="1"/>
  <c r="G98" i="1"/>
  <c r="I59" i="1"/>
  <c r="K59" i="1" s="1"/>
  <c r="H59" i="1"/>
  <c r="H29" i="1"/>
  <c r="I29" i="1"/>
  <c r="K29" i="1" s="1"/>
  <c r="H28" i="1"/>
  <c r="I28" i="1"/>
  <c r="K28" i="1" s="1"/>
  <c r="H15" i="1"/>
  <c r="I15" i="1"/>
  <c r="H27" i="1"/>
  <c r="I27" i="1"/>
  <c r="H41" i="1"/>
  <c r="I41" i="1"/>
  <c r="K41" i="1" s="1"/>
  <c r="H54" i="1"/>
  <c r="I54" i="1"/>
  <c r="H55" i="1"/>
  <c r="I55" i="1"/>
  <c r="I53" i="1"/>
  <c r="H53" i="1"/>
  <c r="I46" i="1"/>
  <c r="H46" i="1"/>
  <c r="H39" i="1"/>
  <c r="I39" i="1"/>
  <c r="K39" i="1" s="1"/>
  <c r="H40" i="1"/>
  <c r="I40" i="1"/>
  <c r="K40" i="1" s="1"/>
  <c r="I37" i="1"/>
  <c r="H37" i="1"/>
  <c r="H34" i="1"/>
  <c r="I34" i="1"/>
  <c r="I32" i="1"/>
  <c r="H32" i="1"/>
  <c r="H98" i="1" s="1"/>
  <c r="H24" i="1"/>
  <c r="I24" i="1"/>
  <c r="K24" i="1" s="1"/>
  <c r="H25" i="1"/>
  <c r="I25" i="1"/>
  <c r="K25" i="1" s="1"/>
  <c r="H26" i="1"/>
  <c r="I26" i="1"/>
  <c r="K26" i="1" s="1"/>
  <c r="H78" i="1"/>
  <c r="I78" i="1"/>
  <c r="K78" i="1" s="1"/>
  <c r="H79" i="1"/>
  <c r="I79" i="1"/>
  <c r="K79" i="1" s="1"/>
  <c r="H16" i="1"/>
  <c r="I16" i="1"/>
  <c r="H21" i="1"/>
  <c r="I21" i="1"/>
  <c r="K21" i="1" s="1"/>
  <c r="H22" i="1"/>
  <c r="I22" i="1"/>
  <c r="K22" i="1" s="1"/>
  <c r="H23" i="1"/>
  <c r="I23" i="1"/>
  <c r="H9" i="1"/>
  <c r="I9" i="1"/>
  <c r="H10" i="1"/>
  <c r="I10" i="1"/>
  <c r="K10" i="1" s="1"/>
  <c r="H11" i="1"/>
  <c r="I11" i="1"/>
  <c r="K11" i="1" s="1"/>
  <c r="H12" i="1"/>
  <c r="I12" i="1"/>
  <c r="H13" i="1"/>
  <c r="I13" i="1"/>
  <c r="H14" i="1"/>
  <c r="I14" i="1"/>
  <c r="K14" i="1" s="1"/>
  <c r="I8" i="1"/>
  <c r="K8" i="1" s="1"/>
  <c r="H8" i="1"/>
  <c r="H4" i="1"/>
  <c r="I4" i="1"/>
  <c r="H5" i="1"/>
  <c r="I5" i="1"/>
  <c r="K5" i="1" s="1"/>
  <c r="I3" i="1"/>
  <c r="K3" i="1" s="1"/>
  <c r="L3" i="1" s="1"/>
  <c r="H3" i="1"/>
  <c r="L4" i="1" l="1"/>
  <c r="L15" i="1"/>
  <c r="L80" i="1"/>
  <c r="K15" i="1"/>
  <c r="H38" i="1"/>
  <c r="L59" i="1"/>
  <c r="L11" i="1"/>
  <c r="L22" i="1"/>
  <c r="L16" i="1"/>
  <c r="L78" i="1"/>
  <c r="L25" i="1"/>
  <c r="L39" i="1"/>
  <c r="L54" i="1"/>
  <c r="L66" i="1"/>
  <c r="K13" i="1"/>
  <c r="L13" i="1" s="1"/>
  <c r="K9" i="1"/>
  <c r="L9" i="1" s="1"/>
  <c r="L34" i="1"/>
  <c r="L41" i="1"/>
  <c r="K101" i="1"/>
  <c r="L40" i="1"/>
  <c r="L87" i="1"/>
  <c r="K87" i="1"/>
  <c r="K84" i="1"/>
  <c r="L84" i="1" s="1"/>
  <c r="L86" i="1"/>
  <c r="L63" i="1"/>
  <c r="L79" i="1"/>
  <c r="L29" i="1"/>
  <c r="L21" i="1"/>
  <c r="L85" i="1"/>
  <c r="L74" i="1"/>
  <c r="L71" i="1"/>
  <c r="L64" i="1"/>
  <c r="L12" i="1"/>
  <c r="L23" i="1"/>
  <c r="L26" i="1"/>
  <c r="L98" i="1"/>
  <c r="L14" i="1"/>
  <c r="L10" i="1"/>
  <c r="L24" i="1"/>
  <c r="L27" i="1"/>
  <c r="L28" i="1"/>
  <c r="L8" i="1"/>
  <c r="L5" i="1"/>
  <c r="H99" i="1"/>
  <c r="L99" i="1"/>
  <c r="H56" i="1"/>
  <c r="H100" i="1" s="1"/>
  <c r="I99" i="1"/>
  <c r="K99" i="1" s="1"/>
  <c r="G100" i="1"/>
  <c r="I98" i="1"/>
  <c r="K98" i="1" s="1"/>
  <c r="I56" i="1"/>
  <c r="H51" i="1"/>
  <c r="H91" i="1" l="1"/>
  <c r="I100" i="1"/>
  <c r="K100" i="1" s="1"/>
  <c r="L100" i="1"/>
  <c r="L91" i="1" l="1"/>
</calcChain>
</file>

<file path=xl/sharedStrings.xml><?xml version="1.0" encoding="utf-8"?>
<sst xmlns="http://schemas.openxmlformats.org/spreadsheetml/2006/main" count="307" uniqueCount="147">
  <si>
    <t>Subsystem/Part</t>
  </si>
  <si>
    <t>Main Control Board</t>
  </si>
  <si>
    <t>Main Power</t>
  </si>
  <si>
    <t>120 Amp Breaker</t>
  </si>
  <si>
    <t>Andymark</t>
  </si>
  <si>
    <t>P/N</t>
  </si>
  <si>
    <t>am-0282</t>
  </si>
  <si>
    <t>Unit Price</t>
  </si>
  <si>
    <t># per Robot</t>
  </si>
  <si>
    <t>Robot Side Red &amp; Black Power Cable</t>
  </si>
  <si>
    <t>am-0698</t>
  </si>
  <si>
    <t>Power Distribution Panel (PDB)</t>
  </si>
  <si>
    <t>am-2856</t>
  </si>
  <si>
    <t>NI roboRIO</t>
  </si>
  <si>
    <t>am-3000</t>
  </si>
  <si>
    <t>Voltage Regulator Module (VRM)</t>
  </si>
  <si>
    <t>am-2857</t>
  </si>
  <si>
    <t>Pneumatic Control Module (PCM)</t>
  </si>
  <si>
    <t>am-2858</t>
  </si>
  <si>
    <t>AM Robot Signal Light (RSL)</t>
  </si>
  <si>
    <t>am-3583</t>
  </si>
  <si>
    <t>Open-Mesh OM5P-AC Dual Band 1.17 Gbps Access Point aka: FRC Radio</t>
  </si>
  <si>
    <t>am-3205</t>
  </si>
  <si>
    <t>POE Injector Cable</t>
  </si>
  <si>
    <t>Rev Robotics</t>
  </si>
  <si>
    <t>REV-11-1210</t>
  </si>
  <si>
    <t>Chassis</t>
  </si>
  <si>
    <t>Elevator</t>
  </si>
  <si>
    <t>Cargo</t>
  </si>
  <si>
    <t>Hatch</t>
  </si>
  <si>
    <t>5 Amp Snap Action Breaker</t>
  </si>
  <si>
    <t>10 Amp Snap Action Breaker</t>
  </si>
  <si>
    <t>20 Amp Snap Action Breaker</t>
  </si>
  <si>
    <t>30 Amp Snap Action Breaker</t>
  </si>
  <si>
    <t>40 Amp Snap Action Breaker</t>
  </si>
  <si>
    <t>am-2096</t>
  </si>
  <si>
    <t>am-2097</t>
  </si>
  <si>
    <t>am-2089</t>
  </si>
  <si>
    <t>am-2090</t>
  </si>
  <si>
    <t>am-2088</t>
  </si>
  <si>
    <t>TBD</t>
  </si>
  <si>
    <t>6 Gauge Red Robot Power Cable</t>
  </si>
  <si>
    <t>am-0699</t>
  </si>
  <si>
    <t>Ethernet Jumper Cable</t>
  </si>
  <si>
    <t>navX MXP Robotics Navigation Sensor</t>
  </si>
  <si>
    <t>am-3060b</t>
  </si>
  <si>
    <t>Talon SRX Speed Controller</t>
  </si>
  <si>
    <t>Andymark (CTRE)</t>
  </si>
  <si>
    <t>am-2854</t>
  </si>
  <si>
    <t>Encoder</t>
  </si>
  <si>
    <t>Blinkin LED Driver</t>
  </si>
  <si>
    <t>REV-11-1105</t>
  </si>
  <si>
    <t>Blinkin LED Cable Adapter</t>
  </si>
  <si>
    <t>REV-11-1196</t>
  </si>
  <si>
    <t>Magnetic Limit Switch</t>
  </si>
  <si>
    <t>REV-31-1462</t>
  </si>
  <si>
    <t>Victor SPX Motor Controller</t>
  </si>
  <si>
    <t>am-3748</t>
  </si>
  <si>
    <t>Climber</t>
  </si>
  <si>
    <t>$ / Robot</t>
  </si>
  <si>
    <t>On Hand</t>
  </si>
  <si>
    <t>To Order</t>
  </si>
  <si>
    <t>Extended</t>
  </si>
  <si>
    <t>Tot Qty Reqd</t>
  </si>
  <si>
    <t>Power Distibution Buss</t>
  </si>
  <si>
    <t>Adafruit</t>
  </si>
  <si>
    <t>PRODUCT ID: 737</t>
  </si>
  <si>
    <t>Mini 2-wire Volt Meter (3.2 - 30 VDC)</t>
  </si>
  <si>
    <t>PRODUCT ID: 460</t>
  </si>
  <si>
    <t>TOTAL</t>
  </si>
  <si>
    <t>Practice</t>
  </si>
  <si>
    <t>Competition</t>
  </si>
  <si>
    <t>FRC RoboRio Pin Covers</t>
  </si>
  <si>
    <t>ThinkIVerse</t>
  </si>
  <si>
    <t>Amazon</t>
  </si>
  <si>
    <t>StarTech.com 1 ft Panel Mount USB Cable B to B - F/M</t>
  </si>
  <si>
    <t>StarTech.com 3 ft Panel Mount USB Cable B to B - F/M - Panel Mount USB Extension USB-B Female to USB-B Male Adapter Cable - USB-B (F) Port</t>
  </si>
  <si>
    <t>B00FSYBKPM</t>
  </si>
  <si>
    <t>B002M8VBIS</t>
  </si>
  <si>
    <t>Vendor</t>
  </si>
  <si>
    <t>Pneumatic</t>
  </si>
  <si>
    <t>Analog Pressure Sensor</t>
  </si>
  <si>
    <t>REV-11-1107</t>
  </si>
  <si>
    <t>Drop Down</t>
  </si>
  <si>
    <t>TalonSRX</t>
  </si>
  <si>
    <t>VictorSPX</t>
  </si>
  <si>
    <t>Can Bus Board</t>
  </si>
  <si>
    <t>Talon Board</t>
  </si>
  <si>
    <t>Category</t>
  </si>
  <si>
    <t>Item</t>
  </si>
  <si>
    <t>Vision</t>
  </si>
  <si>
    <t>Operator Camera(s)</t>
  </si>
  <si>
    <t>Summary</t>
  </si>
  <si>
    <t>CTRE</t>
  </si>
  <si>
    <t>15-676778</t>
  </si>
  <si>
    <t>Can Bus Connector Board</t>
  </si>
  <si>
    <t>LEDs</t>
  </si>
  <si>
    <t>Distance</t>
  </si>
  <si>
    <t>Proto Board</t>
  </si>
  <si>
    <t>REV-11-1103</t>
  </si>
  <si>
    <t>2.20.1</t>
  </si>
  <si>
    <t>2.20.2</t>
  </si>
  <si>
    <t>2m Distance Sensor</t>
  </si>
  <si>
    <t>REV-31-1505</t>
  </si>
  <si>
    <t>Raspberry PI 3B+</t>
  </si>
  <si>
    <t>Rasbberry PI Case</t>
  </si>
  <si>
    <t>ELP 180 Degree Camera</t>
  </si>
  <si>
    <t>Lifecam USB Camera</t>
  </si>
  <si>
    <t>Logitech C920 Camera</t>
  </si>
  <si>
    <t>Limelight 2</t>
  </si>
  <si>
    <t>LimeLight</t>
  </si>
  <si>
    <t>LimeLight 2</t>
  </si>
  <si>
    <t xml:space="preserve">12V RGB LED Strip - 5m </t>
  </si>
  <si>
    <t>REV-11-1197</t>
  </si>
  <si>
    <t>B01E8OWZM4</t>
  </si>
  <si>
    <t>Wire</t>
  </si>
  <si>
    <t xml:space="preserve">12AWG Red Silicone Wire (25-feet) </t>
  </si>
  <si>
    <t xml:space="preserve">12AWG Blk Silicone Wire (25-feet) </t>
  </si>
  <si>
    <t xml:space="preserve">12AWG Wht Silicone Wire (25-feet) </t>
  </si>
  <si>
    <t xml:space="preserve">12AWG Grn Silicone Wire (25-feet) </t>
  </si>
  <si>
    <t>Vex Pro</t>
  </si>
  <si>
    <t>217-4055</t>
  </si>
  <si>
    <t>217-4056</t>
  </si>
  <si>
    <t>217-4771</t>
  </si>
  <si>
    <t>217-4772</t>
  </si>
  <si>
    <t>22AWG CAN Wire (25-feet)</t>
  </si>
  <si>
    <t>217-4773</t>
  </si>
  <si>
    <t>installed</t>
  </si>
  <si>
    <t>tub</t>
  </si>
  <si>
    <t>Test Bd #2</t>
  </si>
  <si>
    <t>NavX-Micro Navigation Sensor</t>
  </si>
  <si>
    <t>am-3554</t>
  </si>
  <si>
    <t>Stock</t>
  </si>
  <si>
    <t>navX MXP 3D Cover</t>
  </si>
  <si>
    <t>Nav-X Micro 3D Cover</t>
  </si>
  <si>
    <t>Beak Squad</t>
  </si>
  <si>
    <t>STL File</t>
  </si>
  <si>
    <t>Andymark (Kauailabs)</t>
  </si>
  <si>
    <t>stock</t>
  </si>
  <si>
    <t>order</t>
  </si>
  <si>
    <t>print</t>
  </si>
  <si>
    <t>test board #1</t>
  </si>
  <si>
    <t>Sentinel Interface Board</t>
  </si>
  <si>
    <t>am-3495</t>
  </si>
  <si>
    <t>Talon I/F Board</t>
  </si>
  <si>
    <t>ordered</t>
  </si>
  <si>
    <t>backorder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</si>
</sst>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/>
      <top style="dashDotDot">
        <color auto="1"/>
      </top>
      <bottom/>
      <diagonal/>
    </border>
    <border>
      <left style="thin">
        <color auto="1"/>
      </left>
      <right style="thin">
        <color auto="1"/>
      </right>
      <top style="dashDotDot">
        <color auto="1"/>
      </top>
      <bottom style="thin">
        <color auto="1"/>
      </bottom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/>
      <top/>
      <bottom style="dashDotDot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1" fillId="0" borderId="0" xfId="0" applyFont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2" fillId="0" borderId="0" xfId="1"/>
    <xf numFmtId="0" fontId="2" fillId="0" borderId="0" xfId="1" applyAlignment="1">
      <alignment horizontal="left"/>
    </xf>
    <xf numFmtId="0" fontId="0" fillId="0" borderId="0" xfId="0" applyAlignment="1">
      <alignment horizontal="left" wrapText="1" indent="1"/>
    </xf>
    <xf numFmtId="168" fontId="0" fillId="2" borderId="1" xfId="0" applyNumberFormat="1" applyFill="1" applyBorder="1" applyAlignment="1">
      <alignment horizontal="center"/>
    </xf>
    <xf numFmtId="168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 indent="1"/>
    </xf>
    <xf numFmtId="0" fontId="0" fillId="0" borderId="0" xfId="0" applyAlignment="1">
      <alignment horizontal="left"/>
    </xf>
    <xf numFmtId="0" fontId="0" fillId="0" borderId="0" xfId="0" applyAlignment="1">
      <alignment horizontal="left" indent="2"/>
    </xf>
    <xf numFmtId="0" fontId="2" fillId="0" borderId="0" xfId="1" applyNumberFormat="1"/>
    <xf numFmtId="0" fontId="0" fillId="2" borderId="2" xfId="0" applyFill="1" applyBorder="1"/>
    <xf numFmtId="168" fontId="3" fillId="0" borderId="0" xfId="0" applyNumberFormat="1" applyFont="1"/>
    <xf numFmtId="0" fontId="0" fillId="2" borderId="2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3" xfId="0" applyBorder="1"/>
    <xf numFmtId="168" fontId="1" fillId="0" borderId="0" xfId="0" applyNumberFormat="1" applyFont="1"/>
    <xf numFmtId="0" fontId="0" fillId="2" borderId="4" xfId="0" applyFill="1" applyBorder="1"/>
    <xf numFmtId="0" fontId="0" fillId="2" borderId="0" xfId="0" applyFill="1" applyBorder="1"/>
    <xf numFmtId="2" fontId="0" fillId="0" borderId="0" xfId="0" applyNumberFormat="1" applyAlignment="1">
      <alignment vertical="top"/>
    </xf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2" fontId="5" fillId="0" borderId="0" xfId="0" applyNumberFormat="1" applyFont="1" applyAlignment="1">
      <alignment vertical="top"/>
    </xf>
    <xf numFmtId="2" fontId="6" fillId="0" borderId="0" xfId="0" applyNumberFormat="1" applyFont="1" applyAlignment="1">
      <alignment vertical="top"/>
    </xf>
    <xf numFmtId="2" fontId="0" fillId="0" borderId="5" xfId="0" applyNumberFormat="1" applyBorder="1" applyAlignment="1">
      <alignment vertical="top"/>
    </xf>
    <xf numFmtId="2" fontId="5" fillId="0" borderId="6" xfId="0" applyNumberFormat="1" applyFont="1" applyBorder="1" applyAlignment="1">
      <alignment vertical="top"/>
    </xf>
    <xf numFmtId="0" fontId="0" fillId="0" borderId="6" xfId="0" applyBorder="1"/>
    <xf numFmtId="168" fontId="0" fillId="0" borderId="6" xfId="0" applyNumberFormat="1" applyBorder="1" applyAlignment="1">
      <alignment horizontal="right"/>
    </xf>
    <xf numFmtId="168" fontId="0" fillId="0" borderId="6" xfId="0" applyNumberFormat="1" applyBorder="1"/>
    <xf numFmtId="168" fontId="0" fillId="0" borderId="7" xfId="0" applyNumberFormat="1" applyBorder="1"/>
    <xf numFmtId="2" fontId="0" fillId="0" borderId="4" xfId="0" applyNumberFormat="1" applyBorder="1" applyAlignment="1">
      <alignment vertical="top"/>
    </xf>
    <xf numFmtId="2" fontId="5" fillId="0" borderId="0" xfId="0" applyNumberFormat="1" applyFont="1" applyBorder="1" applyAlignment="1">
      <alignment vertical="top"/>
    </xf>
    <xf numFmtId="0" fontId="0" fillId="0" borderId="0" xfId="0" applyBorder="1" applyAlignment="1">
      <alignment horizontal="left" indent="1"/>
    </xf>
    <xf numFmtId="0" fontId="0" fillId="0" borderId="0" xfId="0" applyBorder="1"/>
    <xf numFmtId="168" fontId="0" fillId="0" borderId="0" xfId="0" applyNumberFormat="1" applyBorder="1" applyAlignment="1">
      <alignment horizontal="right"/>
    </xf>
    <xf numFmtId="168" fontId="0" fillId="0" borderId="0" xfId="0" applyNumberFormat="1" applyBorder="1"/>
    <xf numFmtId="168" fontId="0" fillId="0" borderId="8" xfId="0" applyNumberFormat="1" applyBorder="1"/>
    <xf numFmtId="0" fontId="0" fillId="0" borderId="0" xfId="0" applyNumberFormat="1" applyBorder="1" applyAlignment="1">
      <alignment horizontal="center"/>
    </xf>
    <xf numFmtId="0" fontId="0" fillId="0" borderId="8" xfId="0" applyBorder="1"/>
    <xf numFmtId="2" fontId="0" fillId="0" borderId="9" xfId="0" applyNumberFormat="1" applyBorder="1" applyAlignment="1">
      <alignment vertical="top"/>
    </xf>
    <xf numFmtId="2" fontId="5" fillId="0" borderId="10" xfId="0" applyNumberFormat="1" applyFont="1" applyBorder="1" applyAlignment="1">
      <alignment vertical="top"/>
    </xf>
    <xf numFmtId="0" fontId="0" fillId="0" borderId="10" xfId="0" applyBorder="1"/>
    <xf numFmtId="168" fontId="0" fillId="0" borderId="10" xfId="0" applyNumberFormat="1" applyBorder="1" applyAlignment="1">
      <alignment horizontal="right"/>
    </xf>
    <xf numFmtId="0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12" xfId="0" applyBorder="1"/>
    <xf numFmtId="2" fontId="0" fillId="0" borderId="15" xfId="0" applyNumberFormat="1" applyBorder="1" applyAlignment="1">
      <alignment horizontal="right" vertical="top"/>
    </xf>
    <xf numFmtId="2" fontId="5" fillId="0" borderId="16" xfId="0" applyNumberFormat="1" applyFont="1" applyBorder="1" applyAlignment="1">
      <alignment vertical="top"/>
    </xf>
    <xf numFmtId="0" fontId="0" fillId="0" borderId="16" xfId="0" applyBorder="1" applyAlignment="1">
      <alignment horizontal="left" wrapText="1" indent="1"/>
    </xf>
    <xf numFmtId="0" fontId="0" fillId="0" borderId="16" xfId="0" applyBorder="1" applyAlignment="1">
      <alignment horizontal="left"/>
    </xf>
    <xf numFmtId="0" fontId="2" fillId="0" borderId="16" xfId="1" applyBorder="1"/>
    <xf numFmtId="168" fontId="0" fillId="0" borderId="16" xfId="0" applyNumberFormat="1" applyBorder="1" applyAlignment="1">
      <alignment horizontal="right"/>
    </xf>
    <xf numFmtId="0" fontId="0" fillId="0" borderId="16" xfId="0" applyBorder="1"/>
    <xf numFmtId="168" fontId="3" fillId="0" borderId="16" xfId="0" applyNumberFormat="1" applyFont="1" applyBorder="1"/>
    <xf numFmtId="0" fontId="0" fillId="0" borderId="16" xfId="0" applyNumberFormat="1" applyBorder="1" applyAlignment="1">
      <alignment horizontal="center"/>
    </xf>
    <xf numFmtId="0" fontId="0" fillId="0" borderId="17" xfId="0" applyBorder="1"/>
    <xf numFmtId="168" fontId="3" fillId="0" borderId="18" xfId="0" applyNumberFormat="1" applyFont="1" applyBorder="1"/>
    <xf numFmtId="2" fontId="0" fillId="0" borderId="19" xfId="0" applyNumberFormat="1" applyBorder="1" applyAlignment="1">
      <alignment horizontal="right" vertical="top"/>
    </xf>
    <xf numFmtId="2" fontId="5" fillId="0" borderId="20" xfId="0" applyNumberFormat="1" applyFont="1" applyBorder="1" applyAlignment="1">
      <alignment vertical="top"/>
    </xf>
    <xf numFmtId="0" fontId="0" fillId="0" borderId="20" xfId="0" applyBorder="1" applyAlignment="1">
      <alignment horizontal="left" wrapText="1" indent="1"/>
    </xf>
    <xf numFmtId="0" fontId="0" fillId="0" borderId="20" xfId="0" applyBorder="1" applyAlignment="1">
      <alignment horizontal="left"/>
    </xf>
    <xf numFmtId="0" fontId="2" fillId="0" borderId="20" xfId="1" applyBorder="1"/>
    <xf numFmtId="168" fontId="0" fillId="0" borderId="20" xfId="0" applyNumberFormat="1" applyBorder="1" applyAlignment="1">
      <alignment horizontal="right"/>
    </xf>
    <xf numFmtId="0" fontId="0" fillId="0" borderId="20" xfId="0" applyBorder="1"/>
    <xf numFmtId="168" fontId="3" fillId="0" borderId="20" xfId="0" applyNumberFormat="1" applyFont="1" applyBorder="1"/>
    <xf numFmtId="0" fontId="0" fillId="0" borderId="20" xfId="0" applyNumberFormat="1" applyBorder="1" applyAlignment="1">
      <alignment horizontal="center"/>
    </xf>
    <xf numFmtId="0" fontId="0" fillId="0" borderId="21" xfId="0" applyBorder="1"/>
    <xf numFmtId="168" fontId="3" fillId="0" borderId="22" xfId="0" applyNumberFormat="1" applyFont="1" applyBorder="1"/>
    <xf numFmtId="2" fontId="0" fillId="0" borderId="23" xfId="0" applyNumberFormat="1" applyBorder="1" applyAlignment="1">
      <alignment vertical="top"/>
    </xf>
    <xf numFmtId="2" fontId="5" fillId="0" borderId="24" xfId="0" applyNumberFormat="1" applyFont="1" applyBorder="1" applyAlignment="1">
      <alignment vertical="top"/>
    </xf>
    <xf numFmtId="0" fontId="0" fillId="0" borderId="24" xfId="0" applyBorder="1" applyAlignment="1">
      <alignment horizontal="left" wrapText="1" indent="1"/>
    </xf>
    <xf numFmtId="0" fontId="0" fillId="0" borderId="24" xfId="0" applyBorder="1" applyAlignment="1">
      <alignment horizontal="left"/>
    </xf>
    <xf numFmtId="0" fontId="2" fillId="0" borderId="24" xfId="1" applyBorder="1"/>
    <xf numFmtId="168" fontId="0" fillId="0" borderId="24" xfId="0" applyNumberFormat="1" applyBorder="1" applyAlignment="1">
      <alignment horizontal="right"/>
    </xf>
    <xf numFmtId="0" fontId="0" fillId="0" borderId="24" xfId="0" applyBorder="1"/>
    <xf numFmtId="168" fontId="3" fillId="0" borderId="24" xfId="0" applyNumberFormat="1" applyFont="1" applyBorder="1"/>
    <xf numFmtId="0" fontId="3" fillId="0" borderId="24" xfId="0" applyNumberFormat="1" applyFont="1" applyBorder="1" applyAlignment="1">
      <alignment horizontal="center"/>
    </xf>
    <xf numFmtId="0" fontId="0" fillId="0" borderId="25" xfId="0" applyBorder="1"/>
    <xf numFmtId="168" fontId="3" fillId="0" borderId="26" xfId="0" applyNumberFormat="1" applyFont="1" applyBorder="1"/>
    <xf numFmtId="2" fontId="0" fillId="0" borderId="27" xfId="0" applyNumberFormat="1" applyBorder="1" applyAlignment="1">
      <alignment vertical="top"/>
    </xf>
    <xf numFmtId="0" fontId="0" fillId="0" borderId="0" xfId="0" applyBorder="1" applyAlignment="1">
      <alignment horizontal="left" wrapText="1" indent="1"/>
    </xf>
    <xf numFmtId="0" fontId="2" fillId="0" borderId="0" xfId="1" applyBorder="1"/>
    <xf numFmtId="168" fontId="3" fillId="0" borderId="0" xfId="0" applyNumberFormat="1" applyFont="1" applyBorder="1"/>
    <xf numFmtId="0" fontId="3" fillId="0" borderId="0" xfId="0" applyNumberFormat="1" applyFont="1" applyBorder="1" applyAlignment="1">
      <alignment horizontal="center"/>
    </xf>
    <xf numFmtId="168" fontId="3" fillId="0" borderId="28" xfId="0" applyNumberFormat="1" applyFont="1" applyBorder="1"/>
    <xf numFmtId="2" fontId="0" fillId="0" borderId="29" xfId="0" applyNumberFormat="1" applyBorder="1" applyAlignment="1">
      <alignment vertical="top"/>
    </xf>
    <xf numFmtId="2" fontId="5" fillId="0" borderId="30" xfId="0" applyNumberFormat="1" applyFont="1" applyBorder="1" applyAlignment="1">
      <alignment vertical="top"/>
    </xf>
    <xf numFmtId="0" fontId="0" fillId="0" borderId="30" xfId="0" applyBorder="1" applyAlignment="1">
      <alignment horizontal="left" wrapText="1" indent="1"/>
    </xf>
    <xf numFmtId="0" fontId="0" fillId="0" borderId="30" xfId="0" applyBorder="1" applyAlignment="1">
      <alignment horizontal="left"/>
    </xf>
    <xf numFmtId="0" fontId="2" fillId="0" borderId="30" xfId="1" applyBorder="1"/>
    <xf numFmtId="168" fontId="0" fillId="0" borderId="30" xfId="0" applyNumberFormat="1" applyBorder="1" applyAlignment="1">
      <alignment horizontal="right"/>
    </xf>
    <xf numFmtId="0" fontId="0" fillId="0" borderId="30" xfId="0" applyBorder="1"/>
    <xf numFmtId="168" fontId="3" fillId="0" borderId="30" xfId="0" applyNumberFormat="1" applyFont="1" applyBorder="1"/>
    <xf numFmtId="0" fontId="3" fillId="0" borderId="30" xfId="0" applyNumberFormat="1" applyFont="1" applyBorder="1" applyAlignment="1">
      <alignment horizontal="center"/>
    </xf>
    <xf numFmtId="0" fontId="0" fillId="0" borderId="31" xfId="0" applyBorder="1"/>
    <xf numFmtId="168" fontId="3" fillId="0" borderId="32" xfId="0" applyNumberFormat="1" applyFont="1" applyBorder="1"/>
    <xf numFmtId="2" fontId="0" fillId="0" borderId="0" xfId="0" applyNumberFormat="1" applyAlignment="1">
      <alignment horizontal="left" vertical="top" indent="1"/>
    </xf>
    <xf numFmtId="2" fontId="2" fillId="0" borderId="0" xfId="1" applyNumberFormat="1" applyAlignment="1">
      <alignment vertical="top"/>
    </xf>
    <xf numFmtId="0" fontId="0" fillId="0" borderId="24" xfId="0" applyBorder="1" applyAlignment="1">
      <alignment horizontal="left" indent="1"/>
    </xf>
    <xf numFmtId="0" fontId="0" fillId="0" borderId="30" xfId="0" applyBorder="1" applyAlignment="1">
      <alignment horizontal="left" indent="1"/>
    </xf>
    <xf numFmtId="0" fontId="0" fillId="0" borderId="0" xfId="0" applyFill="1" applyBorder="1"/>
    <xf numFmtId="0" fontId="7" fillId="0" borderId="0" xfId="0" applyFont="1"/>
    <xf numFmtId="0" fontId="3" fillId="2" borderId="0" xfId="0" applyFont="1" applyFill="1"/>
    <xf numFmtId="168" fontId="3" fillId="2" borderId="0" xfId="0" applyNumberFormat="1" applyFont="1" applyFill="1"/>
    <xf numFmtId="0" fontId="3" fillId="0" borderId="6" xfId="0" applyFont="1" applyBorder="1"/>
    <xf numFmtId="0" fontId="7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ndymark.com/products/30-amp-snap-action-breaker" TargetMode="External"/><Relationship Id="rId18" Type="http://schemas.openxmlformats.org/officeDocument/2006/relationships/hyperlink" Target="https://www.andymark.com/products/talon-srx-speed-controller" TargetMode="External"/><Relationship Id="rId26" Type="http://schemas.openxmlformats.org/officeDocument/2006/relationships/hyperlink" Target="https://www.adafruit.com/product/460" TargetMode="External"/><Relationship Id="rId39" Type="http://schemas.openxmlformats.org/officeDocument/2006/relationships/hyperlink" Target="https://www.adafruit.com/product/3775" TargetMode="External"/><Relationship Id="rId3" Type="http://schemas.openxmlformats.org/officeDocument/2006/relationships/hyperlink" Target="https://www.andymark.com/products/power-distribution-panel" TargetMode="External"/><Relationship Id="rId21" Type="http://schemas.openxmlformats.org/officeDocument/2006/relationships/hyperlink" Target="http://www.revrobotics.com/rev-31-1462/" TargetMode="External"/><Relationship Id="rId34" Type="http://schemas.openxmlformats.org/officeDocument/2006/relationships/hyperlink" Target="http://www.ctr-electronics.com/adaptors/can-connector-5-pack.html" TargetMode="External"/><Relationship Id="rId42" Type="http://schemas.openxmlformats.org/officeDocument/2006/relationships/hyperlink" Target="https://www.vexrobotics.com/electricalwire.html" TargetMode="External"/><Relationship Id="rId47" Type="http://schemas.openxmlformats.org/officeDocument/2006/relationships/hyperlink" Target="https://www.andymark.com/products/navx-micro-navigation-sensor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https://www.andymark.com/products/am-robot-signal-light" TargetMode="External"/><Relationship Id="rId12" Type="http://schemas.openxmlformats.org/officeDocument/2006/relationships/hyperlink" Target="https://www.andymark.com/products/20-amp-snap-action-breaker" TargetMode="External"/><Relationship Id="rId17" Type="http://schemas.openxmlformats.org/officeDocument/2006/relationships/hyperlink" Target="https://www.andymark.com/products/talon-srx-speed-controller" TargetMode="External"/><Relationship Id="rId25" Type="http://schemas.openxmlformats.org/officeDocument/2006/relationships/hyperlink" Target="https://www.adafruit.com/product/737" TargetMode="External"/><Relationship Id="rId33" Type="http://schemas.openxmlformats.org/officeDocument/2006/relationships/hyperlink" Target="http://www.ctr-electronics.com/adaptors/can-connector-5-pack.html" TargetMode="External"/><Relationship Id="rId38" Type="http://schemas.openxmlformats.org/officeDocument/2006/relationships/hyperlink" Target="http://www.revrobotics.com/rev-11-1197/" TargetMode="External"/><Relationship Id="rId46" Type="http://schemas.openxmlformats.org/officeDocument/2006/relationships/hyperlink" Target="https://www.vexrobotics.com/electricalwire.html" TargetMode="External"/><Relationship Id="rId2" Type="http://schemas.openxmlformats.org/officeDocument/2006/relationships/hyperlink" Target="https://www.andymark.com/products/120-amp-breaker" TargetMode="External"/><Relationship Id="rId16" Type="http://schemas.openxmlformats.org/officeDocument/2006/relationships/hyperlink" Target="https://www.andymark.com/products/navx-mxp-robotics-navigation-sensor" TargetMode="External"/><Relationship Id="rId20" Type="http://schemas.openxmlformats.org/officeDocument/2006/relationships/hyperlink" Target="http://www.revrobotics.com/rev-11-1196/" TargetMode="External"/><Relationship Id="rId29" Type="http://schemas.openxmlformats.org/officeDocument/2006/relationships/hyperlink" Target="https://www.amazon.com/gp/product/B00FSYBKPM" TargetMode="External"/><Relationship Id="rId41" Type="http://schemas.openxmlformats.org/officeDocument/2006/relationships/hyperlink" Target="https://www.amazon.com/gp/product/B01E8OWZM4" TargetMode="External"/><Relationship Id="rId1" Type="http://schemas.openxmlformats.org/officeDocument/2006/relationships/hyperlink" Target="https://www.andymark.com/products/robot-side-red-black-power-cable" TargetMode="External"/><Relationship Id="rId6" Type="http://schemas.openxmlformats.org/officeDocument/2006/relationships/hyperlink" Target="https://www.andymark.com/products/pneumatic-control-module" TargetMode="External"/><Relationship Id="rId11" Type="http://schemas.openxmlformats.org/officeDocument/2006/relationships/hyperlink" Target="https://www.andymark.com/products/10-amp-snap-action-breaker" TargetMode="External"/><Relationship Id="rId24" Type="http://schemas.openxmlformats.org/officeDocument/2006/relationships/hyperlink" Target="https://www.andymark.com/products/victor-spx-motor-controller" TargetMode="External"/><Relationship Id="rId32" Type="http://schemas.openxmlformats.org/officeDocument/2006/relationships/hyperlink" Target="http://www.ctr-electronics.com/adaptors/can-connector-5-pack.html" TargetMode="External"/><Relationship Id="rId37" Type="http://schemas.openxmlformats.org/officeDocument/2006/relationships/hyperlink" Target="https://limelightvision.io/products/limelight-2" TargetMode="External"/><Relationship Id="rId40" Type="http://schemas.openxmlformats.org/officeDocument/2006/relationships/hyperlink" Target="https://www.adafruit.com/product/2258" TargetMode="External"/><Relationship Id="rId45" Type="http://schemas.openxmlformats.org/officeDocument/2006/relationships/hyperlink" Target="https://www.vexrobotics.com/electricalwire.html" TargetMode="External"/><Relationship Id="rId5" Type="http://schemas.openxmlformats.org/officeDocument/2006/relationships/hyperlink" Target="https://www.andymark.com/products/voltage-regulator-module" TargetMode="External"/><Relationship Id="rId15" Type="http://schemas.openxmlformats.org/officeDocument/2006/relationships/hyperlink" Target="https://www.andymark.com/products/6-gauge-red-robot-power-cable" TargetMode="External"/><Relationship Id="rId23" Type="http://schemas.openxmlformats.org/officeDocument/2006/relationships/hyperlink" Target="https://www.andymark.com/products/talon-srx-speed-controller" TargetMode="External"/><Relationship Id="rId28" Type="http://schemas.openxmlformats.org/officeDocument/2006/relationships/hyperlink" Target="https://www.amazon.com/gp/product/B002M8VBIS" TargetMode="External"/><Relationship Id="rId36" Type="http://schemas.openxmlformats.org/officeDocument/2006/relationships/hyperlink" Target="http://www.revrobotics.com/rev-31-1505/" TargetMode="External"/><Relationship Id="rId49" Type="http://schemas.openxmlformats.org/officeDocument/2006/relationships/hyperlink" Target="https://pdocs.kauailabs.com/navx-micro/installation/creating-an-enclosure/" TargetMode="External"/><Relationship Id="rId10" Type="http://schemas.openxmlformats.org/officeDocument/2006/relationships/hyperlink" Target="https://www.andymark.com/products/5-amp-snap-action-breaker" TargetMode="External"/><Relationship Id="rId19" Type="http://schemas.openxmlformats.org/officeDocument/2006/relationships/hyperlink" Target="http://www.revrobotics.com/rev-11-1105/" TargetMode="External"/><Relationship Id="rId31" Type="http://schemas.openxmlformats.org/officeDocument/2006/relationships/hyperlink" Target="http://www.ctr-electronics.com/adaptors/can-connector-5-pack.html" TargetMode="External"/><Relationship Id="rId44" Type="http://schemas.openxmlformats.org/officeDocument/2006/relationships/hyperlink" Target="https://www.vexrobotics.com/electricalwire.html" TargetMode="External"/><Relationship Id="rId4" Type="http://schemas.openxmlformats.org/officeDocument/2006/relationships/hyperlink" Target="https://www.andymark.com/products/ni-roborio" TargetMode="External"/><Relationship Id="rId9" Type="http://schemas.openxmlformats.org/officeDocument/2006/relationships/hyperlink" Target="http://www.revrobotics.com/rev-11-1210/" TargetMode="External"/><Relationship Id="rId14" Type="http://schemas.openxmlformats.org/officeDocument/2006/relationships/hyperlink" Target="https://www.andymark.com/products/40-amp-snap-action-breaker" TargetMode="External"/><Relationship Id="rId22" Type="http://schemas.openxmlformats.org/officeDocument/2006/relationships/hyperlink" Target="https://www.andymark.com/products/victor-spx-motor-controller" TargetMode="External"/><Relationship Id="rId27" Type="http://schemas.openxmlformats.org/officeDocument/2006/relationships/hyperlink" Target="https://www.thingiverse.com/thing:660244" TargetMode="External"/><Relationship Id="rId30" Type="http://schemas.openxmlformats.org/officeDocument/2006/relationships/hyperlink" Target="http://www.revrobotics.com/rev-11-1107/" TargetMode="External"/><Relationship Id="rId35" Type="http://schemas.openxmlformats.org/officeDocument/2006/relationships/hyperlink" Target="http://www.revrobotics.com/rev-11-1103/" TargetMode="External"/><Relationship Id="rId43" Type="http://schemas.openxmlformats.org/officeDocument/2006/relationships/hyperlink" Target="https://www.vexrobotics.com/electricalwire.html" TargetMode="External"/><Relationship Id="rId48" Type="http://schemas.openxmlformats.org/officeDocument/2006/relationships/hyperlink" Target="https://pdocs.kauailabs.com/navx-mxp/installation/creating-an-enclosure/" TargetMode="External"/><Relationship Id="rId8" Type="http://schemas.openxmlformats.org/officeDocument/2006/relationships/hyperlink" Target="https://www.andymark.com/products/open-mesh-om5p-ac-dual-band-1-17-gbps-access-point-rad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16DA6-CA5B-456F-86AA-550E821BC650}">
  <sheetPr>
    <pageSetUpPr fitToPage="1"/>
  </sheetPr>
  <dimension ref="A1:P105"/>
  <sheetViews>
    <sheetView tabSelected="1" topLeftCell="A64" zoomScale="85" zoomScaleNormal="85" workbookViewId="0">
      <selection activeCell="P29" sqref="P29"/>
    </sheetView>
  </sheetViews>
  <sheetFormatPr defaultRowHeight="14.25" x14ac:dyDescent="0.45"/>
  <cols>
    <col min="1" max="1" width="9.06640625" style="25"/>
    <col min="2" max="2" width="12.59765625" style="25" bestFit="1" customWidth="1"/>
    <col min="3" max="3" width="34.59765625" bestFit="1" customWidth="1"/>
    <col min="4" max="5" width="23.33203125" customWidth="1"/>
    <col min="6" max="6" width="12.46484375" style="10" customWidth="1"/>
    <col min="7" max="7" width="17.1328125" customWidth="1"/>
    <col min="8" max="8" width="13.19921875" customWidth="1"/>
    <col min="9" max="9" width="13.19921875" style="18" customWidth="1"/>
    <col min="12" max="12" width="11.796875" bestFit="1" customWidth="1"/>
    <col min="14" max="14" width="14.53125" customWidth="1"/>
    <col min="15" max="15" width="3.19921875" customWidth="1"/>
    <col min="16" max="16" width="17.796875" customWidth="1"/>
  </cols>
  <sheetData>
    <row r="1" spans="1:16" ht="14.65" thickBot="1" x14ac:dyDescent="0.5">
      <c r="B1" s="4" t="s">
        <v>88</v>
      </c>
      <c r="C1" s="4" t="s">
        <v>0</v>
      </c>
      <c r="D1" s="4" t="s">
        <v>79</v>
      </c>
      <c r="E1" s="4" t="s">
        <v>5</v>
      </c>
      <c r="F1" s="9" t="s">
        <v>7</v>
      </c>
      <c r="G1" s="5" t="s">
        <v>8</v>
      </c>
      <c r="H1" s="4" t="s">
        <v>59</v>
      </c>
      <c r="I1" s="17" t="s">
        <v>63</v>
      </c>
      <c r="J1" s="15" t="s">
        <v>60</v>
      </c>
      <c r="K1" s="15" t="s">
        <v>61</v>
      </c>
      <c r="L1" s="15" t="s">
        <v>62</v>
      </c>
      <c r="N1" s="23" t="s">
        <v>70</v>
      </c>
      <c r="P1" s="24" t="s">
        <v>71</v>
      </c>
    </row>
    <row r="2" spans="1:16" ht="18" x14ac:dyDescent="0.55000000000000004">
      <c r="A2" s="26">
        <v>1</v>
      </c>
      <c r="B2" s="27"/>
      <c r="C2" s="3" t="s">
        <v>2</v>
      </c>
    </row>
    <row r="3" spans="1:16" x14ac:dyDescent="0.45">
      <c r="A3" s="25">
        <v>1.01</v>
      </c>
      <c r="B3" s="28"/>
      <c r="C3" s="1" t="s">
        <v>3</v>
      </c>
      <c r="D3" s="12" t="s">
        <v>4</v>
      </c>
      <c r="E3" s="7" t="s">
        <v>6</v>
      </c>
      <c r="F3" s="10">
        <v>32.5</v>
      </c>
      <c r="G3">
        <v>1</v>
      </c>
      <c r="H3" s="16">
        <f>F3*G3</f>
        <v>32.5</v>
      </c>
      <c r="I3" s="19">
        <f>G3*2</f>
        <v>2</v>
      </c>
      <c r="J3" s="55">
        <v>3</v>
      </c>
      <c r="K3" s="20">
        <f>IF(I3&gt;J3,I3-J3,0)</f>
        <v>0</v>
      </c>
      <c r="L3" s="16">
        <f>K3*F3</f>
        <v>0</v>
      </c>
      <c r="N3" t="s">
        <v>127</v>
      </c>
      <c r="P3" t="s">
        <v>128</v>
      </c>
    </row>
    <row r="4" spans="1:16" x14ac:dyDescent="0.45">
      <c r="A4" s="25">
        <v>1.02</v>
      </c>
      <c r="B4" s="28"/>
      <c r="C4" s="1" t="s">
        <v>9</v>
      </c>
      <c r="D4" s="12" t="s">
        <v>4</v>
      </c>
      <c r="E4" s="7" t="s">
        <v>10</v>
      </c>
      <c r="F4" s="10">
        <v>18</v>
      </c>
      <c r="G4">
        <v>1</v>
      </c>
      <c r="H4" s="16">
        <f t="shared" ref="H4:H5" si="0">F4*G4</f>
        <v>18</v>
      </c>
      <c r="I4" s="19">
        <f t="shared" ref="I4:I5" si="1">G4*2</f>
        <v>2</v>
      </c>
      <c r="J4" s="55">
        <v>6</v>
      </c>
      <c r="K4" s="20">
        <f t="shared" ref="K4:K5" si="2">IF(I4&gt;J4,I4-J4,0)</f>
        <v>0</v>
      </c>
      <c r="L4" s="16">
        <f t="shared" ref="L4:L5" si="3">K4*F4</f>
        <v>0</v>
      </c>
      <c r="N4" t="s">
        <v>127</v>
      </c>
      <c r="P4" t="s">
        <v>128</v>
      </c>
    </row>
    <row r="5" spans="1:16" x14ac:dyDescent="0.45">
      <c r="A5" s="25">
        <v>1.03</v>
      </c>
      <c r="B5" s="28"/>
      <c r="C5" s="1" t="s">
        <v>41</v>
      </c>
      <c r="D5" s="12" t="s">
        <v>4</v>
      </c>
      <c r="E5" s="7" t="s">
        <v>42</v>
      </c>
      <c r="F5" s="10">
        <v>9</v>
      </c>
      <c r="G5">
        <v>1</v>
      </c>
      <c r="H5" s="16">
        <f t="shared" si="0"/>
        <v>9</v>
      </c>
      <c r="I5" s="19">
        <f t="shared" si="1"/>
        <v>2</v>
      </c>
      <c r="J5" s="55">
        <v>2</v>
      </c>
      <c r="K5" s="20">
        <f t="shared" si="2"/>
        <v>0</v>
      </c>
      <c r="L5" s="16">
        <f t="shared" si="3"/>
        <v>0</v>
      </c>
      <c r="N5" t="s">
        <v>127</v>
      </c>
      <c r="P5" t="s">
        <v>128</v>
      </c>
    </row>
    <row r="6" spans="1:16" x14ac:dyDescent="0.45">
      <c r="B6" s="28"/>
      <c r="C6" s="1"/>
      <c r="D6" s="1"/>
      <c r="E6" s="1"/>
      <c r="F6" s="11"/>
    </row>
    <row r="7" spans="1:16" ht="18" x14ac:dyDescent="0.55000000000000004">
      <c r="A7" s="26">
        <v>2</v>
      </c>
      <c r="B7" s="27"/>
      <c r="C7" s="3" t="s">
        <v>1</v>
      </c>
    </row>
    <row r="8" spans="1:16" x14ac:dyDescent="0.45">
      <c r="A8" s="25">
        <v>2.0099999999999998</v>
      </c>
      <c r="B8" s="28"/>
      <c r="C8" s="1" t="s">
        <v>11</v>
      </c>
      <c r="D8" s="12" t="s">
        <v>4</v>
      </c>
      <c r="E8" s="6" t="s">
        <v>12</v>
      </c>
      <c r="F8" s="10">
        <v>205</v>
      </c>
      <c r="G8">
        <v>1</v>
      </c>
      <c r="H8" s="16">
        <f t="shared" ref="H8" si="4">F8*G8</f>
        <v>205</v>
      </c>
      <c r="I8" s="19">
        <f t="shared" ref="I8" si="5">G8*2</f>
        <v>2</v>
      </c>
      <c r="J8" s="55">
        <v>2</v>
      </c>
      <c r="K8" s="20">
        <f t="shared" ref="K8:K29" si="6">IF(I8&gt;J8,I8-J8,0)</f>
        <v>0</v>
      </c>
      <c r="L8" s="16">
        <f t="shared" ref="L8" si="7">K8*F8</f>
        <v>0</v>
      </c>
      <c r="N8" t="s">
        <v>127</v>
      </c>
      <c r="P8" t="s">
        <v>128</v>
      </c>
    </row>
    <row r="9" spans="1:16" x14ac:dyDescent="0.45">
      <c r="A9" s="25">
        <v>2.02</v>
      </c>
      <c r="B9" s="28"/>
      <c r="C9" s="13" t="s">
        <v>30</v>
      </c>
      <c r="D9" s="12" t="s">
        <v>4</v>
      </c>
      <c r="E9" s="14" t="s">
        <v>35</v>
      </c>
      <c r="F9" s="10">
        <v>6</v>
      </c>
      <c r="G9" s="2"/>
      <c r="H9" s="16">
        <f t="shared" ref="H9:H14" si="8">F9*G9</f>
        <v>0</v>
      </c>
      <c r="I9" s="19">
        <f t="shared" ref="I9:I14" si="9">G9*2</f>
        <v>0</v>
      </c>
      <c r="J9" s="55">
        <v>20</v>
      </c>
      <c r="K9" s="20">
        <f t="shared" si="6"/>
        <v>0</v>
      </c>
      <c r="L9" s="16">
        <f t="shared" ref="L9:L14" si="10">K9*F9</f>
        <v>0</v>
      </c>
      <c r="N9" t="s">
        <v>132</v>
      </c>
      <c r="P9" t="s">
        <v>132</v>
      </c>
    </row>
    <row r="10" spans="1:16" x14ac:dyDescent="0.45">
      <c r="A10" s="25">
        <v>2.0299999999999998</v>
      </c>
      <c r="B10" s="28"/>
      <c r="C10" s="13" t="s">
        <v>31</v>
      </c>
      <c r="D10" s="12" t="s">
        <v>4</v>
      </c>
      <c r="E10" s="6" t="s">
        <v>36</v>
      </c>
      <c r="F10" s="10">
        <v>6</v>
      </c>
      <c r="G10" s="2"/>
      <c r="H10" s="16">
        <f t="shared" si="8"/>
        <v>0</v>
      </c>
      <c r="I10" s="19">
        <f t="shared" si="9"/>
        <v>0</v>
      </c>
      <c r="J10" s="55">
        <v>20</v>
      </c>
      <c r="K10" s="20">
        <f t="shared" si="6"/>
        <v>0</v>
      </c>
      <c r="L10" s="16">
        <f t="shared" si="10"/>
        <v>0</v>
      </c>
      <c r="N10" t="s">
        <v>132</v>
      </c>
      <c r="P10" t="s">
        <v>132</v>
      </c>
    </row>
    <row r="11" spans="1:16" x14ac:dyDescent="0.45">
      <c r="A11" s="25">
        <v>2.04</v>
      </c>
      <c r="B11" s="28"/>
      <c r="C11" s="13" t="s">
        <v>32</v>
      </c>
      <c r="D11" s="12" t="s">
        <v>4</v>
      </c>
      <c r="E11" s="6" t="s">
        <v>37</v>
      </c>
      <c r="F11" s="10">
        <v>6</v>
      </c>
      <c r="G11" s="2"/>
      <c r="H11" s="16">
        <f t="shared" si="8"/>
        <v>0</v>
      </c>
      <c r="I11" s="19">
        <f t="shared" si="9"/>
        <v>0</v>
      </c>
      <c r="J11" s="55">
        <v>20</v>
      </c>
      <c r="K11" s="20">
        <f t="shared" si="6"/>
        <v>0</v>
      </c>
      <c r="L11" s="16">
        <f t="shared" si="10"/>
        <v>0</v>
      </c>
      <c r="N11" t="s">
        <v>132</v>
      </c>
      <c r="P11" t="s">
        <v>132</v>
      </c>
    </row>
    <row r="12" spans="1:16" x14ac:dyDescent="0.45">
      <c r="A12" s="25">
        <v>2.0499999999999998</v>
      </c>
      <c r="B12" s="28"/>
      <c r="C12" s="13" t="s">
        <v>33</v>
      </c>
      <c r="D12" s="12" t="s">
        <v>4</v>
      </c>
      <c r="E12" s="6" t="s">
        <v>38</v>
      </c>
      <c r="F12" s="10">
        <v>6</v>
      </c>
      <c r="G12" s="2"/>
      <c r="H12" s="16">
        <f t="shared" si="8"/>
        <v>0</v>
      </c>
      <c r="I12" s="19">
        <f t="shared" si="9"/>
        <v>0</v>
      </c>
      <c r="J12" s="55">
        <v>20</v>
      </c>
      <c r="K12" s="20">
        <f t="shared" si="6"/>
        <v>0</v>
      </c>
      <c r="L12" s="16">
        <f t="shared" si="10"/>
        <v>0</v>
      </c>
      <c r="N12" t="s">
        <v>132</v>
      </c>
      <c r="P12" t="s">
        <v>132</v>
      </c>
    </row>
    <row r="13" spans="1:16" x14ac:dyDescent="0.45">
      <c r="A13" s="25">
        <v>2.06</v>
      </c>
      <c r="B13" s="28"/>
      <c r="C13" s="13" t="s">
        <v>34</v>
      </c>
      <c r="E13" s="6" t="s">
        <v>39</v>
      </c>
      <c r="F13" s="10">
        <v>7</v>
      </c>
      <c r="G13" s="2"/>
      <c r="H13" s="16">
        <f t="shared" si="8"/>
        <v>0</v>
      </c>
      <c r="I13" s="19">
        <f t="shared" si="9"/>
        <v>0</v>
      </c>
      <c r="J13" s="55">
        <v>20</v>
      </c>
      <c r="K13" s="20">
        <f t="shared" si="6"/>
        <v>0</v>
      </c>
      <c r="L13" s="16">
        <f t="shared" si="10"/>
        <v>0</v>
      </c>
      <c r="N13" t="s">
        <v>132</v>
      </c>
      <c r="P13" t="s">
        <v>132</v>
      </c>
    </row>
    <row r="14" spans="1:16" x14ac:dyDescent="0.45">
      <c r="A14" s="25">
        <v>2.0699999999999998</v>
      </c>
      <c r="B14" s="28"/>
      <c r="C14" s="8" t="s">
        <v>13</v>
      </c>
      <c r="D14" s="12" t="s">
        <v>4</v>
      </c>
      <c r="E14" s="6" t="s">
        <v>14</v>
      </c>
      <c r="F14" s="10">
        <v>435</v>
      </c>
      <c r="G14">
        <v>1</v>
      </c>
      <c r="H14" s="16">
        <f t="shared" si="8"/>
        <v>435</v>
      </c>
      <c r="I14" s="19">
        <f t="shared" si="9"/>
        <v>2</v>
      </c>
      <c r="J14" s="55">
        <v>2</v>
      </c>
      <c r="K14" s="20">
        <f t="shared" si="6"/>
        <v>0</v>
      </c>
      <c r="L14" s="16">
        <f t="shared" si="10"/>
        <v>0</v>
      </c>
      <c r="N14" t="s">
        <v>127</v>
      </c>
      <c r="P14" t="s">
        <v>129</v>
      </c>
    </row>
    <row r="15" spans="1:16" x14ac:dyDescent="0.45">
      <c r="A15" s="25">
        <v>2.08</v>
      </c>
      <c r="B15" s="28"/>
      <c r="C15" s="8" t="s">
        <v>72</v>
      </c>
      <c r="D15" s="52" t="s">
        <v>135</v>
      </c>
      <c r="E15" s="6" t="s">
        <v>73</v>
      </c>
      <c r="F15" s="10">
        <v>0</v>
      </c>
      <c r="G15">
        <v>1</v>
      </c>
      <c r="H15" s="16">
        <f t="shared" ref="H15" si="11">F15*G15</f>
        <v>0</v>
      </c>
      <c r="I15" s="19">
        <f t="shared" ref="I15" si="12">G15*2</f>
        <v>2</v>
      </c>
      <c r="J15" s="53">
        <v>2</v>
      </c>
      <c r="K15" s="20">
        <f t="shared" si="6"/>
        <v>0</v>
      </c>
      <c r="L15" s="16">
        <f t="shared" ref="L15" si="13">K15*F15</f>
        <v>0</v>
      </c>
      <c r="N15" t="s">
        <v>128</v>
      </c>
      <c r="P15" t="s">
        <v>128</v>
      </c>
    </row>
    <row r="16" spans="1:16" x14ac:dyDescent="0.45">
      <c r="A16" s="78">
        <v>2.1</v>
      </c>
      <c r="B16" s="79"/>
      <c r="C16" s="80" t="s">
        <v>44</v>
      </c>
      <c r="D16" s="81" t="s">
        <v>137</v>
      </c>
      <c r="E16" s="82" t="s">
        <v>45</v>
      </c>
      <c r="F16" s="83">
        <v>99</v>
      </c>
      <c r="G16" s="84">
        <v>1</v>
      </c>
      <c r="H16" s="85">
        <f t="shared" ref="H16:H23" si="14">F16*G16</f>
        <v>99</v>
      </c>
      <c r="I16" s="86">
        <f t="shared" ref="I16:I23" si="15">G16*2</f>
        <v>2</v>
      </c>
      <c r="J16" s="87">
        <v>4</v>
      </c>
      <c r="K16" s="20">
        <f t="shared" si="6"/>
        <v>0</v>
      </c>
      <c r="L16" s="88">
        <f t="shared" ref="L16:L23" si="16">K16*F16</f>
        <v>0</v>
      </c>
      <c r="N16" t="s">
        <v>127</v>
      </c>
      <c r="P16" t="s">
        <v>138</v>
      </c>
    </row>
    <row r="17" spans="1:16" x14ac:dyDescent="0.45">
      <c r="A17" s="89"/>
      <c r="B17" s="37"/>
      <c r="C17" s="90" t="s">
        <v>133</v>
      </c>
      <c r="D17" s="52" t="s">
        <v>135</v>
      </c>
      <c r="E17" s="91" t="s">
        <v>136</v>
      </c>
      <c r="F17" s="40">
        <v>0</v>
      </c>
      <c r="G17" s="110">
        <v>1</v>
      </c>
      <c r="H17" s="92">
        <f t="shared" si="14"/>
        <v>0</v>
      </c>
      <c r="I17" s="93">
        <f t="shared" si="15"/>
        <v>2</v>
      </c>
      <c r="J17" s="54">
        <v>2</v>
      </c>
      <c r="K17" s="20">
        <f t="shared" si="6"/>
        <v>0</v>
      </c>
      <c r="L17" s="94">
        <f t="shared" si="16"/>
        <v>0</v>
      </c>
      <c r="N17" t="s">
        <v>138</v>
      </c>
      <c r="P17" t="s">
        <v>138</v>
      </c>
    </row>
    <row r="18" spans="1:16" x14ac:dyDescent="0.45">
      <c r="A18" s="89">
        <v>2.11</v>
      </c>
      <c r="B18" s="37"/>
      <c r="C18" s="90" t="s">
        <v>130</v>
      </c>
      <c r="D18" s="81" t="s">
        <v>137</v>
      </c>
      <c r="E18" s="91" t="s">
        <v>131</v>
      </c>
      <c r="F18" s="40">
        <v>79</v>
      </c>
      <c r="G18" s="110">
        <v>1</v>
      </c>
      <c r="H18" s="92">
        <f t="shared" si="14"/>
        <v>79</v>
      </c>
      <c r="I18" s="93">
        <f t="shared" si="15"/>
        <v>2</v>
      </c>
      <c r="J18" s="55">
        <v>1</v>
      </c>
      <c r="K18" s="20">
        <f t="shared" si="6"/>
        <v>1</v>
      </c>
      <c r="L18" s="94">
        <f t="shared" si="16"/>
        <v>79</v>
      </c>
      <c r="N18" t="s">
        <v>138</v>
      </c>
      <c r="O18" s="111"/>
      <c r="P18" s="111" t="s">
        <v>139</v>
      </c>
    </row>
    <row r="19" spans="1:16" x14ac:dyDescent="0.45">
      <c r="A19" s="89"/>
      <c r="B19" s="37"/>
      <c r="C19" s="90" t="s">
        <v>134</v>
      </c>
      <c r="D19" s="52" t="s">
        <v>135</v>
      </c>
      <c r="E19" s="91" t="s">
        <v>136</v>
      </c>
      <c r="F19" s="40">
        <v>0</v>
      </c>
      <c r="G19" s="110">
        <v>1</v>
      </c>
      <c r="H19" s="92">
        <f t="shared" si="14"/>
        <v>0</v>
      </c>
      <c r="I19" s="93">
        <f t="shared" si="15"/>
        <v>2</v>
      </c>
      <c r="J19" s="53">
        <v>1</v>
      </c>
      <c r="K19" s="20">
        <f t="shared" si="6"/>
        <v>1</v>
      </c>
      <c r="L19" s="94">
        <f t="shared" si="16"/>
        <v>0</v>
      </c>
      <c r="N19" t="s">
        <v>138</v>
      </c>
      <c r="P19" t="s">
        <v>140</v>
      </c>
    </row>
    <row r="20" spans="1:16" x14ac:dyDescent="0.45">
      <c r="A20" s="95">
        <v>2.12</v>
      </c>
      <c r="B20" s="96"/>
      <c r="C20" s="97" t="s">
        <v>98</v>
      </c>
      <c r="D20" s="98" t="s">
        <v>24</v>
      </c>
      <c r="E20" s="99" t="s">
        <v>99</v>
      </c>
      <c r="F20" s="100">
        <v>5</v>
      </c>
      <c r="G20" s="101">
        <v>1</v>
      </c>
      <c r="H20" s="102">
        <f t="shared" ref="H20" si="17">F20*G20</f>
        <v>5</v>
      </c>
      <c r="I20" s="103">
        <f t="shared" ref="I20" si="18">G20*2</f>
        <v>2</v>
      </c>
      <c r="J20" s="104"/>
      <c r="K20" s="20">
        <f t="shared" si="6"/>
        <v>2</v>
      </c>
      <c r="L20" s="105">
        <f t="shared" ref="L20" si="19">K20*F20</f>
        <v>10</v>
      </c>
      <c r="N20" s="115" t="s">
        <v>145</v>
      </c>
      <c r="O20" s="115"/>
      <c r="P20" s="115" t="s">
        <v>145</v>
      </c>
    </row>
    <row r="21" spans="1:16" x14ac:dyDescent="0.45">
      <c r="A21" s="25">
        <v>2.13</v>
      </c>
      <c r="B21" s="28"/>
      <c r="C21" s="1" t="s">
        <v>15</v>
      </c>
      <c r="D21" s="12" t="s">
        <v>4</v>
      </c>
      <c r="E21" s="6" t="s">
        <v>16</v>
      </c>
      <c r="F21" s="10">
        <v>46</v>
      </c>
      <c r="G21">
        <v>1</v>
      </c>
      <c r="H21" s="16">
        <f t="shared" si="14"/>
        <v>46</v>
      </c>
      <c r="I21" s="19">
        <f t="shared" si="15"/>
        <v>2</v>
      </c>
      <c r="J21" s="54">
        <v>5</v>
      </c>
      <c r="K21" s="20">
        <f t="shared" si="6"/>
        <v>0</v>
      </c>
      <c r="L21" s="16">
        <f t="shared" si="16"/>
        <v>0</v>
      </c>
      <c r="N21" t="s">
        <v>127</v>
      </c>
      <c r="P21" t="s">
        <v>128</v>
      </c>
    </row>
    <row r="22" spans="1:16" x14ac:dyDescent="0.45">
      <c r="A22" s="25">
        <v>2.14</v>
      </c>
      <c r="B22" s="28"/>
      <c r="C22" s="1" t="s">
        <v>17</v>
      </c>
      <c r="D22" s="12" t="s">
        <v>4</v>
      </c>
      <c r="E22" s="6" t="s">
        <v>18</v>
      </c>
      <c r="F22" s="10">
        <v>90</v>
      </c>
      <c r="G22">
        <v>1</v>
      </c>
      <c r="H22" s="16">
        <f t="shared" si="14"/>
        <v>90</v>
      </c>
      <c r="I22" s="19">
        <f t="shared" si="15"/>
        <v>2</v>
      </c>
      <c r="J22" s="55">
        <v>3</v>
      </c>
      <c r="K22" s="20">
        <f t="shared" si="6"/>
        <v>0</v>
      </c>
      <c r="L22" s="16">
        <f t="shared" si="16"/>
        <v>0</v>
      </c>
      <c r="N22" t="s">
        <v>127</v>
      </c>
      <c r="P22" t="s">
        <v>128</v>
      </c>
    </row>
    <row r="23" spans="1:16" x14ac:dyDescent="0.45">
      <c r="A23" s="25">
        <v>2.15</v>
      </c>
      <c r="B23" s="28"/>
      <c r="C23" s="1" t="s">
        <v>19</v>
      </c>
      <c r="D23" s="12" t="s">
        <v>4</v>
      </c>
      <c r="E23" s="6" t="s">
        <v>20</v>
      </c>
      <c r="F23" s="10">
        <v>52</v>
      </c>
      <c r="G23">
        <v>1</v>
      </c>
      <c r="H23" s="16">
        <f t="shared" si="14"/>
        <v>52</v>
      </c>
      <c r="I23" s="19">
        <f t="shared" si="15"/>
        <v>2</v>
      </c>
      <c r="J23" s="55">
        <v>2</v>
      </c>
      <c r="K23" s="20">
        <f t="shared" si="6"/>
        <v>0</v>
      </c>
      <c r="L23" s="16">
        <f t="shared" si="16"/>
        <v>0</v>
      </c>
      <c r="N23" t="s">
        <v>127</v>
      </c>
      <c r="P23" t="s">
        <v>128</v>
      </c>
    </row>
    <row r="24" spans="1:16" ht="42.75" x14ac:dyDescent="0.45">
      <c r="A24" s="25">
        <v>2.16</v>
      </c>
      <c r="B24" s="28"/>
      <c r="C24" s="8" t="s">
        <v>21</v>
      </c>
      <c r="D24" s="12" t="s">
        <v>4</v>
      </c>
      <c r="E24" s="6" t="s">
        <v>22</v>
      </c>
      <c r="F24" s="10">
        <v>135</v>
      </c>
      <c r="G24">
        <v>1</v>
      </c>
      <c r="H24" s="16">
        <f t="shared" ref="H24:H29" si="20">F24*G24</f>
        <v>135</v>
      </c>
      <c r="I24" s="19">
        <f t="shared" ref="I24:I29" si="21">G24*2</f>
        <v>2</v>
      </c>
      <c r="J24" s="55">
        <v>2</v>
      </c>
      <c r="K24" s="20">
        <f t="shared" si="6"/>
        <v>0</v>
      </c>
      <c r="L24" s="16">
        <f t="shared" ref="L24:L29" si="22">K24*F24</f>
        <v>0</v>
      </c>
      <c r="N24" t="s">
        <v>127</v>
      </c>
      <c r="P24" t="s">
        <v>128</v>
      </c>
    </row>
    <row r="25" spans="1:16" x14ac:dyDescent="0.45">
      <c r="A25" s="25">
        <v>2.17</v>
      </c>
      <c r="B25" s="28"/>
      <c r="C25" s="1" t="s">
        <v>23</v>
      </c>
      <c r="D25" s="12" t="s">
        <v>24</v>
      </c>
      <c r="E25" s="6" t="s">
        <v>25</v>
      </c>
      <c r="F25" s="10">
        <v>10</v>
      </c>
      <c r="G25">
        <v>1</v>
      </c>
      <c r="H25" s="16">
        <f t="shared" si="20"/>
        <v>10</v>
      </c>
      <c r="I25" s="19">
        <f t="shared" si="21"/>
        <v>2</v>
      </c>
      <c r="J25" s="55">
        <v>2</v>
      </c>
      <c r="K25" s="20">
        <f t="shared" si="6"/>
        <v>0</v>
      </c>
      <c r="L25" s="16">
        <f t="shared" si="22"/>
        <v>0</v>
      </c>
      <c r="N25" t="s">
        <v>127</v>
      </c>
      <c r="P25" t="s">
        <v>128</v>
      </c>
    </row>
    <row r="26" spans="1:16" x14ac:dyDescent="0.45">
      <c r="A26" s="25">
        <v>2.1800000000000002</v>
      </c>
      <c r="B26" s="28"/>
      <c r="C26" s="1" t="s">
        <v>43</v>
      </c>
      <c r="D26" s="12" t="s">
        <v>40</v>
      </c>
      <c r="E26" s="12" t="s">
        <v>40</v>
      </c>
      <c r="F26" s="12"/>
      <c r="G26">
        <v>1</v>
      </c>
      <c r="H26" s="16">
        <f t="shared" si="20"/>
        <v>0</v>
      </c>
      <c r="I26" s="19">
        <f t="shared" si="21"/>
        <v>2</v>
      </c>
      <c r="J26" s="55"/>
      <c r="K26" s="20">
        <f t="shared" si="6"/>
        <v>2</v>
      </c>
      <c r="L26" s="16">
        <f t="shared" si="22"/>
        <v>0</v>
      </c>
    </row>
    <row r="27" spans="1:16" x14ac:dyDescent="0.45">
      <c r="A27" s="25">
        <v>2.19</v>
      </c>
      <c r="B27" s="28"/>
      <c r="C27" s="1" t="s">
        <v>67</v>
      </c>
      <c r="D27" s="12" t="s">
        <v>65</v>
      </c>
      <c r="E27" s="6" t="s">
        <v>68</v>
      </c>
      <c r="F27" s="10">
        <v>7.95</v>
      </c>
      <c r="G27">
        <v>1</v>
      </c>
      <c r="H27" s="16">
        <f t="shared" si="20"/>
        <v>7.95</v>
      </c>
      <c r="I27" s="18">
        <f t="shared" si="21"/>
        <v>2</v>
      </c>
      <c r="J27" s="53"/>
      <c r="K27" s="20">
        <f t="shared" si="6"/>
        <v>2</v>
      </c>
      <c r="L27" s="16">
        <f t="shared" si="22"/>
        <v>15.9</v>
      </c>
      <c r="N27" t="s">
        <v>127</v>
      </c>
      <c r="P27" t="s">
        <v>128</v>
      </c>
    </row>
    <row r="28" spans="1:16" ht="28.5" x14ac:dyDescent="0.45">
      <c r="A28" s="56" t="s">
        <v>100</v>
      </c>
      <c r="B28" s="57"/>
      <c r="C28" s="58" t="s">
        <v>75</v>
      </c>
      <c r="D28" s="59" t="s">
        <v>74</v>
      </c>
      <c r="E28" s="60" t="s">
        <v>78</v>
      </c>
      <c r="F28" s="61">
        <v>7.34</v>
      </c>
      <c r="G28" s="62">
        <v>1</v>
      </c>
      <c r="H28" s="63">
        <f t="shared" si="20"/>
        <v>7.34</v>
      </c>
      <c r="I28" s="64">
        <f t="shared" si="21"/>
        <v>2</v>
      </c>
      <c r="J28" s="65">
        <v>1</v>
      </c>
      <c r="K28" s="20">
        <f t="shared" si="6"/>
        <v>1</v>
      </c>
      <c r="L28" s="66">
        <f t="shared" si="22"/>
        <v>7.34</v>
      </c>
      <c r="N28" t="s">
        <v>138</v>
      </c>
      <c r="P28" s="111" t="s">
        <v>139</v>
      </c>
    </row>
    <row r="29" spans="1:16" ht="57" x14ac:dyDescent="0.45">
      <c r="A29" s="67" t="s">
        <v>101</v>
      </c>
      <c r="B29" s="68"/>
      <c r="C29" s="69" t="s">
        <v>76</v>
      </c>
      <c r="D29" s="70" t="s">
        <v>74</v>
      </c>
      <c r="E29" s="71" t="s">
        <v>77</v>
      </c>
      <c r="F29" s="72">
        <v>7.02</v>
      </c>
      <c r="G29" s="73">
        <v>1</v>
      </c>
      <c r="H29" s="74">
        <f t="shared" si="20"/>
        <v>7.02</v>
      </c>
      <c r="I29" s="75">
        <f t="shared" si="21"/>
        <v>2</v>
      </c>
      <c r="J29" s="76">
        <v>1</v>
      </c>
      <c r="K29" s="20">
        <f t="shared" si="6"/>
        <v>1</v>
      </c>
      <c r="L29" s="77">
        <f t="shared" si="22"/>
        <v>7.02</v>
      </c>
      <c r="N29" t="s">
        <v>138</v>
      </c>
      <c r="P29" s="111" t="s">
        <v>139</v>
      </c>
    </row>
    <row r="30" spans="1:16" x14ac:dyDescent="0.45">
      <c r="B30" s="28"/>
    </row>
    <row r="31" spans="1:16" ht="18" x14ac:dyDescent="0.55000000000000004">
      <c r="A31" s="26">
        <v>3</v>
      </c>
      <c r="B31" s="27"/>
      <c r="C31" s="3" t="s">
        <v>26</v>
      </c>
    </row>
    <row r="32" spans="1:16" x14ac:dyDescent="0.45">
      <c r="A32" s="25">
        <v>3.01</v>
      </c>
      <c r="B32" s="28" t="s">
        <v>84</v>
      </c>
      <c r="C32" s="1" t="s">
        <v>46</v>
      </c>
      <c r="D32" t="s">
        <v>47</v>
      </c>
      <c r="E32" s="6" t="s">
        <v>48</v>
      </c>
      <c r="F32" s="10">
        <v>90</v>
      </c>
      <c r="G32">
        <v>4</v>
      </c>
      <c r="H32" s="16">
        <f t="shared" ref="H32" si="23">F32*G32</f>
        <v>360</v>
      </c>
      <c r="I32" s="19">
        <f t="shared" ref="I32" si="24">G32*2</f>
        <v>8</v>
      </c>
      <c r="J32" s="112"/>
      <c r="K32" s="112"/>
      <c r="L32" s="113"/>
      <c r="N32" t="s">
        <v>138</v>
      </c>
      <c r="P32" t="s">
        <v>138</v>
      </c>
    </row>
    <row r="33" spans="1:16" x14ac:dyDescent="0.45">
      <c r="A33" s="25">
        <v>3.02</v>
      </c>
      <c r="B33" s="28" t="s">
        <v>86</v>
      </c>
      <c r="C33" s="1" t="s">
        <v>86</v>
      </c>
      <c r="D33" t="s">
        <v>93</v>
      </c>
      <c r="E33" s="6" t="s">
        <v>94</v>
      </c>
      <c r="F33" s="10">
        <f>19.99/5</f>
        <v>3.9979999999999998</v>
      </c>
      <c r="G33">
        <f>G32+1</f>
        <v>5</v>
      </c>
      <c r="H33" s="16">
        <f t="shared" ref="H33" si="25">F33*G33</f>
        <v>19.989999999999998</v>
      </c>
      <c r="I33" s="19">
        <f t="shared" ref="I33" si="26">G33*2</f>
        <v>10</v>
      </c>
      <c r="J33" s="112"/>
      <c r="K33" s="112"/>
      <c r="L33" s="113"/>
    </row>
    <row r="34" spans="1:16" x14ac:dyDescent="0.45">
      <c r="A34" s="25">
        <v>3.03</v>
      </c>
      <c r="B34" s="28"/>
      <c r="C34" s="1" t="s">
        <v>49</v>
      </c>
      <c r="E34" t="s">
        <v>40</v>
      </c>
      <c r="G34">
        <v>2</v>
      </c>
      <c r="H34" s="16">
        <f t="shared" ref="H34" si="27">F34*G34</f>
        <v>0</v>
      </c>
      <c r="I34" s="19">
        <f t="shared" ref="I34" si="28">G34*2</f>
        <v>4</v>
      </c>
      <c r="J34" s="55"/>
      <c r="K34" s="20">
        <f t="shared" ref="K34" si="29">IF(I34&gt;J34,I34-J34,0)</f>
        <v>4</v>
      </c>
      <c r="L34" s="16">
        <f t="shared" ref="L34" si="30">K34*F34</f>
        <v>0</v>
      </c>
    </row>
    <row r="35" spans="1:16" x14ac:dyDescent="0.45">
      <c r="B35" s="28"/>
    </row>
    <row r="36" spans="1:16" ht="18" x14ac:dyDescent="0.55000000000000004">
      <c r="A36" s="26">
        <v>4</v>
      </c>
      <c r="B36" s="27"/>
      <c r="C36" s="3" t="s">
        <v>27</v>
      </c>
    </row>
    <row r="37" spans="1:16" x14ac:dyDescent="0.45">
      <c r="A37" s="25">
        <v>3.01</v>
      </c>
      <c r="B37" s="28" t="s">
        <v>84</v>
      </c>
      <c r="C37" s="1" t="s">
        <v>46</v>
      </c>
      <c r="D37" t="s">
        <v>47</v>
      </c>
      <c r="E37" s="6" t="s">
        <v>48</v>
      </c>
      <c r="F37" s="10">
        <v>90</v>
      </c>
      <c r="G37">
        <v>2</v>
      </c>
      <c r="H37" s="16">
        <f t="shared" ref="H37:H38" si="31">F37*G37</f>
        <v>180</v>
      </c>
      <c r="I37" s="19">
        <f t="shared" ref="I37:I38" si="32">G37*2</f>
        <v>4</v>
      </c>
      <c r="J37" s="112"/>
      <c r="K37" s="112"/>
      <c r="L37" s="113"/>
      <c r="N37" t="s">
        <v>138</v>
      </c>
      <c r="P37" t="s">
        <v>138</v>
      </c>
    </row>
    <row r="38" spans="1:16" x14ac:dyDescent="0.45">
      <c r="A38" s="25">
        <v>3.02</v>
      </c>
      <c r="B38" s="28" t="s">
        <v>86</v>
      </c>
      <c r="C38" s="1" t="s">
        <v>86</v>
      </c>
      <c r="D38" t="s">
        <v>93</v>
      </c>
      <c r="E38" s="6" t="s">
        <v>94</v>
      </c>
      <c r="F38" s="10">
        <f>19.99/5</f>
        <v>3.9979999999999998</v>
      </c>
      <c r="G38">
        <f>G37+1</f>
        <v>3</v>
      </c>
      <c r="H38" s="16">
        <f t="shared" si="31"/>
        <v>11.994</v>
      </c>
      <c r="I38" s="19">
        <f t="shared" si="32"/>
        <v>6</v>
      </c>
      <c r="J38" s="112"/>
      <c r="K38" s="112"/>
      <c r="L38" s="113"/>
    </row>
    <row r="39" spans="1:16" x14ac:dyDescent="0.45">
      <c r="A39" s="25">
        <v>3.03</v>
      </c>
      <c r="B39" s="28"/>
      <c r="C39" s="1" t="s">
        <v>49</v>
      </c>
      <c r="E39" t="s">
        <v>40</v>
      </c>
      <c r="G39">
        <v>1</v>
      </c>
      <c r="H39" s="16">
        <f t="shared" ref="H39:H40" si="33">F39*G39</f>
        <v>0</v>
      </c>
      <c r="I39" s="19">
        <f t="shared" ref="I39:I40" si="34">G39*2</f>
        <v>2</v>
      </c>
      <c r="J39" s="55"/>
      <c r="K39" s="20">
        <f t="shared" ref="K39:K41" si="35">IF(I39&gt;J39,I39-J39,0)</f>
        <v>2</v>
      </c>
      <c r="L39" s="16">
        <f t="shared" ref="L39:L40" si="36">K39*F39</f>
        <v>0</v>
      </c>
    </row>
    <row r="40" spans="1:16" x14ac:dyDescent="0.45">
      <c r="A40" s="25">
        <v>3.04</v>
      </c>
      <c r="B40" s="28"/>
      <c r="C40" s="1" t="s">
        <v>54</v>
      </c>
      <c r="D40" s="12" t="s">
        <v>24</v>
      </c>
      <c r="E40" s="6" t="s">
        <v>55</v>
      </c>
      <c r="F40" s="10">
        <v>10</v>
      </c>
      <c r="G40">
        <v>2</v>
      </c>
      <c r="H40" s="16">
        <f t="shared" si="33"/>
        <v>20</v>
      </c>
      <c r="I40" s="19">
        <f t="shared" si="34"/>
        <v>4</v>
      </c>
      <c r="J40" s="55">
        <v>2</v>
      </c>
      <c r="K40" s="20">
        <f t="shared" si="35"/>
        <v>2</v>
      </c>
      <c r="L40" s="16">
        <f t="shared" si="36"/>
        <v>20</v>
      </c>
      <c r="N40" t="s">
        <v>128</v>
      </c>
      <c r="P40" s="115" t="s">
        <v>145</v>
      </c>
    </row>
    <row r="41" spans="1:16" x14ac:dyDescent="0.45">
      <c r="A41" s="25">
        <v>3.05</v>
      </c>
      <c r="B41" s="28"/>
      <c r="C41" s="1" t="s">
        <v>64</v>
      </c>
      <c r="D41" s="12" t="s">
        <v>65</v>
      </c>
      <c r="E41" s="6" t="s">
        <v>66</v>
      </c>
      <c r="F41" s="10">
        <v>1.95</v>
      </c>
      <c r="G41">
        <v>2</v>
      </c>
      <c r="H41" s="16">
        <f t="shared" ref="H41:H42" si="37">F41*G41</f>
        <v>3.9</v>
      </c>
      <c r="I41" s="19">
        <f t="shared" ref="I41:I42" si="38">G41*2</f>
        <v>4</v>
      </c>
      <c r="J41" s="55">
        <v>10</v>
      </c>
      <c r="K41" s="20">
        <f t="shared" si="35"/>
        <v>0</v>
      </c>
      <c r="L41" s="16">
        <f t="shared" ref="L41" si="39">K41*F41</f>
        <v>0</v>
      </c>
      <c r="N41" s="115" t="s">
        <v>145</v>
      </c>
      <c r="P41" s="115" t="s">
        <v>145</v>
      </c>
    </row>
    <row r="42" spans="1:16" x14ac:dyDescent="0.45">
      <c r="A42" s="25">
        <v>3.04</v>
      </c>
      <c r="B42" s="28" t="s">
        <v>87</v>
      </c>
      <c r="C42" s="1" t="s">
        <v>142</v>
      </c>
      <c r="D42" t="s">
        <v>47</v>
      </c>
      <c r="E42" s="6" t="s">
        <v>143</v>
      </c>
      <c r="F42" s="10">
        <v>18</v>
      </c>
      <c r="G42">
        <v>1</v>
      </c>
      <c r="H42" s="16">
        <f t="shared" si="37"/>
        <v>18</v>
      </c>
      <c r="I42" s="19">
        <f t="shared" si="38"/>
        <v>2</v>
      </c>
      <c r="J42" s="112"/>
      <c r="K42" s="112"/>
      <c r="L42" s="113"/>
      <c r="N42" t="s">
        <v>138</v>
      </c>
      <c r="P42" t="s">
        <v>138</v>
      </c>
    </row>
    <row r="43" spans="1:16" x14ac:dyDescent="0.45">
      <c r="B43" s="28"/>
      <c r="C43" s="1"/>
      <c r="D43" s="12"/>
      <c r="E43" s="6"/>
      <c r="H43" s="16"/>
      <c r="I43" s="19"/>
      <c r="K43" s="20"/>
      <c r="L43" s="16"/>
    </row>
    <row r="44" spans="1:16" x14ac:dyDescent="0.45">
      <c r="B44" s="28"/>
    </row>
    <row r="45" spans="1:16" ht="18" x14ac:dyDescent="0.55000000000000004">
      <c r="A45" s="26">
        <v>5</v>
      </c>
      <c r="B45" s="27"/>
      <c r="C45" s="3" t="s">
        <v>28</v>
      </c>
    </row>
    <row r="46" spans="1:16" x14ac:dyDescent="0.45">
      <c r="A46" s="25">
        <v>4.01</v>
      </c>
      <c r="B46" s="28" t="s">
        <v>85</v>
      </c>
      <c r="C46" s="1" t="s">
        <v>56</v>
      </c>
      <c r="D46" t="s">
        <v>47</v>
      </c>
      <c r="E46" s="6" t="s">
        <v>57</v>
      </c>
      <c r="F46" s="10">
        <v>50</v>
      </c>
      <c r="G46">
        <v>1</v>
      </c>
      <c r="H46" s="16">
        <f t="shared" ref="H46:H47" si="40">F46*G46</f>
        <v>50</v>
      </c>
      <c r="I46" s="19">
        <f t="shared" ref="I46:I47" si="41">G46*2</f>
        <v>2</v>
      </c>
      <c r="J46" s="112"/>
      <c r="K46" s="112"/>
      <c r="L46" s="113"/>
      <c r="N46" t="s">
        <v>138</v>
      </c>
      <c r="P46" t="s">
        <v>138</v>
      </c>
    </row>
    <row r="47" spans="1:16" x14ac:dyDescent="0.45">
      <c r="A47" s="25">
        <v>4.0199999999999996</v>
      </c>
      <c r="B47" s="28" t="s">
        <v>86</v>
      </c>
      <c r="C47" s="1" t="s">
        <v>86</v>
      </c>
      <c r="D47" t="s">
        <v>93</v>
      </c>
      <c r="E47" s="6" t="s">
        <v>94</v>
      </c>
      <c r="F47" s="10">
        <f>19.99/5</f>
        <v>3.9979999999999998</v>
      </c>
      <c r="G47">
        <f>G46+1</f>
        <v>2</v>
      </c>
      <c r="H47" s="16">
        <f t="shared" si="40"/>
        <v>7.9959999999999996</v>
      </c>
      <c r="I47" s="19">
        <f t="shared" si="41"/>
        <v>4</v>
      </c>
      <c r="J47" s="112"/>
      <c r="K47" s="112"/>
      <c r="L47" s="113"/>
    </row>
    <row r="48" spans="1:16" x14ac:dyDescent="0.45">
      <c r="B48" s="28"/>
    </row>
    <row r="49" spans="1:16" ht="18" x14ac:dyDescent="0.55000000000000004">
      <c r="A49" s="26">
        <v>6</v>
      </c>
      <c r="B49" s="27"/>
      <c r="C49" s="3" t="s">
        <v>29</v>
      </c>
    </row>
    <row r="50" spans="1:16" x14ac:dyDescent="0.45">
      <c r="B50" s="28"/>
    </row>
    <row r="51" spans="1:16" x14ac:dyDescent="0.45">
      <c r="B51" s="28"/>
      <c r="G51">
        <v>1</v>
      </c>
      <c r="H51">
        <f t="shared" ref="H51" si="42">G51*2</f>
        <v>2</v>
      </c>
    </row>
    <row r="52" spans="1:16" ht="18" x14ac:dyDescent="0.55000000000000004">
      <c r="A52" s="26">
        <v>7</v>
      </c>
      <c r="B52" s="27"/>
      <c r="C52" s="3" t="s">
        <v>58</v>
      </c>
    </row>
    <row r="53" spans="1:16" x14ac:dyDescent="0.45">
      <c r="A53" s="25">
        <v>7.01</v>
      </c>
      <c r="B53" s="28" t="s">
        <v>84</v>
      </c>
      <c r="C53" s="1" t="s">
        <v>46</v>
      </c>
      <c r="D53" t="s">
        <v>47</v>
      </c>
      <c r="E53" s="6" t="s">
        <v>48</v>
      </c>
      <c r="F53" s="10">
        <v>90</v>
      </c>
      <c r="G53">
        <v>1</v>
      </c>
      <c r="H53" s="16">
        <f t="shared" ref="H53" si="43">F53*G53</f>
        <v>90</v>
      </c>
      <c r="I53" s="19">
        <f t="shared" ref="I53" si="44">G53*2</f>
        <v>2</v>
      </c>
      <c r="J53" s="112"/>
      <c r="K53" s="112"/>
      <c r="L53" s="113"/>
      <c r="N53" t="s">
        <v>138</v>
      </c>
      <c r="P53" t="s">
        <v>138</v>
      </c>
    </row>
    <row r="54" spans="1:16" x14ac:dyDescent="0.45">
      <c r="A54" s="25">
        <v>7.02</v>
      </c>
      <c r="B54" s="28"/>
      <c r="C54" s="1" t="s">
        <v>49</v>
      </c>
      <c r="E54" t="s">
        <v>40</v>
      </c>
      <c r="G54">
        <v>1</v>
      </c>
      <c r="H54" s="16">
        <f t="shared" ref="H54:H56" si="45">F54*G54</f>
        <v>0</v>
      </c>
      <c r="I54" s="19">
        <f t="shared" ref="I54:I56" si="46">G54*2</f>
        <v>2</v>
      </c>
      <c r="J54" s="55"/>
      <c r="K54" s="20">
        <f t="shared" ref="K54" si="47">IF(I54&gt;J54,I54-J54,0)</f>
        <v>2</v>
      </c>
      <c r="L54" s="16">
        <f t="shared" ref="L54" si="48">K54*F54</f>
        <v>0</v>
      </c>
    </row>
    <row r="55" spans="1:16" x14ac:dyDescent="0.45">
      <c r="A55" s="25">
        <v>7.03</v>
      </c>
      <c r="B55" s="28" t="s">
        <v>85</v>
      </c>
      <c r="C55" s="1" t="s">
        <v>56</v>
      </c>
      <c r="D55" t="s">
        <v>47</v>
      </c>
      <c r="E55" s="6" t="s">
        <v>57</v>
      </c>
      <c r="F55" s="10">
        <v>50</v>
      </c>
      <c r="G55">
        <v>1</v>
      </c>
      <c r="H55" s="16">
        <f t="shared" si="45"/>
        <v>50</v>
      </c>
      <c r="I55" s="19">
        <f t="shared" si="46"/>
        <v>2</v>
      </c>
      <c r="J55" s="112"/>
      <c r="K55" s="112"/>
      <c r="L55" s="113"/>
      <c r="N55" t="s">
        <v>138</v>
      </c>
      <c r="P55" t="s">
        <v>138</v>
      </c>
    </row>
    <row r="56" spans="1:16" x14ac:dyDescent="0.45">
      <c r="A56" s="25">
        <v>7.04</v>
      </c>
      <c r="B56" s="28" t="s">
        <v>86</v>
      </c>
      <c r="C56" s="1" t="s">
        <v>86</v>
      </c>
      <c r="D56" t="s">
        <v>93</v>
      </c>
      <c r="E56" s="6" t="s">
        <v>94</v>
      </c>
      <c r="F56" s="10">
        <f>19.99/5</f>
        <v>3.9979999999999998</v>
      </c>
      <c r="G56">
        <f>G53+G55+1</f>
        <v>3</v>
      </c>
      <c r="H56" s="16">
        <f t="shared" si="45"/>
        <v>11.994</v>
      </c>
      <c r="I56" s="19">
        <f t="shared" si="46"/>
        <v>6</v>
      </c>
      <c r="J56" s="112"/>
      <c r="K56" s="112"/>
      <c r="L56" s="113"/>
    </row>
    <row r="57" spans="1:16" x14ac:dyDescent="0.45">
      <c r="B57" s="28"/>
      <c r="C57" s="1"/>
    </row>
    <row r="58" spans="1:16" ht="18" x14ac:dyDescent="0.55000000000000004">
      <c r="A58" s="26">
        <v>8</v>
      </c>
      <c r="B58" s="27"/>
      <c r="C58" s="3" t="s">
        <v>80</v>
      </c>
    </row>
    <row r="59" spans="1:16" x14ac:dyDescent="0.45">
      <c r="A59" s="25">
        <v>8.01</v>
      </c>
      <c r="B59" s="28"/>
      <c r="C59" s="1" t="s">
        <v>81</v>
      </c>
      <c r="D59" t="s">
        <v>24</v>
      </c>
      <c r="E59" s="6" t="s">
        <v>82</v>
      </c>
      <c r="F59" s="10">
        <v>30</v>
      </c>
      <c r="G59">
        <v>1</v>
      </c>
      <c r="H59" s="16">
        <f t="shared" ref="H59" si="49">F59*G59</f>
        <v>30</v>
      </c>
      <c r="I59" s="19">
        <f t="shared" ref="I59" si="50">G59*2</f>
        <v>2</v>
      </c>
      <c r="J59" s="55">
        <v>2</v>
      </c>
      <c r="K59" s="20">
        <f t="shared" ref="K59" si="51">IF(I59&gt;J59,I59-J59,0)</f>
        <v>0</v>
      </c>
      <c r="L59" s="16">
        <f t="shared" ref="L59" si="52">K59*F59</f>
        <v>0</v>
      </c>
      <c r="N59" t="s">
        <v>128</v>
      </c>
      <c r="P59" t="s">
        <v>128</v>
      </c>
    </row>
    <row r="60" spans="1:16" x14ac:dyDescent="0.45">
      <c r="B60" s="28"/>
      <c r="C60" s="1"/>
      <c r="E60" s="6"/>
      <c r="H60" s="16"/>
      <c r="I60" s="19"/>
      <c r="K60" s="20"/>
      <c r="L60" s="16"/>
    </row>
    <row r="61" spans="1:16" x14ac:dyDescent="0.45">
      <c r="B61" s="28"/>
      <c r="C61" s="1"/>
      <c r="E61" s="6"/>
      <c r="H61" s="16"/>
      <c r="I61" s="19"/>
      <c r="K61" s="20"/>
      <c r="L61" s="16"/>
    </row>
    <row r="62" spans="1:16" ht="18" x14ac:dyDescent="0.55000000000000004">
      <c r="A62" s="26">
        <v>9</v>
      </c>
      <c r="B62" s="27"/>
      <c r="C62" s="3" t="s">
        <v>91</v>
      </c>
      <c r="E62" s="6"/>
      <c r="H62" s="16"/>
      <c r="I62" s="19"/>
      <c r="K62" s="20"/>
      <c r="L62" s="16"/>
    </row>
    <row r="63" spans="1:16" x14ac:dyDescent="0.45">
      <c r="A63" s="25">
        <v>9.01</v>
      </c>
      <c r="B63" s="28"/>
      <c r="C63" s="1" t="s">
        <v>104</v>
      </c>
      <c r="D63" t="s">
        <v>65</v>
      </c>
      <c r="E63" s="7">
        <v>3375</v>
      </c>
      <c r="F63" s="10">
        <v>35</v>
      </c>
      <c r="G63">
        <v>1</v>
      </c>
      <c r="H63" s="16">
        <f t="shared" ref="H63" si="53">F63*G63</f>
        <v>35</v>
      </c>
      <c r="I63" s="19">
        <f t="shared" ref="I63" si="54">G63*2</f>
        <v>2</v>
      </c>
      <c r="J63" s="55">
        <v>2</v>
      </c>
      <c r="K63" s="20">
        <f t="shared" ref="K63:K67" si="55">IF(I63&gt;J63,I63-J63,0)</f>
        <v>0</v>
      </c>
      <c r="L63" s="16">
        <f t="shared" ref="L63" si="56">K63*F63</f>
        <v>0</v>
      </c>
      <c r="N63" t="s">
        <v>138</v>
      </c>
      <c r="P63" s="115" t="s">
        <v>145</v>
      </c>
    </row>
    <row r="64" spans="1:16" x14ac:dyDescent="0.45">
      <c r="A64" s="25">
        <v>9.02</v>
      </c>
      <c r="B64" s="28"/>
      <c r="C64" s="1" t="s">
        <v>105</v>
      </c>
      <c r="D64" t="s">
        <v>65</v>
      </c>
      <c r="E64" s="7">
        <v>2258</v>
      </c>
      <c r="F64" s="10">
        <v>7.95</v>
      </c>
      <c r="G64">
        <v>1</v>
      </c>
      <c r="H64" s="16">
        <f t="shared" ref="H64" si="57">F64*G64</f>
        <v>7.95</v>
      </c>
      <c r="I64" s="19">
        <f t="shared" ref="I64" si="58">G64*2</f>
        <v>2</v>
      </c>
      <c r="J64" s="53">
        <v>1</v>
      </c>
      <c r="K64" s="20">
        <f t="shared" si="55"/>
        <v>1</v>
      </c>
      <c r="L64" s="16">
        <f t="shared" ref="L64" si="59">K64*F64</f>
        <v>7.95</v>
      </c>
      <c r="N64" t="s">
        <v>138</v>
      </c>
      <c r="P64" s="111" t="s">
        <v>139</v>
      </c>
    </row>
    <row r="65" spans="1:16" x14ac:dyDescent="0.45">
      <c r="A65" s="78">
        <v>9.0299999999999994</v>
      </c>
      <c r="B65" s="79"/>
      <c r="C65" s="108" t="s">
        <v>106</v>
      </c>
      <c r="D65" s="84" t="s">
        <v>74</v>
      </c>
      <c r="E65" s="82" t="s">
        <v>114</v>
      </c>
      <c r="F65" s="83">
        <v>53.99</v>
      </c>
      <c r="G65" s="84">
        <v>1</v>
      </c>
      <c r="H65" s="85">
        <f t="shared" ref="H65" si="60">F65*G65</f>
        <v>53.99</v>
      </c>
      <c r="I65" s="86">
        <f t="shared" ref="I65" si="61">G65*2</f>
        <v>2</v>
      </c>
      <c r="J65" s="55">
        <v>1</v>
      </c>
      <c r="K65" s="20">
        <f t="shared" si="55"/>
        <v>1</v>
      </c>
      <c r="L65" s="88">
        <f t="shared" ref="L65" si="62">K65*F65</f>
        <v>53.99</v>
      </c>
    </row>
    <row r="66" spans="1:16" x14ac:dyDescent="0.45">
      <c r="A66" s="89">
        <v>9.0399999999999991</v>
      </c>
      <c r="B66" s="37"/>
      <c r="C66" s="38" t="s">
        <v>107</v>
      </c>
      <c r="D66" s="110" t="s">
        <v>74</v>
      </c>
      <c r="E66" s="91"/>
      <c r="F66" s="40">
        <v>53.99</v>
      </c>
      <c r="G66" s="39">
        <v>1</v>
      </c>
      <c r="H66" s="92">
        <f t="shared" ref="H66:H67" si="63">F66*G66</f>
        <v>53.99</v>
      </c>
      <c r="I66" s="93">
        <f t="shared" ref="I66:I67" si="64">G66*2</f>
        <v>2</v>
      </c>
      <c r="J66" s="55"/>
      <c r="K66" s="20">
        <f t="shared" si="55"/>
        <v>2</v>
      </c>
      <c r="L66" s="94">
        <f t="shared" ref="L66:L67" si="65">K66*F66</f>
        <v>107.98</v>
      </c>
    </row>
    <row r="67" spans="1:16" x14ac:dyDescent="0.45">
      <c r="A67" s="95">
        <v>9.0500000000000007</v>
      </c>
      <c r="B67" s="96"/>
      <c r="C67" s="109" t="s">
        <v>108</v>
      </c>
      <c r="D67" s="101" t="s">
        <v>74</v>
      </c>
      <c r="E67" s="99"/>
      <c r="F67" s="100">
        <v>53.99</v>
      </c>
      <c r="G67" s="101">
        <v>1</v>
      </c>
      <c r="H67" s="102">
        <f t="shared" si="63"/>
        <v>53.99</v>
      </c>
      <c r="I67" s="103">
        <f t="shared" si="64"/>
        <v>2</v>
      </c>
      <c r="J67" s="55"/>
      <c r="K67" s="20">
        <f t="shared" si="55"/>
        <v>2</v>
      </c>
      <c r="L67" s="105">
        <f t="shared" si="65"/>
        <v>107.98</v>
      </c>
    </row>
    <row r="68" spans="1:16" x14ac:dyDescent="0.45">
      <c r="B68" s="28"/>
      <c r="C68" s="1"/>
      <c r="E68" s="6"/>
      <c r="H68" s="16"/>
      <c r="I68" s="19"/>
      <c r="K68" s="20"/>
      <c r="L68" s="16"/>
    </row>
    <row r="69" spans="1:16" ht="18" x14ac:dyDescent="0.55000000000000004">
      <c r="A69" s="26">
        <v>10</v>
      </c>
      <c r="B69" s="27"/>
      <c r="C69" s="3" t="s">
        <v>90</v>
      </c>
      <c r="E69" s="6"/>
      <c r="H69" s="16"/>
      <c r="I69" s="19"/>
      <c r="K69" s="20"/>
      <c r="L69" s="16"/>
    </row>
    <row r="70" spans="1:16" x14ac:dyDescent="0.45">
      <c r="A70" s="25">
        <v>10.01</v>
      </c>
      <c r="C70" s="106" t="s">
        <v>109</v>
      </c>
      <c r="D70" s="25" t="s">
        <v>110</v>
      </c>
      <c r="E70" s="107" t="s">
        <v>111</v>
      </c>
      <c r="F70" s="10">
        <v>399</v>
      </c>
      <c r="G70">
        <v>1</v>
      </c>
      <c r="H70" s="16">
        <f t="shared" ref="H70" si="66">F70*G70</f>
        <v>399</v>
      </c>
      <c r="I70" s="19">
        <f t="shared" ref="I70" si="67">G70*2</f>
        <v>2</v>
      </c>
      <c r="J70" s="55">
        <v>1</v>
      </c>
      <c r="K70" s="20">
        <f t="shared" ref="K70:K71" si="68">IF(I70&gt;J70,I70-J70,0)</f>
        <v>1</v>
      </c>
      <c r="L70" s="16">
        <f t="shared" ref="L70" si="69">K70*F70</f>
        <v>399</v>
      </c>
      <c r="N70" t="s">
        <v>141</v>
      </c>
      <c r="P70" s="115" t="s">
        <v>145</v>
      </c>
    </row>
    <row r="71" spans="1:16" x14ac:dyDescent="0.45">
      <c r="A71" s="25">
        <v>10.02</v>
      </c>
      <c r="B71" s="28"/>
      <c r="C71" s="1" t="s">
        <v>43</v>
      </c>
      <c r="D71" s="12" t="s">
        <v>40</v>
      </c>
      <c r="E71" s="12" t="s">
        <v>40</v>
      </c>
      <c r="F71" s="12"/>
      <c r="G71">
        <v>1</v>
      </c>
      <c r="H71" s="16">
        <f t="shared" ref="H71" si="70">F71*G71</f>
        <v>0</v>
      </c>
      <c r="I71" s="19">
        <f t="shared" ref="I71" si="71">G71*2</f>
        <v>2</v>
      </c>
      <c r="J71" s="55"/>
      <c r="K71" s="20">
        <f t="shared" si="68"/>
        <v>2</v>
      </c>
      <c r="L71" s="16">
        <f t="shared" ref="L71" si="72">K71*F71</f>
        <v>0</v>
      </c>
    </row>
    <row r="72" spans="1:16" ht="18" x14ac:dyDescent="0.55000000000000004">
      <c r="A72" s="26"/>
      <c r="B72" s="27"/>
      <c r="C72" s="3"/>
      <c r="E72" s="6"/>
      <c r="H72" s="16"/>
      <c r="I72" s="19"/>
      <c r="K72" s="20"/>
      <c r="L72" s="16"/>
    </row>
    <row r="73" spans="1:16" ht="18" x14ac:dyDescent="0.55000000000000004">
      <c r="A73" s="26">
        <v>11</v>
      </c>
      <c r="B73" s="27"/>
      <c r="C73" s="3" t="s">
        <v>97</v>
      </c>
      <c r="E73" s="6"/>
      <c r="H73" s="16"/>
      <c r="I73" s="19"/>
      <c r="K73" s="20"/>
      <c r="L73" s="16"/>
    </row>
    <row r="74" spans="1:16" x14ac:dyDescent="0.45">
      <c r="A74" s="25">
        <v>11.01</v>
      </c>
      <c r="C74" s="106" t="s">
        <v>102</v>
      </c>
      <c r="D74" s="25" t="s">
        <v>24</v>
      </c>
      <c r="E74" s="107" t="s">
        <v>103</v>
      </c>
      <c r="F74" s="10">
        <v>18</v>
      </c>
      <c r="G74">
        <v>1</v>
      </c>
      <c r="H74" s="16">
        <f t="shared" ref="H74" si="73">F74*G74</f>
        <v>18</v>
      </c>
      <c r="I74" s="19">
        <f t="shared" ref="I74" si="74">G74*2</f>
        <v>2</v>
      </c>
      <c r="J74" s="55">
        <v>1</v>
      </c>
      <c r="K74" s="20">
        <f t="shared" ref="K74" si="75">IF(I74&gt;J74,I74-J74,0)</f>
        <v>1</v>
      </c>
      <c r="L74" s="16">
        <f t="shared" ref="L74" si="76">K74*F74</f>
        <v>18</v>
      </c>
      <c r="N74" t="s">
        <v>127</v>
      </c>
      <c r="P74" s="115" t="s">
        <v>145</v>
      </c>
    </row>
    <row r="75" spans="1:16" ht="18" x14ac:dyDescent="0.55000000000000004">
      <c r="A75" s="26"/>
      <c r="B75" s="27"/>
      <c r="C75" s="3"/>
      <c r="E75" s="6"/>
      <c r="H75" s="16"/>
      <c r="I75" s="19"/>
      <c r="K75" s="20"/>
      <c r="L75" s="16"/>
    </row>
    <row r="76" spans="1:16" ht="18" x14ac:dyDescent="0.55000000000000004">
      <c r="A76" s="26"/>
      <c r="B76" s="27"/>
      <c r="C76" s="3"/>
      <c r="E76" s="6"/>
      <c r="H76" s="16"/>
      <c r="I76" s="19"/>
      <c r="K76" s="20"/>
      <c r="L76" s="16"/>
    </row>
    <row r="77" spans="1:16" ht="18" x14ac:dyDescent="0.55000000000000004">
      <c r="A77" s="26">
        <v>12</v>
      </c>
      <c r="B77" s="27"/>
      <c r="C77" s="3" t="s">
        <v>96</v>
      </c>
      <c r="E77" s="6"/>
      <c r="H77" s="16"/>
      <c r="I77" s="19"/>
      <c r="K77" s="20"/>
      <c r="L77" s="16"/>
    </row>
    <row r="78" spans="1:16" x14ac:dyDescent="0.45">
      <c r="A78" s="25">
        <v>12.01</v>
      </c>
      <c r="B78" s="28"/>
      <c r="C78" s="1" t="s">
        <v>50</v>
      </c>
      <c r="D78" s="12" t="s">
        <v>24</v>
      </c>
      <c r="E78" s="6" t="s">
        <v>51</v>
      </c>
      <c r="F78" s="10">
        <v>40</v>
      </c>
      <c r="G78">
        <v>1</v>
      </c>
      <c r="H78" s="16">
        <f>F78*G78</f>
        <v>40</v>
      </c>
      <c r="I78" s="19">
        <f>G78*2</f>
        <v>2</v>
      </c>
      <c r="J78" s="55">
        <v>1</v>
      </c>
      <c r="K78" s="20">
        <f t="shared" ref="K78:K80" si="77">IF(I78&gt;J78,I78-J78,0)</f>
        <v>1</v>
      </c>
      <c r="L78" s="16">
        <f>K78*F78</f>
        <v>40</v>
      </c>
      <c r="N78" t="s">
        <v>127</v>
      </c>
      <c r="P78" s="111" t="s">
        <v>146</v>
      </c>
    </row>
    <row r="79" spans="1:16" x14ac:dyDescent="0.45">
      <c r="A79" s="25">
        <v>12.02</v>
      </c>
      <c r="B79" s="28"/>
      <c r="C79" s="1" t="s">
        <v>52</v>
      </c>
      <c r="D79" s="12" t="s">
        <v>24</v>
      </c>
      <c r="E79" s="6" t="s">
        <v>53</v>
      </c>
      <c r="F79" s="10">
        <v>3</v>
      </c>
      <c r="G79">
        <v>1</v>
      </c>
      <c r="H79" s="16">
        <f>F79*G79</f>
        <v>3</v>
      </c>
      <c r="I79" s="19">
        <f>G79*2</f>
        <v>2</v>
      </c>
      <c r="J79" s="55">
        <v>1</v>
      </c>
      <c r="K79" s="20">
        <f t="shared" si="77"/>
        <v>1</v>
      </c>
      <c r="L79" s="16">
        <f>K79*F79</f>
        <v>3</v>
      </c>
      <c r="N79" t="s">
        <v>127</v>
      </c>
      <c r="P79" s="111" t="s">
        <v>139</v>
      </c>
    </row>
    <row r="80" spans="1:16" x14ac:dyDescent="0.45">
      <c r="A80" s="25">
        <v>12.03</v>
      </c>
      <c r="B80" s="28"/>
      <c r="C80" s="1" t="s">
        <v>112</v>
      </c>
      <c r="D80" s="12" t="s">
        <v>24</v>
      </c>
      <c r="E80" s="6" t="s">
        <v>113</v>
      </c>
      <c r="F80" s="10">
        <v>16</v>
      </c>
      <c r="G80">
        <v>1</v>
      </c>
      <c r="H80" s="16">
        <f>F80*G80</f>
        <v>16</v>
      </c>
      <c r="I80" s="19">
        <f>G80*2</f>
        <v>2</v>
      </c>
      <c r="J80" s="55">
        <v>1</v>
      </c>
      <c r="K80" s="20">
        <f t="shared" si="77"/>
        <v>1</v>
      </c>
      <c r="L80" s="16">
        <f>K80*F80</f>
        <v>16</v>
      </c>
      <c r="N80" t="s">
        <v>127</v>
      </c>
      <c r="P80" s="111" t="s">
        <v>139</v>
      </c>
    </row>
    <row r="81" spans="1:16" x14ac:dyDescent="0.45">
      <c r="B81" s="28"/>
      <c r="C81" s="1"/>
      <c r="D81" s="12"/>
      <c r="E81" s="6"/>
      <c r="H81" s="16"/>
      <c r="I81" s="19"/>
      <c r="J81" s="39"/>
      <c r="K81" s="20"/>
      <c r="L81" s="16"/>
    </row>
    <row r="82" spans="1:16" x14ac:dyDescent="0.45">
      <c r="B82" s="28"/>
      <c r="C82" s="1"/>
      <c r="D82" s="12"/>
      <c r="E82" s="6"/>
      <c r="H82" s="16"/>
      <c r="I82" s="19"/>
      <c r="J82" s="39"/>
      <c r="K82" s="20"/>
      <c r="L82" s="16"/>
    </row>
    <row r="83" spans="1:16" ht="18" x14ac:dyDescent="0.55000000000000004">
      <c r="A83" s="26">
        <v>13</v>
      </c>
      <c r="B83" s="27"/>
      <c r="C83" s="3" t="s">
        <v>115</v>
      </c>
      <c r="D83" s="12"/>
      <c r="E83" s="6"/>
      <c r="H83" s="16"/>
      <c r="I83" s="19"/>
      <c r="J83" s="39"/>
      <c r="K83" s="20"/>
      <c r="L83" s="16"/>
    </row>
    <row r="84" spans="1:16" x14ac:dyDescent="0.45">
      <c r="A84" s="25">
        <v>13.01</v>
      </c>
      <c r="B84" s="28"/>
      <c r="C84" s="1" t="s">
        <v>116</v>
      </c>
      <c r="D84" s="12" t="s">
        <v>120</v>
      </c>
      <c r="E84" s="6" t="s">
        <v>121</v>
      </c>
      <c r="F84" s="10">
        <v>29.99</v>
      </c>
      <c r="G84">
        <v>2.5</v>
      </c>
      <c r="H84" s="16">
        <f>F84*G84</f>
        <v>74.974999999999994</v>
      </c>
      <c r="I84" s="19">
        <f>G84*2</f>
        <v>5</v>
      </c>
      <c r="J84" s="55">
        <v>5</v>
      </c>
      <c r="K84" s="20">
        <f t="shared" ref="K84:K88" si="78">IF(I84&gt;J84,I84-J84,0)</f>
        <v>0</v>
      </c>
      <c r="L84" s="16">
        <f>K84*F84</f>
        <v>0</v>
      </c>
      <c r="N84" t="s">
        <v>138</v>
      </c>
      <c r="P84" t="s">
        <v>138</v>
      </c>
    </row>
    <row r="85" spans="1:16" x14ac:dyDescent="0.45">
      <c r="A85" s="25">
        <v>13.02</v>
      </c>
      <c r="B85" s="28"/>
      <c r="C85" s="1" t="s">
        <v>117</v>
      </c>
      <c r="D85" s="12" t="s">
        <v>120</v>
      </c>
      <c r="E85" s="6" t="s">
        <v>122</v>
      </c>
      <c r="F85" s="10">
        <v>29.99</v>
      </c>
      <c r="G85">
        <v>2.5</v>
      </c>
      <c r="H85" s="16">
        <f>F85*G85</f>
        <v>74.974999999999994</v>
      </c>
      <c r="I85" s="19">
        <f>G85*2</f>
        <v>5</v>
      </c>
      <c r="J85" s="55">
        <v>5</v>
      </c>
      <c r="K85" s="20">
        <f t="shared" si="78"/>
        <v>0</v>
      </c>
      <c r="L85" s="16">
        <f>K85*F85</f>
        <v>0</v>
      </c>
      <c r="N85" t="s">
        <v>138</v>
      </c>
      <c r="P85" t="s">
        <v>138</v>
      </c>
    </row>
    <row r="86" spans="1:16" x14ac:dyDescent="0.45">
      <c r="A86" s="25">
        <v>13.03</v>
      </c>
      <c r="B86" s="28"/>
      <c r="C86" s="1" t="s">
        <v>118</v>
      </c>
      <c r="D86" s="12" t="s">
        <v>120</v>
      </c>
      <c r="E86" s="6" t="s">
        <v>123</v>
      </c>
      <c r="F86" s="10">
        <v>29.99</v>
      </c>
      <c r="G86">
        <v>2.5</v>
      </c>
      <c r="H86" s="16">
        <f>F86*G86</f>
        <v>74.974999999999994</v>
      </c>
      <c r="I86" s="19">
        <f>G86*2</f>
        <v>5</v>
      </c>
      <c r="J86" s="55">
        <v>5</v>
      </c>
      <c r="K86" s="20">
        <f t="shared" si="78"/>
        <v>0</v>
      </c>
      <c r="L86" s="16">
        <f>K86*F86</f>
        <v>0</v>
      </c>
      <c r="N86" t="s">
        <v>138</v>
      </c>
      <c r="P86" t="s">
        <v>138</v>
      </c>
    </row>
    <row r="87" spans="1:16" x14ac:dyDescent="0.45">
      <c r="A87" s="25">
        <v>13.04</v>
      </c>
      <c r="B87" s="28"/>
      <c r="C87" s="1" t="s">
        <v>119</v>
      </c>
      <c r="D87" s="12" t="s">
        <v>120</v>
      </c>
      <c r="E87" s="6" t="s">
        <v>124</v>
      </c>
      <c r="F87" s="10">
        <v>29.99</v>
      </c>
      <c r="G87">
        <v>2.5</v>
      </c>
      <c r="H87" s="16">
        <f>F87*G87</f>
        <v>74.974999999999994</v>
      </c>
      <c r="I87" s="19">
        <f>G87*2</f>
        <v>5</v>
      </c>
      <c r="J87" s="55">
        <v>5</v>
      </c>
      <c r="K87" s="20">
        <f t="shared" si="78"/>
        <v>0</v>
      </c>
      <c r="L87" s="16">
        <f>K87*F87</f>
        <v>0</v>
      </c>
      <c r="N87" t="s">
        <v>138</v>
      </c>
      <c r="P87" t="s">
        <v>138</v>
      </c>
    </row>
    <row r="88" spans="1:16" x14ac:dyDescent="0.45">
      <c r="A88" s="25">
        <v>13.05</v>
      </c>
      <c r="B88" s="28"/>
      <c r="C88" s="1" t="s">
        <v>125</v>
      </c>
      <c r="D88" s="12" t="s">
        <v>120</v>
      </c>
      <c r="E88" s="6" t="s">
        <v>126</v>
      </c>
      <c r="F88" s="10">
        <v>6.99</v>
      </c>
      <c r="G88">
        <v>2.5</v>
      </c>
      <c r="H88" s="16">
        <f>F88*G88</f>
        <v>17.475000000000001</v>
      </c>
      <c r="I88" s="19">
        <f>G88*2</f>
        <v>5</v>
      </c>
      <c r="J88" s="55">
        <v>5</v>
      </c>
      <c r="K88" s="20">
        <f t="shared" si="78"/>
        <v>0</v>
      </c>
      <c r="L88" s="16">
        <f>K88*F88</f>
        <v>0</v>
      </c>
      <c r="N88" t="s">
        <v>138</v>
      </c>
      <c r="P88" t="s">
        <v>138</v>
      </c>
    </row>
    <row r="89" spans="1:16" ht="14.65" thickBot="1" x14ac:dyDescent="0.5">
      <c r="B89" s="28"/>
      <c r="H89" s="21"/>
      <c r="L89" s="21"/>
    </row>
    <row r="90" spans="1:16" ht="14.65" thickTop="1" x14ac:dyDescent="0.45">
      <c r="B90" s="28"/>
    </row>
    <row r="91" spans="1:16" ht="18" x14ac:dyDescent="0.55000000000000004">
      <c r="B91" s="28"/>
      <c r="G91" t="s">
        <v>69</v>
      </c>
      <c r="H91" s="22">
        <f>SUM(H2:H89)</f>
        <v>3091.9789999999989</v>
      </c>
      <c r="L91" s="22">
        <f>SUM(L2:L89)</f>
        <v>893.16000000000008</v>
      </c>
    </row>
    <row r="92" spans="1:16" x14ac:dyDescent="0.45">
      <c r="B92" s="28"/>
    </row>
    <row r="93" spans="1:16" x14ac:dyDescent="0.45">
      <c r="B93" s="28"/>
    </row>
    <row r="94" spans="1:16" x14ac:dyDescent="0.45">
      <c r="B94" s="28"/>
    </row>
    <row r="95" spans="1:16" x14ac:dyDescent="0.45">
      <c r="B95" s="28"/>
    </row>
    <row r="96" spans="1:16" x14ac:dyDescent="0.45">
      <c r="B96" s="28"/>
    </row>
    <row r="97" spans="1:12" ht="25.9" thickBot="1" x14ac:dyDescent="0.5">
      <c r="A97" s="29" t="s">
        <v>92</v>
      </c>
      <c r="B97" s="28"/>
      <c r="C97" t="s">
        <v>89</v>
      </c>
    </row>
    <row r="98" spans="1:12" x14ac:dyDescent="0.45">
      <c r="A98" s="30"/>
      <c r="B98" s="31" t="s">
        <v>84</v>
      </c>
      <c r="C98" s="51" t="s">
        <v>46</v>
      </c>
      <c r="D98" s="32"/>
      <c r="E98" s="32"/>
      <c r="F98" s="33"/>
      <c r="G98" s="32">
        <f>SUMIF($B2:$B89,$B98, G2:G89)</f>
        <v>7</v>
      </c>
      <c r="H98" s="34">
        <f>SUMIF($B2:$B89,$B98, H2:H89)</f>
        <v>630</v>
      </c>
      <c r="I98" s="32">
        <f>SUMIF($B2:$B89,$B98, I2:I89)</f>
        <v>14</v>
      </c>
      <c r="J98" s="32">
        <v>18</v>
      </c>
      <c r="K98" s="114">
        <f t="shared" ref="K98:K100" si="79">IF(I98&gt;J98,I98-J98,0)</f>
        <v>0</v>
      </c>
      <c r="L98" s="35">
        <f>SUMIF($B2:$B89,$B98, L2:L89)</f>
        <v>0</v>
      </c>
    </row>
    <row r="99" spans="1:12" x14ac:dyDescent="0.45">
      <c r="A99" s="36"/>
      <c r="B99" s="37" t="s">
        <v>85</v>
      </c>
      <c r="C99" s="52" t="s">
        <v>56</v>
      </c>
      <c r="D99" s="39"/>
      <c r="E99" s="39"/>
      <c r="F99" s="40"/>
      <c r="G99" s="39">
        <f>SUMIF($B3:$B90,$B99, G3:G90)</f>
        <v>2</v>
      </c>
      <c r="H99" s="41">
        <f>SUMIF($B3:$B90,$B99, H3:H90)</f>
        <v>100</v>
      </c>
      <c r="I99" s="39">
        <f>SUMIF($B3:$B90,$B99, I3:I90)</f>
        <v>4</v>
      </c>
      <c r="J99" s="39">
        <v>5</v>
      </c>
      <c r="K99" s="20">
        <f t="shared" si="79"/>
        <v>0</v>
      </c>
      <c r="L99" s="42">
        <f>SUMIF($B3:$B90,$B99, L3:L90)</f>
        <v>0</v>
      </c>
    </row>
    <row r="100" spans="1:12" x14ac:dyDescent="0.45">
      <c r="A100" s="36"/>
      <c r="B100" s="37" t="s">
        <v>86</v>
      </c>
      <c r="C100" s="39" t="s">
        <v>95</v>
      </c>
      <c r="D100" s="39"/>
      <c r="E100" s="39"/>
      <c r="F100" s="40"/>
      <c r="G100" s="39">
        <f>SUMIF($B4:$B91,$B100, G4:G91)</f>
        <v>13</v>
      </c>
      <c r="H100" s="41">
        <f>SUMIF($B4:$B91,$B100, H4:H91)</f>
        <v>51.973999999999997</v>
      </c>
      <c r="I100" s="39">
        <f>SUMIF($B4:$B91,$B100, I4:I91)</f>
        <v>26</v>
      </c>
      <c r="J100" s="39">
        <v>27</v>
      </c>
      <c r="K100" s="20">
        <f t="shared" si="79"/>
        <v>0</v>
      </c>
      <c r="L100" s="42">
        <f>SUMIF($B4:$B91,$B100, L4:L91)</f>
        <v>0</v>
      </c>
    </row>
    <row r="101" spans="1:12" x14ac:dyDescent="0.45">
      <c r="A101" s="36"/>
      <c r="B101" s="37" t="s">
        <v>87</v>
      </c>
      <c r="C101" s="39" t="s">
        <v>144</v>
      </c>
      <c r="D101" s="39"/>
      <c r="E101" s="39"/>
      <c r="F101" s="40"/>
      <c r="G101" s="39">
        <f>SUMIF($B5:$B92,$B101, G5:G92)</f>
        <v>1</v>
      </c>
      <c r="H101" s="41">
        <f>SUMIF($B5:$B92,$B101, H5:H92)</f>
        <v>18</v>
      </c>
      <c r="I101" s="39">
        <f>SUMIF($B5:$B92,$B101, I5:I92)</f>
        <v>2</v>
      </c>
      <c r="J101" s="39">
        <v>2</v>
      </c>
      <c r="K101" s="20">
        <f t="shared" ref="K101" si="80">IF(I101&gt;J101,I101-J101,0)</f>
        <v>0</v>
      </c>
      <c r="L101" s="42">
        <f>SUMIF($B5:$B92,$B101, L5:L92)</f>
        <v>0</v>
      </c>
    </row>
    <row r="102" spans="1:12" x14ac:dyDescent="0.45">
      <c r="A102" s="36"/>
      <c r="B102" s="37"/>
      <c r="C102" s="39"/>
      <c r="D102" s="39"/>
      <c r="E102" s="39"/>
      <c r="F102" s="40"/>
      <c r="G102" s="39"/>
      <c r="H102" s="39"/>
      <c r="I102" s="43"/>
      <c r="J102" s="39"/>
      <c r="K102" s="39"/>
      <c r="L102" s="44"/>
    </row>
    <row r="103" spans="1:12" x14ac:dyDescent="0.45">
      <c r="A103" s="36"/>
      <c r="B103" s="37"/>
      <c r="C103" s="39"/>
      <c r="D103" s="39"/>
      <c r="E103" s="39"/>
      <c r="F103" s="40"/>
      <c r="G103" s="39"/>
      <c r="H103" s="39"/>
      <c r="I103" s="43"/>
      <c r="J103" s="39"/>
      <c r="K103" s="39"/>
      <c r="L103" s="44"/>
    </row>
    <row r="104" spans="1:12" x14ac:dyDescent="0.45">
      <c r="A104" s="36"/>
      <c r="B104" s="37"/>
      <c r="C104" s="39"/>
      <c r="D104" s="39"/>
      <c r="E104" s="39"/>
      <c r="F104" s="40"/>
      <c r="G104" s="39"/>
      <c r="H104" s="39"/>
      <c r="I104" s="43"/>
      <c r="J104" s="39"/>
      <c r="K104" s="39"/>
      <c r="L104" s="44"/>
    </row>
    <row r="105" spans="1:12" ht="14.65" thickBot="1" x14ac:dyDescent="0.5">
      <c r="A105" s="45"/>
      <c r="B105" s="46"/>
      <c r="C105" s="47"/>
      <c r="D105" s="47"/>
      <c r="E105" s="47"/>
      <c r="F105" s="48"/>
      <c r="G105" s="47"/>
      <c r="H105" s="47"/>
      <c r="I105" s="49"/>
      <c r="J105" s="47"/>
      <c r="K105" s="47"/>
      <c r="L105" s="50"/>
    </row>
  </sheetData>
  <hyperlinks>
    <hyperlink ref="E4" r:id="rId1" xr:uid="{7973DDC0-4DBD-47E4-B532-6670418EA31D}"/>
    <hyperlink ref="E3" r:id="rId2" xr:uid="{4615B173-159D-46C8-BDBD-9378094FE8D4}"/>
    <hyperlink ref="E8" r:id="rId3" xr:uid="{D57829A7-695C-4EB8-8EC1-4C74C60D9CCF}"/>
    <hyperlink ref="E14" r:id="rId4" xr:uid="{7894A9FE-9006-4F16-98C2-E7E85229AF30}"/>
    <hyperlink ref="E21" r:id="rId5" xr:uid="{4AC927AB-2759-47C5-AB31-8D352E1DF899}"/>
    <hyperlink ref="E22" r:id="rId6" xr:uid="{5FBE1958-8824-497A-975B-476F37C258B2}"/>
    <hyperlink ref="E23" r:id="rId7" xr:uid="{9240CA6C-4F49-46E7-BEAF-154D6357CF0B}"/>
    <hyperlink ref="E24" r:id="rId8" xr:uid="{9D1DF822-AD76-43D0-BFDF-4351553852E4}"/>
    <hyperlink ref="E25" r:id="rId9" xr:uid="{65D8248C-FFCC-4247-99BF-1CB70234E626}"/>
    <hyperlink ref="E9" r:id="rId10" xr:uid="{1E02CE51-BDAE-4DA1-A6DE-20B20FB40B5B}"/>
    <hyperlink ref="E10" r:id="rId11" xr:uid="{3F100839-6F7B-4D61-AE98-5C1B2C1671CE}"/>
    <hyperlink ref="E11" r:id="rId12" xr:uid="{FB1B25BC-1F8A-4322-B32E-B0FA882306E2}"/>
    <hyperlink ref="E12" r:id="rId13" xr:uid="{87118093-C829-40D3-918D-7C2C4588ABC0}"/>
    <hyperlink ref="E13" r:id="rId14" xr:uid="{6AA30E2A-7A87-4C92-934B-53CABA21EC56}"/>
    <hyperlink ref="E5" r:id="rId15" xr:uid="{7D8E9E06-927C-40F9-9EBE-A438B2242C90}"/>
    <hyperlink ref="E16" r:id="rId16" xr:uid="{506E67CC-9655-4143-BEA0-EC1036CD6F85}"/>
    <hyperlink ref="E32" r:id="rId17" xr:uid="{1C9730AD-8588-44A0-9224-6C7EFE519759}"/>
    <hyperlink ref="E37" r:id="rId18" xr:uid="{94BD4997-1D14-43B6-A0AE-B0252543A8E9}"/>
    <hyperlink ref="E78" r:id="rId19" xr:uid="{07EFDB12-17DA-4249-B53D-AC629BD195C9}"/>
    <hyperlink ref="E79" r:id="rId20" xr:uid="{9CB0F987-655D-4842-813F-24F8647A1DD1}"/>
    <hyperlink ref="E40" r:id="rId21" xr:uid="{11B708A7-E4D3-4420-835A-038ECA19BEC1}"/>
    <hyperlink ref="E46" r:id="rId22" xr:uid="{9CB732F9-EBED-4BBF-A0BE-11769BA89DB1}"/>
    <hyperlink ref="E53" r:id="rId23" xr:uid="{D084095E-184D-41AA-93DB-283FDA8B2AC7}"/>
    <hyperlink ref="E55" r:id="rId24" xr:uid="{F3592BAC-3141-4283-8859-7E5994118489}"/>
    <hyperlink ref="E41" r:id="rId25" xr:uid="{F55153FE-A288-414F-ADEB-2474E9D85A87}"/>
    <hyperlink ref="E27" r:id="rId26" xr:uid="{4B707FF4-19C5-4506-98D8-7DF5EFE58CF5}"/>
    <hyperlink ref="E15" r:id="rId27" display="N/A" xr:uid="{0857EF06-4C6C-45D8-A428-9B01B8AF00AA}"/>
    <hyperlink ref="E28" r:id="rId28" xr:uid="{426EFE0F-F7E8-43D5-A957-26914038F4F1}"/>
    <hyperlink ref="E29" r:id="rId29" xr:uid="{5F180FFB-F864-42AD-813C-CA9584E58FF7}"/>
    <hyperlink ref="E59" r:id="rId30" xr:uid="{5D4E0064-17DE-4D62-8B5F-DDFCD80D6B71}"/>
    <hyperlink ref="E33" r:id="rId31" xr:uid="{3DC36ACD-474F-4DA2-A4FF-5971B5560C15}"/>
    <hyperlink ref="E38" r:id="rId32" xr:uid="{AF56848D-C3DC-4DD9-B0BD-1EE655CBCCF4}"/>
    <hyperlink ref="E47" r:id="rId33" xr:uid="{85C09E8B-E004-4A86-8ABA-D1F567779954}"/>
    <hyperlink ref="E56" r:id="rId34" xr:uid="{079F2486-9B0A-4D86-8263-B115C36D4ADA}"/>
    <hyperlink ref="E20" r:id="rId35" xr:uid="{D0A17CE7-1467-44DC-BADE-94DEE712D373}"/>
    <hyperlink ref="E74" r:id="rId36" xr:uid="{1508F7E8-D45C-48E9-B2B0-D4EC3B3B54E7}"/>
    <hyperlink ref="E70" r:id="rId37" xr:uid="{A5E73AFD-CB8C-416C-B0C9-0128832B0CE3}"/>
    <hyperlink ref="E80" r:id="rId38" xr:uid="{AAE51CFA-8CB4-4F22-BF5F-C0E8385B0BB3}"/>
    <hyperlink ref="E63" r:id="rId39" display="https://www.adafruit.com/product/3775" xr:uid="{95F58AE1-8946-4938-8784-A08DFE220089}"/>
    <hyperlink ref="E64" r:id="rId40" display="2258" xr:uid="{288286FF-44E2-4339-8D09-EB78B93838CB}"/>
    <hyperlink ref="E65" r:id="rId41" xr:uid="{3063F597-DDD8-441A-9E26-D3881D364193}"/>
    <hyperlink ref="E87" r:id="rId42" xr:uid="{AB1BEDBB-1F18-4738-A527-49AC89E0244C}"/>
    <hyperlink ref="E84" r:id="rId43" xr:uid="{F33D503B-69D0-4DFF-9A66-20C37096C8B6}"/>
    <hyperlink ref="E85" r:id="rId44" xr:uid="{3B440FEA-6D3A-412A-B4C7-86C52292A127}"/>
    <hyperlink ref="E86" r:id="rId45" xr:uid="{2E99F285-965E-43DA-9F42-3BC5C2DE26B6}"/>
    <hyperlink ref="E88" r:id="rId46" display="217-4772" xr:uid="{0E04AE0C-9B39-44C7-B2CE-692AE898C1E5}"/>
    <hyperlink ref="E18" r:id="rId47" xr:uid="{7D9F61DF-6AA9-415E-BB7B-8DDC01880E9E}"/>
    <hyperlink ref="E17" r:id="rId48" xr:uid="{D161D302-EFD7-4BED-B981-98AB4656C754}"/>
    <hyperlink ref="E19" r:id="rId49" xr:uid="{60E22AF2-4395-43BE-9F81-8A414FD679A6}"/>
  </hyperlinks>
  <pageMargins left="0.25" right="0.25" top="0.75" bottom="0.75" header="0.3" footer="0.3"/>
  <pageSetup scale="40" orientation="portrait" r:id="rId5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88B7DB-6A1C-446E-89CC-355EE9FD5D89}">
          <x14:formula1>
            <xm:f>Sheet2!$A$2:$A$5</xm:f>
          </x14:formula1>
          <xm:sqref>B3:B5 B32:B34 B84:B88 B46:B47 B53:B56 B98:B101 B71 B8:B29 B78:B82 B37:B42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93263-3DD9-4262-8D1B-BD6EBA381DC5}">
  <dimension ref="A1:A5"/>
  <sheetViews>
    <sheetView workbookViewId="0">
      <selection activeCell="A6" sqref="A6"/>
    </sheetView>
  </sheetViews>
  <sheetFormatPr defaultRowHeight="14.25" x14ac:dyDescent="0.45"/>
  <cols>
    <col min="1" max="1" width="12.59765625" bestFit="1" customWidth="1"/>
  </cols>
  <sheetData>
    <row r="1" spans="1:1" x14ac:dyDescent="0.45">
      <c r="A1" t="s">
        <v>83</v>
      </c>
    </row>
    <row r="2" spans="1:1" x14ac:dyDescent="0.45">
      <c r="A2" t="s">
        <v>84</v>
      </c>
    </row>
    <row r="3" spans="1:1" x14ac:dyDescent="0.45">
      <c r="A3" t="s">
        <v>85</v>
      </c>
    </row>
    <row r="4" spans="1:1" x14ac:dyDescent="0.45">
      <c r="A4" t="s">
        <v>86</v>
      </c>
    </row>
    <row r="5" spans="1:1" x14ac:dyDescent="0.45">
      <c r="A5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Rueter</dc:creator>
  <cp:lastModifiedBy>Tom Bruns</cp:lastModifiedBy>
  <cp:lastPrinted>2019-01-27T16:43:44Z</cp:lastPrinted>
  <dcterms:created xsi:type="dcterms:W3CDTF">2019-01-26T16:47:25Z</dcterms:created>
  <dcterms:modified xsi:type="dcterms:W3CDTF">2019-01-27T18:13:56Z</dcterms:modified>
</cp:coreProperties>
</file>