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2022 Season Data" sheetId="1" r:id="rId4"/>
  </sheets>
  <definedNames/>
  <calcPr/>
</workbook>
</file>

<file path=xl/sharedStrings.xml><?xml version="1.0" encoding="utf-8"?>
<sst xmlns="http://schemas.openxmlformats.org/spreadsheetml/2006/main" count="52" uniqueCount="41">
  <si>
    <t>No load speed</t>
  </si>
  <si>
    <t>rpm</t>
  </si>
  <si>
    <t>rad/sec</t>
  </si>
  <si>
    <t>stall current</t>
  </si>
  <si>
    <t>amps</t>
  </si>
  <si>
    <t>stall torque</t>
  </si>
  <si>
    <t>in-oz</t>
  </si>
  <si>
    <t>Nm</t>
  </si>
  <si>
    <t>nominal voltage</t>
  </si>
  <si>
    <t>volts</t>
  </si>
  <si>
    <t>Back EMF</t>
  </si>
  <si>
    <t>Torque constant</t>
  </si>
  <si>
    <t>motor resitance</t>
  </si>
  <si>
    <t>load current</t>
  </si>
  <si>
    <t>voltage needed for current</t>
  </si>
  <si>
    <t>voltage for movement</t>
  </si>
  <si>
    <t>movement</t>
  </si>
  <si>
    <t>transmission ratio</t>
  </si>
  <si>
    <t>output movement</t>
  </si>
  <si>
    <t>sprocket diameter</t>
  </si>
  <si>
    <t>m</t>
  </si>
  <si>
    <t>chain speed</t>
  </si>
  <si>
    <t>m/s</t>
  </si>
  <si>
    <t>distance</t>
  </si>
  <si>
    <t>time for 1 meter</t>
  </si>
  <si>
    <t>s</t>
  </si>
  <si>
    <t>gearbox efficency</t>
  </si>
  <si>
    <t>output torque</t>
  </si>
  <si>
    <t>in lb</t>
  </si>
  <si>
    <t>lifting force</t>
  </si>
  <si>
    <t>N</t>
  </si>
  <si>
    <t>lbs</t>
  </si>
  <si>
    <t>lifting bar up</t>
  </si>
  <si>
    <t>lifting bar down</t>
  </si>
  <si>
    <t>rotate locks on</t>
  </si>
  <si>
    <t>lifting up</t>
  </si>
  <si>
    <t>rotate back</t>
  </si>
  <si>
    <t>lifting arm up</t>
  </si>
  <si>
    <t>lifting arm down</t>
  </si>
  <si>
    <t>rotating arm grabs</t>
  </si>
  <si>
    <t>lift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</si>
</sst>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Font="1" applyNumberFormat="1"/>
    <xf borderId="0" fillId="2" fontId="1" numFmtId="164" xfId="0" applyAlignment="1" applyFont="1" applyNumberFormat="1">
      <alignment readingOrder="0"/>
    </xf>
    <xf borderId="0" fillId="3" fontId="1" numFmtId="164" xfId="0" applyFill="1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1</xdr:row>
      <xdr:rowOff>0</xdr:rowOff>
    </xdr:from>
    <xdr:ext cx="5410200" cy="3400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1" t="s">
        <v>0</v>
      </c>
      <c r="B1" s="2">
        <v>5310.0</v>
      </c>
      <c r="C1" s="1" t="s">
        <v>1</v>
      </c>
    </row>
    <row r="2">
      <c r="A2" s="1" t="s">
        <v>0</v>
      </c>
      <c r="B2" s="3">
        <f>B1*2*pi()/60</f>
        <v>556.0618997</v>
      </c>
      <c r="C2" s="1" t="s">
        <v>2</v>
      </c>
    </row>
    <row r="3">
      <c r="A3" s="1" t="s">
        <v>3</v>
      </c>
      <c r="B3" s="4">
        <v>133.0</v>
      </c>
      <c r="C3" s="1" t="s">
        <v>4</v>
      </c>
    </row>
    <row r="4">
      <c r="A4" s="1" t="s">
        <v>5</v>
      </c>
      <c r="B4" s="4">
        <v>343.0</v>
      </c>
      <c r="C4" s="1" t="s">
        <v>6</v>
      </c>
    </row>
    <row r="5">
      <c r="A5" s="1" t="s">
        <v>5</v>
      </c>
      <c r="B5" s="3">
        <f>B4/141.6119326656</f>
        <v>2.422112272</v>
      </c>
      <c r="C5" s="1" t="s">
        <v>7</v>
      </c>
    </row>
    <row r="6">
      <c r="A6" s="1" t="s">
        <v>8</v>
      </c>
      <c r="B6" s="4">
        <v>12.0</v>
      </c>
      <c r="C6" s="1" t="s">
        <v>9</v>
      </c>
    </row>
    <row r="7">
      <c r="A7" s="1" t="s">
        <v>10</v>
      </c>
      <c r="B7" s="3">
        <f>B6/B2</f>
        <v>0.02158033127</v>
      </c>
    </row>
    <row r="8">
      <c r="A8" s="1" t="s">
        <v>11</v>
      </c>
      <c r="B8" s="3">
        <f>B5/B3</f>
        <v>0.01821137047</v>
      </c>
    </row>
    <row r="9">
      <c r="A9" s="1" t="s">
        <v>12</v>
      </c>
      <c r="B9" s="3">
        <f>B6/B3</f>
        <v>0.09022556391</v>
      </c>
    </row>
    <row r="10">
      <c r="B10" s="3"/>
    </row>
    <row r="11">
      <c r="A11" s="1" t="s">
        <v>13</v>
      </c>
      <c r="B11" s="4">
        <v>30.0</v>
      </c>
      <c r="C11" s="1" t="s">
        <v>4</v>
      </c>
    </row>
    <row r="12">
      <c r="A12" s="1" t="s">
        <v>14</v>
      </c>
      <c r="B12" s="3">
        <f>B11*B9</f>
        <v>2.706766917</v>
      </c>
    </row>
    <row r="13">
      <c r="A13" s="1" t="s">
        <v>15</v>
      </c>
      <c r="B13" s="3">
        <f>B6-B12</f>
        <v>9.293233083</v>
      </c>
    </row>
    <row r="14">
      <c r="A14" s="1" t="s">
        <v>16</v>
      </c>
      <c r="B14" s="3">
        <f>B13/B7</f>
        <v>430.6344035</v>
      </c>
      <c r="C14" s="1" t="s">
        <v>2</v>
      </c>
    </row>
    <row r="15">
      <c r="A15" s="1" t="s">
        <v>17</v>
      </c>
      <c r="B15" s="4">
        <v>64.0</v>
      </c>
    </row>
    <row r="16">
      <c r="A16" s="1" t="s">
        <v>18</v>
      </c>
      <c r="B16" s="3">
        <f>B14/B15</f>
        <v>6.728662555</v>
      </c>
      <c r="C16" s="1" t="s">
        <v>2</v>
      </c>
    </row>
    <row r="17">
      <c r="A17" s="1" t="s">
        <v>19</v>
      </c>
      <c r="B17" s="4">
        <f>1.3*15/11*0.0254</f>
        <v>0.04502727273</v>
      </c>
      <c r="C17" s="1" t="s">
        <v>20</v>
      </c>
    </row>
    <row r="18">
      <c r="A18" s="1" t="s">
        <v>21</v>
      </c>
      <c r="B18" s="3">
        <f>B17*B16</f>
        <v>0.302973324</v>
      </c>
      <c r="C18" s="1" t="s">
        <v>22</v>
      </c>
    </row>
    <row r="19">
      <c r="A19" s="1" t="s">
        <v>23</v>
      </c>
      <c r="B19" s="4">
        <v>0.4</v>
      </c>
      <c r="C19" s="1" t="s">
        <v>20</v>
      </c>
    </row>
    <row r="20">
      <c r="A20" s="1" t="s">
        <v>24</v>
      </c>
      <c r="B20" s="3">
        <f>B19/B18</f>
        <v>1.320248248</v>
      </c>
      <c r="C20" s="1" t="s">
        <v>25</v>
      </c>
    </row>
    <row r="21">
      <c r="B21" s="3"/>
    </row>
    <row r="22">
      <c r="A22" s="1" t="s">
        <v>26</v>
      </c>
      <c r="B22" s="4">
        <v>0.5</v>
      </c>
    </row>
    <row r="23">
      <c r="A23" s="1" t="s">
        <v>27</v>
      </c>
      <c r="B23" s="5">
        <f>B11*B22*B15*B8</f>
        <v>17.48291565</v>
      </c>
      <c r="C23" s="1" t="s">
        <v>7</v>
      </c>
    </row>
    <row r="24">
      <c r="B24" s="5">
        <f>B23* 8.8507457673787</f>
        <v>154.7368417</v>
      </c>
      <c r="C24" s="1" t="s">
        <v>28</v>
      </c>
    </row>
    <row r="25">
      <c r="B25" s="3"/>
    </row>
    <row r="26">
      <c r="A26" s="1" t="s">
        <v>29</v>
      </c>
      <c r="B26" s="3">
        <f>B11*B8*B15/(B17/2)</f>
        <v>1553.095676</v>
      </c>
      <c r="C26" s="1" t="s">
        <v>30</v>
      </c>
      <c r="D26" s="6">
        <f>B26/9.8*2.2</f>
        <v>348.6541315</v>
      </c>
      <c r="E26" s="1" t="s">
        <v>31</v>
      </c>
    </row>
    <row r="27">
      <c r="B27" s="3"/>
      <c r="D27" s="6">
        <f>123+12</f>
        <v>135</v>
      </c>
    </row>
    <row r="28">
      <c r="A28" s="1" t="s">
        <v>32</v>
      </c>
      <c r="B28" s="7">
        <v>2.0</v>
      </c>
      <c r="D28" s="6">
        <f>D26/D27</f>
        <v>2.582623196</v>
      </c>
    </row>
    <row r="29">
      <c r="A29" s="1" t="s">
        <v>33</v>
      </c>
      <c r="B29" s="7">
        <v>3.0</v>
      </c>
    </row>
    <row r="30">
      <c r="A30" s="1" t="s">
        <v>34</v>
      </c>
      <c r="B30" s="7">
        <v>2.0</v>
      </c>
    </row>
    <row r="31">
      <c r="A31" s="1" t="s">
        <v>35</v>
      </c>
      <c r="B31" s="7">
        <v>2.0</v>
      </c>
    </row>
    <row r="32">
      <c r="A32" s="1" t="s">
        <v>36</v>
      </c>
      <c r="B32" s="1">
        <v>2.0</v>
      </c>
    </row>
    <row r="33">
      <c r="A33" s="1" t="s">
        <v>37</v>
      </c>
      <c r="B33" s="7">
        <v>6.0</v>
      </c>
    </row>
    <row r="34">
      <c r="A34" s="1" t="s">
        <v>38</v>
      </c>
      <c r="B34" s="1">
        <v>1.0</v>
      </c>
    </row>
    <row r="35">
      <c r="A35" s="1" t="s">
        <v>39</v>
      </c>
      <c r="B35" s="7">
        <v>3.0</v>
      </c>
    </row>
    <row r="36">
      <c r="A36" s="1" t="s">
        <v>35</v>
      </c>
      <c r="B36" s="7">
        <v>2.0</v>
      </c>
    </row>
    <row r="37">
      <c r="A37" s="1" t="s">
        <v>36</v>
      </c>
      <c r="B37" s="1">
        <v>2.0</v>
      </c>
    </row>
    <row r="38">
      <c r="A38" s="1" t="s">
        <v>40</v>
      </c>
      <c r="B38" s="7">
        <v>6.0</v>
      </c>
    </row>
    <row r="39">
      <c r="A39" s="1" t="s">
        <v>38</v>
      </c>
      <c r="B39" s="1">
        <v>1.0</v>
      </c>
    </row>
    <row r="40">
      <c r="A40" s="1" t="s">
        <v>39</v>
      </c>
      <c r="B40" s="7">
        <v>3.0</v>
      </c>
    </row>
    <row r="41">
      <c r="B41" s="3">
        <f>SUM(B28:B40)</f>
        <v>35</v>
      </c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</sheetData>
  <drawing r:id="rId1"/>
</worksheet>
</file>