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rojects\Robotics\MechTools\"/>
    </mc:Choice>
  </mc:AlternateContent>
  <xr:revisionPtr revIDLastSave="0" documentId="13_ncr:1_{EA1D7420-FC4D-4F21-85DD-E1A5F9ACF28E}" xr6:coauthVersionLast="47" xr6:coauthVersionMax="47" xr10:uidLastSave="{00000000-0000-0000-0000-000000000000}"/>
  <bookViews>
    <workbookView xWindow="732" yWindow="2064" windowWidth="17280" windowHeight="9468" activeTab="1" xr2:uid="{6ABD8E07-427F-4B5C-BF84-79A4A7BF8CB3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B20" i="1"/>
  <c r="C37" i="1" s="1"/>
  <c r="J14" i="1"/>
  <c r="I14" i="1"/>
  <c r="K14" i="1" s="1"/>
  <c r="I6" i="1"/>
  <c r="E8" i="1"/>
  <c r="C31" i="1" l="1"/>
  <c r="C32" i="1"/>
  <c r="C40" i="1"/>
  <c r="C25" i="1"/>
  <c r="C33" i="1"/>
  <c r="C39" i="1"/>
  <c r="C30" i="1"/>
  <c r="C26" i="1"/>
  <c r="C27" i="1"/>
  <c r="C28" i="1"/>
  <c r="C36" i="1"/>
  <c r="C38" i="1"/>
  <c r="C34" i="1"/>
  <c r="C35" i="1"/>
  <c r="C29" i="1"/>
</calcChain>
</file>

<file path=xl/sharedStrings.xml><?xml version="1.0" encoding="utf-8"?>
<sst xmlns="http://schemas.openxmlformats.org/spreadsheetml/2006/main" count="38" uniqueCount="35">
  <si>
    <t>velocity (v) =</t>
  </si>
  <si>
    <t>x =</t>
  </si>
  <si>
    <t>y =</t>
  </si>
  <si>
    <t xml:space="preserve">g = </t>
  </si>
  <si>
    <t xml:space="preserve">∏ = </t>
  </si>
  <si>
    <t>feet</t>
  </si>
  <si>
    <t>free throw line to hoop:</t>
  </si>
  <si>
    <t>wheel diameter =</t>
  </si>
  <si>
    <t>Things we'll what to change:</t>
  </si>
  <si>
    <t>(horizontal distance)</t>
  </si>
  <si>
    <t>(vertical distance)</t>
  </si>
  <si>
    <t>inches</t>
  </si>
  <si>
    <t>motor speed =</t>
  </si>
  <si>
    <t>RPM</t>
  </si>
  <si>
    <t xml:space="preserve">angle = </t>
  </si>
  <si>
    <t>degrees</t>
  </si>
  <si>
    <t xml:space="preserve">v = </t>
  </si>
  <si>
    <t>feet/sec</t>
  </si>
  <si>
    <t>Column1</t>
  </si>
  <si>
    <t>Column2</t>
  </si>
  <si>
    <r>
      <t>feet/sec</t>
    </r>
    <r>
      <rPr>
        <vertAlign val="superscript"/>
        <sz val="12"/>
        <color theme="1"/>
        <rFont val="Calibri"/>
        <family val="2"/>
        <scheme val="minor"/>
      </rPr>
      <t>2</t>
    </r>
  </si>
  <si>
    <r>
      <t>2v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(cos</t>
    </r>
    <r>
      <rPr>
        <sz val="12"/>
        <color theme="1"/>
        <rFont val="Calibri"/>
        <family val="2"/>
      </rPr>
      <t>θ)</t>
    </r>
    <r>
      <rPr>
        <vertAlign val="superscript"/>
        <sz val="12"/>
        <color theme="1"/>
        <rFont val="Calibri"/>
        <family val="2"/>
        <scheme val="minor"/>
      </rPr>
      <t>2</t>
    </r>
  </si>
  <si>
    <t>x (feet)</t>
  </si>
  <si>
    <t>y (feet)</t>
  </si>
  <si>
    <t>gearbox ratio =</t>
  </si>
  <si>
    <t>teeth</t>
  </si>
  <si>
    <t>drive hex gear =</t>
  </si>
  <si>
    <t>belt hex gear =</t>
  </si>
  <si>
    <t>Values That Work</t>
  </si>
  <si>
    <t>Trajectory Formular:</t>
  </si>
  <si>
    <r>
      <t xml:space="preserve">wheel diameter * </t>
    </r>
    <r>
      <rPr>
        <sz val="12"/>
        <color theme="1"/>
        <rFont val="Calibri"/>
        <family val="2"/>
      </rPr>
      <t>∏ * revolutions/sec</t>
    </r>
  </si>
  <si>
    <r>
      <t>y = s + xtan</t>
    </r>
    <r>
      <rPr>
        <sz val="12"/>
        <color theme="1"/>
        <rFont val="Calibri"/>
        <family val="2"/>
      </rPr>
      <t>θ - gx</t>
    </r>
    <r>
      <rPr>
        <vertAlign val="superscript"/>
        <sz val="12"/>
        <color theme="1"/>
        <rFont val="Calibri"/>
        <family val="2"/>
      </rPr>
      <t>2</t>
    </r>
  </si>
  <si>
    <t>shooter height =</t>
  </si>
  <si>
    <t>Rev 1.3</t>
  </si>
  <si>
    <t>Trajectory Calculator With Gears And Shooter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</si>
</sst>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</font>
    <font>
      <vertAlign val="superscript"/>
      <sz val="12"/>
      <color theme="1"/>
      <name val="Calibri"/>
      <family val="2"/>
    </font>
    <font>
      <vertAlign val="superscript"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2" fontId="1" fillId="0" borderId="0" xfId="0" applyNumberFormat="1" applyFont="1"/>
    <xf numFmtId="164" fontId="1" fillId="0" borderId="0" xfId="0" applyNumberFormat="1" applyFont="1" applyAlignment="1">
      <alignment horizontal="left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165" fontId="1" fillId="0" borderId="2" xfId="0" applyNumberFormat="1" applyFont="1" applyBorder="1"/>
    <xf numFmtId="0" fontId="1" fillId="0" borderId="4" xfId="0" applyFont="1" applyBorder="1"/>
    <xf numFmtId="0" fontId="1" fillId="0" borderId="0" xfId="0" applyFont="1" applyAlignment="1">
      <alignment horizontal="left"/>
    </xf>
    <xf numFmtId="1" fontId="1" fillId="0" borderId="2" xfId="0" applyNumberFormat="1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3" xfId="0" applyFont="1" applyBorder="1" applyAlignment="1">
      <alignment horizontal="left"/>
    </xf>
    <xf numFmtId="165" fontId="1" fillId="0" borderId="0" xfId="0" applyNumberFormat="1" applyFont="1"/>
    <xf numFmtId="0" fontId="1" fillId="0" borderId="6" xfId="0" applyFont="1" applyBorder="1" applyAlignment="1">
      <alignment horizontal="left"/>
    </xf>
    <xf numFmtId="0" fontId="0" fillId="0" borderId="0" xfId="0" quotePrefix="1"/>
    <xf numFmtId="2" fontId="0" fillId="0" borderId="0" xfId="0" applyNumberFormat="1"/>
    <xf numFmtId="166" fontId="1" fillId="0" borderId="0" xfId="0" applyNumberFormat="1" applyFo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Ball Trajectory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Sheet1!$C$24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Sheet1!$B$25:$B$40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Sheet1!$C$25:$C$40</c:f>
              <c:numCache>
                <c:formatCode>0.00</c:formatCode>
                <c:ptCount val="16"/>
                <c:pt idx="0" formatCode="General">
                  <c:v>2</c:v>
                </c:pt>
                <c:pt idx="1">
                  <c:v>5.5189071014785505</c:v>
                </c:pt>
                <c:pt idx="2">
                  <c:v>8.6115267907764466</c:v>
                </c:pt>
                <c:pt idx="3">
                  <c:v>11.277859067893688</c:v>
                </c:pt>
                <c:pt idx="4">
                  <c:v>13.517903932830276</c:v>
                </c:pt>
                <c:pt idx="5">
                  <c:v>15.331661385586209</c:v>
                </c:pt>
                <c:pt idx="6">
                  <c:v>16.719131426161486</c:v>
                </c:pt>
                <c:pt idx="7">
                  <c:v>17.68031405455611</c:v>
                </c:pt>
                <c:pt idx="8">
                  <c:v>18.215209270770082</c:v>
                </c:pt>
                <c:pt idx="9">
                  <c:v>18.323817074803394</c:v>
                </c:pt>
                <c:pt idx="10">
                  <c:v>18.00613746665606</c:v>
                </c:pt>
                <c:pt idx="11">
                  <c:v>17.262170446328064</c:v>
                </c:pt>
                <c:pt idx="12">
                  <c:v>16.091916013819418</c:v>
                </c:pt>
                <c:pt idx="13">
                  <c:v>14.495374169130116</c:v>
                </c:pt>
                <c:pt idx="14">
                  <c:v>12.472544912260155</c:v>
                </c:pt>
                <c:pt idx="15">
                  <c:v>10.023428243209551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B-4183-9B83-2F50F7E95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617976"/>
        <c:axId val="433497456"/>
      </c:lineChart>
      <c:catAx>
        <c:axId val="521617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Horizontal Distance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97456"/>
        <c:crosses val="autoZero"/>
        <c:auto val="1"/>
        <c:lblAlgn val="ctr"/>
        <c:lblOffset val="100"/>
        <c:noMultiLvlLbl val="0"/>
      </c:catAx>
      <c:valAx>
        <c:axId val="4334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Vertical Height (y)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17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24</xdr:row>
      <xdr:rowOff>140970</xdr:rowOff>
    </xdr:from>
    <xdr:to>
      <xdr:col>11</xdr:col>
      <xdr:colOff>205740</xdr:colOff>
      <xdr:row>38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746946-A306-B91F-1F68-DA49DDE9C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8D6FDC-FD5E-4572-A62B-6D0992FA8EF2}" name="Table1" displayName="Table1" ref="B24:C40" totalsRowShown="0" headerRowDxfId="3" dataDxfId="2">
  <autoFilter ref="B24:C40" xr:uid="{828D6FDC-FD5E-4572-A62B-6D0992FA8EF2}"/>
  <tableColumns count="2">
    <tableColumn id="1" xr3:uid="{C310C14F-B3FF-4FCF-A5A2-4D910AED7488}" name="Column1" dataDxfId="1"/>
    <tableColumn id="2" xr3:uid="{F304FCA2-60A5-43A4-A1F0-14CCCA4D498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A7FF-7ACD-4833-A8AA-F9DDBA4E9B93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5312-1A14-4DEA-9131-BA5225CB0B35}">
  <dimension ref="A1:L43"/>
  <sheetViews>
    <sheetView tabSelected="1" workbookViewId="0">
      <selection activeCell="K4" sqref="K4"/>
    </sheetView>
  </sheetViews>
  <sheetFormatPr defaultRowHeight="14.4" x14ac:dyDescent="0.3"/>
  <cols>
    <col min="2" max="2" width="11.21875" customWidth="1"/>
    <col min="3" max="3" width="9.33203125" bestFit="1" customWidth="1"/>
    <col min="7" max="7" width="16.6640625" bestFit="1" customWidth="1"/>
    <col min="9" max="9" width="9.33203125" bestFit="1" customWidth="1"/>
  </cols>
  <sheetData>
    <row r="1" spans="1:12" s="2" customFormat="1" ht="18" x14ac:dyDescent="0.35">
      <c r="A1" s="2" t="s">
        <v>34</v>
      </c>
      <c r="L1" s="2" t="s">
        <v>33</v>
      </c>
    </row>
    <row r="2" spans="1:12" s="1" customFormat="1" ht="15.6" x14ac:dyDescent="0.3"/>
    <row r="3" spans="1:12" s="1" customFormat="1" ht="17.399999999999999" x14ac:dyDescent="0.3">
      <c r="A3" s="1" t="s">
        <v>29</v>
      </c>
      <c r="D3" s="5" t="s">
        <v>31</v>
      </c>
      <c r="H3" s="4" t="s">
        <v>3</v>
      </c>
      <c r="I3" s="4">
        <v>32.173999999999999</v>
      </c>
      <c r="J3" s="1" t="s">
        <v>20</v>
      </c>
      <c r="K3" s="5"/>
    </row>
    <row r="4" spans="1:12" s="1" customFormat="1" ht="17.399999999999999" x14ac:dyDescent="0.3">
      <c r="E4" s="3" t="s">
        <v>21</v>
      </c>
    </row>
    <row r="5" spans="1:12" s="1" customFormat="1" ht="15.6" x14ac:dyDescent="0.3"/>
    <row r="6" spans="1:12" s="1" customFormat="1" ht="15.6" x14ac:dyDescent="0.3">
      <c r="A6" s="1" t="s">
        <v>0</v>
      </c>
      <c r="C6" s="1" t="s">
        <v>30</v>
      </c>
      <c r="H6" s="4" t="s">
        <v>4</v>
      </c>
      <c r="I6" s="7">
        <f>PI()</f>
        <v>3.1415926535897931</v>
      </c>
    </row>
    <row r="7" spans="1:12" s="1" customFormat="1" ht="15.6" x14ac:dyDescent="0.3"/>
    <row r="8" spans="1:12" s="1" customFormat="1" ht="15.6" x14ac:dyDescent="0.3">
      <c r="A8" s="1" t="s">
        <v>6</v>
      </c>
      <c r="D8" s="9" t="s">
        <v>1</v>
      </c>
      <c r="E8" s="10">
        <f xml:space="preserve"> 15</f>
        <v>15</v>
      </c>
      <c r="F8" s="8" t="s">
        <v>5</v>
      </c>
      <c r="G8" s="1" t="s">
        <v>9</v>
      </c>
    </row>
    <row r="9" spans="1:12" s="1" customFormat="1" ht="15.6" x14ac:dyDescent="0.3">
      <c r="D9" s="9" t="s">
        <v>2</v>
      </c>
      <c r="E9" s="10">
        <v>10</v>
      </c>
      <c r="F9" s="8" t="s">
        <v>5</v>
      </c>
      <c r="G9" s="1" t="s">
        <v>10</v>
      </c>
    </row>
    <row r="10" spans="1:12" s="1" customFormat="1" ht="15.6" x14ac:dyDescent="0.3">
      <c r="D10" s="4"/>
      <c r="E10" s="13"/>
    </row>
    <row r="11" spans="1:12" s="1" customFormat="1" ht="15.6" x14ac:dyDescent="0.3">
      <c r="A11" s="1" t="s">
        <v>8</v>
      </c>
      <c r="I11" s="17"/>
      <c r="J11" s="19" t="s">
        <v>28</v>
      </c>
      <c r="K11" s="16"/>
      <c r="L11" s="12"/>
    </row>
    <row r="12" spans="1:12" s="1" customFormat="1" ht="15.6" x14ac:dyDescent="0.3">
      <c r="B12" s="1" t="s">
        <v>7</v>
      </c>
      <c r="E12" s="8">
        <v>6</v>
      </c>
      <c r="F12" s="8" t="s">
        <v>11</v>
      </c>
      <c r="G12" s="5"/>
      <c r="H12" s="18"/>
      <c r="I12" s="15">
        <v>6</v>
      </c>
      <c r="J12" s="15">
        <v>6</v>
      </c>
      <c r="K12" s="15">
        <v>6</v>
      </c>
      <c r="L12" s="15">
        <v>6</v>
      </c>
    </row>
    <row r="13" spans="1:12" s="1" customFormat="1" ht="15.6" x14ac:dyDescent="0.3">
      <c r="B13" s="1" t="s">
        <v>12</v>
      </c>
      <c r="E13" s="8">
        <v>3590</v>
      </c>
      <c r="F13" s="8" t="s">
        <v>13</v>
      </c>
      <c r="I13" s="8">
        <v>4790</v>
      </c>
      <c r="J13" s="8">
        <v>4120</v>
      </c>
      <c r="K13" s="8">
        <v>3845</v>
      </c>
      <c r="L13" s="8">
        <v>3590</v>
      </c>
    </row>
    <row r="14" spans="1:12" s="1" customFormat="1" ht="15.6" x14ac:dyDescent="0.3">
      <c r="B14" s="1" t="s">
        <v>24</v>
      </c>
      <c r="E14" s="11">
        <f>1/1</f>
        <v>1</v>
      </c>
      <c r="F14" s="8"/>
      <c r="I14" s="11">
        <f>1/3</f>
        <v>0.33333333333333331</v>
      </c>
      <c r="J14" s="11">
        <f>1/4</f>
        <v>0.25</v>
      </c>
      <c r="K14" s="11">
        <f>I14</f>
        <v>0.33333333333333331</v>
      </c>
      <c r="L14" s="8">
        <v>1</v>
      </c>
    </row>
    <row r="15" spans="1:12" s="1" customFormat="1" ht="15.6" x14ac:dyDescent="0.3">
      <c r="B15" s="1" t="s">
        <v>26</v>
      </c>
      <c r="E15" s="14">
        <v>20</v>
      </c>
      <c r="F15" s="8" t="s">
        <v>25</v>
      </c>
      <c r="I15" s="14">
        <v>45</v>
      </c>
      <c r="J15" s="8">
        <v>56</v>
      </c>
      <c r="K15" s="8">
        <v>56</v>
      </c>
      <c r="L15" s="8">
        <v>20</v>
      </c>
    </row>
    <row r="16" spans="1:12" s="1" customFormat="1" ht="15.6" x14ac:dyDescent="0.3">
      <c r="B16" s="1" t="s">
        <v>27</v>
      </c>
      <c r="E16" s="14">
        <v>56</v>
      </c>
      <c r="F16" s="8" t="s">
        <v>25</v>
      </c>
      <c r="I16" s="14">
        <v>56</v>
      </c>
      <c r="J16" s="8">
        <v>45</v>
      </c>
      <c r="K16" s="8">
        <v>56</v>
      </c>
      <c r="L16" s="8">
        <v>56</v>
      </c>
    </row>
    <row r="17" spans="1:12" s="1" customFormat="1" ht="15.6" x14ac:dyDescent="0.3">
      <c r="B17" s="1" t="s">
        <v>14</v>
      </c>
      <c r="E17" s="8">
        <v>75</v>
      </c>
      <c r="F17" s="8" t="s">
        <v>15</v>
      </c>
      <c r="I17" s="8">
        <v>75</v>
      </c>
      <c r="J17" s="8">
        <v>75</v>
      </c>
      <c r="K17" s="8">
        <v>75</v>
      </c>
      <c r="L17" s="8">
        <v>75</v>
      </c>
    </row>
    <row r="18" spans="1:12" s="1" customFormat="1" ht="15.6" x14ac:dyDescent="0.3">
      <c r="B18" s="1" t="s">
        <v>32</v>
      </c>
      <c r="E18" s="8">
        <v>2</v>
      </c>
      <c r="F18" s="8" t="s">
        <v>5</v>
      </c>
      <c r="I18" s="8">
        <v>2</v>
      </c>
      <c r="J18" s="8">
        <v>2</v>
      </c>
      <c r="K18" s="8">
        <v>2</v>
      </c>
      <c r="L18" s="8">
        <v>2</v>
      </c>
    </row>
    <row r="19" spans="1:12" s="1" customFormat="1" ht="15.6" x14ac:dyDescent="0.3"/>
    <row r="20" spans="1:12" s="1" customFormat="1" ht="15.6" x14ac:dyDescent="0.3">
      <c r="A20" s="1" t="s">
        <v>16</v>
      </c>
      <c r="B20" s="22">
        <f>(E12/12)*PI()*E13/60* (E15/E16)*E14</f>
        <v>33.566421507105233</v>
      </c>
      <c r="C20" s="1" t="s">
        <v>17</v>
      </c>
    </row>
    <row r="21" spans="1:12" s="1" customFormat="1" ht="15.6" x14ac:dyDescent="0.3"/>
    <row r="22" spans="1:12" s="1" customFormat="1" ht="15.6" x14ac:dyDescent="0.3"/>
    <row r="23" spans="1:12" s="1" customFormat="1" ht="15.6" x14ac:dyDescent="0.3">
      <c r="B23" s="5" t="s">
        <v>22</v>
      </c>
      <c r="C23" s="5" t="s">
        <v>23</v>
      </c>
    </row>
    <row r="24" spans="1:12" s="1" customFormat="1" ht="15.6" x14ac:dyDescent="0.3">
      <c r="B24" s="1" t="s">
        <v>18</v>
      </c>
      <c r="C24" s="1" t="s">
        <v>19</v>
      </c>
    </row>
    <row r="25" spans="1:12" s="1" customFormat="1" ht="15.6" x14ac:dyDescent="0.3">
      <c r="B25" s="1">
        <v>0</v>
      </c>
      <c r="C25" s="1">
        <f>E18+(Table1[[#This Row],[Column1]]*TAN(RADIANS(E17)) - ((I3*(Table1[[#This Row],[Column1]])^2)/(2*(B20)^2*COS(RADIANS(E17))^2)))</f>
        <v>2</v>
      </c>
    </row>
    <row r="26" spans="1:12" s="1" customFormat="1" ht="15.6" x14ac:dyDescent="0.3">
      <c r="B26" s="1">
        <v>1</v>
      </c>
      <c r="C26" s="6">
        <f>E18+(Table1[[#This Row],[Column1]]*TAN(RADIANS(E17)) - ((I3*(Table1[[#This Row],[Column1]])^2)/(2*(B20)^2*COS(RADIANS(E17))^2)))</f>
        <v>5.5189071014785505</v>
      </c>
    </row>
    <row r="27" spans="1:12" s="1" customFormat="1" ht="15.6" x14ac:dyDescent="0.3">
      <c r="B27" s="1">
        <v>2</v>
      </c>
      <c r="C27" s="6">
        <f>E18+(Table1[[#This Row],[Column1]]*TAN(RADIANS(E17)) - ((I3*(Table1[[#This Row],[Column1]])^2)/(2*(B20)^2*COS(RADIANS(E17))^2)))</f>
        <v>8.6115267907764466</v>
      </c>
    </row>
    <row r="28" spans="1:12" s="1" customFormat="1" ht="15.6" x14ac:dyDescent="0.3">
      <c r="B28" s="1">
        <v>3</v>
      </c>
      <c r="C28" s="6">
        <f>E18+(Table1[[#This Row],[Column1]]*TAN(RADIANS(E17)) - ((I3*(Table1[[#This Row],[Column1]])^2)/(2*(B20)^2*COS(RADIANS(E17))^2)))</f>
        <v>11.277859067893688</v>
      </c>
    </row>
    <row r="29" spans="1:12" s="1" customFormat="1" ht="15.6" x14ac:dyDescent="0.3">
      <c r="B29" s="1">
        <v>4</v>
      </c>
      <c r="C29" s="6">
        <f>E18+(Table1[[#This Row],[Column1]]*TAN(RADIANS(E17)) - ((I3*(Table1[[#This Row],[Column1]])^2)/(2*(B20)^2*COS(RADIANS(E17))^2)))</f>
        <v>13.517903932830276</v>
      </c>
    </row>
    <row r="30" spans="1:12" ht="15.6" x14ac:dyDescent="0.3">
      <c r="B30" s="1">
        <v>5</v>
      </c>
      <c r="C30" s="6">
        <f>E18+(Table1[[#This Row],[Column1]]*TAN(RADIANS(E17)) - ((I3*(Table1[[#This Row],[Column1]])^2)/(2*(B20)^2*COS(RADIANS(E17))^2)))</f>
        <v>15.331661385586209</v>
      </c>
    </row>
    <row r="31" spans="1:12" ht="15.6" x14ac:dyDescent="0.3">
      <c r="B31" s="1">
        <v>6</v>
      </c>
      <c r="C31" s="6">
        <f>E18+(Table1[[#This Row],[Column1]]*TAN(RADIANS(E17)) - ((I3*(Table1[[#This Row],[Column1]])^2)/(2*(B20)^2*COS(RADIANS(E17))^2)))</f>
        <v>16.719131426161486</v>
      </c>
    </row>
    <row r="32" spans="1:12" ht="15.6" x14ac:dyDescent="0.3">
      <c r="B32" s="1">
        <v>7</v>
      </c>
      <c r="C32" s="6">
        <f>E18+(Table1[[#This Row],[Column1]]*TAN(RADIANS(E17)) - ((I3*(Table1[[#This Row],[Column1]])^2)/(2*(B20)^2*COS(RADIANS(E17))^2)))</f>
        <v>17.68031405455611</v>
      </c>
    </row>
    <row r="33" spans="2:7" ht="15.6" x14ac:dyDescent="0.3">
      <c r="B33" s="1">
        <v>8</v>
      </c>
      <c r="C33" s="6">
        <f>E18+(Table1[[#This Row],[Column1]]*TAN(RADIANS(E17)) - ((I3*(Table1[[#This Row],[Column1]])^2)/(2*(B20)^2*COS(RADIANS(E17))^2)))</f>
        <v>18.215209270770082</v>
      </c>
    </row>
    <row r="34" spans="2:7" ht="15.6" x14ac:dyDescent="0.3">
      <c r="B34" s="1">
        <v>9</v>
      </c>
      <c r="C34" s="6">
        <f>E18+(Table1[[#This Row],[Column1]]*TAN(RADIANS(E17)) - ((I3*(Table1[[#This Row],[Column1]])^2)/(2*(B20)^2*COS(RADIANS(E17))^2)))</f>
        <v>18.323817074803394</v>
      </c>
    </row>
    <row r="35" spans="2:7" ht="15.6" x14ac:dyDescent="0.3">
      <c r="B35" s="1">
        <v>10</v>
      </c>
      <c r="C35" s="6">
        <f>E18+(Table1[[#This Row],[Column1]]*TAN(RADIANS(E17)) - ((I3*(Table1[[#This Row],[Column1]])^2)/(2*(B20)^2*COS(RADIANS(E17))^2)))</f>
        <v>18.00613746665606</v>
      </c>
    </row>
    <row r="36" spans="2:7" ht="15.6" x14ac:dyDescent="0.3">
      <c r="B36" s="1">
        <v>11</v>
      </c>
      <c r="C36" s="6">
        <f>E18+(Table1[[#This Row],[Column1]]*TAN(RADIANS(E17)) - ((I3*(Table1[[#This Row],[Column1]])^2)/(2*(B20)^2*COS(RADIANS(E17))^2)))</f>
        <v>17.262170446328064</v>
      </c>
    </row>
    <row r="37" spans="2:7" ht="15.6" x14ac:dyDescent="0.3">
      <c r="B37" s="1">
        <v>12</v>
      </c>
      <c r="C37" s="6">
        <f>E18+(Table1[[#This Row],[Column1]]*TAN(RADIANS(E17)) - ((I3*(Table1[[#This Row],[Column1]])^2)/(2*(B20)^2*COS(RADIANS(E17))^2)))</f>
        <v>16.091916013819418</v>
      </c>
    </row>
    <row r="38" spans="2:7" ht="15.6" x14ac:dyDescent="0.3">
      <c r="B38" s="1">
        <v>13</v>
      </c>
      <c r="C38" s="6">
        <f>E18+(Table1[[#This Row],[Column1]]*TAN(RADIANS(E17)) - ((I3*(Table1[[#This Row],[Column1]])^2)/(2*(B20)^2*COS(RADIANS(E17))^2)))</f>
        <v>14.495374169130116</v>
      </c>
    </row>
    <row r="39" spans="2:7" ht="15.6" x14ac:dyDescent="0.3">
      <c r="B39" s="1">
        <v>14</v>
      </c>
      <c r="C39" s="6">
        <f>E18+(Table1[[#This Row],[Column1]]*TAN(RADIANS(E17)) - ((I3*(Table1[[#This Row],[Column1]])^2)/(2*(B20)^2*COS(RADIANS(E17))^2)))</f>
        <v>12.472544912260155</v>
      </c>
    </row>
    <row r="40" spans="2:7" ht="15.6" x14ac:dyDescent="0.3">
      <c r="B40" s="1">
        <v>15</v>
      </c>
      <c r="C40" s="6">
        <f>E18+(Table1[[#This Row],[Column1]]*TAN(RADIANS(E17)) - ((I3*(Table1[[#This Row],[Column1]])^2)/(2*(B20)^2*COS(RADIANS(E17))^2)))</f>
        <v>10.023428243209551</v>
      </c>
    </row>
    <row r="42" spans="2:7" x14ac:dyDescent="0.3">
      <c r="F42" s="20"/>
    </row>
    <row r="43" spans="2:7" x14ac:dyDescent="0.3">
      <c r="G43" s="21"/>
    </row>
  </sheetData>
  <phoneticPr fontId="6" type="noConversion"/>
  <pageMargins left="0.7" right="0.7" top="0.75" bottom="0.75" header="0.3" footer="0.3"/>
  <pageSetup orientation="landscape" horizontalDpi="4294967293" verticalDpi="0" r:id="rId1"/>
  <rowBreaks count="1" manualBreakCount="1">
    <brk id="20" max="16383" man="1"/>
  </rowBreak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Grummer</dc:creator>
  <cp:lastModifiedBy>Grant Grummer</cp:lastModifiedBy>
  <cp:lastPrinted>2022-11-11T02:26:13Z</cp:lastPrinted>
  <dcterms:created xsi:type="dcterms:W3CDTF">2022-10-24T13:56:28Z</dcterms:created>
  <dcterms:modified xsi:type="dcterms:W3CDTF">2022-11-11T02:26:34Z</dcterms:modified>
</cp:coreProperties>
</file>