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MyProjects\Excel\Financial Sample\Simple pivotTables_Dashboards\Data\"/>
    </mc:Choice>
  </mc:AlternateContent>
  <xr:revisionPtr revIDLastSave="0" documentId="13_ncr:1_{E744B727-EFF7-401D-851A-32ACBCEE34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6" l="1"/>
  <c r="T2" i="6"/>
  <c r="T4" i="6"/>
  <c r="T5" i="6"/>
  <c r="T6" i="6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T37" i="6"/>
  <c r="T38" i="6"/>
  <c r="T39" i="6"/>
  <c r="T40" i="6"/>
  <c r="T41" i="6"/>
  <c r="T42" i="6"/>
  <c r="T43" i="6"/>
  <c r="T44" i="6"/>
  <c r="T45" i="6"/>
  <c r="T46" i="6"/>
  <c r="T47" i="6"/>
  <c r="T48" i="6"/>
  <c r="T49" i="6"/>
  <c r="T50" i="6"/>
  <c r="T51" i="6"/>
  <c r="T52" i="6"/>
  <c r="T53" i="6"/>
  <c r="T54" i="6"/>
  <c r="T55" i="6"/>
  <c r="T56" i="6"/>
  <c r="T57" i="6"/>
  <c r="T58" i="6"/>
  <c r="T59" i="6"/>
  <c r="T60" i="6"/>
  <c r="T61" i="6"/>
  <c r="T62" i="6"/>
  <c r="T63" i="6"/>
  <c r="T64" i="6"/>
  <c r="T65" i="6"/>
  <c r="T66" i="6"/>
  <c r="T67" i="6"/>
  <c r="T68" i="6"/>
  <c r="T69" i="6"/>
  <c r="T70" i="6"/>
  <c r="T71" i="6"/>
  <c r="T72" i="6"/>
  <c r="T73" i="6"/>
  <c r="T74" i="6"/>
  <c r="T75" i="6"/>
  <c r="T76" i="6"/>
  <c r="T77" i="6"/>
  <c r="T78" i="6"/>
  <c r="T79" i="6"/>
  <c r="T80" i="6"/>
  <c r="T81" i="6"/>
  <c r="T82" i="6"/>
  <c r="T83" i="6"/>
  <c r="T84" i="6"/>
  <c r="T85" i="6"/>
  <c r="T86" i="6"/>
  <c r="T87" i="6"/>
  <c r="T88" i="6"/>
  <c r="T89" i="6"/>
  <c r="T90" i="6"/>
  <c r="T91" i="6"/>
  <c r="T92" i="6"/>
  <c r="T93" i="6"/>
  <c r="T94" i="6"/>
  <c r="T95" i="6"/>
  <c r="T96" i="6"/>
  <c r="T97" i="6"/>
  <c r="T98" i="6"/>
  <c r="T99" i="6"/>
  <c r="T100" i="6"/>
  <c r="T101" i="6"/>
  <c r="T102" i="6"/>
  <c r="T103" i="6"/>
  <c r="T104" i="6"/>
  <c r="T105" i="6"/>
  <c r="T106" i="6"/>
  <c r="T107" i="6"/>
  <c r="T108" i="6"/>
  <c r="T109" i="6"/>
  <c r="T110" i="6"/>
  <c r="T111" i="6"/>
  <c r="T112" i="6"/>
  <c r="T113" i="6"/>
  <c r="T114" i="6"/>
  <c r="T115" i="6"/>
  <c r="T116" i="6"/>
  <c r="T117" i="6"/>
  <c r="T118" i="6"/>
  <c r="T119" i="6"/>
  <c r="T120" i="6"/>
  <c r="T121" i="6"/>
  <c r="T122" i="6"/>
  <c r="T123" i="6"/>
  <c r="T124" i="6"/>
  <c r="T125" i="6"/>
  <c r="T126" i="6"/>
  <c r="T127" i="6"/>
  <c r="T128" i="6"/>
  <c r="T129" i="6"/>
  <c r="T130" i="6"/>
  <c r="T131" i="6"/>
  <c r="T132" i="6"/>
  <c r="T133" i="6"/>
  <c r="T134" i="6"/>
  <c r="T135" i="6"/>
  <c r="T136" i="6"/>
  <c r="T137" i="6"/>
  <c r="T138" i="6"/>
  <c r="T139" i="6"/>
  <c r="T140" i="6"/>
  <c r="T141" i="6"/>
  <c r="T142" i="6"/>
  <c r="T143" i="6"/>
  <c r="T144" i="6"/>
  <c r="T145" i="6"/>
  <c r="T146" i="6"/>
  <c r="T147" i="6"/>
  <c r="T148" i="6"/>
  <c r="T149" i="6"/>
  <c r="T150" i="6"/>
  <c r="T151" i="6"/>
  <c r="T152" i="6"/>
  <c r="T153" i="6"/>
  <c r="T154" i="6"/>
  <c r="T155" i="6"/>
  <c r="T156" i="6"/>
  <c r="T157" i="6"/>
  <c r="T158" i="6"/>
  <c r="T159" i="6"/>
  <c r="T160" i="6"/>
  <c r="T161" i="6"/>
  <c r="T162" i="6"/>
  <c r="T163" i="6"/>
  <c r="T164" i="6"/>
  <c r="T165" i="6"/>
  <c r="T166" i="6"/>
  <c r="T167" i="6"/>
  <c r="T168" i="6"/>
  <c r="T169" i="6"/>
  <c r="T170" i="6"/>
  <c r="T171" i="6"/>
  <c r="T172" i="6"/>
  <c r="T173" i="6"/>
  <c r="T174" i="6"/>
  <c r="T175" i="6"/>
  <c r="T176" i="6"/>
  <c r="T177" i="6"/>
  <c r="T178" i="6"/>
  <c r="T179" i="6"/>
  <c r="T180" i="6"/>
  <c r="T181" i="6"/>
  <c r="T182" i="6"/>
  <c r="T183" i="6"/>
  <c r="T184" i="6"/>
  <c r="T185" i="6"/>
  <c r="T186" i="6"/>
  <c r="T187" i="6"/>
  <c r="T188" i="6"/>
  <c r="T189" i="6"/>
  <c r="T190" i="6"/>
  <c r="T191" i="6"/>
  <c r="T192" i="6"/>
  <c r="T193" i="6"/>
  <c r="T194" i="6"/>
  <c r="T195" i="6"/>
  <c r="T196" i="6"/>
  <c r="T197" i="6"/>
  <c r="T198" i="6"/>
  <c r="T199" i="6"/>
  <c r="T200" i="6"/>
  <c r="T201" i="6"/>
  <c r="T202" i="6"/>
  <c r="T203" i="6"/>
  <c r="T204" i="6"/>
  <c r="T205" i="6"/>
  <c r="T206" i="6"/>
  <c r="T207" i="6"/>
  <c r="T208" i="6"/>
  <c r="T209" i="6"/>
  <c r="T210" i="6"/>
  <c r="T211" i="6"/>
  <c r="T212" i="6"/>
  <c r="T213" i="6"/>
  <c r="T214" i="6"/>
  <c r="T215" i="6"/>
  <c r="T216" i="6"/>
  <c r="T217" i="6"/>
  <c r="T218" i="6"/>
  <c r="T219" i="6"/>
  <c r="T220" i="6"/>
  <c r="T221" i="6"/>
  <c r="T222" i="6"/>
  <c r="T223" i="6"/>
  <c r="T224" i="6"/>
  <c r="T225" i="6"/>
  <c r="T226" i="6"/>
  <c r="T227" i="6"/>
  <c r="T228" i="6"/>
  <c r="T229" i="6"/>
  <c r="T230" i="6"/>
  <c r="T231" i="6"/>
  <c r="T232" i="6"/>
  <c r="T233" i="6"/>
  <c r="T234" i="6"/>
  <c r="T235" i="6"/>
  <c r="T236" i="6"/>
  <c r="T237" i="6"/>
  <c r="T238" i="6"/>
  <c r="T239" i="6"/>
  <c r="T240" i="6"/>
  <c r="T241" i="6"/>
  <c r="T242" i="6"/>
  <c r="T243" i="6"/>
  <c r="T244" i="6"/>
  <c r="T245" i="6"/>
  <c r="T246" i="6"/>
  <c r="T247" i="6"/>
  <c r="T248" i="6"/>
  <c r="T249" i="6"/>
  <c r="T250" i="6"/>
  <c r="T251" i="6"/>
  <c r="T252" i="6"/>
  <c r="T253" i="6"/>
  <c r="T254" i="6"/>
  <c r="T255" i="6"/>
  <c r="T256" i="6"/>
  <c r="T257" i="6"/>
  <c r="T258" i="6"/>
  <c r="T259" i="6"/>
  <c r="T260" i="6"/>
  <c r="T261" i="6"/>
  <c r="T262" i="6"/>
  <c r="T263" i="6"/>
  <c r="T264" i="6"/>
  <c r="T265" i="6"/>
  <c r="T266" i="6"/>
  <c r="T267" i="6"/>
  <c r="T268" i="6"/>
  <c r="T269" i="6"/>
  <c r="T270" i="6"/>
  <c r="T271" i="6"/>
  <c r="T272" i="6"/>
  <c r="T273" i="6"/>
  <c r="T274" i="6"/>
  <c r="T275" i="6"/>
  <c r="T276" i="6"/>
  <c r="T277" i="6"/>
  <c r="T278" i="6"/>
  <c r="T279" i="6"/>
  <c r="T280" i="6"/>
  <c r="T281" i="6"/>
  <c r="T282" i="6"/>
  <c r="T283" i="6"/>
  <c r="T284" i="6"/>
  <c r="T285" i="6"/>
  <c r="T286" i="6"/>
  <c r="T287" i="6"/>
  <c r="T288" i="6"/>
  <c r="T289" i="6"/>
  <c r="T290" i="6"/>
  <c r="T291" i="6"/>
  <c r="T292" i="6"/>
  <c r="T293" i="6"/>
  <c r="T294" i="6"/>
  <c r="T295" i="6"/>
  <c r="T296" i="6"/>
  <c r="T297" i="6"/>
  <c r="T298" i="6"/>
  <c r="T299" i="6"/>
  <c r="T300" i="6"/>
  <c r="T301" i="6"/>
  <c r="T302" i="6"/>
  <c r="T303" i="6"/>
  <c r="T304" i="6"/>
  <c r="T305" i="6"/>
  <c r="T306" i="6"/>
  <c r="T307" i="6"/>
  <c r="T308" i="6"/>
  <c r="T309" i="6"/>
  <c r="T310" i="6"/>
  <c r="T311" i="6"/>
  <c r="T312" i="6"/>
  <c r="T313" i="6"/>
  <c r="T314" i="6"/>
  <c r="T315" i="6"/>
  <c r="T316" i="6"/>
  <c r="T317" i="6"/>
  <c r="T318" i="6"/>
  <c r="T319" i="6"/>
  <c r="T320" i="6"/>
  <c r="T321" i="6"/>
  <c r="T322" i="6"/>
  <c r="T323" i="6"/>
  <c r="T324" i="6"/>
  <c r="T325" i="6"/>
  <c r="T326" i="6"/>
  <c r="T327" i="6"/>
  <c r="T328" i="6"/>
  <c r="T329" i="6"/>
  <c r="T330" i="6"/>
  <c r="T331" i="6"/>
  <c r="T332" i="6"/>
  <c r="T333" i="6"/>
  <c r="T334" i="6"/>
  <c r="T335" i="6"/>
  <c r="T336" i="6"/>
  <c r="T337" i="6"/>
  <c r="T338" i="6"/>
  <c r="T339" i="6"/>
  <c r="T340" i="6"/>
  <c r="T341" i="6"/>
  <c r="T342" i="6"/>
  <c r="T343" i="6"/>
  <c r="T344" i="6"/>
  <c r="T345" i="6"/>
  <c r="T346" i="6"/>
  <c r="T347" i="6"/>
  <c r="T348" i="6"/>
  <c r="T349" i="6"/>
  <c r="T350" i="6"/>
  <c r="T351" i="6"/>
  <c r="T352" i="6"/>
  <c r="T353" i="6"/>
  <c r="T354" i="6"/>
  <c r="T355" i="6"/>
  <c r="T356" i="6"/>
  <c r="T357" i="6"/>
  <c r="T358" i="6"/>
  <c r="T359" i="6"/>
  <c r="T360" i="6"/>
  <c r="T361" i="6"/>
  <c r="T362" i="6"/>
  <c r="T363" i="6"/>
  <c r="T364" i="6"/>
  <c r="T365" i="6"/>
  <c r="T366" i="6"/>
  <c r="T367" i="6"/>
  <c r="T368" i="6"/>
  <c r="T369" i="6"/>
  <c r="T370" i="6"/>
  <c r="T371" i="6"/>
  <c r="T372" i="6"/>
  <c r="T373" i="6"/>
  <c r="T374" i="6"/>
  <c r="T375" i="6"/>
  <c r="T376" i="6"/>
  <c r="T377" i="6"/>
  <c r="T378" i="6"/>
  <c r="T379" i="6"/>
  <c r="T380" i="6"/>
  <c r="T381" i="6"/>
  <c r="T382" i="6"/>
  <c r="T383" i="6"/>
  <c r="T384" i="6"/>
  <c r="T385" i="6"/>
  <c r="T386" i="6"/>
  <c r="T387" i="6"/>
  <c r="T388" i="6"/>
  <c r="T389" i="6"/>
  <c r="T390" i="6"/>
  <c r="T391" i="6"/>
  <c r="T392" i="6"/>
  <c r="T393" i="6"/>
  <c r="T394" i="6"/>
  <c r="T395" i="6"/>
  <c r="T396" i="6"/>
  <c r="T397" i="6"/>
  <c r="T398" i="6"/>
  <c r="T399" i="6"/>
  <c r="T400" i="6"/>
  <c r="T401" i="6"/>
  <c r="T402" i="6"/>
  <c r="T403" i="6"/>
  <c r="T404" i="6"/>
  <c r="T405" i="6"/>
  <c r="T406" i="6"/>
  <c r="T407" i="6"/>
  <c r="T408" i="6"/>
  <c r="T409" i="6"/>
  <c r="T410" i="6"/>
  <c r="T411" i="6"/>
  <c r="T412" i="6"/>
  <c r="T413" i="6"/>
  <c r="T414" i="6"/>
  <c r="T415" i="6"/>
  <c r="T416" i="6"/>
  <c r="T417" i="6"/>
  <c r="T418" i="6"/>
  <c r="T419" i="6"/>
  <c r="T420" i="6"/>
  <c r="T421" i="6"/>
  <c r="T422" i="6"/>
  <c r="T423" i="6"/>
  <c r="T424" i="6"/>
  <c r="T425" i="6"/>
  <c r="T426" i="6"/>
  <c r="T427" i="6"/>
  <c r="T428" i="6"/>
  <c r="T429" i="6"/>
  <c r="T430" i="6"/>
  <c r="T431" i="6"/>
  <c r="T432" i="6"/>
  <c r="T433" i="6"/>
  <c r="T434" i="6"/>
  <c r="T435" i="6"/>
  <c r="T436" i="6"/>
  <c r="T437" i="6"/>
  <c r="T438" i="6"/>
  <c r="T439" i="6"/>
  <c r="T440" i="6"/>
  <c r="T441" i="6"/>
  <c r="T442" i="6"/>
  <c r="T443" i="6"/>
  <c r="T444" i="6"/>
  <c r="T445" i="6"/>
  <c r="T446" i="6"/>
  <c r="T447" i="6"/>
  <c r="T448" i="6"/>
  <c r="T449" i="6"/>
  <c r="T450" i="6"/>
  <c r="T451" i="6"/>
  <c r="T452" i="6"/>
  <c r="T453" i="6"/>
  <c r="T454" i="6"/>
  <c r="T455" i="6"/>
  <c r="T456" i="6"/>
  <c r="T457" i="6"/>
  <c r="T458" i="6"/>
  <c r="T459" i="6"/>
  <c r="T460" i="6"/>
  <c r="T461" i="6"/>
  <c r="T462" i="6"/>
  <c r="T463" i="6"/>
  <c r="T464" i="6"/>
  <c r="T465" i="6"/>
  <c r="T466" i="6"/>
  <c r="T467" i="6"/>
  <c r="T468" i="6"/>
  <c r="T469" i="6"/>
  <c r="T470" i="6"/>
  <c r="T471" i="6"/>
  <c r="T472" i="6"/>
  <c r="T473" i="6"/>
  <c r="T474" i="6"/>
  <c r="T475" i="6"/>
  <c r="T476" i="6"/>
  <c r="T477" i="6"/>
  <c r="T478" i="6"/>
  <c r="T479" i="6"/>
  <c r="T480" i="6"/>
  <c r="T481" i="6"/>
  <c r="T482" i="6"/>
  <c r="T483" i="6"/>
  <c r="T484" i="6"/>
  <c r="T485" i="6"/>
  <c r="T486" i="6"/>
  <c r="T487" i="6"/>
  <c r="T488" i="6"/>
  <c r="T489" i="6"/>
  <c r="T490" i="6"/>
  <c r="T491" i="6"/>
  <c r="T492" i="6"/>
  <c r="T493" i="6"/>
  <c r="T494" i="6"/>
  <c r="T495" i="6"/>
  <c r="T496" i="6"/>
  <c r="T497" i="6"/>
  <c r="T498" i="6"/>
  <c r="T499" i="6"/>
  <c r="T500" i="6"/>
  <c r="T501" i="6"/>
  <c r="T502" i="6"/>
  <c r="T503" i="6"/>
  <c r="T504" i="6"/>
  <c r="T505" i="6"/>
  <c r="T506" i="6"/>
  <c r="T507" i="6"/>
  <c r="T508" i="6"/>
  <c r="T509" i="6"/>
  <c r="T510" i="6"/>
  <c r="T511" i="6"/>
  <c r="T512" i="6"/>
  <c r="T513" i="6"/>
  <c r="T514" i="6"/>
  <c r="T515" i="6"/>
  <c r="T516" i="6"/>
  <c r="T517" i="6"/>
  <c r="T518" i="6"/>
  <c r="T519" i="6"/>
  <c r="T520" i="6"/>
  <c r="T521" i="6"/>
  <c r="T522" i="6"/>
  <c r="T523" i="6"/>
  <c r="T524" i="6"/>
  <c r="T525" i="6"/>
  <c r="T526" i="6"/>
  <c r="T527" i="6"/>
  <c r="T528" i="6"/>
  <c r="T529" i="6"/>
  <c r="T530" i="6"/>
  <c r="T531" i="6"/>
  <c r="T532" i="6"/>
  <c r="T533" i="6"/>
  <c r="T534" i="6"/>
  <c r="T535" i="6"/>
  <c r="T536" i="6"/>
  <c r="T537" i="6"/>
  <c r="T538" i="6"/>
  <c r="T539" i="6"/>
  <c r="T540" i="6"/>
  <c r="T541" i="6"/>
  <c r="T542" i="6"/>
  <c r="T543" i="6"/>
  <c r="T544" i="6"/>
  <c r="T545" i="6"/>
  <c r="T546" i="6"/>
  <c r="T547" i="6"/>
  <c r="T548" i="6"/>
  <c r="T549" i="6"/>
  <c r="T550" i="6"/>
  <c r="T551" i="6"/>
  <c r="T552" i="6"/>
  <c r="T553" i="6"/>
  <c r="T554" i="6"/>
  <c r="T555" i="6"/>
  <c r="T556" i="6"/>
  <c r="T557" i="6"/>
  <c r="T558" i="6"/>
  <c r="T559" i="6"/>
  <c r="T560" i="6"/>
  <c r="T561" i="6"/>
  <c r="T562" i="6"/>
  <c r="T563" i="6"/>
  <c r="T564" i="6"/>
  <c r="T565" i="6"/>
  <c r="T566" i="6"/>
  <c r="T567" i="6"/>
  <c r="T568" i="6"/>
  <c r="T569" i="6"/>
  <c r="T570" i="6"/>
  <c r="T571" i="6"/>
  <c r="T572" i="6"/>
  <c r="T573" i="6"/>
  <c r="T574" i="6"/>
  <c r="T575" i="6"/>
  <c r="T576" i="6"/>
  <c r="T577" i="6"/>
  <c r="T578" i="6"/>
  <c r="T579" i="6"/>
  <c r="T580" i="6"/>
  <c r="T581" i="6"/>
  <c r="T582" i="6"/>
  <c r="T583" i="6"/>
  <c r="T584" i="6"/>
  <c r="T585" i="6"/>
  <c r="T586" i="6"/>
  <c r="T587" i="6"/>
  <c r="T588" i="6"/>
  <c r="T589" i="6"/>
  <c r="T590" i="6"/>
  <c r="T591" i="6"/>
  <c r="T592" i="6"/>
  <c r="T593" i="6"/>
  <c r="T594" i="6"/>
  <c r="T595" i="6"/>
  <c r="T596" i="6"/>
  <c r="T597" i="6"/>
  <c r="T598" i="6"/>
  <c r="T599" i="6"/>
  <c r="T600" i="6"/>
  <c r="T601" i="6"/>
  <c r="T602" i="6"/>
  <c r="T603" i="6"/>
  <c r="T604" i="6"/>
  <c r="T605" i="6"/>
  <c r="T606" i="6"/>
  <c r="T607" i="6"/>
  <c r="T608" i="6"/>
  <c r="T609" i="6"/>
  <c r="T610" i="6"/>
  <c r="T611" i="6"/>
  <c r="T612" i="6"/>
  <c r="T613" i="6"/>
  <c r="T614" i="6"/>
  <c r="T615" i="6"/>
  <c r="T616" i="6"/>
  <c r="T617" i="6"/>
  <c r="T618" i="6"/>
  <c r="T619" i="6"/>
  <c r="T620" i="6"/>
  <c r="T621" i="6"/>
  <c r="T622" i="6"/>
  <c r="T623" i="6"/>
  <c r="T624" i="6"/>
  <c r="T625" i="6"/>
  <c r="T626" i="6"/>
  <c r="T627" i="6"/>
  <c r="T628" i="6"/>
  <c r="T629" i="6"/>
  <c r="T630" i="6"/>
  <c r="T631" i="6"/>
  <c r="T632" i="6"/>
  <c r="T633" i="6"/>
  <c r="T634" i="6"/>
  <c r="T635" i="6"/>
  <c r="T636" i="6"/>
  <c r="T637" i="6"/>
  <c r="T638" i="6"/>
  <c r="T639" i="6"/>
  <c r="T640" i="6"/>
  <c r="T641" i="6"/>
  <c r="T642" i="6"/>
  <c r="T643" i="6"/>
  <c r="T644" i="6"/>
  <c r="T645" i="6"/>
  <c r="T646" i="6"/>
  <c r="T647" i="6"/>
  <c r="T648" i="6"/>
  <c r="T649" i="6"/>
  <c r="T650" i="6"/>
  <c r="T651" i="6"/>
  <c r="T652" i="6"/>
  <c r="T653" i="6"/>
  <c r="T654" i="6"/>
  <c r="T655" i="6"/>
  <c r="T656" i="6"/>
  <c r="T657" i="6"/>
  <c r="T658" i="6"/>
  <c r="T659" i="6"/>
  <c r="T660" i="6"/>
  <c r="T661" i="6"/>
  <c r="T662" i="6"/>
  <c r="T663" i="6"/>
  <c r="T664" i="6"/>
  <c r="T665" i="6"/>
  <c r="T666" i="6"/>
  <c r="T667" i="6"/>
  <c r="T668" i="6"/>
  <c r="T669" i="6"/>
  <c r="T670" i="6"/>
  <c r="T671" i="6"/>
  <c r="T672" i="6"/>
  <c r="T673" i="6"/>
  <c r="T674" i="6"/>
  <c r="T675" i="6"/>
  <c r="T676" i="6"/>
  <c r="T677" i="6"/>
  <c r="T678" i="6"/>
  <c r="T679" i="6"/>
  <c r="T680" i="6"/>
  <c r="T681" i="6"/>
  <c r="T682" i="6"/>
  <c r="T683" i="6"/>
  <c r="T684" i="6"/>
  <c r="T685" i="6"/>
  <c r="T686" i="6"/>
  <c r="T687" i="6"/>
  <c r="T688" i="6"/>
  <c r="T689" i="6"/>
  <c r="T690" i="6"/>
  <c r="T691" i="6"/>
  <c r="T692" i="6"/>
  <c r="T693" i="6"/>
  <c r="T694" i="6"/>
  <c r="T695" i="6"/>
  <c r="T696" i="6"/>
  <c r="T697" i="6"/>
  <c r="T698" i="6"/>
  <c r="T699" i="6"/>
  <c r="T700" i="6"/>
  <c r="T701" i="6"/>
  <c r="U3" i="6"/>
  <c r="U4" i="6"/>
  <c r="U5" i="6"/>
  <c r="U6" i="6"/>
  <c r="U7" i="6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34" i="6"/>
  <c r="U35" i="6"/>
  <c r="U36" i="6"/>
  <c r="U37" i="6"/>
  <c r="U38" i="6"/>
  <c r="U39" i="6"/>
  <c r="U40" i="6"/>
  <c r="U41" i="6"/>
  <c r="U42" i="6"/>
  <c r="U43" i="6"/>
  <c r="U44" i="6"/>
  <c r="U45" i="6"/>
  <c r="U46" i="6"/>
  <c r="U47" i="6"/>
  <c r="U48" i="6"/>
  <c r="U49" i="6"/>
  <c r="U50" i="6"/>
  <c r="U51" i="6"/>
  <c r="U52" i="6"/>
  <c r="U53" i="6"/>
  <c r="U54" i="6"/>
  <c r="U55" i="6"/>
  <c r="U56" i="6"/>
  <c r="U57" i="6"/>
  <c r="U58" i="6"/>
  <c r="U59" i="6"/>
  <c r="U60" i="6"/>
  <c r="U61" i="6"/>
  <c r="U62" i="6"/>
  <c r="U63" i="6"/>
  <c r="U64" i="6"/>
  <c r="U65" i="6"/>
  <c r="U66" i="6"/>
  <c r="U67" i="6"/>
  <c r="U68" i="6"/>
  <c r="U69" i="6"/>
  <c r="U70" i="6"/>
  <c r="U71" i="6"/>
  <c r="U72" i="6"/>
  <c r="U73" i="6"/>
  <c r="U74" i="6"/>
  <c r="U75" i="6"/>
  <c r="U76" i="6"/>
  <c r="U77" i="6"/>
  <c r="U78" i="6"/>
  <c r="U79" i="6"/>
  <c r="U80" i="6"/>
  <c r="U81" i="6"/>
  <c r="U82" i="6"/>
  <c r="U83" i="6"/>
  <c r="U84" i="6"/>
  <c r="U85" i="6"/>
  <c r="U86" i="6"/>
  <c r="U87" i="6"/>
  <c r="U88" i="6"/>
  <c r="U89" i="6"/>
  <c r="U90" i="6"/>
  <c r="U91" i="6"/>
  <c r="U92" i="6"/>
  <c r="U93" i="6"/>
  <c r="U94" i="6"/>
  <c r="U95" i="6"/>
  <c r="U96" i="6"/>
  <c r="U97" i="6"/>
  <c r="U98" i="6"/>
  <c r="U99" i="6"/>
  <c r="U100" i="6"/>
  <c r="U101" i="6"/>
  <c r="U102" i="6"/>
  <c r="U103" i="6"/>
  <c r="U104" i="6"/>
  <c r="U105" i="6"/>
  <c r="U106" i="6"/>
  <c r="U107" i="6"/>
  <c r="U108" i="6"/>
  <c r="U109" i="6"/>
  <c r="U110" i="6"/>
  <c r="U111" i="6"/>
  <c r="U112" i="6"/>
  <c r="U113" i="6"/>
  <c r="U114" i="6"/>
  <c r="U115" i="6"/>
  <c r="U116" i="6"/>
  <c r="U117" i="6"/>
  <c r="U118" i="6"/>
  <c r="U119" i="6"/>
  <c r="U120" i="6"/>
  <c r="U121" i="6"/>
  <c r="U122" i="6"/>
  <c r="U123" i="6"/>
  <c r="U124" i="6"/>
  <c r="U125" i="6"/>
  <c r="U126" i="6"/>
  <c r="U127" i="6"/>
  <c r="U128" i="6"/>
  <c r="U129" i="6"/>
  <c r="U130" i="6"/>
  <c r="U131" i="6"/>
  <c r="U132" i="6"/>
  <c r="U133" i="6"/>
  <c r="U134" i="6"/>
  <c r="U135" i="6"/>
  <c r="U136" i="6"/>
  <c r="U137" i="6"/>
  <c r="U138" i="6"/>
  <c r="U139" i="6"/>
  <c r="U140" i="6"/>
  <c r="U141" i="6"/>
  <c r="U142" i="6"/>
  <c r="U143" i="6"/>
  <c r="U144" i="6"/>
  <c r="U145" i="6"/>
  <c r="U146" i="6"/>
  <c r="U147" i="6"/>
  <c r="U148" i="6"/>
  <c r="U149" i="6"/>
  <c r="U150" i="6"/>
  <c r="U151" i="6"/>
  <c r="U152" i="6"/>
  <c r="U153" i="6"/>
  <c r="U154" i="6"/>
  <c r="U155" i="6"/>
  <c r="U156" i="6"/>
  <c r="U157" i="6"/>
  <c r="U158" i="6"/>
  <c r="U159" i="6"/>
  <c r="U160" i="6"/>
  <c r="U161" i="6"/>
  <c r="U162" i="6"/>
  <c r="U163" i="6"/>
  <c r="U164" i="6"/>
  <c r="U165" i="6"/>
  <c r="U166" i="6"/>
  <c r="U167" i="6"/>
  <c r="U168" i="6"/>
  <c r="U169" i="6"/>
  <c r="U170" i="6"/>
  <c r="U171" i="6"/>
  <c r="U172" i="6"/>
  <c r="U173" i="6"/>
  <c r="U174" i="6"/>
  <c r="U175" i="6"/>
  <c r="U176" i="6"/>
  <c r="U177" i="6"/>
  <c r="U178" i="6"/>
  <c r="U179" i="6"/>
  <c r="U180" i="6"/>
  <c r="U181" i="6"/>
  <c r="U182" i="6"/>
  <c r="U183" i="6"/>
  <c r="U184" i="6"/>
  <c r="U185" i="6"/>
  <c r="U186" i="6"/>
  <c r="U187" i="6"/>
  <c r="U188" i="6"/>
  <c r="U189" i="6"/>
  <c r="U190" i="6"/>
  <c r="U191" i="6"/>
  <c r="U192" i="6"/>
  <c r="U193" i="6"/>
  <c r="U194" i="6"/>
  <c r="U195" i="6"/>
  <c r="U196" i="6"/>
  <c r="U197" i="6"/>
  <c r="U198" i="6"/>
  <c r="U199" i="6"/>
  <c r="U200" i="6"/>
  <c r="U201" i="6"/>
  <c r="U202" i="6"/>
  <c r="U203" i="6"/>
  <c r="U204" i="6"/>
  <c r="U205" i="6"/>
  <c r="U206" i="6"/>
  <c r="U207" i="6"/>
  <c r="U208" i="6"/>
  <c r="U209" i="6"/>
  <c r="U210" i="6"/>
  <c r="U211" i="6"/>
  <c r="U212" i="6"/>
  <c r="U213" i="6"/>
  <c r="U214" i="6"/>
  <c r="U215" i="6"/>
  <c r="U216" i="6"/>
  <c r="U217" i="6"/>
  <c r="U218" i="6"/>
  <c r="U219" i="6"/>
  <c r="U220" i="6"/>
  <c r="U221" i="6"/>
  <c r="U222" i="6"/>
  <c r="U223" i="6"/>
  <c r="U224" i="6"/>
  <c r="U225" i="6"/>
  <c r="U226" i="6"/>
  <c r="U227" i="6"/>
  <c r="U228" i="6"/>
  <c r="U229" i="6"/>
  <c r="U230" i="6"/>
  <c r="U231" i="6"/>
  <c r="U232" i="6"/>
  <c r="U233" i="6"/>
  <c r="U234" i="6"/>
  <c r="U235" i="6"/>
  <c r="U236" i="6"/>
  <c r="U237" i="6"/>
  <c r="U238" i="6"/>
  <c r="U239" i="6"/>
  <c r="U240" i="6"/>
  <c r="U241" i="6"/>
  <c r="U242" i="6"/>
  <c r="U243" i="6"/>
  <c r="U244" i="6"/>
  <c r="U245" i="6"/>
  <c r="U246" i="6"/>
  <c r="U247" i="6"/>
  <c r="U248" i="6"/>
  <c r="U249" i="6"/>
  <c r="U250" i="6"/>
  <c r="U251" i="6"/>
  <c r="U252" i="6"/>
  <c r="U253" i="6"/>
  <c r="U254" i="6"/>
  <c r="U255" i="6"/>
  <c r="U256" i="6"/>
  <c r="U257" i="6"/>
  <c r="U258" i="6"/>
  <c r="U259" i="6"/>
  <c r="U260" i="6"/>
  <c r="U261" i="6"/>
  <c r="U262" i="6"/>
  <c r="U263" i="6"/>
  <c r="U264" i="6"/>
  <c r="U265" i="6"/>
  <c r="U266" i="6"/>
  <c r="U267" i="6"/>
  <c r="U268" i="6"/>
  <c r="U269" i="6"/>
  <c r="U270" i="6"/>
  <c r="U271" i="6"/>
  <c r="U272" i="6"/>
  <c r="U273" i="6"/>
  <c r="U274" i="6"/>
  <c r="U275" i="6"/>
  <c r="U276" i="6"/>
  <c r="U277" i="6"/>
  <c r="U278" i="6"/>
  <c r="U279" i="6"/>
  <c r="U280" i="6"/>
  <c r="U281" i="6"/>
  <c r="U282" i="6"/>
  <c r="U283" i="6"/>
  <c r="U284" i="6"/>
  <c r="U285" i="6"/>
  <c r="U286" i="6"/>
  <c r="U287" i="6"/>
  <c r="U288" i="6"/>
  <c r="U289" i="6"/>
  <c r="U290" i="6"/>
  <c r="U291" i="6"/>
  <c r="U292" i="6"/>
  <c r="U293" i="6"/>
  <c r="U294" i="6"/>
  <c r="U295" i="6"/>
  <c r="U296" i="6"/>
  <c r="U297" i="6"/>
  <c r="U298" i="6"/>
  <c r="U299" i="6"/>
  <c r="U300" i="6"/>
  <c r="U301" i="6"/>
  <c r="U302" i="6"/>
  <c r="U303" i="6"/>
  <c r="U304" i="6"/>
  <c r="U305" i="6"/>
  <c r="U306" i="6"/>
  <c r="U307" i="6"/>
  <c r="U308" i="6"/>
  <c r="U309" i="6"/>
  <c r="U310" i="6"/>
  <c r="U311" i="6"/>
  <c r="U312" i="6"/>
  <c r="U313" i="6"/>
  <c r="U314" i="6"/>
  <c r="U315" i="6"/>
  <c r="U316" i="6"/>
  <c r="U317" i="6"/>
  <c r="U318" i="6"/>
  <c r="U319" i="6"/>
  <c r="U320" i="6"/>
  <c r="U321" i="6"/>
  <c r="U322" i="6"/>
  <c r="U323" i="6"/>
  <c r="U324" i="6"/>
  <c r="U325" i="6"/>
  <c r="U326" i="6"/>
  <c r="U327" i="6"/>
  <c r="U328" i="6"/>
  <c r="U329" i="6"/>
  <c r="U330" i="6"/>
  <c r="U331" i="6"/>
  <c r="U332" i="6"/>
  <c r="U333" i="6"/>
  <c r="U334" i="6"/>
  <c r="U335" i="6"/>
  <c r="U336" i="6"/>
  <c r="U337" i="6"/>
  <c r="U338" i="6"/>
  <c r="U339" i="6"/>
  <c r="U340" i="6"/>
  <c r="U341" i="6"/>
  <c r="U342" i="6"/>
  <c r="U343" i="6"/>
  <c r="U344" i="6"/>
  <c r="U345" i="6"/>
  <c r="U346" i="6"/>
  <c r="U347" i="6"/>
  <c r="U348" i="6"/>
  <c r="U349" i="6"/>
  <c r="U350" i="6"/>
  <c r="U351" i="6"/>
  <c r="U352" i="6"/>
  <c r="U353" i="6"/>
  <c r="U354" i="6"/>
  <c r="U355" i="6"/>
  <c r="U356" i="6"/>
  <c r="U357" i="6"/>
  <c r="U358" i="6"/>
  <c r="U359" i="6"/>
  <c r="U360" i="6"/>
  <c r="U361" i="6"/>
  <c r="U362" i="6"/>
  <c r="U363" i="6"/>
  <c r="U364" i="6"/>
  <c r="U365" i="6"/>
  <c r="U366" i="6"/>
  <c r="U367" i="6"/>
  <c r="U368" i="6"/>
  <c r="U369" i="6"/>
  <c r="U370" i="6"/>
  <c r="U371" i="6"/>
  <c r="U372" i="6"/>
  <c r="U373" i="6"/>
  <c r="U374" i="6"/>
  <c r="U375" i="6"/>
  <c r="U376" i="6"/>
  <c r="U377" i="6"/>
  <c r="U378" i="6"/>
  <c r="U379" i="6"/>
  <c r="U380" i="6"/>
  <c r="U381" i="6"/>
  <c r="U382" i="6"/>
  <c r="U383" i="6"/>
  <c r="U384" i="6"/>
  <c r="U385" i="6"/>
  <c r="U386" i="6"/>
  <c r="U387" i="6"/>
  <c r="U388" i="6"/>
  <c r="U389" i="6"/>
  <c r="U390" i="6"/>
  <c r="U391" i="6"/>
  <c r="U392" i="6"/>
  <c r="U393" i="6"/>
  <c r="U394" i="6"/>
  <c r="U395" i="6"/>
  <c r="U396" i="6"/>
  <c r="U397" i="6"/>
  <c r="U398" i="6"/>
  <c r="U399" i="6"/>
  <c r="U400" i="6"/>
  <c r="U401" i="6"/>
  <c r="U402" i="6"/>
  <c r="U403" i="6"/>
  <c r="U404" i="6"/>
  <c r="U405" i="6"/>
  <c r="U406" i="6"/>
  <c r="U407" i="6"/>
  <c r="U408" i="6"/>
  <c r="U409" i="6"/>
  <c r="U410" i="6"/>
  <c r="U411" i="6"/>
  <c r="U412" i="6"/>
  <c r="U413" i="6"/>
  <c r="U414" i="6"/>
  <c r="U415" i="6"/>
  <c r="U416" i="6"/>
  <c r="U417" i="6"/>
  <c r="U418" i="6"/>
  <c r="U419" i="6"/>
  <c r="U420" i="6"/>
  <c r="U421" i="6"/>
  <c r="U422" i="6"/>
  <c r="U423" i="6"/>
  <c r="U424" i="6"/>
  <c r="U425" i="6"/>
  <c r="U426" i="6"/>
  <c r="U427" i="6"/>
  <c r="U428" i="6"/>
  <c r="U429" i="6"/>
  <c r="U430" i="6"/>
  <c r="U431" i="6"/>
  <c r="U432" i="6"/>
  <c r="U433" i="6"/>
  <c r="U434" i="6"/>
  <c r="U435" i="6"/>
  <c r="U436" i="6"/>
  <c r="U437" i="6"/>
  <c r="U438" i="6"/>
  <c r="U439" i="6"/>
  <c r="U440" i="6"/>
  <c r="U441" i="6"/>
  <c r="U442" i="6"/>
  <c r="U443" i="6"/>
  <c r="U444" i="6"/>
  <c r="U445" i="6"/>
  <c r="U446" i="6"/>
  <c r="U447" i="6"/>
  <c r="U448" i="6"/>
  <c r="U449" i="6"/>
  <c r="U450" i="6"/>
  <c r="U451" i="6"/>
  <c r="U452" i="6"/>
  <c r="U453" i="6"/>
  <c r="U454" i="6"/>
  <c r="U455" i="6"/>
  <c r="U456" i="6"/>
  <c r="U457" i="6"/>
  <c r="U458" i="6"/>
  <c r="U459" i="6"/>
  <c r="U460" i="6"/>
  <c r="U461" i="6"/>
  <c r="U462" i="6"/>
  <c r="U463" i="6"/>
  <c r="U464" i="6"/>
  <c r="U465" i="6"/>
  <c r="U466" i="6"/>
  <c r="U467" i="6"/>
  <c r="U468" i="6"/>
  <c r="U469" i="6"/>
  <c r="U470" i="6"/>
  <c r="U471" i="6"/>
  <c r="U472" i="6"/>
  <c r="U473" i="6"/>
  <c r="U474" i="6"/>
  <c r="U475" i="6"/>
  <c r="U476" i="6"/>
  <c r="U477" i="6"/>
  <c r="U478" i="6"/>
  <c r="U479" i="6"/>
  <c r="U480" i="6"/>
  <c r="U481" i="6"/>
  <c r="U482" i="6"/>
  <c r="U483" i="6"/>
  <c r="U484" i="6"/>
  <c r="U485" i="6"/>
  <c r="U486" i="6"/>
  <c r="U487" i="6"/>
  <c r="U488" i="6"/>
  <c r="U489" i="6"/>
  <c r="U490" i="6"/>
  <c r="U491" i="6"/>
  <c r="U492" i="6"/>
  <c r="U493" i="6"/>
  <c r="U494" i="6"/>
  <c r="U495" i="6"/>
  <c r="U496" i="6"/>
  <c r="U497" i="6"/>
  <c r="U498" i="6"/>
  <c r="U499" i="6"/>
  <c r="U500" i="6"/>
  <c r="U501" i="6"/>
  <c r="U502" i="6"/>
  <c r="U503" i="6"/>
  <c r="U504" i="6"/>
  <c r="U505" i="6"/>
  <c r="U506" i="6"/>
  <c r="U507" i="6"/>
  <c r="U508" i="6"/>
  <c r="U509" i="6"/>
  <c r="U510" i="6"/>
  <c r="U511" i="6"/>
  <c r="U512" i="6"/>
  <c r="U513" i="6"/>
  <c r="U514" i="6"/>
  <c r="U515" i="6"/>
  <c r="U516" i="6"/>
  <c r="U517" i="6"/>
  <c r="U518" i="6"/>
  <c r="U519" i="6"/>
  <c r="U520" i="6"/>
  <c r="U521" i="6"/>
  <c r="U522" i="6"/>
  <c r="U523" i="6"/>
  <c r="U524" i="6"/>
  <c r="U525" i="6"/>
  <c r="U526" i="6"/>
  <c r="U527" i="6"/>
  <c r="U528" i="6"/>
  <c r="U529" i="6"/>
  <c r="U530" i="6"/>
  <c r="U531" i="6"/>
  <c r="U532" i="6"/>
  <c r="U533" i="6"/>
  <c r="U534" i="6"/>
  <c r="U535" i="6"/>
  <c r="U536" i="6"/>
  <c r="U537" i="6"/>
  <c r="U538" i="6"/>
  <c r="U539" i="6"/>
  <c r="U540" i="6"/>
  <c r="U541" i="6"/>
  <c r="U542" i="6"/>
  <c r="U543" i="6"/>
  <c r="U544" i="6"/>
  <c r="U545" i="6"/>
  <c r="U546" i="6"/>
  <c r="U547" i="6"/>
  <c r="U548" i="6"/>
  <c r="U549" i="6"/>
  <c r="U550" i="6"/>
  <c r="U551" i="6"/>
  <c r="U552" i="6"/>
  <c r="U553" i="6"/>
  <c r="U554" i="6"/>
  <c r="U555" i="6"/>
  <c r="U556" i="6"/>
  <c r="U557" i="6"/>
  <c r="U558" i="6"/>
  <c r="U559" i="6"/>
  <c r="U560" i="6"/>
  <c r="U561" i="6"/>
  <c r="U562" i="6"/>
  <c r="U563" i="6"/>
  <c r="U564" i="6"/>
  <c r="U565" i="6"/>
  <c r="U566" i="6"/>
  <c r="U567" i="6"/>
  <c r="U568" i="6"/>
  <c r="U569" i="6"/>
  <c r="U570" i="6"/>
  <c r="U571" i="6"/>
  <c r="U572" i="6"/>
  <c r="U573" i="6"/>
  <c r="U574" i="6"/>
  <c r="U575" i="6"/>
  <c r="U576" i="6"/>
  <c r="U577" i="6"/>
  <c r="U578" i="6"/>
  <c r="U579" i="6"/>
  <c r="U580" i="6"/>
  <c r="U581" i="6"/>
  <c r="U582" i="6"/>
  <c r="U583" i="6"/>
  <c r="U584" i="6"/>
  <c r="U585" i="6"/>
  <c r="U586" i="6"/>
  <c r="U587" i="6"/>
  <c r="U588" i="6"/>
  <c r="U589" i="6"/>
  <c r="U590" i="6"/>
  <c r="U591" i="6"/>
  <c r="U592" i="6"/>
  <c r="U593" i="6"/>
  <c r="U594" i="6"/>
  <c r="U595" i="6"/>
  <c r="U596" i="6"/>
  <c r="U597" i="6"/>
  <c r="U598" i="6"/>
  <c r="U599" i="6"/>
  <c r="U600" i="6"/>
  <c r="U601" i="6"/>
  <c r="U602" i="6"/>
  <c r="U603" i="6"/>
  <c r="U604" i="6"/>
  <c r="U605" i="6"/>
  <c r="U606" i="6"/>
  <c r="U607" i="6"/>
  <c r="U608" i="6"/>
  <c r="U609" i="6"/>
  <c r="U610" i="6"/>
  <c r="U611" i="6"/>
  <c r="U612" i="6"/>
  <c r="U613" i="6"/>
  <c r="U614" i="6"/>
  <c r="U615" i="6"/>
  <c r="U616" i="6"/>
  <c r="U617" i="6"/>
  <c r="U618" i="6"/>
  <c r="U619" i="6"/>
  <c r="U620" i="6"/>
  <c r="U621" i="6"/>
  <c r="U622" i="6"/>
  <c r="U623" i="6"/>
  <c r="U624" i="6"/>
  <c r="U625" i="6"/>
  <c r="U626" i="6"/>
  <c r="U627" i="6"/>
  <c r="U628" i="6"/>
  <c r="U629" i="6"/>
  <c r="U630" i="6"/>
  <c r="U631" i="6"/>
  <c r="U632" i="6"/>
  <c r="U633" i="6"/>
  <c r="U634" i="6"/>
  <c r="U635" i="6"/>
  <c r="U636" i="6"/>
  <c r="U637" i="6"/>
  <c r="U638" i="6"/>
  <c r="U639" i="6"/>
  <c r="U640" i="6"/>
  <c r="U641" i="6"/>
  <c r="U642" i="6"/>
  <c r="U643" i="6"/>
  <c r="U644" i="6"/>
  <c r="U645" i="6"/>
  <c r="U646" i="6"/>
  <c r="U647" i="6"/>
  <c r="U648" i="6"/>
  <c r="U649" i="6"/>
  <c r="U650" i="6"/>
  <c r="U651" i="6"/>
  <c r="U652" i="6"/>
  <c r="U653" i="6"/>
  <c r="U654" i="6"/>
  <c r="U655" i="6"/>
  <c r="U656" i="6"/>
  <c r="U657" i="6"/>
  <c r="U658" i="6"/>
  <c r="U659" i="6"/>
  <c r="U660" i="6"/>
  <c r="U661" i="6"/>
  <c r="U662" i="6"/>
  <c r="U663" i="6"/>
  <c r="U664" i="6"/>
  <c r="U665" i="6"/>
  <c r="U666" i="6"/>
  <c r="U667" i="6"/>
  <c r="U668" i="6"/>
  <c r="U669" i="6"/>
  <c r="U670" i="6"/>
  <c r="U671" i="6"/>
  <c r="U672" i="6"/>
  <c r="U673" i="6"/>
  <c r="U674" i="6"/>
  <c r="U675" i="6"/>
  <c r="U676" i="6"/>
  <c r="U677" i="6"/>
  <c r="U678" i="6"/>
  <c r="U679" i="6"/>
  <c r="U680" i="6"/>
  <c r="U681" i="6"/>
  <c r="U682" i="6"/>
  <c r="U683" i="6"/>
  <c r="U684" i="6"/>
  <c r="U685" i="6"/>
  <c r="U686" i="6"/>
  <c r="U687" i="6"/>
  <c r="U688" i="6"/>
  <c r="U689" i="6"/>
  <c r="U690" i="6"/>
  <c r="U691" i="6"/>
  <c r="U692" i="6"/>
  <c r="U693" i="6"/>
  <c r="U694" i="6"/>
  <c r="U695" i="6"/>
  <c r="U696" i="6"/>
  <c r="U697" i="6"/>
  <c r="U698" i="6"/>
  <c r="U699" i="6"/>
  <c r="U700" i="6"/>
  <c r="U701" i="6"/>
  <c r="U2" i="6"/>
  <c r="R701" i="6" l="1"/>
  <c r="N701" i="6"/>
  <c r="K701" i="6" a="1"/>
  <c r="K701" i="6" s="1"/>
  <c r="J701" i="6"/>
  <c r="R700" i="6"/>
  <c r="N700" i="6"/>
  <c r="K700" i="6" a="1"/>
  <c r="K700" i="6" s="1"/>
  <c r="J700" i="6"/>
  <c r="R699" i="6"/>
  <c r="N699" i="6"/>
  <c r="K699" i="6" a="1"/>
  <c r="K699" i="6" s="1"/>
  <c r="J699" i="6"/>
  <c r="R698" i="6"/>
  <c r="N698" i="6"/>
  <c r="K698" i="6" a="1"/>
  <c r="K698" i="6" s="1"/>
  <c r="J698" i="6"/>
  <c r="R697" i="6"/>
  <c r="N697" i="6"/>
  <c r="K697" i="6" a="1"/>
  <c r="K697" i="6" s="1"/>
  <c r="J697" i="6"/>
  <c r="R696" i="6"/>
  <c r="N696" i="6"/>
  <c r="K696" i="6" a="1"/>
  <c r="K696" i="6" s="1"/>
  <c r="J696" i="6"/>
  <c r="R695" i="6"/>
  <c r="N695" i="6"/>
  <c r="K695" i="6" a="1"/>
  <c r="K695" i="6" s="1"/>
  <c r="J695" i="6"/>
  <c r="R694" i="6"/>
  <c r="N694" i="6"/>
  <c r="K694" i="6" a="1"/>
  <c r="K694" i="6" s="1"/>
  <c r="J694" i="6"/>
  <c r="R693" i="6"/>
  <c r="N693" i="6"/>
  <c r="K693" i="6" a="1"/>
  <c r="K693" i="6" s="1"/>
  <c r="J693" i="6"/>
  <c r="R692" i="6"/>
  <c r="N692" i="6"/>
  <c r="K692" i="6" a="1"/>
  <c r="K692" i="6" s="1"/>
  <c r="J692" i="6"/>
  <c r="R691" i="6"/>
  <c r="N691" i="6"/>
  <c r="K691" i="6" a="1"/>
  <c r="K691" i="6" s="1"/>
  <c r="J691" i="6"/>
  <c r="R690" i="6"/>
  <c r="N690" i="6"/>
  <c r="K690" i="6" a="1"/>
  <c r="K690" i="6" s="1"/>
  <c r="J690" i="6"/>
  <c r="R689" i="6"/>
  <c r="N689" i="6"/>
  <c r="K689" i="6" a="1"/>
  <c r="K689" i="6" s="1"/>
  <c r="J689" i="6"/>
  <c r="R688" i="6"/>
  <c r="N688" i="6"/>
  <c r="K688" i="6" a="1"/>
  <c r="K688" i="6" s="1"/>
  <c r="J688" i="6"/>
  <c r="R687" i="6"/>
  <c r="N687" i="6"/>
  <c r="K687" i="6" a="1"/>
  <c r="K687" i="6" s="1"/>
  <c r="J687" i="6"/>
  <c r="R686" i="6"/>
  <c r="N686" i="6"/>
  <c r="K686" i="6" a="1"/>
  <c r="K686" i="6" s="1"/>
  <c r="J686" i="6"/>
  <c r="R685" i="6"/>
  <c r="N685" i="6"/>
  <c r="K685" i="6" a="1"/>
  <c r="K685" i="6" s="1"/>
  <c r="J685" i="6"/>
  <c r="R684" i="6"/>
  <c r="N684" i="6"/>
  <c r="K684" i="6" a="1"/>
  <c r="K684" i="6" s="1"/>
  <c r="J684" i="6"/>
  <c r="R683" i="6"/>
  <c r="N683" i="6"/>
  <c r="K683" i="6" a="1"/>
  <c r="K683" i="6" s="1"/>
  <c r="J683" i="6"/>
  <c r="R682" i="6"/>
  <c r="N682" i="6"/>
  <c r="K682" i="6" a="1"/>
  <c r="K682" i="6" s="1"/>
  <c r="J682" i="6"/>
  <c r="R681" i="6"/>
  <c r="N681" i="6"/>
  <c r="K681" i="6" a="1"/>
  <c r="K681" i="6" s="1"/>
  <c r="J681" i="6"/>
  <c r="R680" i="6"/>
  <c r="N680" i="6"/>
  <c r="K680" i="6" a="1"/>
  <c r="K680" i="6" s="1"/>
  <c r="J680" i="6"/>
  <c r="R679" i="6"/>
  <c r="N679" i="6"/>
  <c r="K679" i="6" a="1"/>
  <c r="K679" i="6" s="1"/>
  <c r="J679" i="6"/>
  <c r="R678" i="6"/>
  <c r="N678" i="6"/>
  <c r="K678" i="6" a="1"/>
  <c r="K678" i="6" s="1"/>
  <c r="J678" i="6"/>
  <c r="R677" i="6"/>
  <c r="N677" i="6"/>
  <c r="K677" i="6" a="1"/>
  <c r="K677" i="6" s="1"/>
  <c r="J677" i="6"/>
  <c r="R676" i="6"/>
  <c r="N676" i="6"/>
  <c r="K676" i="6" a="1"/>
  <c r="K676" i="6" s="1"/>
  <c r="J676" i="6"/>
  <c r="R675" i="6"/>
  <c r="N675" i="6"/>
  <c r="K675" i="6" a="1"/>
  <c r="K675" i="6" s="1"/>
  <c r="J675" i="6"/>
  <c r="R674" i="6"/>
  <c r="N674" i="6"/>
  <c r="K674" i="6" a="1"/>
  <c r="K674" i="6" s="1"/>
  <c r="J674" i="6"/>
  <c r="R673" i="6"/>
  <c r="N673" i="6"/>
  <c r="K673" i="6" a="1"/>
  <c r="K673" i="6" s="1"/>
  <c r="J673" i="6"/>
  <c r="R672" i="6"/>
  <c r="N672" i="6"/>
  <c r="K672" i="6" a="1"/>
  <c r="K672" i="6" s="1"/>
  <c r="J672" i="6"/>
  <c r="R671" i="6"/>
  <c r="N671" i="6"/>
  <c r="K671" i="6" a="1"/>
  <c r="K671" i="6" s="1"/>
  <c r="J671" i="6"/>
  <c r="R670" i="6"/>
  <c r="N670" i="6"/>
  <c r="K670" i="6" a="1"/>
  <c r="K670" i="6" s="1"/>
  <c r="J670" i="6"/>
  <c r="R669" i="6"/>
  <c r="N669" i="6"/>
  <c r="K669" i="6" a="1"/>
  <c r="K669" i="6" s="1"/>
  <c r="J669" i="6"/>
  <c r="R668" i="6"/>
  <c r="N668" i="6"/>
  <c r="K668" i="6" a="1"/>
  <c r="K668" i="6" s="1"/>
  <c r="J668" i="6"/>
  <c r="R667" i="6"/>
  <c r="N667" i="6"/>
  <c r="K667" i="6" a="1"/>
  <c r="K667" i="6" s="1"/>
  <c r="J667" i="6"/>
  <c r="R666" i="6"/>
  <c r="N666" i="6"/>
  <c r="K666" i="6" a="1"/>
  <c r="K666" i="6" s="1"/>
  <c r="J666" i="6"/>
  <c r="R665" i="6"/>
  <c r="N665" i="6"/>
  <c r="K665" i="6" a="1"/>
  <c r="K665" i="6" s="1"/>
  <c r="J665" i="6"/>
  <c r="R664" i="6"/>
  <c r="N664" i="6"/>
  <c r="K664" i="6" a="1"/>
  <c r="K664" i="6" s="1"/>
  <c r="J664" i="6"/>
  <c r="R663" i="6"/>
  <c r="N663" i="6"/>
  <c r="K663" i="6" a="1"/>
  <c r="K663" i="6" s="1"/>
  <c r="J663" i="6"/>
  <c r="R662" i="6"/>
  <c r="N662" i="6"/>
  <c r="K662" i="6" a="1"/>
  <c r="K662" i="6" s="1"/>
  <c r="J662" i="6"/>
  <c r="R661" i="6"/>
  <c r="N661" i="6"/>
  <c r="K661" i="6" a="1"/>
  <c r="K661" i="6" s="1"/>
  <c r="J661" i="6"/>
  <c r="R660" i="6"/>
  <c r="N660" i="6"/>
  <c r="K660" i="6" a="1"/>
  <c r="K660" i="6" s="1"/>
  <c r="J660" i="6"/>
  <c r="R659" i="6"/>
  <c r="N659" i="6"/>
  <c r="K659" i="6" a="1"/>
  <c r="K659" i="6" s="1"/>
  <c r="J659" i="6"/>
  <c r="R658" i="6"/>
  <c r="N658" i="6"/>
  <c r="K658" i="6" a="1"/>
  <c r="K658" i="6" s="1"/>
  <c r="J658" i="6"/>
  <c r="R657" i="6"/>
  <c r="N657" i="6"/>
  <c r="K657" i="6" a="1"/>
  <c r="K657" i="6" s="1"/>
  <c r="J657" i="6"/>
  <c r="R656" i="6"/>
  <c r="N656" i="6"/>
  <c r="K656" i="6" a="1"/>
  <c r="K656" i="6" s="1"/>
  <c r="J656" i="6"/>
  <c r="R655" i="6"/>
  <c r="N655" i="6"/>
  <c r="K655" i="6" a="1"/>
  <c r="K655" i="6" s="1"/>
  <c r="J655" i="6"/>
  <c r="R654" i="6"/>
  <c r="N654" i="6"/>
  <c r="K654" i="6" a="1"/>
  <c r="K654" i="6" s="1"/>
  <c r="J654" i="6"/>
  <c r="R653" i="6"/>
  <c r="N653" i="6"/>
  <c r="K653" i="6" a="1"/>
  <c r="K653" i="6" s="1"/>
  <c r="J653" i="6"/>
  <c r="R652" i="6"/>
  <c r="N652" i="6"/>
  <c r="K652" i="6" a="1"/>
  <c r="K652" i="6" s="1"/>
  <c r="J652" i="6"/>
  <c r="R651" i="6"/>
  <c r="N651" i="6"/>
  <c r="K651" i="6" a="1"/>
  <c r="K651" i="6" s="1"/>
  <c r="J651" i="6"/>
  <c r="R650" i="6"/>
  <c r="N650" i="6"/>
  <c r="K650" i="6" a="1"/>
  <c r="K650" i="6" s="1"/>
  <c r="J650" i="6"/>
  <c r="R649" i="6"/>
  <c r="N649" i="6"/>
  <c r="K649" i="6" a="1"/>
  <c r="K649" i="6" s="1"/>
  <c r="J649" i="6"/>
  <c r="R648" i="6"/>
  <c r="N648" i="6"/>
  <c r="K648" i="6" a="1"/>
  <c r="K648" i="6" s="1"/>
  <c r="J648" i="6"/>
  <c r="R647" i="6"/>
  <c r="N647" i="6"/>
  <c r="K647" i="6" a="1"/>
  <c r="K647" i="6" s="1"/>
  <c r="J647" i="6"/>
  <c r="R646" i="6"/>
  <c r="N646" i="6"/>
  <c r="K646" i="6" a="1"/>
  <c r="K646" i="6" s="1"/>
  <c r="J646" i="6"/>
  <c r="R645" i="6"/>
  <c r="N645" i="6"/>
  <c r="K645" i="6" a="1"/>
  <c r="K645" i="6" s="1"/>
  <c r="J645" i="6"/>
  <c r="R644" i="6"/>
  <c r="N644" i="6"/>
  <c r="K644" i="6" a="1"/>
  <c r="K644" i="6" s="1"/>
  <c r="J644" i="6"/>
  <c r="R643" i="6"/>
  <c r="N643" i="6"/>
  <c r="K643" i="6" a="1"/>
  <c r="K643" i="6" s="1"/>
  <c r="J643" i="6"/>
  <c r="R642" i="6"/>
  <c r="N642" i="6"/>
  <c r="K642" i="6" a="1"/>
  <c r="K642" i="6" s="1"/>
  <c r="J642" i="6"/>
  <c r="R641" i="6"/>
  <c r="N641" i="6"/>
  <c r="K641" i="6" a="1"/>
  <c r="K641" i="6" s="1"/>
  <c r="J641" i="6"/>
  <c r="R640" i="6"/>
  <c r="N640" i="6"/>
  <c r="K640" i="6" a="1"/>
  <c r="K640" i="6" s="1"/>
  <c r="J640" i="6"/>
  <c r="R639" i="6"/>
  <c r="N639" i="6"/>
  <c r="K639" i="6" a="1"/>
  <c r="K639" i="6" s="1"/>
  <c r="J639" i="6"/>
  <c r="R638" i="6"/>
  <c r="N638" i="6"/>
  <c r="K638" i="6" a="1"/>
  <c r="K638" i="6" s="1"/>
  <c r="J638" i="6"/>
  <c r="R637" i="6"/>
  <c r="N637" i="6"/>
  <c r="K637" i="6" a="1"/>
  <c r="K637" i="6" s="1"/>
  <c r="J637" i="6"/>
  <c r="R636" i="6"/>
  <c r="N636" i="6"/>
  <c r="K636" i="6" a="1"/>
  <c r="K636" i="6" s="1"/>
  <c r="J636" i="6"/>
  <c r="R635" i="6"/>
  <c r="N635" i="6"/>
  <c r="K635" i="6" a="1"/>
  <c r="K635" i="6" s="1"/>
  <c r="J635" i="6"/>
  <c r="R634" i="6"/>
  <c r="N634" i="6"/>
  <c r="K634" i="6" a="1"/>
  <c r="K634" i="6" s="1"/>
  <c r="J634" i="6"/>
  <c r="R633" i="6"/>
  <c r="N633" i="6"/>
  <c r="K633" i="6" a="1"/>
  <c r="K633" i="6" s="1"/>
  <c r="J633" i="6"/>
  <c r="R632" i="6"/>
  <c r="N632" i="6"/>
  <c r="K632" i="6" a="1"/>
  <c r="K632" i="6" s="1"/>
  <c r="J632" i="6"/>
  <c r="R631" i="6"/>
  <c r="N631" i="6"/>
  <c r="K631" i="6" a="1"/>
  <c r="K631" i="6" s="1"/>
  <c r="J631" i="6"/>
  <c r="R630" i="6"/>
  <c r="N630" i="6"/>
  <c r="K630" i="6" a="1"/>
  <c r="K630" i="6" s="1"/>
  <c r="J630" i="6"/>
  <c r="R629" i="6"/>
  <c r="N629" i="6"/>
  <c r="K629" i="6" a="1"/>
  <c r="K629" i="6" s="1"/>
  <c r="J629" i="6"/>
  <c r="R628" i="6"/>
  <c r="N628" i="6"/>
  <c r="K628" i="6" a="1"/>
  <c r="K628" i="6" s="1"/>
  <c r="J628" i="6"/>
  <c r="R627" i="6"/>
  <c r="N627" i="6"/>
  <c r="K627" i="6" a="1"/>
  <c r="K627" i="6" s="1"/>
  <c r="J627" i="6"/>
  <c r="R626" i="6"/>
  <c r="N626" i="6"/>
  <c r="K626" i="6" a="1"/>
  <c r="K626" i="6" s="1"/>
  <c r="J626" i="6"/>
  <c r="R625" i="6"/>
  <c r="N625" i="6"/>
  <c r="K625" i="6" a="1"/>
  <c r="K625" i="6" s="1"/>
  <c r="J625" i="6"/>
  <c r="R624" i="6"/>
  <c r="N624" i="6"/>
  <c r="K624" i="6" a="1"/>
  <c r="K624" i="6" s="1"/>
  <c r="J624" i="6"/>
  <c r="R623" i="6"/>
  <c r="N623" i="6"/>
  <c r="K623" i="6" a="1"/>
  <c r="K623" i="6" s="1"/>
  <c r="J623" i="6"/>
  <c r="R622" i="6"/>
  <c r="N622" i="6"/>
  <c r="K622" i="6" a="1"/>
  <c r="K622" i="6" s="1"/>
  <c r="J622" i="6"/>
  <c r="R621" i="6"/>
  <c r="N621" i="6"/>
  <c r="K621" i="6" a="1"/>
  <c r="K621" i="6" s="1"/>
  <c r="J621" i="6"/>
  <c r="R620" i="6"/>
  <c r="N620" i="6"/>
  <c r="K620" i="6" a="1"/>
  <c r="K620" i="6" s="1"/>
  <c r="J620" i="6"/>
  <c r="R619" i="6"/>
  <c r="N619" i="6"/>
  <c r="K619" i="6" a="1"/>
  <c r="K619" i="6" s="1"/>
  <c r="J619" i="6"/>
  <c r="R618" i="6"/>
  <c r="N618" i="6"/>
  <c r="K618" i="6" a="1"/>
  <c r="K618" i="6" s="1"/>
  <c r="J618" i="6"/>
  <c r="R617" i="6"/>
  <c r="N617" i="6"/>
  <c r="K617" i="6" a="1"/>
  <c r="K617" i="6" s="1"/>
  <c r="J617" i="6"/>
  <c r="R616" i="6"/>
  <c r="N616" i="6"/>
  <c r="K616" i="6" a="1"/>
  <c r="K616" i="6" s="1"/>
  <c r="J616" i="6"/>
  <c r="R615" i="6"/>
  <c r="N615" i="6"/>
  <c r="K615" i="6" a="1"/>
  <c r="K615" i="6" s="1"/>
  <c r="J615" i="6"/>
  <c r="R614" i="6"/>
  <c r="N614" i="6"/>
  <c r="K614" i="6" a="1"/>
  <c r="K614" i="6" s="1"/>
  <c r="J614" i="6"/>
  <c r="R613" i="6"/>
  <c r="N613" i="6"/>
  <c r="K613" i="6" a="1"/>
  <c r="K613" i="6" s="1"/>
  <c r="J613" i="6"/>
  <c r="R612" i="6"/>
  <c r="N612" i="6"/>
  <c r="K612" i="6" a="1"/>
  <c r="K612" i="6" s="1"/>
  <c r="J612" i="6"/>
  <c r="R611" i="6"/>
  <c r="N611" i="6"/>
  <c r="K611" i="6" a="1"/>
  <c r="K611" i="6" s="1"/>
  <c r="J611" i="6"/>
  <c r="R610" i="6"/>
  <c r="N610" i="6"/>
  <c r="K610" i="6" a="1"/>
  <c r="K610" i="6" s="1"/>
  <c r="J610" i="6"/>
  <c r="R609" i="6"/>
  <c r="N609" i="6"/>
  <c r="K609" i="6" a="1"/>
  <c r="K609" i="6" s="1"/>
  <c r="J609" i="6"/>
  <c r="R608" i="6"/>
  <c r="N608" i="6"/>
  <c r="K608" i="6" a="1"/>
  <c r="K608" i="6" s="1"/>
  <c r="J608" i="6"/>
  <c r="R607" i="6"/>
  <c r="N607" i="6"/>
  <c r="K607" i="6" a="1"/>
  <c r="K607" i="6" s="1"/>
  <c r="J607" i="6"/>
  <c r="R606" i="6"/>
  <c r="N606" i="6"/>
  <c r="K606" i="6" a="1"/>
  <c r="K606" i="6" s="1"/>
  <c r="J606" i="6"/>
  <c r="R605" i="6"/>
  <c r="N605" i="6"/>
  <c r="K605" i="6" a="1"/>
  <c r="K605" i="6" s="1"/>
  <c r="J605" i="6"/>
  <c r="R604" i="6"/>
  <c r="N604" i="6"/>
  <c r="K604" i="6" a="1"/>
  <c r="K604" i="6" s="1"/>
  <c r="J604" i="6"/>
  <c r="R603" i="6"/>
  <c r="N603" i="6"/>
  <c r="K603" i="6" a="1"/>
  <c r="K603" i="6" s="1"/>
  <c r="J603" i="6"/>
  <c r="R602" i="6"/>
  <c r="N602" i="6"/>
  <c r="K602" i="6" a="1"/>
  <c r="K602" i="6" s="1"/>
  <c r="J602" i="6"/>
  <c r="R601" i="6"/>
  <c r="N601" i="6"/>
  <c r="K601" i="6" a="1"/>
  <c r="K601" i="6" s="1"/>
  <c r="J601" i="6"/>
  <c r="R600" i="6"/>
  <c r="N600" i="6"/>
  <c r="K600" i="6" a="1"/>
  <c r="K600" i="6" s="1"/>
  <c r="J600" i="6"/>
  <c r="R599" i="6"/>
  <c r="N599" i="6"/>
  <c r="K599" i="6" a="1"/>
  <c r="K599" i="6" s="1"/>
  <c r="J599" i="6"/>
  <c r="R598" i="6"/>
  <c r="N598" i="6"/>
  <c r="K598" i="6" a="1"/>
  <c r="K598" i="6" s="1"/>
  <c r="J598" i="6"/>
  <c r="R597" i="6"/>
  <c r="N597" i="6"/>
  <c r="K597" i="6" a="1"/>
  <c r="K597" i="6" s="1"/>
  <c r="J597" i="6"/>
  <c r="R596" i="6"/>
  <c r="N596" i="6"/>
  <c r="K596" i="6" a="1"/>
  <c r="K596" i="6" s="1"/>
  <c r="J596" i="6"/>
  <c r="R595" i="6"/>
  <c r="N595" i="6"/>
  <c r="K595" i="6" a="1"/>
  <c r="K595" i="6" s="1"/>
  <c r="J595" i="6"/>
  <c r="R594" i="6"/>
  <c r="N594" i="6"/>
  <c r="K594" i="6" a="1"/>
  <c r="K594" i="6" s="1"/>
  <c r="J594" i="6"/>
  <c r="R593" i="6"/>
  <c r="N593" i="6"/>
  <c r="K593" i="6" a="1"/>
  <c r="K593" i="6" s="1"/>
  <c r="J593" i="6"/>
  <c r="R592" i="6"/>
  <c r="N592" i="6"/>
  <c r="K592" i="6" a="1"/>
  <c r="K592" i="6" s="1"/>
  <c r="J592" i="6"/>
  <c r="R591" i="6"/>
  <c r="N591" i="6"/>
  <c r="K591" i="6" a="1"/>
  <c r="K591" i="6" s="1"/>
  <c r="J591" i="6"/>
  <c r="R590" i="6"/>
  <c r="N590" i="6"/>
  <c r="K590" i="6" a="1"/>
  <c r="K590" i="6" s="1"/>
  <c r="J590" i="6"/>
  <c r="R589" i="6"/>
  <c r="N589" i="6"/>
  <c r="K589" i="6" a="1"/>
  <c r="K589" i="6" s="1"/>
  <c r="J589" i="6"/>
  <c r="R588" i="6"/>
  <c r="N588" i="6"/>
  <c r="K588" i="6" a="1"/>
  <c r="K588" i="6" s="1"/>
  <c r="J588" i="6"/>
  <c r="R587" i="6"/>
  <c r="N587" i="6"/>
  <c r="K587" i="6" a="1"/>
  <c r="K587" i="6" s="1"/>
  <c r="J587" i="6"/>
  <c r="R586" i="6"/>
  <c r="N586" i="6"/>
  <c r="K586" i="6" a="1"/>
  <c r="K586" i="6" s="1"/>
  <c r="J586" i="6"/>
  <c r="R585" i="6"/>
  <c r="N585" i="6"/>
  <c r="K585" i="6" a="1"/>
  <c r="K585" i="6" s="1"/>
  <c r="J585" i="6"/>
  <c r="R584" i="6"/>
  <c r="N584" i="6"/>
  <c r="K584" i="6" a="1"/>
  <c r="K584" i="6" s="1"/>
  <c r="J584" i="6"/>
  <c r="R583" i="6"/>
  <c r="N583" i="6"/>
  <c r="K583" i="6" a="1"/>
  <c r="K583" i="6" s="1"/>
  <c r="J583" i="6"/>
  <c r="R582" i="6"/>
  <c r="N582" i="6"/>
  <c r="K582" i="6" a="1"/>
  <c r="K582" i="6" s="1"/>
  <c r="J582" i="6"/>
  <c r="R581" i="6"/>
  <c r="N581" i="6"/>
  <c r="K581" i="6" a="1"/>
  <c r="K581" i="6" s="1"/>
  <c r="J581" i="6"/>
  <c r="R580" i="6"/>
  <c r="N580" i="6"/>
  <c r="K580" i="6" a="1"/>
  <c r="K580" i="6" s="1"/>
  <c r="J580" i="6"/>
  <c r="R579" i="6"/>
  <c r="N579" i="6"/>
  <c r="K579" i="6" a="1"/>
  <c r="K579" i="6" s="1"/>
  <c r="J579" i="6"/>
  <c r="R578" i="6"/>
  <c r="N578" i="6"/>
  <c r="K578" i="6" a="1"/>
  <c r="K578" i="6" s="1"/>
  <c r="J578" i="6"/>
  <c r="R577" i="6"/>
  <c r="N577" i="6"/>
  <c r="K577" i="6" a="1"/>
  <c r="K577" i="6" s="1"/>
  <c r="J577" i="6"/>
  <c r="R576" i="6"/>
  <c r="N576" i="6"/>
  <c r="K576" i="6" a="1"/>
  <c r="K576" i="6" s="1"/>
  <c r="J576" i="6"/>
  <c r="R575" i="6"/>
  <c r="N575" i="6"/>
  <c r="K575" i="6" a="1"/>
  <c r="K575" i="6" s="1"/>
  <c r="J575" i="6"/>
  <c r="R574" i="6"/>
  <c r="N574" i="6"/>
  <c r="K574" i="6" a="1"/>
  <c r="K574" i="6" s="1"/>
  <c r="J574" i="6"/>
  <c r="R573" i="6"/>
  <c r="N573" i="6"/>
  <c r="K573" i="6" a="1"/>
  <c r="K573" i="6" s="1"/>
  <c r="J573" i="6"/>
  <c r="R572" i="6"/>
  <c r="N572" i="6"/>
  <c r="K572" i="6" a="1"/>
  <c r="K572" i="6" s="1"/>
  <c r="J572" i="6"/>
  <c r="R571" i="6"/>
  <c r="N571" i="6"/>
  <c r="K571" i="6" a="1"/>
  <c r="K571" i="6" s="1"/>
  <c r="J571" i="6"/>
  <c r="R570" i="6"/>
  <c r="N570" i="6"/>
  <c r="K570" i="6" a="1"/>
  <c r="K570" i="6" s="1"/>
  <c r="J570" i="6"/>
  <c r="R569" i="6"/>
  <c r="N569" i="6"/>
  <c r="K569" i="6" a="1"/>
  <c r="K569" i="6" s="1"/>
  <c r="J569" i="6"/>
  <c r="R568" i="6"/>
  <c r="N568" i="6"/>
  <c r="K568" i="6" a="1"/>
  <c r="K568" i="6" s="1"/>
  <c r="J568" i="6"/>
  <c r="R567" i="6"/>
  <c r="N567" i="6"/>
  <c r="K567" i="6" a="1"/>
  <c r="K567" i="6" s="1"/>
  <c r="J567" i="6"/>
  <c r="R566" i="6"/>
  <c r="N566" i="6"/>
  <c r="K566" i="6" a="1"/>
  <c r="K566" i="6" s="1"/>
  <c r="J566" i="6"/>
  <c r="R565" i="6"/>
  <c r="N565" i="6"/>
  <c r="K565" i="6" a="1"/>
  <c r="K565" i="6" s="1"/>
  <c r="J565" i="6"/>
  <c r="R564" i="6"/>
  <c r="N564" i="6"/>
  <c r="K564" i="6" a="1"/>
  <c r="K564" i="6" s="1"/>
  <c r="J564" i="6"/>
  <c r="R563" i="6"/>
  <c r="N563" i="6"/>
  <c r="K563" i="6" a="1"/>
  <c r="K563" i="6" s="1"/>
  <c r="J563" i="6"/>
  <c r="R562" i="6"/>
  <c r="N562" i="6"/>
  <c r="K562" i="6" a="1"/>
  <c r="K562" i="6" s="1"/>
  <c r="J562" i="6"/>
  <c r="R561" i="6"/>
  <c r="N561" i="6"/>
  <c r="K561" i="6" a="1"/>
  <c r="K561" i="6" s="1"/>
  <c r="J561" i="6"/>
  <c r="R560" i="6"/>
  <c r="N560" i="6"/>
  <c r="K560" i="6" a="1"/>
  <c r="K560" i="6" s="1"/>
  <c r="J560" i="6"/>
  <c r="R559" i="6"/>
  <c r="N559" i="6"/>
  <c r="K559" i="6" a="1"/>
  <c r="K559" i="6" s="1"/>
  <c r="J559" i="6"/>
  <c r="R558" i="6"/>
  <c r="N558" i="6"/>
  <c r="K558" i="6" a="1"/>
  <c r="K558" i="6" s="1"/>
  <c r="J558" i="6"/>
  <c r="R557" i="6"/>
  <c r="N557" i="6"/>
  <c r="K557" i="6" a="1"/>
  <c r="K557" i="6" s="1"/>
  <c r="J557" i="6"/>
  <c r="R556" i="6"/>
  <c r="N556" i="6"/>
  <c r="K556" i="6" a="1"/>
  <c r="K556" i="6" s="1"/>
  <c r="J556" i="6"/>
  <c r="R555" i="6"/>
  <c r="N555" i="6"/>
  <c r="K555" i="6" a="1"/>
  <c r="K555" i="6" s="1"/>
  <c r="J555" i="6"/>
  <c r="R554" i="6"/>
  <c r="N554" i="6"/>
  <c r="K554" i="6" a="1"/>
  <c r="K554" i="6" s="1"/>
  <c r="J554" i="6"/>
  <c r="R553" i="6"/>
  <c r="N553" i="6"/>
  <c r="K553" i="6" a="1"/>
  <c r="K553" i="6" s="1"/>
  <c r="J553" i="6"/>
  <c r="R552" i="6"/>
  <c r="N552" i="6"/>
  <c r="K552" i="6" a="1"/>
  <c r="K552" i="6" s="1"/>
  <c r="J552" i="6"/>
  <c r="R551" i="6"/>
  <c r="N551" i="6"/>
  <c r="K551" i="6" a="1"/>
  <c r="K551" i="6" s="1"/>
  <c r="J551" i="6"/>
  <c r="R550" i="6"/>
  <c r="N550" i="6"/>
  <c r="K550" i="6" a="1"/>
  <c r="K550" i="6" s="1"/>
  <c r="J550" i="6"/>
  <c r="R549" i="6"/>
  <c r="N549" i="6"/>
  <c r="K549" i="6" a="1"/>
  <c r="K549" i="6" s="1"/>
  <c r="J549" i="6"/>
  <c r="R548" i="6"/>
  <c r="N548" i="6"/>
  <c r="K548" i="6" a="1"/>
  <c r="K548" i="6" s="1"/>
  <c r="J548" i="6"/>
  <c r="R547" i="6"/>
  <c r="N547" i="6"/>
  <c r="K547" i="6" a="1"/>
  <c r="K547" i="6" s="1"/>
  <c r="J547" i="6"/>
  <c r="R546" i="6"/>
  <c r="N546" i="6"/>
  <c r="K546" i="6" a="1"/>
  <c r="K546" i="6" s="1"/>
  <c r="J546" i="6"/>
  <c r="R545" i="6"/>
  <c r="N545" i="6"/>
  <c r="K545" i="6" a="1"/>
  <c r="K545" i="6" s="1"/>
  <c r="J545" i="6"/>
  <c r="R544" i="6"/>
  <c r="N544" i="6"/>
  <c r="K544" i="6" a="1"/>
  <c r="K544" i="6" s="1"/>
  <c r="J544" i="6"/>
  <c r="R543" i="6"/>
  <c r="N543" i="6"/>
  <c r="K543" i="6" a="1"/>
  <c r="K543" i="6" s="1"/>
  <c r="J543" i="6"/>
  <c r="R542" i="6"/>
  <c r="N542" i="6"/>
  <c r="K542" i="6" a="1"/>
  <c r="K542" i="6" s="1"/>
  <c r="J542" i="6"/>
  <c r="R541" i="6"/>
  <c r="N541" i="6"/>
  <c r="K541" i="6" a="1"/>
  <c r="K541" i="6" s="1"/>
  <c r="J541" i="6"/>
  <c r="R540" i="6"/>
  <c r="N540" i="6"/>
  <c r="K540" i="6" a="1"/>
  <c r="K540" i="6" s="1"/>
  <c r="J540" i="6"/>
  <c r="R539" i="6"/>
  <c r="N539" i="6"/>
  <c r="K539" i="6" a="1"/>
  <c r="K539" i="6" s="1"/>
  <c r="J539" i="6"/>
  <c r="R538" i="6"/>
  <c r="N538" i="6"/>
  <c r="K538" i="6" a="1"/>
  <c r="K538" i="6" s="1"/>
  <c r="J538" i="6"/>
  <c r="R537" i="6"/>
  <c r="N537" i="6"/>
  <c r="K537" i="6" a="1"/>
  <c r="K537" i="6" s="1"/>
  <c r="J537" i="6"/>
  <c r="R536" i="6"/>
  <c r="N536" i="6"/>
  <c r="K536" i="6" a="1"/>
  <c r="K536" i="6" s="1"/>
  <c r="J536" i="6"/>
  <c r="R535" i="6"/>
  <c r="N535" i="6"/>
  <c r="K535" i="6" a="1"/>
  <c r="K535" i="6" s="1"/>
  <c r="J535" i="6"/>
  <c r="R534" i="6"/>
  <c r="N534" i="6"/>
  <c r="K534" i="6" a="1"/>
  <c r="K534" i="6" s="1"/>
  <c r="J534" i="6"/>
  <c r="R533" i="6"/>
  <c r="N533" i="6"/>
  <c r="K533" i="6" a="1"/>
  <c r="K533" i="6" s="1"/>
  <c r="J533" i="6"/>
  <c r="R532" i="6"/>
  <c r="N532" i="6"/>
  <c r="K532" i="6" a="1"/>
  <c r="K532" i="6" s="1"/>
  <c r="J532" i="6"/>
  <c r="R531" i="6"/>
  <c r="N531" i="6"/>
  <c r="K531" i="6" a="1"/>
  <c r="K531" i="6" s="1"/>
  <c r="J531" i="6"/>
  <c r="R530" i="6"/>
  <c r="N530" i="6"/>
  <c r="K530" i="6" a="1"/>
  <c r="K530" i="6" s="1"/>
  <c r="J530" i="6"/>
  <c r="R529" i="6"/>
  <c r="N529" i="6"/>
  <c r="K529" i="6" a="1"/>
  <c r="K529" i="6" s="1"/>
  <c r="J529" i="6"/>
  <c r="R528" i="6"/>
  <c r="N528" i="6"/>
  <c r="K528" i="6" a="1"/>
  <c r="K528" i="6" s="1"/>
  <c r="J528" i="6"/>
  <c r="R527" i="6"/>
  <c r="N527" i="6"/>
  <c r="K527" i="6" a="1"/>
  <c r="K527" i="6" s="1"/>
  <c r="J527" i="6"/>
  <c r="R526" i="6"/>
  <c r="N526" i="6"/>
  <c r="K526" i="6" a="1"/>
  <c r="K526" i="6" s="1"/>
  <c r="J526" i="6"/>
  <c r="R525" i="6"/>
  <c r="N525" i="6"/>
  <c r="K525" i="6" a="1"/>
  <c r="K525" i="6" s="1"/>
  <c r="J525" i="6"/>
  <c r="R524" i="6"/>
  <c r="N524" i="6"/>
  <c r="K524" i="6" a="1"/>
  <c r="K524" i="6" s="1"/>
  <c r="J524" i="6"/>
  <c r="R523" i="6"/>
  <c r="N523" i="6"/>
  <c r="K523" i="6" a="1"/>
  <c r="K523" i="6" s="1"/>
  <c r="J523" i="6"/>
  <c r="R522" i="6"/>
  <c r="N522" i="6"/>
  <c r="K522" i="6" a="1"/>
  <c r="K522" i="6" s="1"/>
  <c r="J522" i="6"/>
  <c r="R521" i="6"/>
  <c r="N521" i="6"/>
  <c r="K521" i="6" a="1"/>
  <c r="K521" i="6" s="1"/>
  <c r="J521" i="6"/>
  <c r="R520" i="6"/>
  <c r="N520" i="6"/>
  <c r="K520" i="6" a="1"/>
  <c r="K520" i="6" s="1"/>
  <c r="J520" i="6"/>
  <c r="R519" i="6"/>
  <c r="N519" i="6"/>
  <c r="K519" i="6" a="1"/>
  <c r="K519" i="6" s="1"/>
  <c r="J519" i="6"/>
  <c r="R518" i="6"/>
  <c r="N518" i="6"/>
  <c r="K518" i="6" a="1"/>
  <c r="K518" i="6" s="1"/>
  <c r="J518" i="6"/>
  <c r="R517" i="6"/>
  <c r="N517" i="6"/>
  <c r="K517" i="6" a="1"/>
  <c r="K517" i="6" s="1"/>
  <c r="J517" i="6"/>
  <c r="R516" i="6"/>
  <c r="N516" i="6"/>
  <c r="K516" i="6" a="1"/>
  <c r="K516" i="6" s="1"/>
  <c r="J516" i="6"/>
  <c r="R515" i="6"/>
  <c r="N515" i="6"/>
  <c r="K515" i="6" a="1"/>
  <c r="K515" i="6" s="1"/>
  <c r="J515" i="6"/>
  <c r="R514" i="6"/>
  <c r="N514" i="6"/>
  <c r="K514" i="6" a="1"/>
  <c r="K514" i="6" s="1"/>
  <c r="J514" i="6"/>
  <c r="R513" i="6"/>
  <c r="N513" i="6"/>
  <c r="K513" i="6" a="1"/>
  <c r="K513" i="6" s="1"/>
  <c r="J513" i="6"/>
  <c r="R512" i="6"/>
  <c r="N512" i="6"/>
  <c r="K512" i="6" a="1"/>
  <c r="K512" i="6" s="1"/>
  <c r="J512" i="6"/>
  <c r="R511" i="6"/>
  <c r="N511" i="6"/>
  <c r="K511" i="6" a="1"/>
  <c r="K511" i="6" s="1"/>
  <c r="J511" i="6"/>
  <c r="R510" i="6"/>
  <c r="N510" i="6"/>
  <c r="K510" i="6" a="1"/>
  <c r="K510" i="6" s="1"/>
  <c r="J510" i="6"/>
  <c r="R509" i="6"/>
  <c r="N509" i="6"/>
  <c r="K509" i="6" a="1"/>
  <c r="K509" i="6" s="1"/>
  <c r="J509" i="6"/>
  <c r="R508" i="6"/>
  <c r="N508" i="6"/>
  <c r="K508" i="6" a="1"/>
  <c r="K508" i="6" s="1"/>
  <c r="J508" i="6"/>
  <c r="R507" i="6"/>
  <c r="N507" i="6"/>
  <c r="K507" i="6" a="1"/>
  <c r="K507" i="6" s="1"/>
  <c r="J507" i="6"/>
  <c r="R506" i="6"/>
  <c r="N506" i="6"/>
  <c r="K506" i="6" a="1"/>
  <c r="K506" i="6" s="1"/>
  <c r="J506" i="6"/>
  <c r="R505" i="6"/>
  <c r="N505" i="6"/>
  <c r="K505" i="6" a="1"/>
  <c r="K505" i="6" s="1"/>
  <c r="J505" i="6"/>
  <c r="R504" i="6"/>
  <c r="N504" i="6"/>
  <c r="K504" i="6" a="1"/>
  <c r="K504" i="6" s="1"/>
  <c r="J504" i="6"/>
  <c r="R503" i="6"/>
  <c r="N503" i="6"/>
  <c r="K503" i="6" a="1"/>
  <c r="K503" i="6" s="1"/>
  <c r="J503" i="6"/>
  <c r="R502" i="6"/>
  <c r="N502" i="6"/>
  <c r="K502" i="6" a="1"/>
  <c r="K502" i="6" s="1"/>
  <c r="J502" i="6"/>
  <c r="R501" i="6"/>
  <c r="N501" i="6"/>
  <c r="K501" i="6" a="1"/>
  <c r="K501" i="6" s="1"/>
  <c r="J501" i="6"/>
  <c r="R500" i="6"/>
  <c r="N500" i="6"/>
  <c r="K500" i="6" a="1"/>
  <c r="K500" i="6" s="1"/>
  <c r="J500" i="6"/>
  <c r="R499" i="6"/>
  <c r="N499" i="6"/>
  <c r="K499" i="6" a="1"/>
  <c r="K499" i="6" s="1"/>
  <c r="J499" i="6"/>
  <c r="R498" i="6"/>
  <c r="N498" i="6"/>
  <c r="K498" i="6" a="1"/>
  <c r="K498" i="6" s="1"/>
  <c r="J498" i="6"/>
  <c r="R497" i="6"/>
  <c r="N497" i="6"/>
  <c r="K497" i="6" a="1"/>
  <c r="K497" i="6" s="1"/>
  <c r="J497" i="6"/>
  <c r="R496" i="6"/>
  <c r="N496" i="6"/>
  <c r="K496" i="6" a="1"/>
  <c r="K496" i="6" s="1"/>
  <c r="J496" i="6"/>
  <c r="R495" i="6"/>
  <c r="N495" i="6"/>
  <c r="K495" i="6" a="1"/>
  <c r="K495" i="6" s="1"/>
  <c r="J495" i="6"/>
  <c r="R494" i="6"/>
  <c r="N494" i="6"/>
  <c r="K494" i="6" a="1"/>
  <c r="K494" i="6" s="1"/>
  <c r="J494" i="6"/>
  <c r="R493" i="6"/>
  <c r="N493" i="6"/>
  <c r="K493" i="6" a="1"/>
  <c r="K493" i="6" s="1"/>
  <c r="J493" i="6"/>
  <c r="R492" i="6"/>
  <c r="N492" i="6"/>
  <c r="K492" i="6" a="1"/>
  <c r="K492" i="6" s="1"/>
  <c r="J492" i="6"/>
  <c r="R491" i="6"/>
  <c r="N491" i="6"/>
  <c r="K491" i="6" a="1"/>
  <c r="K491" i="6" s="1"/>
  <c r="J491" i="6"/>
  <c r="R490" i="6"/>
  <c r="N490" i="6"/>
  <c r="K490" i="6" a="1"/>
  <c r="K490" i="6" s="1"/>
  <c r="J490" i="6"/>
  <c r="R489" i="6"/>
  <c r="N489" i="6"/>
  <c r="K489" i="6" a="1"/>
  <c r="K489" i="6" s="1"/>
  <c r="J489" i="6"/>
  <c r="R488" i="6"/>
  <c r="N488" i="6"/>
  <c r="K488" i="6" a="1"/>
  <c r="K488" i="6" s="1"/>
  <c r="J488" i="6"/>
  <c r="R487" i="6"/>
  <c r="N487" i="6"/>
  <c r="K487" i="6" a="1"/>
  <c r="K487" i="6" s="1"/>
  <c r="J487" i="6"/>
  <c r="R486" i="6"/>
  <c r="N486" i="6"/>
  <c r="K486" i="6" a="1"/>
  <c r="K486" i="6" s="1"/>
  <c r="J486" i="6"/>
  <c r="R485" i="6"/>
  <c r="N485" i="6"/>
  <c r="K485" i="6" a="1"/>
  <c r="K485" i="6" s="1"/>
  <c r="J485" i="6"/>
  <c r="R484" i="6"/>
  <c r="N484" i="6"/>
  <c r="K484" i="6" a="1"/>
  <c r="K484" i="6" s="1"/>
  <c r="J484" i="6"/>
  <c r="R483" i="6"/>
  <c r="N483" i="6"/>
  <c r="K483" i="6" a="1"/>
  <c r="K483" i="6" s="1"/>
  <c r="J483" i="6"/>
  <c r="R482" i="6"/>
  <c r="N482" i="6"/>
  <c r="K482" i="6" a="1"/>
  <c r="K482" i="6" s="1"/>
  <c r="J482" i="6"/>
  <c r="R481" i="6"/>
  <c r="N481" i="6"/>
  <c r="K481" i="6" a="1"/>
  <c r="K481" i="6" s="1"/>
  <c r="J481" i="6"/>
  <c r="R480" i="6"/>
  <c r="N480" i="6"/>
  <c r="K480" i="6" a="1"/>
  <c r="K480" i="6" s="1"/>
  <c r="J480" i="6"/>
  <c r="R479" i="6"/>
  <c r="N479" i="6"/>
  <c r="K479" i="6" a="1"/>
  <c r="K479" i="6" s="1"/>
  <c r="J479" i="6"/>
  <c r="R478" i="6"/>
  <c r="N478" i="6"/>
  <c r="K478" i="6" a="1"/>
  <c r="K478" i="6" s="1"/>
  <c r="J478" i="6"/>
  <c r="R477" i="6"/>
  <c r="N477" i="6"/>
  <c r="K477" i="6" a="1"/>
  <c r="K477" i="6" s="1"/>
  <c r="J477" i="6"/>
  <c r="R476" i="6"/>
  <c r="N476" i="6"/>
  <c r="K476" i="6" a="1"/>
  <c r="K476" i="6" s="1"/>
  <c r="J476" i="6"/>
  <c r="R475" i="6"/>
  <c r="N475" i="6"/>
  <c r="K475" i="6" a="1"/>
  <c r="K475" i="6" s="1"/>
  <c r="J475" i="6"/>
  <c r="R474" i="6"/>
  <c r="N474" i="6"/>
  <c r="K474" i="6" a="1"/>
  <c r="K474" i="6" s="1"/>
  <c r="J474" i="6"/>
  <c r="R473" i="6"/>
  <c r="N473" i="6"/>
  <c r="K473" i="6" a="1"/>
  <c r="K473" i="6" s="1"/>
  <c r="J473" i="6"/>
  <c r="R472" i="6"/>
  <c r="N472" i="6"/>
  <c r="K472" i="6" a="1"/>
  <c r="K472" i="6" s="1"/>
  <c r="J472" i="6"/>
  <c r="R471" i="6"/>
  <c r="N471" i="6"/>
  <c r="K471" i="6" a="1"/>
  <c r="K471" i="6" s="1"/>
  <c r="J471" i="6"/>
  <c r="R470" i="6"/>
  <c r="N470" i="6"/>
  <c r="K470" i="6" a="1"/>
  <c r="K470" i="6" s="1"/>
  <c r="J470" i="6"/>
  <c r="R469" i="6"/>
  <c r="N469" i="6"/>
  <c r="K469" i="6" a="1"/>
  <c r="K469" i="6" s="1"/>
  <c r="J469" i="6"/>
  <c r="R468" i="6"/>
  <c r="N468" i="6"/>
  <c r="K468" i="6" a="1"/>
  <c r="K468" i="6" s="1"/>
  <c r="J468" i="6"/>
  <c r="R467" i="6"/>
  <c r="N467" i="6"/>
  <c r="K467" i="6" a="1"/>
  <c r="K467" i="6" s="1"/>
  <c r="J467" i="6"/>
  <c r="R466" i="6"/>
  <c r="N466" i="6"/>
  <c r="K466" i="6" a="1"/>
  <c r="K466" i="6" s="1"/>
  <c r="J466" i="6"/>
  <c r="R465" i="6"/>
  <c r="N465" i="6"/>
  <c r="K465" i="6" a="1"/>
  <c r="K465" i="6" s="1"/>
  <c r="J465" i="6"/>
  <c r="R464" i="6"/>
  <c r="N464" i="6"/>
  <c r="K464" i="6" a="1"/>
  <c r="K464" i="6" s="1"/>
  <c r="J464" i="6"/>
  <c r="R463" i="6"/>
  <c r="N463" i="6"/>
  <c r="K463" i="6" a="1"/>
  <c r="K463" i="6" s="1"/>
  <c r="J463" i="6"/>
  <c r="R462" i="6"/>
  <c r="N462" i="6"/>
  <c r="K462" i="6" a="1"/>
  <c r="K462" i="6" s="1"/>
  <c r="J462" i="6"/>
  <c r="R461" i="6"/>
  <c r="N461" i="6"/>
  <c r="K461" i="6" a="1"/>
  <c r="K461" i="6" s="1"/>
  <c r="J461" i="6"/>
  <c r="R460" i="6"/>
  <c r="N460" i="6"/>
  <c r="K460" i="6" a="1"/>
  <c r="K460" i="6" s="1"/>
  <c r="J460" i="6"/>
  <c r="R459" i="6"/>
  <c r="N459" i="6"/>
  <c r="K459" i="6" a="1"/>
  <c r="K459" i="6" s="1"/>
  <c r="J459" i="6"/>
  <c r="R458" i="6"/>
  <c r="N458" i="6"/>
  <c r="K458" i="6" a="1"/>
  <c r="K458" i="6" s="1"/>
  <c r="J458" i="6"/>
  <c r="R457" i="6"/>
  <c r="N457" i="6"/>
  <c r="K457" i="6" a="1"/>
  <c r="K457" i="6" s="1"/>
  <c r="J457" i="6"/>
  <c r="R456" i="6"/>
  <c r="N456" i="6"/>
  <c r="K456" i="6" a="1"/>
  <c r="K456" i="6" s="1"/>
  <c r="J456" i="6"/>
  <c r="R455" i="6"/>
  <c r="N455" i="6"/>
  <c r="K455" i="6" a="1"/>
  <c r="K455" i="6" s="1"/>
  <c r="J455" i="6"/>
  <c r="R454" i="6"/>
  <c r="N454" i="6"/>
  <c r="K454" i="6" a="1"/>
  <c r="K454" i="6" s="1"/>
  <c r="J454" i="6"/>
  <c r="R453" i="6"/>
  <c r="N453" i="6"/>
  <c r="K453" i="6" a="1"/>
  <c r="K453" i="6" s="1"/>
  <c r="J453" i="6"/>
  <c r="R452" i="6"/>
  <c r="N452" i="6"/>
  <c r="K452" i="6" a="1"/>
  <c r="K452" i="6" s="1"/>
  <c r="J452" i="6"/>
  <c r="R451" i="6"/>
  <c r="N451" i="6"/>
  <c r="K451" i="6" a="1"/>
  <c r="K451" i="6" s="1"/>
  <c r="J451" i="6"/>
  <c r="R450" i="6"/>
  <c r="N450" i="6"/>
  <c r="K450" i="6" a="1"/>
  <c r="K450" i="6" s="1"/>
  <c r="J450" i="6"/>
  <c r="R449" i="6"/>
  <c r="N449" i="6"/>
  <c r="K449" i="6" a="1"/>
  <c r="K449" i="6" s="1"/>
  <c r="J449" i="6"/>
  <c r="R448" i="6"/>
  <c r="N448" i="6"/>
  <c r="K448" i="6" a="1"/>
  <c r="K448" i="6" s="1"/>
  <c r="J448" i="6"/>
  <c r="R447" i="6"/>
  <c r="N447" i="6"/>
  <c r="K447" i="6" a="1"/>
  <c r="K447" i="6" s="1"/>
  <c r="J447" i="6"/>
  <c r="R446" i="6"/>
  <c r="N446" i="6"/>
  <c r="K446" i="6" a="1"/>
  <c r="K446" i="6" s="1"/>
  <c r="J446" i="6"/>
  <c r="R445" i="6"/>
  <c r="N445" i="6"/>
  <c r="K445" i="6" a="1"/>
  <c r="K445" i="6" s="1"/>
  <c r="J445" i="6"/>
  <c r="R444" i="6"/>
  <c r="N444" i="6"/>
  <c r="K444" i="6" a="1"/>
  <c r="K444" i="6" s="1"/>
  <c r="J444" i="6"/>
  <c r="R443" i="6"/>
  <c r="N443" i="6"/>
  <c r="K443" i="6" a="1"/>
  <c r="K443" i="6" s="1"/>
  <c r="J443" i="6"/>
  <c r="R442" i="6"/>
  <c r="N442" i="6"/>
  <c r="K442" i="6" a="1"/>
  <c r="K442" i="6" s="1"/>
  <c r="J442" i="6"/>
  <c r="R441" i="6"/>
  <c r="N441" i="6"/>
  <c r="K441" i="6" a="1"/>
  <c r="K441" i="6" s="1"/>
  <c r="J441" i="6"/>
  <c r="R440" i="6"/>
  <c r="N440" i="6"/>
  <c r="K440" i="6" a="1"/>
  <c r="K440" i="6" s="1"/>
  <c r="J440" i="6"/>
  <c r="R439" i="6"/>
  <c r="N439" i="6"/>
  <c r="K439" i="6" a="1"/>
  <c r="K439" i="6" s="1"/>
  <c r="J439" i="6"/>
  <c r="R438" i="6"/>
  <c r="N438" i="6"/>
  <c r="K438" i="6" a="1"/>
  <c r="K438" i="6" s="1"/>
  <c r="J438" i="6"/>
  <c r="R437" i="6"/>
  <c r="N437" i="6"/>
  <c r="K437" i="6" a="1"/>
  <c r="K437" i="6" s="1"/>
  <c r="J437" i="6"/>
  <c r="R436" i="6"/>
  <c r="N436" i="6"/>
  <c r="K436" i="6" a="1"/>
  <c r="K436" i="6" s="1"/>
  <c r="J436" i="6"/>
  <c r="R435" i="6"/>
  <c r="N435" i="6"/>
  <c r="K435" i="6" a="1"/>
  <c r="K435" i="6" s="1"/>
  <c r="J435" i="6"/>
  <c r="R434" i="6"/>
  <c r="N434" i="6"/>
  <c r="K434" i="6" a="1"/>
  <c r="K434" i="6" s="1"/>
  <c r="J434" i="6"/>
  <c r="R433" i="6"/>
  <c r="N433" i="6"/>
  <c r="K433" i="6" a="1"/>
  <c r="K433" i="6" s="1"/>
  <c r="J433" i="6"/>
  <c r="R432" i="6"/>
  <c r="N432" i="6"/>
  <c r="K432" i="6" a="1"/>
  <c r="K432" i="6" s="1"/>
  <c r="J432" i="6"/>
  <c r="R431" i="6"/>
  <c r="N431" i="6"/>
  <c r="K431" i="6" a="1"/>
  <c r="K431" i="6" s="1"/>
  <c r="J431" i="6"/>
  <c r="R430" i="6"/>
  <c r="N430" i="6"/>
  <c r="K430" i="6" a="1"/>
  <c r="K430" i="6" s="1"/>
  <c r="J430" i="6"/>
  <c r="R429" i="6"/>
  <c r="N429" i="6"/>
  <c r="K429" i="6" a="1"/>
  <c r="K429" i="6" s="1"/>
  <c r="J429" i="6"/>
  <c r="R428" i="6"/>
  <c r="N428" i="6"/>
  <c r="K428" i="6" a="1"/>
  <c r="K428" i="6" s="1"/>
  <c r="J428" i="6"/>
  <c r="R427" i="6"/>
  <c r="N427" i="6"/>
  <c r="K427" i="6" a="1"/>
  <c r="K427" i="6" s="1"/>
  <c r="J427" i="6"/>
  <c r="R426" i="6"/>
  <c r="N426" i="6"/>
  <c r="K426" i="6" a="1"/>
  <c r="K426" i="6" s="1"/>
  <c r="J426" i="6"/>
  <c r="R425" i="6"/>
  <c r="N425" i="6"/>
  <c r="K425" i="6" a="1"/>
  <c r="K425" i="6" s="1"/>
  <c r="J425" i="6"/>
  <c r="R424" i="6"/>
  <c r="N424" i="6"/>
  <c r="K424" i="6" a="1"/>
  <c r="K424" i="6" s="1"/>
  <c r="J424" i="6"/>
  <c r="R423" i="6"/>
  <c r="N423" i="6"/>
  <c r="K423" i="6" a="1"/>
  <c r="K423" i="6" s="1"/>
  <c r="J423" i="6"/>
  <c r="R422" i="6"/>
  <c r="N422" i="6"/>
  <c r="K422" i="6" a="1"/>
  <c r="K422" i="6" s="1"/>
  <c r="J422" i="6"/>
  <c r="R421" i="6"/>
  <c r="N421" i="6"/>
  <c r="K421" i="6" a="1"/>
  <c r="K421" i="6" s="1"/>
  <c r="J421" i="6"/>
  <c r="R420" i="6"/>
  <c r="N420" i="6"/>
  <c r="K420" i="6" a="1"/>
  <c r="K420" i="6" s="1"/>
  <c r="J420" i="6"/>
  <c r="R419" i="6"/>
  <c r="N419" i="6"/>
  <c r="K419" i="6" a="1"/>
  <c r="K419" i="6" s="1"/>
  <c r="J419" i="6"/>
  <c r="R418" i="6"/>
  <c r="N418" i="6"/>
  <c r="K418" i="6" a="1"/>
  <c r="K418" i="6" s="1"/>
  <c r="J418" i="6"/>
  <c r="R417" i="6"/>
  <c r="N417" i="6"/>
  <c r="K417" i="6" a="1"/>
  <c r="K417" i="6" s="1"/>
  <c r="J417" i="6"/>
  <c r="R416" i="6"/>
  <c r="N416" i="6"/>
  <c r="K416" i="6" a="1"/>
  <c r="K416" i="6" s="1"/>
  <c r="J416" i="6"/>
  <c r="R415" i="6"/>
  <c r="N415" i="6"/>
  <c r="K415" i="6" a="1"/>
  <c r="K415" i="6" s="1"/>
  <c r="J415" i="6"/>
  <c r="R414" i="6"/>
  <c r="N414" i="6"/>
  <c r="K414" i="6" a="1"/>
  <c r="K414" i="6" s="1"/>
  <c r="J414" i="6"/>
  <c r="R413" i="6"/>
  <c r="N413" i="6"/>
  <c r="K413" i="6" a="1"/>
  <c r="K413" i="6" s="1"/>
  <c r="J413" i="6"/>
  <c r="R412" i="6"/>
  <c r="N412" i="6"/>
  <c r="K412" i="6" a="1"/>
  <c r="K412" i="6" s="1"/>
  <c r="J412" i="6"/>
  <c r="R411" i="6"/>
  <c r="N411" i="6"/>
  <c r="K411" i="6" a="1"/>
  <c r="K411" i="6" s="1"/>
  <c r="J411" i="6"/>
  <c r="R410" i="6"/>
  <c r="N410" i="6"/>
  <c r="K410" i="6" a="1"/>
  <c r="K410" i="6" s="1"/>
  <c r="J410" i="6"/>
  <c r="R409" i="6"/>
  <c r="N409" i="6"/>
  <c r="K409" i="6" a="1"/>
  <c r="K409" i="6" s="1"/>
  <c r="J409" i="6"/>
  <c r="R408" i="6"/>
  <c r="N408" i="6"/>
  <c r="K408" i="6" a="1"/>
  <c r="K408" i="6" s="1"/>
  <c r="J408" i="6"/>
  <c r="R407" i="6"/>
  <c r="N407" i="6"/>
  <c r="K407" i="6" a="1"/>
  <c r="K407" i="6" s="1"/>
  <c r="J407" i="6"/>
  <c r="R406" i="6"/>
  <c r="N406" i="6"/>
  <c r="K406" i="6" a="1"/>
  <c r="K406" i="6" s="1"/>
  <c r="J406" i="6"/>
  <c r="R405" i="6"/>
  <c r="N405" i="6"/>
  <c r="K405" i="6" a="1"/>
  <c r="K405" i="6" s="1"/>
  <c r="J405" i="6"/>
  <c r="R404" i="6"/>
  <c r="N404" i="6"/>
  <c r="K404" i="6" a="1"/>
  <c r="K404" i="6" s="1"/>
  <c r="J404" i="6"/>
  <c r="R403" i="6"/>
  <c r="N403" i="6"/>
  <c r="K403" i="6" a="1"/>
  <c r="K403" i="6" s="1"/>
  <c r="J403" i="6"/>
  <c r="R402" i="6"/>
  <c r="N402" i="6"/>
  <c r="K402" i="6" a="1"/>
  <c r="K402" i="6" s="1"/>
  <c r="J402" i="6"/>
  <c r="R401" i="6"/>
  <c r="N401" i="6"/>
  <c r="K401" i="6" a="1"/>
  <c r="K401" i="6" s="1"/>
  <c r="J401" i="6"/>
  <c r="R400" i="6"/>
  <c r="N400" i="6"/>
  <c r="K400" i="6" a="1"/>
  <c r="K400" i="6" s="1"/>
  <c r="J400" i="6"/>
  <c r="R399" i="6"/>
  <c r="N399" i="6"/>
  <c r="K399" i="6" a="1"/>
  <c r="K399" i="6" s="1"/>
  <c r="J399" i="6"/>
  <c r="R398" i="6"/>
  <c r="N398" i="6"/>
  <c r="K398" i="6" a="1"/>
  <c r="K398" i="6" s="1"/>
  <c r="J398" i="6"/>
  <c r="R397" i="6"/>
  <c r="N397" i="6"/>
  <c r="K397" i="6" a="1"/>
  <c r="K397" i="6" s="1"/>
  <c r="J397" i="6"/>
  <c r="R396" i="6"/>
  <c r="N396" i="6"/>
  <c r="K396" i="6" a="1"/>
  <c r="K396" i="6" s="1"/>
  <c r="J396" i="6"/>
  <c r="R395" i="6"/>
  <c r="N395" i="6"/>
  <c r="K395" i="6" a="1"/>
  <c r="K395" i="6" s="1"/>
  <c r="J395" i="6"/>
  <c r="R394" i="6"/>
  <c r="N394" i="6"/>
  <c r="K394" i="6" a="1"/>
  <c r="K394" i="6" s="1"/>
  <c r="J394" i="6"/>
  <c r="R393" i="6"/>
  <c r="N393" i="6"/>
  <c r="K393" i="6" a="1"/>
  <c r="K393" i="6" s="1"/>
  <c r="J393" i="6"/>
  <c r="R392" i="6"/>
  <c r="N392" i="6"/>
  <c r="K392" i="6" a="1"/>
  <c r="K392" i="6" s="1"/>
  <c r="J392" i="6"/>
  <c r="R391" i="6"/>
  <c r="N391" i="6"/>
  <c r="K391" i="6" a="1"/>
  <c r="K391" i="6" s="1"/>
  <c r="J391" i="6"/>
  <c r="R390" i="6"/>
  <c r="N390" i="6"/>
  <c r="K390" i="6" a="1"/>
  <c r="K390" i="6" s="1"/>
  <c r="J390" i="6"/>
  <c r="R389" i="6"/>
  <c r="N389" i="6"/>
  <c r="K389" i="6" a="1"/>
  <c r="K389" i="6" s="1"/>
  <c r="J389" i="6"/>
  <c r="R388" i="6"/>
  <c r="N388" i="6"/>
  <c r="K388" i="6" a="1"/>
  <c r="K388" i="6" s="1"/>
  <c r="J388" i="6"/>
  <c r="R387" i="6"/>
  <c r="N387" i="6"/>
  <c r="K387" i="6" a="1"/>
  <c r="K387" i="6" s="1"/>
  <c r="J387" i="6"/>
  <c r="R386" i="6"/>
  <c r="N386" i="6"/>
  <c r="K386" i="6" a="1"/>
  <c r="K386" i="6" s="1"/>
  <c r="J386" i="6"/>
  <c r="R385" i="6"/>
  <c r="N385" i="6"/>
  <c r="K385" i="6" a="1"/>
  <c r="K385" i="6" s="1"/>
  <c r="J385" i="6"/>
  <c r="R384" i="6"/>
  <c r="N384" i="6"/>
  <c r="K384" i="6" a="1"/>
  <c r="K384" i="6" s="1"/>
  <c r="J384" i="6"/>
  <c r="R383" i="6"/>
  <c r="N383" i="6"/>
  <c r="K383" i="6" a="1"/>
  <c r="K383" i="6" s="1"/>
  <c r="J383" i="6"/>
  <c r="R382" i="6"/>
  <c r="N382" i="6"/>
  <c r="K382" i="6" a="1"/>
  <c r="K382" i="6" s="1"/>
  <c r="J382" i="6"/>
  <c r="R381" i="6"/>
  <c r="N381" i="6"/>
  <c r="K381" i="6" a="1"/>
  <c r="K381" i="6" s="1"/>
  <c r="J381" i="6"/>
  <c r="R380" i="6"/>
  <c r="N380" i="6"/>
  <c r="K380" i="6" a="1"/>
  <c r="K380" i="6" s="1"/>
  <c r="J380" i="6"/>
  <c r="R379" i="6"/>
  <c r="N379" i="6"/>
  <c r="K379" i="6" a="1"/>
  <c r="K379" i="6" s="1"/>
  <c r="J379" i="6"/>
  <c r="R378" i="6"/>
  <c r="N378" i="6"/>
  <c r="K378" i="6" a="1"/>
  <c r="K378" i="6" s="1"/>
  <c r="J378" i="6"/>
  <c r="R377" i="6"/>
  <c r="N377" i="6"/>
  <c r="K377" i="6" a="1"/>
  <c r="K377" i="6" s="1"/>
  <c r="J377" i="6"/>
  <c r="R376" i="6"/>
  <c r="N376" i="6"/>
  <c r="K376" i="6" a="1"/>
  <c r="K376" i="6" s="1"/>
  <c r="J376" i="6"/>
  <c r="R375" i="6"/>
  <c r="N375" i="6"/>
  <c r="K375" i="6" a="1"/>
  <c r="K375" i="6" s="1"/>
  <c r="J375" i="6"/>
  <c r="R374" i="6"/>
  <c r="N374" i="6"/>
  <c r="K374" i="6" a="1"/>
  <c r="K374" i="6" s="1"/>
  <c r="J374" i="6"/>
  <c r="R373" i="6"/>
  <c r="N373" i="6"/>
  <c r="K373" i="6" a="1"/>
  <c r="K373" i="6" s="1"/>
  <c r="J373" i="6"/>
  <c r="R372" i="6"/>
  <c r="N372" i="6"/>
  <c r="K372" i="6" a="1"/>
  <c r="K372" i="6" s="1"/>
  <c r="J372" i="6"/>
  <c r="R371" i="6"/>
  <c r="N371" i="6"/>
  <c r="K371" i="6" a="1"/>
  <c r="K371" i="6" s="1"/>
  <c r="J371" i="6"/>
  <c r="R370" i="6"/>
  <c r="N370" i="6"/>
  <c r="K370" i="6" a="1"/>
  <c r="K370" i="6" s="1"/>
  <c r="J370" i="6"/>
  <c r="R369" i="6"/>
  <c r="N369" i="6"/>
  <c r="K369" i="6" a="1"/>
  <c r="K369" i="6" s="1"/>
  <c r="J369" i="6"/>
  <c r="R368" i="6"/>
  <c r="N368" i="6"/>
  <c r="K368" i="6" a="1"/>
  <c r="K368" i="6" s="1"/>
  <c r="J368" i="6"/>
  <c r="R367" i="6"/>
  <c r="N367" i="6"/>
  <c r="K367" i="6" a="1"/>
  <c r="K367" i="6" s="1"/>
  <c r="J367" i="6"/>
  <c r="R366" i="6"/>
  <c r="N366" i="6"/>
  <c r="K366" i="6" a="1"/>
  <c r="K366" i="6" s="1"/>
  <c r="J366" i="6"/>
  <c r="R365" i="6"/>
  <c r="N365" i="6"/>
  <c r="K365" i="6" a="1"/>
  <c r="K365" i="6" s="1"/>
  <c r="J365" i="6"/>
  <c r="R364" i="6"/>
  <c r="N364" i="6"/>
  <c r="K364" i="6" a="1"/>
  <c r="K364" i="6" s="1"/>
  <c r="J364" i="6"/>
  <c r="R363" i="6"/>
  <c r="N363" i="6"/>
  <c r="K363" i="6" a="1"/>
  <c r="K363" i="6" s="1"/>
  <c r="J363" i="6"/>
  <c r="R362" i="6"/>
  <c r="N362" i="6"/>
  <c r="K362" i="6" a="1"/>
  <c r="K362" i="6" s="1"/>
  <c r="J362" i="6"/>
  <c r="R361" i="6"/>
  <c r="N361" i="6"/>
  <c r="K361" i="6" a="1"/>
  <c r="K361" i="6" s="1"/>
  <c r="J361" i="6"/>
  <c r="R360" i="6"/>
  <c r="N360" i="6"/>
  <c r="K360" i="6" a="1"/>
  <c r="K360" i="6" s="1"/>
  <c r="J360" i="6"/>
  <c r="R359" i="6"/>
  <c r="N359" i="6"/>
  <c r="K359" i="6" a="1"/>
  <c r="K359" i="6" s="1"/>
  <c r="J359" i="6"/>
  <c r="R358" i="6"/>
  <c r="N358" i="6"/>
  <c r="K358" i="6" a="1"/>
  <c r="K358" i="6" s="1"/>
  <c r="J358" i="6"/>
  <c r="R357" i="6"/>
  <c r="N357" i="6"/>
  <c r="K357" i="6" a="1"/>
  <c r="K357" i="6" s="1"/>
  <c r="J357" i="6"/>
  <c r="R356" i="6"/>
  <c r="N356" i="6"/>
  <c r="K356" i="6" a="1"/>
  <c r="K356" i="6" s="1"/>
  <c r="J356" i="6"/>
  <c r="R355" i="6"/>
  <c r="N355" i="6"/>
  <c r="K355" i="6" a="1"/>
  <c r="K355" i="6" s="1"/>
  <c r="J355" i="6"/>
  <c r="R354" i="6"/>
  <c r="N354" i="6"/>
  <c r="K354" i="6" a="1"/>
  <c r="K354" i="6" s="1"/>
  <c r="J354" i="6"/>
  <c r="R353" i="6"/>
  <c r="N353" i="6"/>
  <c r="K353" i="6" a="1"/>
  <c r="K353" i="6" s="1"/>
  <c r="J353" i="6"/>
  <c r="R352" i="6"/>
  <c r="N352" i="6"/>
  <c r="K352" i="6" a="1"/>
  <c r="K352" i="6" s="1"/>
  <c r="J352" i="6"/>
  <c r="R351" i="6"/>
  <c r="N351" i="6"/>
  <c r="K351" i="6" a="1"/>
  <c r="K351" i="6" s="1"/>
  <c r="J351" i="6"/>
  <c r="R350" i="6"/>
  <c r="N350" i="6"/>
  <c r="K350" i="6" a="1"/>
  <c r="K350" i="6" s="1"/>
  <c r="J350" i="6"/>
  <c r="R349" i="6"/>
  <c r="N349" i="6"/>
  <c r="K349" i="6" a="1"/>
  <c r="K349" i="6" s="1"/>
  <c r="J349" i="6"/>
  <c r="R348" i="6"/>
  <c r="N348" i="6"/>
  <c r="K348" i="6" a="1"/>
  <c r="K348" i="6" s="1"/>
  <c r="J348" i="6"/>
  <c r="R347" i="6"/>
  <c r="N347" i="6"/>
  <c r="K347" i="6" a="1"/>
  <c r="K347" i="6" s="1"/>
  <c r="J347" i="6"/>
  <c r="R346" i="6"/>
  <c r="N346" i="6"/>
  <c r="K346" i="6" a="1"/>
  <c r="K346" i="6" s="1"/>
  <c r="J346" i="6"/>
  <c r="R345" i="6"/>
  <c r="N345" i="6"/>
  <c r="K345" i="6" a="1"/>
  <c r="K345" i="6" s="1"/>
  <c r="J345" i="6"/>
  <c r="R344" i="6"/>
  <c r="N344" i="6"/>
  <c r="K344" i="6" a="1"/>
  <c r="K344" i="6" s="1"/>
  <c r="J344" i="6"/>
  <c r="R343" i="6"/>
  <c r="N343" i="6"/>
  <c r="K343" i="6" a="1"/>
  <c r="K343" i="6" s="1"/>
  <c r="J343" i="6"/>
  <c r="R342" i="6"/>
  <c r="N342" i="6"/>
  <c r="K342" i="6" a="1"/>
  <c r="K342" i="6" s="1"/>
  <c r="J342" i="6"/>
  <c r="R341" i="6"/>
  <c r="N341" i="6"/>
  <c r="K341" i="6" a="1"/>
  <c r="K341" i="6" s="1"/>
  <c r="J341" i="6"/>
  <c r="R340" i="6"/>
  <c r="N340" i="6"/>
  <c r="K340" i="6" a="1"/>
  <c r="K340" i="6" s="1"/>
  <c r="J340" i="6"/>
  <c r="R339" i="6"/>
  <c r="N339" i="6"/>
  <c r="K339" i="6" a="1"/>
  <c r="K339" i="6" s="1"/>
  <c r="J339" i="6"/>
  <c r="R338" i="6"/>
  <c r="N338" i="6"/>
  <c r="K338" i="6" a="1"/>
  <c r="K338" i="6" s="1"/>
  <c r="J338" i="6"/>
  <c r="R337" i="6"/>
  <c r="N337" i="6"/>
  <c r="K337" i="6" a="1"/>
  <c r="K337" i="6" s="1"/>
  <c r="J337" i="6"/>
  <c r="R336" i="6"/>
  <c r="N336" i="6"/>
  <c r="K336" i="6" a="1"/>
  <c r="K336" i="6" s="1"/>
  <c r="J336" i="6"/>
  <c r="R335" i="6"/>
  <c r="N335" i="6"/>
  <c r="K335" i="6" a="1"/>
  <c r="K335" i="6" s="1"/>
  <c r="J335" i="6"/>
  <c r="R334" i="6"/>
  <c r="N334" i="6"/>
  <c r="K334" i="6" a="1"/>
  <c r="K334" i="6" s="1"/>
  <c r="J334" i="6"/>
  <c r="R333" i="6"/>
  <c r="N333" i="6"/>
  <c r="K333" i="6" a="1"/>
  <c r="K333" i="6" s="1"/>
  <c r="J333" i="6"/>
  <c r="R332" i="6"/>
  <c r="N332" i="6"/>
  <c r="K332" i="6" a="1"/>
  <c r="K332" i="6" s="1"/>
  <c r="J332" i="6"/>
  <c r="R331" i="6"/>
  <c r="N331" i="6"/>
  <c r="K331" i="6" a="1"/>
  <c r="K331" i="6" s="1"/>
  <c r="J331" i="6"/>
  <c r="R330" i="6"/>
  <c r="N330" i="6"/>
  <c r="K330" i="6" a="1"/>
  <c r="K330" i="6" s="1"/>
  <c r="J330" i="6"/>
  <c r="R329" i="6"/>
  <c r="N329" i="6"/>
  <c r="K329" i="6" a="1"/>
  <c r="K329" i="6" s="1"/>
  <c r="J329" i="6"/>
  <c r="R328" i="6"/>
  <c r="N328" i="6"/>
  <c r="K328" i="6" a="1"/>
  <c r="K328" i="6" s="1"/>
  <c r="J328" i="6"/>
  <c r="R327" i="6"/>
  <c r="N327" i="6"/>
  <c r="K327" i="6" a="1"/>
  <c r="K327" i="6" s="1"/>
  <c r="J327" i="6"/>
  <c r="R326" i="6"/>
  <c r="N326" i="6"/>
  <c r="K326" i="6" a="1"/>
  <c r="K326" i="6" s="1"/>
  <c r="J326" i="6"/>
  <c r="R325" i="6"/>
  <c r="N325" i="6"/>
  <c r="K325" i="6" a="1"/>
  <c r="K325" i="6" s="1"/>
  <c r="J325" i="6"/>
  <c r="R324" i="6"/>
  <c r="N324" i="6"/>
  <c r="K324" i="6" a="1"/>
  <c r="K324" i="6" s="1"/>
  <c r="J324" i="6"/>
  <c r="R323" i="6"/>
  <c r="N323" i="6"/>
  <c r="K323" i="6" a="1"/>
  <c r="K323" i="6" s="1"/>
  <c r="J323" i="6"/>
  <c r="R322" i="6"/>
  <c r="N322" i="6"/>
  <c r="K322" i="6" a="1"/>
  <c r="K322" i="6" s="1"/>
  <c r="J322" i="6"/>
  <c r="R321" i="6"/>
  <c r="N321" i="6"/>
  <c r="K321" i="6" a="1"/>
  <c r="K321" i="6" s="1"/>
  <c r="J321" i="6"/>
  <c r="R320" i="6"/>
  <c r="N320" i="6"/>
  <c r="K320" i="6" a="1"/>
  <c r="K320" i="6" s="1"/>
  <c r="J320" i="6"/>
  <c r="R319" i="6"/>
  <c r="N319" i="6"/>
  <c r="K319" i="6" a="1"/>
  <c r="K319" i="6" s="1"/>
  <c r="J319" i="6"/>
  <c r="R318" i="6"/>
  <c r="N318" i="6"/>
  <c r="K318" i="6" a="1"/>
  <c r="K318" i="6" s="1"/>
  <c r="J318" i="6"/>
  <c r="R317" i="6"/>
  <c r="N317" i="6"/>
  <c r="K317" i="6" a="1"/>
  <c r="K317" i="6" s="1"/>
  <c r="J317" i="6"/>
  <c r="R316" i="6"/>
  <c r="N316" i="6"/>
  <c r="K316" i="6" a="1"/>
  <c r="K316" i="6" s="1"/>
  <c r="J316" i="6"/>
  <c r="R315" i="6"/>
  <c r="N315" i="6"/>
  <c r="K315" i="6" a="1"/>
  <c r="K315" i="6" s="1"/>
  <c r="J315" i="6"/>
  <c r="R314" i="6"/>
  <c r="N314" i="6"/>
  <c r="K314" i="6" a="1"/>
  <c r="K314" i="6" s="1"/>
  <c r="J314" i="6"/>
  <c r="R313" i="6"/>
  <c r="N313" i="6"/>
  <c r="K313" i="6" a="1"/>
  <c r="K313" i="6" s="1"/>
  <c r="J313" i="6"/>
  <c r="R312" i="6"/>
  <c r="N312" i="6"/>
  <c r="K312" i="6" a="1"/>
  <c r="K312" i="6" s="1"/>
  <c r="J312" i="6"/>
  <c r="R311" i="6"/>
  <c r="N311" i="6"/>
  <c r="K311" i="6" a="1"/>
  <c r="K311" i="6" s="1"/>
  <c r="J311" i="6"/>
  <c r="R310" i="6"/>
  <c r="N310" i="6"/>
  <c r="K310" i="6" a="1"/>
  <c r="K310" i="6" s="1"/>
  <c r="J310" i="6"/>
  <c r="R309" i="6"/>
  <c r="N309" i="6"/>
  <c r="K309" i="6" a="1"/>
  <c r="K309" i="6" s="1"/>
  <c r="J309" i="6"/>
  <c r="R308" i="6"/>
  <c r="N308" i="6"/>
  <c r="K308" i="6" a="1"/>
  <c r="K308" i="6" s="1"/>
  <c r="J308" i="6"/>
  <c r="R307" i="6"/>
  <c r="N307" i="6"/>
  <c r="K307" i="6" a="1"/>
  <c r="K307" i="6" s="1"/>
  <c r="J307" i="6"/>
  <c r="R306" i="6"/>
  <c r="N306" i="6"/>
  <c r="K306" i="6" a="1"/>
  <c r="K306" i="6" s="1"/>
  <c r="J306" i="6"/>
  <c r="R305" i="6"/>
  <c r="N305" i="6"/>
  <c r="K305" i="6" a="1"/>
  <c r="K305" i="6" s="1"/>
  <c r="J305" i="6"/>
  <c r="R304" i="6"/>
  <c r="N304" i="6"/>
  <c r="K304" i="6" a="1"/>
  <c r="K304" i="6" s="1"/>
  <c r="J304" i="6"/>
  <c r="R303" i="6"/>
  <c r="N303" i="6"/>
  <c r="K303" i="6" a="1"/>
  <c r="K303" i="6" s="1"/>
  <c r="J303" i="6"/>
  <c r="R302" i="6"/>
  <c r="N302" i="6"/>
  <c r="K302" i="6" a="1"/>
  <c r="K302" i="6" s="1"/>
  <c r="J302" i="6"/>
  <c r="R301" i="6"/>
  <c r="N301" i="6"/>
  <c r="K301" i="6" a="1"/>
  <c r="K301" i="6" s="1"/>
  <c r="J301" i="6"/>
  <c r="R300" i="6"/>
  <c r="N300" i="6"/>
  <c r="K300" i="6" a="1"/>
  <c r="K300" i="6" s="1"/>
  <c r="J300" i="6"/>
  <c r="R299" i="6"/>
  <c r="N299" i="6"/>
  <c r="K299" i="6" a="1"/>
  <c r="K299" i="6" s="1"/>
  <c r="J299" i="6"/>
  <c r="R298" i="6"/>
  <c r="N298" i="6"/>
  <c r="K298" i="6" a="1"/>
  <c r="K298" i="6" s="1"/>
  <c r="J298" i="6"/>
  <c r="R297" i="6"/>
  <c r="N297" i="6"/>
  <c r="K297" i="6" a="1"/>
  <c r="K297" i="6" s="1"/>
  <c r="J297" i="6"/>
  <c r="R296" i="6"/>
  <c r="N296" i="6"/>
  <c r="K296" i="6" a="1"/>
  <c r="K296" i="6" s="1"/>
  <c r="J296" i="6"/>
  <c r="R295" i="6"/>
  <c r="N295" i="6"/>
  <c r="K295" i="6" a="1"/>
  <c r="K295" i="6" s="1"/>
  <c r="J295" i="6"/>
  <c r="R294" i="6"/>
  <c r="N294" i="6"/>
  <c r="K294" i="6" a="1"/>
  <c r="K294" i="6" s="1"/>
  <c r="J294" i="6"/>
  <c r="R293" i="6"/>
  <c r="N293" i="6"/>
  <c r="K293" i="6" a="1"/>
  <c r="K293" i="6" s="1"/>
  <c r="J293" i="6"/>
  <c r="R292" i="6"/>
  <c r="N292" i="6"/>
  <c r="K292" i="6" a="1"/>
  <c r="K292" i="6" s="1"/>
  <c r="J292" i="6"/>
  <c r="R291" i="6"/>
  <c r="N291" i="6"/>
  <c r="K291" i="6" a="1"/>
  <c r="K291" i="6" s="1"/>
  <c r="J291" i="6"/>
  <c r="R290" i="6"/>
  <c r="N290" i="6"/>
  <c r="K290" i="6" a="1"/>
  <c r="K290" i="6" s="1"/>
  <c r="J290" i="6"/>
  <c r="R289" i="6"/>
  <c r="N289" i="6"/>
  <c r="K289" i="6" a="1"/>
  <c r="K289" i="6" s="1"/>
  <c r="J289" i="6"/>
  <c r="R288" i="6"/>
  <c r="N288" i="6"/>
  <c r="K288" i="6" a="1"/>
  <c r="K288" i="6" s="1"/>
  <c r="J288" i="6"/>
  <c r="R287" i="6"/>
  <c r="N287" i="6"/>
  <c r="K287" i="6" a="1"/>
  <c r="K287" i="6" s="1"/>
  <c r="J287" i="6"/>
  <c r="R286" i="6"/>
  <c r="N286" i="6"/>
  <c r="K286" i="6" a="1"/>
  <c r="K286" i="6" s="1"/>
  <c r="J286" i="6"/>
  <c r="R285" i="6"/>
  <c r="N285" i="6"/>
  <c r="K285" i="6" a="1"/>
  <c r="K285" i="6" s="1"/>
  <c r="J285" i="6"/>
  <c r="R284" i="6"/>
  <c r="N284" i="6"/>
  <c r="K284" i="6" a="1"/>
  <c r="K284" i="6" s="1"/>
  <c r="J284" i="6"/>
  <c r="R283" i="6"/>
  <c r="N283" i="6"/>
  <c r="K283" i="6" a="1"/>
  <c r="K283" i="6" s="1"/>
  <c r="J283" i="6"/>
  <c r="R282" i="6"/>
  <c r="N282" i="6"/>
  <c r="K282" i="6" a="1"/>
  <c r="K282" i="6" s="1"/>
  <c r="J282" i="6"/>
  <c r="R281" i="6"/>
  <c r="N281" i="6"/>
  <c r="K281" i="6" a="1"/>
  <c r="K281" i="6" s="1"/>
  <c r="J281" i="6"/>
  <c r="R280" i="6"/>
  <c r="N280" i="6"/>
  <c r="K280" i="6" a="1"/>
  <c r="K280" i="6" s="1"/>
  <c r="J280" i="6"/>
  <c r="R279" i="6"/>
  <c r="N279" i="6"/>
  <c r="K279" i="6" a="1"/>
  <c r="K279" i="6" s="1"/>
  <c r="J279" i="6"/>
  <c r="R278" i="6"/>
  <c r="N278" i="6"/>
  <c r="K278" i="6" a="1"/>
  <c r="K278" i="6" s="1"/>
  <c r="J278" i="6"/>
  <c r="R277" i="6"/>
  <c r="N277" i="6"/>
  <c r="K277" i="6" a="1"/>
  <c r="K277" i="6" s="1"/>
  <c r="J277" i="6"/>
  <c r="R276" i="6"/>
  <c r="N276" i="6"/>
  <c r="K276" i="6" a="1"/>
  <c r="K276" i="6" s="1"/>
  <c r="J276" i="6"/>
  <c r="R275" i="6"/>
  <c r="N275" i="6"/>
  <c r="K275" i="6" a="1"/>
  <c r="K275" i="6" s="1"/>
  <c r="J275" i="6"/>
  <c r="R274" i="6"/>
  <c r="N274" i="6"/>
  <c r="K274" i="6" a="1"/>
  <c r="K274" i="6" s="1"/>
  <c r="J274" i="6"/>
  <c r="R273" i="6"/>
  <c r="N273" i="6"/>
  <c r="K273" i="6" a="1"/>
  <c r="K273" i="6" s="1"/>
  <c r="J273" i="6"/>
  <c r="R272" i="6"/>
  <c r="N272" i="6"/>
  <c r="K272" i="6" a="1"/>
  <c r="K272" i="6" s="1"/>
  <c r="J272" i="6"/>
  <c r="R271" i="6"/>
  <c r="N271" i="6"/>
  <c r="K271" i="6" a="1"/>
  <c r="K271" i="6" s="1"/>
  <c r="J271" i="6"/>
  <c r="R270" i="6"/>
  <c r="N270" i="6"/>
  <c r="K270" i="6" a="1"/>
  <c r="K270" i="6" s="1"/>
  <c r="J270" i="6"/>
  <c r="R269" i="6"/>
  <c r="N269" i="6"/>
  <c r="K269" i="6" a="1"/>
  <c r="K269" i="6" s="1"/>
  <c r="J269" i="6"/>
  <c r="R268" i="6"/>
  <c r="N268" i="6"/>
  <c r="K268" i="6" a="1"/>
  <c r="K268" i="6" s="1"/>
  <c r="J268" i="6"/>
  <c r="R267" i="6"/>
  <c r="N267" i="6"/>
  <c r="K267" i="6" a="1"/>
  <c r="K267" i="6" s="1"/>
  <c r="J267" i="6"/>
  <c r="R266" i="6"/>
  <c r="N266" i="6"/>
  <c r="K266" i="6" a="1"/>
  <c r="K266" i="6" s="1"/>
  <c r="J266" i="6"/>
  <c r="R265" i="6"/>
  <c r="N265" i="6"/>
  <c r="K265" i="6" a="1"/>
  <c r="K265" i="6" s="1"/>
  <c r="J265" i="6"/>
  <c r="R264" i="6"/>
  <c r="N264" i="6"/>
  <c r="K264" i="6" a="1"/>
  <c r="K264" i="6" s="1"/>
  <c r="J264" i="6"/>
  <c r="R263" i="6"/>
  <c r="N263" i="6"/>
  <c r="K263" i="6" a="1"/>
  <c r="K263" i="6" s="1"/>
  <c r="J263" i="6"/>
  <c r="R262" i="6"/>
  <c r="N262" i="6"/>
  <c r="K262" i="6" a="1"/>
  <c r="K262" i="6" s="1"/>
  <c r="J262" i="6"/>
  <c r="R261" i="6"/>
  <c r="N261" i="6"/>
  <c r="K261" i="6" a="1"/>
  <c r="K261" i="6" s="1"/>
  <c r="J261" i="6"/>
  <c r="R260" i="6"/>
  <c r="N260" i="6"/>
  <c r="K260" i="6" a="1"/>
  <c r="K260" i="6" s="1"/>
  <c r="J260" i="6"/>
  <c r="R259" i="6"/>
  <c r="N259" i="6"/>
  <c r="K259" i="6" a="1"/>
  <c r="K259" i="6" s="1"/>
  <c r="J259" i="6"/>
  <c r="R258" i="6"/>
  <c r="N258" i="6"/>
  <c r="K258" i="6" a="1"/>
  <c r="K258" i="6" s="1"/>
  <c r="J258" i="6"/>
  <c r="R257" i="6"/>
  <c r="N257" i="6"/>
  <c r="K257" i="6" a="1"/>
  <c r="K257" i="6" s="1"/>
  <c r="J257" i="6"/>
  <c r="R256" i="6"/>
  <c r="N256" i="6"/>
  <c r="K256" i="6" a="1"/>
  <c r="K256" i="6" s="1"/>
  <c r="J256" i="6"/>
  <c r="R255" i="6"/>
  <c r="N255" i="6"/>
  <c r="K255" i="6" a="1"/>
  <c r="K255" i="6" s="1"/>
  <c r="J255" i="6"/>
  <c r="R254" i="6"/>
  <c r="N254" i="6"/>
  <c r="K254" i="6" a="1"/>
  <c r="K254" i="6" s="1"/>
  <c r="J254" i="6"/>
  <c r="R253" i="6"/>
  <c r="N253" i="6"/>
  <c r="K253" i="6" a="1"/>
  <c r="K253" i="6" s="1"/>
  <c r="J253" i="6"/>
  <c r="R252" i="6"/>
  <c r="N252" i="6"/>
  <c r="K252" i="6" a="1"/>
  <c r="K252" i="6" s="1"/>
  <c r="J252" i="6"/>
  <c r="R251" i="6"/>
  <c r="N251" i="6"/>
  <c r="K251" i="6" a="1"/>
  <c r="K251" i="6" s="1"/>
  <c r="J251" i="6"/>
  <c r="R250" i="6"/>
  <c r="N250" i="6"/>
  <c r="K250" i="6" a="1"/>
  <c r="K250" i="6" s="1"/>
  <c r="J250" i="6"/>
  <c r="R249" i="6"/>
  <c r="N249" i="6"/>
  <c r="K249" i="6" a="1"/>
  <c r="K249" i="6" s="1"/>
  <c r="J249" i="6"/>
  <c r="R248" i="6"/>
  <c r="N248" i="6"/>
  <c r="K248" i="6" a="1"/>
  <c r="K248" i="6" s="1"/>
  <c r="J248" i="6"/>
  <c r="R247" i="6"/>
  <c r="N247" i="6"/>
  <c r="K247" i="6" a="1"/>
  <c r="K247" i="6" s="1"/>
  <c r="J247" i="6"/>
  <c r="R246" i="6"/>
  <c r="N246" i="6"/>
  <c r="K246" i="6" a="1"/>
  <c r="K246" i="6" s="1"/>
  <c r="J246" i="6"/>
  <c r="R245" i="6"/>
  <c r="N245" i="6"/>
  <c r="K245" i="6" a="1"/>
  <c r="K245" i="6" s="1"/>
  <c r="J245" i="6"/>
  <c r="R244" i="6"/>
  <c r="N244" i="6"/>
  <c r="K244" i="6" a="1"/>
  <c r="K244" i="6" s="1"/>
  <c r="J244" i="6"/>
  <c r="R243" i="6"/>
  <c r="N243" i="6"/>
  <c r="K243" i="6" a="1"/>
  <c r="K243" i="6" s="1"/>
  <c r="J243" i="6"/>
  <c r="R242" i="6"/>
  <c r="N242" i="6"/>
  <c r="K242" i="6" a="1"/>
  <c r="K242" i="6" s="1"/>
  <c r="J242" i="6"/>
  <c r="R241" i="6"/>
  <c r="N241" i="6"/>
  <c r="K241" i="6" a="1"/>
  <c r="K241" i="6" s="1"/>
  <c r="J241" i="6"/>
  <c r="R240" i="6"/>
  <c r="N240" i="6"/>
  <c r="K240" i="6" a="1"/>
  <c r="K240" i="6" s="1"/>
  <c r="J240" i="6"/>
  <c r="R239" i="6"/>
  <c r="N239" i="6"/>
  <c r="K239" i="6" a="1"/>
  <c r="K239" i="6" s="1"/>
  <c r="J239" i="6"/>
  <c r="R238" i="6"/>
  <c r="N238" i="6"/>
  <c r="K238" i="6" a="1"/>
  <c r="K238" i="6" s="1"/>
  <c r="J238" i="6"/>
  <c r="R237" i="6"/>
  <c r="N237" i="6"/>
  <c r="K237" i="6" a="1"/>
  <c r="K237" i="6" s="1"/>
  <c r="J237" i="6"/>
  <c r="R236" i="6"/>
  <c r="N236" i="6"/>
  <c r="K236" i="6" a="1"/>
  <c r="K236" i="6" s="1"/>
  <c r="J236" i="6"/>
  <c r="R235" i="6"/>
  <c r="N235" i="6"/>
  <c r="K235" i="6" a="1"/>
  <c r="K235" i="6" s="1"/>
  <c r="J235" i="6"/>
  <c r="R234" i="6"/>
  <c r="N234" i="6"/>
  <c r="K234" i="6" a="1"/>
  <c r="K234" i="6" s="1"/>
  <c r="J234" i="6"/>
  <c r="R233" i="6"/>
  <c r="N233" i="6"/>
  <c r="K233" i="6" a="1"/>
  <c r="K233" i="6" s="1"/>
  <c r="J233" i="6"/>
  <c r="R232" i="6"/>
  <c r="N232" i="6"/>
  <c r="K232" i="6" a="1"/>
  <c r="K232" i="6" s="1"/>
  <c r="J232" i="6"/>
  <c r="R231" i="6"/>
  <c r="N231" i="6"/>
  <c r="K231" i="6" a="1"/>
  <c r="K231" i="6" s="1"/>
  <c r="J231" i="6"/>
  <c r="R230" i="6"/>
  <c r="N230" i="6"/>
  <c r="K230" i="6" a="1"/>
  <c r="K230" i="6" s="1"/>
  <c r="J230" i="6"/>
  <c r="R229" i="6"/>
  <c r="N229" i="6"/>
  <c r="K229" i="6" a="1"/>
  <c r="K229" i="6" s="1"/>
  <c r="J229" i="6"/>
  <c r="R228" i="6"/>
  <c r="N228" i="6"/>
  <c r="K228" i="6" a="1"/>
  <c r="K228" i="6" s="1"/>
  <c r="J228" i="6"/>
  <c r="R227" i="6"/>
  <c r="N227" i="6"/>
  <c r="K227" i="6" a="1"/>
  <c r="K227" i="6" s="1"/>
  <c r="J227" i="6"/>
  <c r="R226" i="6"/>
  <c r="N226" i="6"/>
  <c r="K226" i="6" a="1"/>
  <c r="K226" i="6" s="1"/>
  <c r="J226" i="6"/>
  <c r="R225" i="6"/>
  <c r="N225" i="6"/>
  <c r="K225" i="6" a="1"/>
  <c r="K225" i="6" s="1"/>
  <c r="J225" i="6"/>
  <c r="R224" i="6"/>
  <c r="N224" i="6"/>
  <c r="K224" i="6" a="1"/>
  <c r="K224" i="6" s="1"/>
  <c r="J224" i="6"/>
  <c r="R223" i="6"/>
  <c r="N223" i="6"/>
  <c r="K223" i="6" a="1"/>
  <c r="K223" i="6" s="1"/>
  <c r="J223" i="6"/>
  <c r="R222" i="6"/>
  <c r="N222" i="6"/>
  <c r="K222" i="6" a="1"/>
  <c r="K222" i="6" s="1"/>
  <c r="J222" i="6"/>
  <c r="R221" i="6"/>
  <c r="N221" i="6"/>
  <c r="K221" i="6" a="1"/>
  <c r="K221" i="6" s="1"/>
  <c r="J221" i="6"/>
  <c r="R220" i="6"/>
  <c r="N220" i="6"/>
  <c r="K220" i="6" a="1"/>
  <c r="K220" i="6" s="1"/>
  <c r="J220" i="6"/>
  <c r="R219" i="6"/>
  <c r="N219" i="6"/>
  <c r="K219" i="6" a="1"/>
  <c r="K219" i="6" s="1"/>
  <c r="J219" i="6"/>
  <c r="R218" i="6"/>
  <c r="N218" i="6"/>
  <c r="K218" i="6" a="1"/>
  <c r="K218" i="6" s="1"/>
  <c r="J218" i="6"/>
  <c r="R217" i="6"/>
  <c r="N217" i="6"/>
  <c r="K217" i="6" a="1"/>
  <c r="K217" i="6" s="1"/>
  <c r="J217" i="6"/>
  <c r="R216" i="6"/>
  <c r="N216" i="6"/>
  <c r="K216" i="6" a="1"/>
  <c r="K216" i="6" s="1"/>
  <c r="J216" i="6"/>
  <c r="R215" i="6"/>
  <c r="N215" i="6"/>
  <c r="K215" i="6" a="1"/>
  <c r="K215" i="6" s="1"/>
  <c r="J215" i="6"/>
  <c r="R214" i="6"/>
  <c r="N214" i="6"/>
  <c r="K214" i="6" a="1"/>
  <c r="K214" i="6" s="1"/>
  <c r="J214" i="6"/>
  <c r="R213" i="6"/>
  <c r="N213" i="6"/>
  <c r="K213" i="6" a="1"/>
  <c r="K213" i="6" s="1"/>
  <c r="J213" i="6"/>
  <c r="R212" i="6"/>
  <c r="N212" i="6"/>
  <c r="K212" i="6" a="1"/>
  <c r="K212" i="6" s="1"/>
  <c r="J212" i="6"/>
  <c r="R211" i="6"/>
  <c r="N211" i="6"/>
  <c r="K211" i="6" a="1"/>
  <c r="K211" i="6" s="1"/>
  <c r="J211" i="6"/>
  <c r="R210" i="6"/>
  <c r="N210" i="6"/>
  <c r="K210" i="6" a="1"/>
  <c r="K210" i="6" s="1"/>
  <c r="J210" i="6"/>
  <c r="R209" i="6"/>
  <c r="N209" i="6"/>
  <c r="K209" i="6" a="1"/>
  <c r="K209" i="6" s="1"/>
  <c r="J209" i="6"/>
  <c r="R208" i="6"/>
  <c r="N208" i="6"/>
  <c r="K208" i="6" a="1"/>
  <c r="K208" i="6" s="1"/>
  <c r="J208" i="6"/>
  <c r="R207" i="6"/>
  <c r="N207" i="6"/>
  <c r="K207" i="6" a="1"/>
  <c r="K207" i="6" s="1"/>
  <c r="J207" i="6"/>
  <c r="R206" i="6"/>
  <c r="N206" i="6"/>
  <c r="K206" i="6" a="1"/>
  <c r="K206" i="6" s="1"/>
  <c r="J206" i="6"/>
  <c r="R205" i="6"/>
  <c r="N205" i="6"/>
  <c r="K205" i="6" a="1"/>
  <c r="K205" i="6" s="1"/>
  <c r="J205" i="6"/>
  <c r="R204" i="6"/>
  <c r="N204" i="6"/>
  <c r="K204" i="6" a="1"/>
  <c r="K204" i="6" s="1"/>
  <c r="J204" i="6"/>
  <c r="R203" i="6"/>
  <c r="N203" i="6"/>
  <c r="K203" i="6" a="1"/>
  <c r="K203" i="6" s="1"/>
  <c r="J203" i="6"/>
  <c r="R202" i="6"/>
  <c r="N202" i="6"/>
  <c r="K202" i="6" a="1"/>
  <c r="K202" i="6" s="1"/>
  <c r="J202" i="6"/>
  <c r="R201" i="6"/>
  <c r="N201" i="6"/>
  <c r="K201" i="6" a="1"/>
  <c r="K201" i="6" s="1"/>
  <c r="J201" i="6"/>
  <c r="R200" i="6"/>
  <c r="N200" i="6"/>
  <c r="K200" i="6" a="1"/>
  <c r="K200" i="6" s="1"/>
  <c r="J200" i="6"/>
  <c r="R199" i="6"/>
  <c r="N199" i="6"/>
  <c r="K199" i="6" a="1"/>
  <c r="K199" i="6" s="1"/>
  <c r="J199" i="6"/>
  <c r="R198" i="6"/>
  <c r="N198" i="6"/>
  <c r="K198" i="6" a="1"/>
  <c r="K198" i="6" s="1"/>
  <c r="J198" i="6"/>
  <c r="R197" i="6"/>
  <c r="N197" i="6"/>
  <c r="K197" i="6" a="1"/>
  <c r="K197" i="6" s="1"/>
  <c r="J197" i="6"/>
  <c r="R196" i="6"/>
  <c r="N196" i="6"/>
  <c r="K196" i="6" a="1"/>
  <c r="K196" i="6" s="1"/>
  <c r="J196" i="6"/>
  <c r="R195" i="6"/>
  <c r="N195" i="6"/>
  <c r="K195" i="6" a="1"/>
  <c r="K195" i="6" s="1"/>
  <c r="J195" i="6"/>
  <c r="R194" i="6"/>
  <c r="N194" i="6"/>
  <c r="K194" i="6" a="1"/>
  <c r="K194" i="6" s="1"/>
  <c r="J194" i="6"/>
  <c r="R193" i="6"/>
  <c r="N193" i="6"/>
  <c r="K193" i="6" a="1"/>
  <c r="K193" i="6" s="1"/>
  <c r="J193" i="6"/>
  <c r="R192" i="6"/>
  <c r="N192" i="6"/>
  <c r="K192" i="6" a="1"/>
  <c r="K192" i="6" s="1"/>
  <c r="J192" i="6"/>
  <c r="R191" i="6"/>
  <c r="N191" i="6"/>
  <c r="K191" i="6" a="1"/>
  <c r="K191" i="6" s="1"/>
  <c r="J191" i="6"/>
  <c r="R190" i="6"/>
  <c r="N190" i="6"/>
  <c r="K190" i="6" a="1"/>
  <c r="K190" i="6" s="1"/>
  <c r="J190" i="6"/>
  <c r="R189" i="6"/>
  <c r="N189" i="6"/>
  <c r="K189" i="6" a="1"/>
  <c r="K189" i="6" s="1"/>
  <c r="J189" i="6"/>
  <c r="R188" i="6"/>
  <c r="N188" i="6"/>
  <c r="K188" i="6" a="1"/>
  <c r="K188" i="6" s="1"/>
  <c r="J188" i="6"/>
  <c r="R187" i="6"/>
  <c r="N187" i="6"/>
  <c r="K187" i="6" a="1"/>
  <c r="K187" i="6" s="1"/>
  <c r="J187" i="6"/>
  <c r="R186" i="6"/>
  <c r="N186" i="6"/>
  <c r="K186" i="6" a="1"/>
  <c r="K186" i="6" s="1"/>
  <c r="J186" i="6"/>
  <c r="R185" i="6"/>
  <c r="N185" i="6"/>
  <c r="K185" i="6" a="1"/>
  <c r="K185" i="6" s="1"/>
  <c r="J185" i="6"/>
  <c r="R184" i="6"/>
  <c r="N184" i="6"/>
  <c r="K184" i="6" a="1"/>
  <c r="K184" i="6" s="1"/>
  <c r="J184" i="6"/>
  <c r="R183" i="6"/>
  <c r="N183" i="6"/>
  <c r="K183" i="6" a="1"/>
  <c r="K183" i="6" s="1"/>
  <c r="J183" i="6"/>
  <c r="R182" i="6"/>
  <c r="N182" i="6"/>
  <c r="K182" i="6" a="1"/>
  <c r="K182" i="6" s="1"/>
  <c r="J182" i="6"/>
  <c r="R181" i="6"/>
  <c r="N181" i="6"/>
  <c r="K181" i="6" a="1"/>
  <c r="K181" i="6" s="1"/>
  <c r="J181" i="6"/>
  <c r="R180" i="6"/>
  <c r="N180" i="6"/>
  <c r="K180" i="6" a="1"/>
  <c r="K180" i="6" s="1"/>
  <c r="J180" i="6"/>
  <c r="R179" i="6"/>
  <c r="N179" i="6"/>
  <c r="K179" i="6" a="1"/>
  <c r="K179" i="6" s="1"/>
  <c r="J179" i="6"/>
  <c r="R178" i="6"/>
  <c r="N178" i="6"/>
  <c r="K178" i="6" a="1"/>
  <c r="K178" i="6" s="1"/>
  <c r="J178" i="6"/>
  <c r="R177" i="6"/>
  <c r="N177" i="6"/>
  <c r="K177" i="6" a="1"/>
  <c r="K177" i="6" s="1"/>
  <c r="J177" i="6"/>
  <c r="R176" i="6"/>
  <c r="N176" i="6"/>
  <c r="K176" i="6" a="1"/>
  <c r="K176" i="6" s="1"/>
  <c r="J176" i="6"/>
  <c r="R175" i="6"/>
  <c r="N175" i="6"/>
  <c r="K175" i="6" a="1"/>
  <c r="K175" i="6" s="1"/>
  <c r="J175" i="6"/>
  <c r="R174" i="6"/>
  <c r="N174" i="6"/>
  <c r="K174" i="6" a="1"/>
  <c r="K174" i="6" s="1"/>
  <c r="J174" i="6"/>
  <c r="R173" i="6"/>
  <c r="N173" i="6"/>
  <c r="K173" i="6" a="1"/>
  <c r="K173" i="6" s="1"/>
  <c r="J173" i="6"/>
  <c r="R172" i="6"/>
  <c r="N172" i="6"/>
  <c r="K172" i="6" a="1"/>
  <c r="K172" i="6" s="1"/>
  <c r="J172" i="6"/>
  <c r="R171" i="6"/>
  <c r="N171" i="6"/>
  <c r="K171" i="6" a="1"/>
  <c r="K171" i="6" s="1"/>
  <c r="J171" i="6"/>
  <c r="R170" i="6"/>
  <c r="N170" i="6"/>
  <c r="K170" i="6" a="1"/>
  <c r="K170" i="6" s="1"/>
  <c r="J170" i="6"/>
  <c r="R169" i="6"/>
  <c r="N169" i="6"/>
  <c r="K169" i="6" a="1"/>
  <c r="K169" i="6" s="1"/>
  <c r="J169" i="6"/>
  <c r="R168" i="6"/>
  <c r="N168" i="6"/>
  <c r="K168" i="6" a="1"/>
  <c r="K168" i="6" s="1"/>
  <c r="J168" i="6"/>
  <c r="R167" i="6"/>
  <c r="N167" i="6"/>
  <c r="K167" i="6" a="1"/>
  <c r="K167" i="6" s="1"/>
  <c r="J167" i="6"/>
  <c r="R166" i="6"/>
  <c r="N166" i="6"/>
  <c r="K166" i="6" a="1"/>
  <c r="K166" i="6" s="1"/>
  <c r="J166" i="6"/>
  <c r="R165" i="6"/>
  <c r="N165" i="6"/>
  <c r="K165" i="6" a="1"/>
  <c r="K165" i="6" s="1"/>
  <c r="J165" i="6"/>
  <c r="R164" i="6"/>
  <c r="N164" i="6"/>
  <c r="K164" i="6" a="1"/>
  <c r="K164" i="6" s="1"/>
  <c r="J164" i="6"/>
  <c r="R163" i="6"/>
  <c r="N163" i="6"/>
  <c r="K163" i="6" a="1"/>
  <c r="K163" i="6" s="1"/>
  <c r="J163" i="6"/>
  <c r="R162" i="6"/>
  <c r="N162" i="6"/>
  <c r="K162" i="6" a="1"/>
  <c r="K162" i="6" s="1"/>
  <c r="J162" i="6"/>
  <c r="R161" i="6"/>
  <c r="N161" i="6"/>
  <c r="K161" i="6" a="1"/>
  <c r="K161" i="6" s="1"/>
  <c r="J161" i="6"/>
  <c r="R160" i="6"/>
  <c r="N160" i="6"/>
  <c r="K160" i="6" a="1"/>
  <c r="K160" i="6" s="1"/>
  <c r="J160" i="6"/>
  <c r="R159" i="6"/>
  <c r="N159" i="6"/>
  <c r="K159" i="6" a="1"/>
  <c r="K159" i="6" s="1"/>
  <c r="J159" i="6"/>
  <c r="R158" i="6"/>
  <c r="N158" i="6"/>
  <c r="K158" i="6" a="1"/>
  <c r="K158" i="6" s="1"/>
  <c r="J158" i="6"/>
  <c r="R157" i="6"/>
  <c r="N157" i="6"/>
  <c r="K157" i="6" a="1"/>
  <c r="K157" i="6" s="1"/>
  <c r="J157" i="6"/>
  <c r="R156" i="6"/>
  <c r="N156" i="6"/>
  <c r="K156" i="6" a="1"/>
  <c r="K156" i="6" s="1"/>
  <c r="J156" i="6"/>
  <c r="R155" i="6"/>
  <c r="N155" i="6"/>
  <c r="K155" i="6" a="1"/>
  <c r="K155" i="6" s="1"/>
  <c r="J155" i="6"/>
  <c r="R154" i="6"/>
  <c r="N154" i="6"/>
  <c r="K154" i="6" a="1"/>
  <c r="K154" i="6" s="1"/>
  <c r="J154" i="6"/>
  <c r="R153" i="6"/>
  <c r="N153" i="6"/>
  <c r="K153" i="6" a="1"/>
  <c r="K153" i="6" s="1"/>
  <c r="J153" i="6"/>
  <c r="R152" i="6"/>
  <c r="N152" i="6"/>
  <c r="K152" i="6" a="1"/>
  <c r="K152" i="6" s="1"/>
  <c r="J152" i="6"/>
  <c r="R151" i="6"/>
  <c r="N151" i="6"/>
  <c r="K151" i="6" a="1"/>
  <c r="K151" i="6" s="1"/>
  <c r="J151" i="6"/>
  <c r="R150" i="6"/>
  <c r="N150" i="6"/>
  <c r="K150" i="6" a="1"/>
  <c r="K150" i="6" s="1"/>
  <c r="J150" i="6"/>
  <c r="R149" i="6"/>
  <c r="N149" i="6"/>
  <c r="K149" i="6" a="1"/>
  <c r="K149" i="6" s="1"/>
  <c r="J149" i="6"/>
  <c r="R148" i="6"/>
  <c r="N148" i="6"/>
  <c r="K148" i="6" a="1"/>
  <c r="K148" i="6" s="1"/>
  <c r="J148" i="6"/>
  <c r="R147" i="6"/>
  <c r="N147" i="6"/>
  <c r="K147" i="6" a="1"/>
  <c r="K147" i="6" s="1"/>
  <c r="J147" i="6"/>
  <c r="R146" i="6"/>
  <c r="N146" i="6"/>
  <c r="K146" i="6" a="1"/>
  <c r="K146" i="6" s="1"/>
  <c r="J146" i="6"/>
  <c r="R145" i="6"/>
  <c r="N145" i="6"/>
  <c r="K145" i="6" a="1"/>
  <c r="K145" i="6" s="1"/>
  <c r="J145" i="6"/>
  <c r="R144" i="6"/>
  <c r="N144" i="6"/>
  <c r="K144" i="6" a="1"/>
  <c r="K144" i="6" s="1"/>
  <c r="J144" i="6"/>
  <c r="R143" i="6"/>
  <c r="N143" i="6"/>
  <c r="K143" i="6" a="1"/>
  <c r="K143" i="6" s="1"/>
  <c r="J143" i="6"/>
  <c r="R142" i="6"/>
  <c r="N142" i="6"/>
  <c r="K142" i="6" a="1"/>
  <c r="K142" i="6" s="1"/>
  <c r="J142" i="6"/>
  <c r="R141" i="6"/>
  <c r="N141" i="6"/>
  <c r="K141" i="6" a="1"/>
  <c r="K141" i="6" s="1"/>
  <c r="J141" i="6"/>
  <c r="R140" i="6"/>
  <c r="N140" i="6"/>
  <c r="K140" i="6" a="1"/>
  <c r="K140" i="6" s="1"/>
  <c r="J140" i="6"/>
  <c r="R139" i="6"/>
  <c r="N139" i="6"/>
  <c r="K139" i="6" a="1"/>
  <c r="K139" i="6" s="1"/>
  <c r="J139" i="6"/>
  <c r="R138" i="6"/>
  <c r="N138" i="6"/>
  <c r="K138" i="6" a="1"/>
  <c r="K138" i="6" s="1"/>
  <c r="J138" i="6"/>
  <c r="R137" i="6"/>
  <c r="N137" i="6"/>
  <c r="K137" i="6" a="1"/>
  <c r="K137" i="6" s="1"/>
  <c r="J137" i="6"/>
  <c r="R136" i="6"/>
  <c r="N136" i="6"/>
  <c r="K136" i="6" a="1"/>
  <c r="K136" i="6" s="1"/>
  <c r="J136" i="6"/>
  <c r="R135" i="6"/>
  <c r="N135" i="6"/>
  <c r="K135" i="6" a="1"/>
  <c r="K135" i="6" s="1"/>
  <c r="J135" i="6"/>
  <c r="R134" i="6"/>
  <c r="N134" i="6"/>
  <c r="K134" i="6" a="1"/>
  <c r="K134" i="6" s="1"/>
  <c r="J134" i="6"/>
  <c r="R133" i="6"/>
  <c r="N133" i="6"/>
  <c r="K133" i="6" a="1"/>
  <c r="K133" i="6" s="1"/>
  <c r="J133" i="6"/>
  <c r="R132" i="6"/>
  <c r="N132" i="6"/>
  <c r="K132" i="6" a="1"/>
  <c r="K132" i="6" s="1"/>
  <c r="J132" i="6"/>
  <c r="R131" i="6"/>
  <c r="N131" i="6"/>
  <c r="K131" i="6" a="1"/>
  <c r="K131" i="6" s="1"/>
  <c r="J131" i="6"/>
  <c r="R130" i="6"/>
  <c r="N130" i="6"/>
  <c r="K130" i="6" a="1"/>
  <c r="K130" i="6" s="1"/>
  <c r="J130" i="6"/>
  <c r="R129" i="6"/>
  <c r="N129" i="6"/>
  <c r="K129" i="6" a="1"/>
  <c r="K129" i="6" s="1"/>
  <c r="J129" i="6"/>
  <c r="R128" i="6"/>
  <c r="N128" i="6"/>
  <c r="K128" i="6" a="1"/>
  <c r="K128" i="6" s="1"/>
  <c r="J128" i="6"/>
  <c r="R127" i="6"/>
  <c r="N127" i="6"/>
  <c r="K127" i="6" a="1"/>
  <c r="K127" i="6" s="1"/>
  <c r="J127" i="6"/>
  <c r="R126" i="6"/>
  <c r="N126" i="6"/>
  <c r="K126" i="6" a="1"/>
  <c r="K126" i="6" s="1"/>
  <c r="J126" i="6"/>
  <c r="R125" i="6"/>
  <c r="N125" i="6"/>
  <c r="K125" i="6" a="1"/>
  <c r="K125" i="6" s="1"/>
  <c r="J125" i="6"/>
  <c r="R124" i="6"/>
  <c r="N124" i="6"/>
  <c r="K124" i="6" a="1"/>
  <c r="K124" i="6" s="1"/>
  <c r="J124" i="6"/>
  <c r="R123" i="6"/>
  <c r="N123" i="6"/>
  <c r="K123" i="6" a="1"/>
  <c r="K123" i="6" s="1"/>
  <c r="J123" i="6"/>
  <c r="R122" i="6"/>
  <c r="N122" i="6"/>
  <c r="K122" i="6" a="1"/>
  <c r="K122" i="6" s="1"/>
  <c r="J122" i="6"/>
  <c r="R121" i="6"/>
  <c r="N121" i="6"/>
  <c r="K121" i="6" a="1"/>
  <c r="K121" i="6" s="1"/>
  <c r="J121" i="6"/>
  <c r="R120" i="6"/>
  <c r="N120" i="6"/>
  <c r="K120" i="6" a="1"/>
  <c r="K120" i="6" s="1"/>
  <c r="J120" i="6"/>
  <c r="R119" i="6"/>
  <c r="N119" i="6"/>
  <c r="K119" i="6" a="1"/>
  <c r="K119" i="6" s="1"/>
  <c r="J119" i="6"/>
  <c r="R118" i="6"/>
  <c r="N118" i="6"/>
  <c r="K118" i="6" a="1"/>
  <c r="K118" i="6" s="1"/>
  <c r="J118" i="6"/>
  <c r="R117" i="6"/>
  <c r="N117" i="6"/>
  <c r="K117" i="6" a="1"/>
  <c r="K117" i="6" s="1"/>
  <c r="J117" i="6"/>
  <c r="R116" i="6"/>
  <c r="N116" i="6"/>
  <c r="K116" i="6" a="1"/>
  <c r="K116" i="6" s="1"/>
  <c r="J116" i="6"/>
  <c r="R115" i="6"/>
  <c r="N115" i="6"/>
  <c r="K115" i="6" a="1"/>
  <c r="K115" i="6" s="1"/>
  <c r="J115" i="6"/>
  <c r="R114" i="6"/>
  <c r="N114" i="6"/>
  <c r="K114" i="6" a="1"/>
  <c r="K114" i="6" s="1"/>
  <c r="J114" i="6"/>
  <c r="R113" i="6"/>
  <c r="N113" i="6"/>
  <c r="K113" i="6" a="1"/>
  <c r="K113" i="6" s="1"/>
  <c r="J113" i="6"/>
  <c r="R112" i="6"/>
  <c r="N112" i="6"/>
  <c r="K112" i="6" a="1"/>
  <c r="K112" i="6" s="1"/>
  <c r="J112" i="6"/>
  <c r="R111" i="6"/>
  <c r="N111" i="6"/>
  <c r="K111" i="6" a="1"/>
  <c r="K111" i="6" s="1"/>
  <c r="J111" i="6"/>
  <c r="R110" i="6"/>
  <c r="N110" i="6"/>
  <c r="K110" i="6" a="1"/>
  <c r="K110" i="6" s="1"/>
  <c r="J110" i="6"/>
  <c r="R109" i="6"/>
  <c r="N109" i="6"/>
  <c r="K109" i="6" a="1"/>
  <c r="K109" i="6" s="1"/>
  <c r="J109" i="6"/>
  <c r="R108" i="6"/>
  <c r="N108" i="6"/>
  <c r="K108" i="6" a="1"/>
  <c r="K108" i="6" s="1"/>
  <c r="J108" i="6"/>
  <c r="R107" i="6"/>
  <c r="N107" i="6"/>
  <c r="K107" i="6" a="1"/>
  <c r="K107" i="6" s="1"/>
  <c r="J107" i="6"/>
  <c r="R106" i="6"/>
  <c r="N106" i="6"/>
  <c r="K106" i="6" a="1"/>
  <c r="K106" i="6" s="1"/>
  <c r="J106" i="6"/>
  <c r="R105" i="6"/>
  <c r="N105" i="6"/>
  <c r="K105" i="6" a="1"/>
  <c r="K105" i="6" s="1"/>
  <c r="J105" i="6"/>
  <c r="R104" i="6"/>
  <c r="N104" i="6"/>
  <c r="K104" i="6" a="1"/>
  <c r="K104" i="6" s="1"/>
  <c r="J104" i="6"/>
  <c r="R103" i="6"/>
  <c r="N103" i="6"/>
  <c r="K103" i="6" a="1"/>
  <c r="K103" i="6" s="1"/>
  <c r="J103" i="6"/>
  <c r="R102" i="6"/>
  <c r="N102" i="6"/>
  <c r="K102" i="6" a="1"/>
  <c r="K102" i="6" s="1"/>
  <c r="J102" i="6"/>
  <c r="R101" i="6"/>
  <c r="N101" i="6"/>
  <c r="K101" i="6" a="1"/>
  <c r="K101" i="6" s="1"/>
  <c r="J101" i="6"/>
  <c r="R100" i="6"/>
  <c r="N100" i="6"/>
  <c r="K100" i="6" a="1"/>
  <c r="K100" i="6" s="1"/>
  <c r="J100" i="6"/>
  <c r="R99" i="6"/>
  <c r="N99" i="6"/>
  <c r="K99" i="6" a="1"/>
  <c r="K99" i="6" s="1"/>
  <c r="J99" i="6"/>
  <c r="R98" i="6"/>
  <c r="N98" i="6"/>
  <c r="K98" i="6" a="1"/>
  <c r="K98" i="6" s="1"/>
  <c r="J98" i="6"/>
  <c r="R97" i="6"/>
  <c r="N97" i="6"/>
  <c r="K97" i="6" a="1"/>
  <c r="K97" i="6" s="1"/>
  <c r="J97" i="6"/>
  <c r="R96" i="6"/>
  <c r="N96" i="6"/>
  <c r="K96" i="6" a="1"/>
  <c r="K96" i="6" s="1"/>
  <c r="J96" i="6"/>
  <c r="R95" i="6"/>
  <c r="N95" i="6"/>
  <c r="K95" i="6" a="1"/>
  <c r="K95" i="6" s="1"/>
  <c r="J95" i="6"/>
  <c r="R94" i="6"/>
  <c r="N94" i="6"/>
  <c r="K94" i="6" a="1"/>
  <c r="K94" i="6" s="1"/>
  <c r="J94" i="6"/>
  <c r="R93" i="6"/>
  <c r="N93" i="6"/>
  <c r="K93" i="6" a="1"/>
  <c r="K93" i="6" s="1"/>
  <c r="J93" i="6"/>
  <c r="R92" i="6"/>
  <c r="N92" i="6"/>
  <c r="K92" i="6" a="1"/>
  <c r="K92" i="6" s="1"/>
  <c r="J92" i="6"/>
  <c r="R91" i="6"/>
  <c r="N91" i="6"/>
  <c r="K91" i="6" a="1"/>
  <c r="K91" i="6" s="1"/>
  <c r="J91" i="6"/>
  <c r="R90" i="6"/>
  <c r="N90" i="6"/>
  <c r="K90" i="6" a="1"/>
  <c r="K90" i="6" s="1"/>
  <c r="J90" i="6"/>
  <c r="R89" i="6"/>
  <c r="N89" i="6"/>
  <c r="K89" i="6" a="1"/>
  <c r="K89" i="6" s="1"/>
  <c r="J89" i="6"/>
  <c r="R88" i="6"/>
  <c r="N88" i="6"/>
  <c r="K88" i="6" a="1"/>
  <c r="K88" i="6" s="1"/>
  <c r="J88" i="6"/>
  <c r="R87" i="6"/>
  <c r="N87" i="6"/>
  <c r="K87" i="6" a="1"/>
  <c r="K87" i="6" s="1"/>
  <c r="J87" i="6"/>
  <c r="R86" i="6"/>
  <c r="N86" i="6"/>
  <c r="K86" i="6" a="1"/>
  <c r="K86" i="6" s="1"/>
  <c r="J86" i="6"/>
  <c r="R85" i="6"/>
  <c r="N85" i="6"/>
  <c r="K85" i="6" a="1"/>
  <c r="K85" i="6" s="1"/>
  <c r="J85" i="6"/>
  <c r="R84" i="6"/>
  <c r="N84" i="6"/>
  <c r="K84" i="6" a="1"/>
  <c r="K84" i="6" s="1"/>
  <c r="J84" i="6"/>
  <c r="R83" i="6"/>
  <c r="N83" i="6"/>
  <c r="K83" i="6" a="1"/>
  <c r="K83" i="6" s="1"/>
  <c r="J83" i="6"/>
  <c r="R82" i="6"/>
  <c r="N82" i="6"/>
  <c r="K82" i="6" a="1"/>
  <c r="K82" i="6" s="1"/>
  <c r="J82" i="6"/>
  <c r="R81" i="6"/>
  <c r="N81" i="6"/>
  <c r="K81" i="6" a="1"/>
  <c r="K81" i="6" s="1"/>
  <c r="J81" i="6"/>
  <c r="R80" i="6"/>
  <c r="N80" i="6"/>
  <c r="K80" i="6" a="1"/>
  <c r="K80" i="6" s="1"/>
  <c r="J80" i="6"/>
  <c r="R79" i="6"/>
  <c r="N79" i="6"/>
  <c r="K79" i="6" a="1"/>
  <c r="K79" i="6" s="1"/>
  <c r="J79" i="6"/>
  <c r="R78" i="6"/>
  <c r="N78" i="6"/>
  <c r="K78" i="6" a="1"/>
  <c r="K78" i="6" s="1"/>
  <c r="J78" i="6"/>
  <c r="R77" i="6"/>
  <c r="N77" i="6"/>
  <c r="K77" i="6" a="1"/>
  <c r="K77" i="6" s="1"/>
  <c r="J77" i="6"/>
  <c r="R76" i="6"/>
  <c r="N76" i="6"/>
  <c r="K76" i="6" a="1"/>
  <c r="K76" i="6" s="1"/>
  <c r="J76" i="6"/>
  <c r="R75" i="6"/>
  <c r="N75" i="6"/>
  <c r="K75" i="6" a="1"/>
  <c r="K75" i="6" s="1"/>
  <c r="J75" i="6"/>
  <c r="R74" i="6"/>
  <c r="N74" i="6"/>
  <c r="K74" i="6" a="1"/>
  <c r="K74" i="6" s="1"/>
  <c r="J74" i="6"/>
  <c r="R73" i="6"/>
  <c r="N73" i="6"/>
  <c r="K73" i="6" a="1"/>
  <c r="K73" i="6" s="1"/>
  <c r="J73" i="6"/>
  <c r="R72" i="6"/>
  <c r="N72" i="6"/>
  <c r="K72" i="6" a="1"/>
  <c r="K72" i="6" s="1"/>
  <c r="J72" i="6"/>
  <c r="R71" i="6"/>
  <c r="N71" i="6"/>
  <c r="K71" i="6" a="1"/>
  <c r="K71" i="6" s="1"/>
  <c r="J71" i="6"/>
  <c r="R70" i="6"/>
  <c r="N70" i="6"/>
  <c r="K70" i="6" a="1"/>
  <c r="K70" i="6" s="1"/>
  <c r="J70" i="6"/>
  <c r="R69" i="6"/>
  <c r="N69" i="6"/>
  <c r="K69" i="6" a="1"/>
  <c r="K69" i="6" s="1"/>
  <c r="J69" i="6"/>
  <c r="R68" i="6"/>
  <c r="N68" i="6"/>
  <c r="K68" i="6" a="1"/>
  <c r="K68" i="6" s="1"/>
  <c r="J68" i="6"/>
  <c r="R67" i="6"/>
  <c r="N67" i="6"/>
  <c r="K67" i="6" a="1"/>
  <c r="K67" i="6" s="1"/>
  <c r="J67" i="6"/>
  <c r="R66" i="6"/>
  <c r="N66" i="6"/>
  <c r="K66" i="6" a="1"/>
  <c r="K66" i="6" s="1"/>
  <c r="J66" i="6"/>
  <c r="R65" i="6"/>
  <c r="N65" i="6"/>
  <c r="K65" i="6" a="1"/>
  <c r="K65" i="6" s="1"/>
  <c r="J65" i="6"/>
  <c r="R64" i="6"/>
  <c r="N64" i="6"/>
  <c r="K64" i="6" a="1"/>
  <c r="K64" i="6" s="1"/>
  <c r="J64" i="6"/>
  <c r="R63" i="6"/>
  <c r="N63" i="6"/>
  <c r="K63" i="6" a="1"/>
  <c r="K63" i="6" s="1"/>
  <c r="J63" i="6"/>
  <c r="R62" i="6"/>
  <c r="N62" i="6"/>
  <c r="K62" i="6" a="1"/>
  <c r="K62" i="6" s="1"/>
  <c r="J62" i="6"/>
  <c r="R61" i="6"/>
  <c r="N61" i="6"/>
  <c r="K61" i="6" a="1"/>
  <c r="K61" i="6" s="1"/>
  <c r="J61" i="6"/>
  <c r="R60" i="6"/>
  <c r="N60" i="6"/>
  <c r="K60" i="6" a="1"/>
  <c r="K60" i="6" s="1"/>
  <c r="J60" i="6"/>
  <c r="R59" i="6"/>
  <c r="N59" i="6"/>
  <c r="K59" i="6" a="1"/>
  <c r="K59" i="6" s="1"/>
  <c r="J59" i="6"/>
  <c r="R58" i="6"/>
  <c r="N58" i="6"/>
  <c r="K58" i="6" a="1"/>
  <c r="K58" i="6" s="1"/>
  <c r="J58" i="6"/>
  <c r="R57" i="6"/>
  <c r="N57" i="6"/>
  <c r="K57" i="6" a="1"/>
  <c r="K57" i="6" s="1"/>
  <c r="J57" i="6"/>
  <c r="R56" i="6"/>
  <c r="N56" i="6"/>
  <c r="K56" i="6" a="1"/>
  <c r="K56" i="6" s="1"/>
  <c r="J56" i="6"/>
  <c r="R55" i="6"/>
  <c r="N55" i="6"/>
  <c r="K55" i="6" a="1"/>
  <c r="K55" i="6" s="1"/>
  <c r="J55" i="6"/>
  <c r="R54" i="6"/>
  <c r="N54" i="6"/>
  <c r="K54" i="6" a="1"/>
  <c r="K54" i="6" s="1"/>
  <c r="J54" i="6"/>
  <c r="R53" i="6"/>
  <c r="N53" i="6"/>
  <c r="K53" i="6" a="1"/>
  <c r="K53" i="6" s="1"/>
  <c r="J53" i="6"/>
  <c r="R52" i="6"/>
  <c r="N52" i="6"/>
  <c r="K52" i="6" a="1"/>
  <c r="K52" i="6" s="1"/>
  <c r="J52" i="6"/>
  <c r="R51" i="6"/>
  <c r="N51" i="6"/>
  <c r="K51" i="6" a="1"/>
  <c r="K51" i="6" s="1"/>
  <c r="J51" i="6"/>
  <c r="R50" i="6"/>
  <c r="N50" i="6"/>
  <c r="K50" i="6" a="1"/>
  <c r="K50" i="6" s="1"/>
  <c r="J50" i="6"/>
  <c r="R49" i="6"/>
  <c r="N49" i="6"/>
  <c r="K49" i="6" a="1"/>
  <c r="K49" i="6" s="1"/>
  <c r="J49" i="6"/>
  <c r="R48" i="6"/>
  <c r="N48" i="6"/>
  <c r="K48" i="6" a="1"/>
  <c r="K48" i="6" s="1"/>
  <c r="J48" i="6"/>
  <c r="R47" i="6"/>
  <c r="N47" i="6"/>
  <c r="K47" i="6" a="1"/>
  <c r="K47" i="6" s="1"/>
  <c r="J47" i="6"/>
  <c r="R46" i="6"/>
  <c r="N46" i="6"/>
  <c r="K46" i="6" a="1"/>
  <c r="K46" i="6" s="1"/>
  <c r="J46" i="6"/>
  <c r="R45" i="6"/>
  <c r="N45" i="6"/>
  <c r="K45" i="6" a="1"/>
  <c r="K45" i="6" s="1"/>
  <c r="J45" i="6"/>
  <c r="R44" i="6"/>
  <c r="N44" i="6"/>
  <c r="K44" i="6" a="1"/>
  <c r="K44" i="6" s="1"/>
  <c r="J44" i="6"/>
  <c r="R43" i="6"/>
  <c r="N43" i="6"/>
  <c r="K43" i="6" a="1"/>
  <c r="K43" i="6" s="1"/>
  <c r="J43" i="6"/>
  <c r="R42" i="6"/>
  <c r="N42" i="6"/>
  <c r="K42" i="6" a="1"/>
  <c r="K42" i="6" s="1"/>
  <c r="J42" i="6"/>
  <c r="R41" i="6"/>
  <c r="N41" i="6"/>
  <c r="K41" i="6" a="1"/>
  <c r="K41" i="6" s="1"/>
  <c r="J41" i="6"/>
  <c r="R40" i="6"/>
  <c r="N40" i="6"/>
  <c r="K40" i="6" a="1"/>
  <c r="K40" i="6" s="1"/>
  <c r="J40" i="6"/>
  <c r="R39" i="6"/>
  <c r="N39" i="6"/>
  <c r="K39" i="6" a="1"/>
  <c r="K39" i="6" s="1"/>
  <c r="J39" i="6"/>
  <c r="R38" i="6"/>
  <c r="N38" i="6"/>
  <c r="K38" i="6" a="1"/>
  <c r="K38" i="6" s="1"/>
  <c r="J38" i="6"/>
  <c r="R37" i="6"/>
  <c r="N37" i="6"/>
  <c r="K37" i="6" a="1"/>
  <c r="K37" i="6" s="1"/>
  <c r="J37" i="6"/>
  <c r="R36" i="6"/>
  <c r="N36" i="6"/>
  <c r="K36" i="6" a="1"/>
  <c r="K36" i="6" s="1"/>
  <c r="J36" i="6"/>
  <c r="R35" i="6"/>
  <c r="N35" i="6"/>
  <c r="K35" i="6" a="1"/>
  <c r="K35" i="6" s="1"/>
  <c r="J35" i="6"/>
  <c r="R34" i="6"/>
  <c r="N34" i="6"/>
  <c r="K34" i="6" a="1"/>
  <c r="K34" i="6" s="1"/>
  <c r="J34" i="6"/>
  <c r="R33" i="6"/>
  <c r="N33" i="6"/>
  <c r="K33" i="6" a="1"/>
  <c r="K33" i="6" s="1"/>
  <c r="J33" i="6"/>
  <c r="R32" i="6"/>
  <c r="N32" i="6"/>
  <c r="K32" i="6" a="1"/>
  <c r="K32" i="6" s="1"/>
  <c r="J32" i="6"/>
  <c r="R31" i="6"/>
  <c r="N31" i="6"/>
  <c r="K31" i="6" a="1"/>
  <c r="K31" i="6" s="1"/>
  <c r="J31" i="6"/>
  <c r="R30" i="6"/>
  <c r="N30" i="6"/>
  <c r="K30" i="6" a="1"/>
  <c r="K30" i="6" s="1"/>
  <c r="J30" i="6"/>
  <c r="R29" i="6"/>
  <c r="N29" i="6"/>
  <c r="K29" i="6" a="1"/>
  <c r="K29" i="6" s="1"/>
  <c r="J29" i="6"/>
  <c r="R28" i="6"/>
  <c r="N28" i="6"/>
  <c r="K28" i="6" a="1"/>
  <c r="K28" i="6" s="1"/>
  <c r="J28" i="6"/>
  <c r="R27" i="6"/>
  <c r="N27" i="6"/>
  <c r="K27" i="6" a="1"/>
  <c r="K27" i="6" s="1"/>
  <c r="J27" i="6"/>
  <c r="R26" i="6"/>
  <c r="N26" i="6"/>
  <c r="K26" i="6" a="1"/>
  <c r="K26" i="6" s="1"/>
  <c r="J26" i="6"/>
  <c r="R25" i="6"/>
  <c r="N25" i="6"/>
  <c r="K25" i="6" a="1"/>
  <c r="K25" i="6" s="1"/>
  <c r="J25" i="6"/>
  <c r="R24" i="6"/>
  <c r="N24" i="6"/>
  <c r="K24" i="6" a="1"/>
  <c r="K24" i="6" s="1"/>
  <c r="J24" i="6"/>
  <c r="R23" i="6"/>
  <c r="N23" i="6"/>
  <c r="K23" i="6" a="1"/>
  <c r="K23" i="6" s="1"/>
  <c r="J23" i="6"/>
  <c r="R22" i="6"/>
  <c r="N22" i="6"/>
  <c r="K22" i="6" a="1"/>
  <c r="K22" i="6" s="1"/>
  <c r="J22" i="6"/>
  <c r="R21" i="6"/>
  <c r="N21" i="6"/>
  <c r="K21" i="6" a="1"/>
  <c r="K21" i="6" s="1"/>
  <c r="J21" i="6"/>
  <c r="R20" i="6"/>
  <c r="N20" i="6"/>
  <c r="K20" i="6" a="1"/>
  <c r="K20" i="6" s="1"/>
  <c r="J20" i="6"/>
  <c r="R19" i="6"/>
  <c r="N19" i="6"/>
  <c r="K19" i="6" a="1"/>
  <c r="K19" i="6" s="1"/>
  <c r="J19" i="6"/>
  <c r="R18" i="6"/>
  <c r="N18" i="6"/>
  <c r="K18" i="6" a="1"/>
  <c r="K18" i="6" s="1"/>
  <c r="J18" i="6"/>
  <c r="R17" i="6"/>
  <c r="N17" i="6"/>
  <c r="K17" i="6" a="1"/>
  <c r="K17" i="6" s="1"/>
  <c r="J17" i="6"/>
  <c r="R16" i="6"/>
  <c r="N16" i="6"/>
  <c r="K16" i="6" a="1"/>
  <c r="K16" i="6" s="1"/>
  <c r="J16" i="6"/>
  <c r="R15" i="6"/>
  <c r="N15" i="6"/>
  <c r="K15" i="6" a="1"/>
  <c r="K15" i="6" s="1"/>
  <c r="J15" i="6"/>
  <c r="R14" i="6"/>
  <c r="N14" i="6"/>
  <c r="K14" i="6" a="1"/>
  <c r="K14" i="6" s="1"/>
  <c r="J14" i="6"/>
  <c r="R13" i="6"/>
  <c r="N13" i="6"/>
  <c r="K13" i="6" a="1"/>
  <c r="K13" i="6" s="1"/>
  <c r="J13" i="6"/>
  <c r="R12" i="6"/>
  <c r="N12" i="6"/>
  <c r="K12" i="6" a="1"/>
  <c r="K12" i="6" s="1"/>
  <c r="J12" i="6"/>
  <c r="R11" i="6"/>
  <c r="N11" i="6"/>
  <c r="K11" i="6" a="1"/>
  <c r="K11" i="6" s="1"/>
  <c r="J11" i="6"/>
  <c r="R10" i="6"/>
  <c r="N10" i="6"/>
  <c r="K10" i="6" a="1"/>
  <c r="K10" i="6" s="1"/>
  <c r="J10" i="6"/>
  <c r="R9" i="6"/>
  <c r="N9" i="6"/>
  <c r="K9" i="6" a="1"/>
  <c r="K9" i="6" s="1"/>
  <c r="J9" i="6"/>
  <c r="R8" i="6"/>
  <c r="N8" i="6"/>
  <c r="K8" i="6" a="1"/>
  <c r="K8" i="6" s="1"/>
  <c r="J8" i="6"/>
  <c r="R7" i="6"/>
  <c r="N7" i="6"/>
  <c r="K7" i="6" a="1"/>
  <c r="K7" i="6" s="1"/>
  <c r="J7" i="6"/>
  <c r="R6" i="6"/>
  <c r="N6" i="6"/>
  <c r="K6" i="6" a="1"/>
  <c r="K6" i="6" s="1"/>
  <c r="J6" i="6"/>
  <c r="R5" i="6"/>
  <c r="N5" i="6"/>
  <c r="K5" i="6" a="1"/>
  <c r="K5" i="6" s="1"/>
  <c r="J5" i="6"/>
  <c r="R4" i="6"/>
  <c r="N4" i="6"/>
  <c r="K4" i="6" a="1"/>
  <c r="K4" i="6" s="1"/>
  <c r="J4" i="6"/>
  <c r="R3" i="6"/>
  <c r="N3" i="6"/>
  <c r="K3" i="6" a="1"/>
  <c r="K3" i="6" s="1"/>
  <c r="J3" i="6"/>
  <c r="R2" i="6"/>
  <c r="N2" i="6"/>
  <c r="K2" i="6" a="1"/>
  <c r="K2" i="6" s="1"/>
  <c r="J2" i="6"/>
  <c r="L480" i="6" l="1"/>
  <c r="L586" i="6"/>
  <c r="L639" i="6"/>
  <c r="M639" i="6" s="1"/>
  <c r="L487" i="6"/>
  <c r="M487" i="6" s="1"/>
  <c r="L628" i="6"/>
  <c r="M628" i="6" s="1"/>
  <c r="L630" i="6"/>
  <c r="L634" i="6"/>
  <c r="L589" i="6"/>
  <c r="M589" i="6" s="1"/>
  <c r="L592" i="6"/>
  <c r="M592" i="6" s="1"/>
  <c r="O592" i="6" s="1"/>
  <c r="L596" i="6"/>
  <c r="L600" i="6"/>
  <c r="M600" i="6" s="1"/>
  <c r="L603" i="6"/>
  <c r="M603" i="6" s="1"/>
  <c r="L607" i="6"/>
  <c r="M607" i="6" s="1"/>
  <c r="L608" i="6"/>
  <c r="L610" i="6"/>
  <c r="M610" i="6" s="1"/>
  <c r="L617" i="6"/>
  <c r="M617" i="6" s="1"/>
  <c r="L518" i="6"/>
  <c r="M518" i="6" s="1"/>
  <c r="L534" i="6"/>
  <c r="L536" i="6"/>
  <c r="M536" i="6" s="1"/>
  <c r="L313" i="6"/>
  <c r="M313" i="6" s="1"/>
  <c r="L316" i="6"/>
  <c r="M316" i="6" s="1"/>
  <c r="L321" i="6"/>
  <c r="L324" i="6"/>
  <c r="M324" i="6" s="1"/>
  <c r="L337" i="6"/>
  <c r="M337" i="6" s="1"/>
  <c r="L340" i="6"/>
  <c r="L345" i="6"/>
  <c r="L348" i="6"/>
  <c r="L356" i="6"/>
  <c r="M356" i="6" s="1"/>
  <c r="L369" i="6"/>
  <c r="M369" i="6" s="1"/>
  <c r="L372" i="6"/>
  <c r="M372" i="6" s="1"/>
  <c r="L377" i="6"/>
  <c r="M377" i="6" s="1"/>
  <c r="L380" i="6"/>
  <c r="M380" i="6" s="1"/>
  <c r="P380" i="6" s="1"/>
  <c r="L388" i="6"/>
  <c r="M388" i="6" s="1"/>
  <c r="L401" i="6"/>
  <c r="L404" i="6"/>
  <c r="M404" i="6" s="1"/>
  <c r="L409" i="6"/>
  <c r="M409" i="6" s="1"/>
  <c r="L412" i="6"/>
  <c r="M412" i="6" s="1"/>
  <c r="S412" i="6" s="1"/>
  <c r="L420" i="6"/>
  <c r="M420" i="6" s="1"/>
  <c r="L433" i="6"/>
  <c r="L436" i="6"/>
  <c r="M436" i="6" s="1"/>
  <c r="P436" i="6" s="1"/>
  <c r="L440" i="6"/>
  <c r="L442" i="6"/>
  <c r="M442" i="6" s="1"/>
  <c r="L446" i="6"/>
  <c r="M446" i="6" s="1"/>
  <c r="L449" i="6"/>
  <c r="M449" i="6" s="1"/>
  <c r="L456" i="6"/>
  <c r="M456" i="6" s="1"/>
  <c r="L462" i="6"/>
  <c r="L470" i="6"/>
  <c r="M470" i="6" s="1"/>
  <c r="L471" i="6"/>
  <c r="M471" i="6" s="1"/>
  <c r="L623" i="6"/>
  <c r="L644" i="6"/>
  <c r="L646" i="6"/>
  <c r="M646" i="6" s="1"/>
  <c r="L664" i="6"/>
  <c r="M664" i="6" s="1"/>
  <c r="Q664" i="6" s="1"/>
  <c r="L668" i="6"/>
  <c r="M668" i="6" s="1"/>
  <c r="Q668" i="6" s="1"/>
  <c r="L672" i="6"/>
  <c r="L679" i="6"/>
  <c r="M679" i="6" s="1"/>
  <c r="L684" i="6"/>
  <c r="M684" i="6" s="1"/>
  <c r="Q684" i="6" s="1"/>
  <c r="L696" i="6"/>
  <c r="M696" i="6" s="1"/>
  <c r="Q696" i="6" s="1"/>
  <c r="L488" i="6"/>
  <c r="M488" i="6" s="1"/>
  <c r="L495" i="6"/>
  <c r="M495" i="6" s="1"/>
  <c r="L512" i="6"/>
  <c r="M512" i="6" s="1"/>
  <c r="L513" i="6"/>
  <c r="L2" i="6"/>
  <c r="L6" i="6"/>
  <c r="M6" i="6" s="1"/>
  <c r="L10" i="6"/>
  <c r="M10" i="6" s="1"/>
  <c r="L14" i="6"/>
  <c r="M14" i="6" s="1"/>
  <c r="L18" i="6"/>
  <c r="M18" i="6" s="1"/>
  <c r="L22" i="6"/>
  <c r="M22" i="6" s="1"/>
  <c r="L26" i="6"/>
  <c r="M26" i="6" s="1"/>
  <c r="L30" i="6"/>
  <c r="L34" i="6"/>
  <c r="M34" i="6" s="1"/>
  <c r="L38" i="6"/>
  <c r="M38" i="6" s="1"/>
  <c r="L535" i="6"/>
  <c r="M535" i="6" s="1"/>
  <c r="L618" i="6"/>
  <c r="L633" i="6"/>
  <c r="M633" i="6" s="1"/>
  <c r="L317" i="6"/>
  <c r="M317" i="6" s="1"/>
  <c r="L320" i="6"/>
  <c r="M320" i="6" s="1"/>
  <c r="P320" i="6" s="1"/>
  <c r="L329" i="6"/>
  <c r="M329" i="6" s="1"/>
  <c r="L441" i="6"/>
  <c r="M441" i="6" s="1"/>
  <c r="L333" i="6"/>
  <c r="M333" i="6" s="1"/>
  <c r="L336" i="6"/>
  <c r="M336" i="6" s="1"/>
  <c r="O336" i="6" s="1"/>
  <c r="L349" i="6"/>
  <c r="M349" i="6" s="1"/>
  <c r="L352" i="6"/>
  <c r="M352" i="6" s="1"/>
  <c r="L361" i="6"/>
  <c r="M361" i="6" s="1"/>
  <c r="L364" i="6"/>
  <c r="M364" i="6" s="1"/>
  <c r="L365" i="6"/>
  <c r="M365" i="6" s="1"/>
  <c r="L368" i="6"/>
  <c r="M368" i="6" s="1"/>
  <c r="S368" i="6" s="1"/>
  <c r="L381" i="6"/>
  <c r="M381" i="6" s="1"/>
  <c r="L384" i="6"/>
  <c r="M384" i="6" s="1"/>
  <c r="L393" i="6"/>
  <c r="L396" i="6"/>
  <c r="M396" i="6" s="1"/>
  <c r="O396" i="6" s="1"/>
  <c r="L397" i="6"/>
  <c r="M397" i="6" s="1"/>
  <c r="L400" i="6"/>
  <c r="M400" i="6" s="1"/>
  <c r="O400" i="6" s="1"/>
  <c r="L413" i="6"/>
  <c r="M413" i="6" s="1"/>
  <c r="L416" i="6"/>
  <c r="L425" i="6"/>
  <c r="M425" i="6" s="1"/>
  <c r="L428" i="6"/>
  <c r="M428" i="6" s="1"/>
  <c r="S428" i="6" s="1"/>
  <c r="L429" i="6"/>
  <c r="M429" i="6" s="1"/>
  <c r="L432" i="6"/>
  <c r="M432" i="6" s="1"/>
  <c r="P432" i="6" s="1"/>
  <c r="L489" i="6"/>
  <c r="M489" i="6" s="1"/>
  <c r="L490" i="6"/>
  <c r="M490" i="6" s="1"/>
  <c r="L502" i="6"/>
  <c r="M502" i="6" s="1"/>
  <c r="L504" i="6"/>
  <c r="L508" i="6"/>
  <c r="M508" i="6" s="1"/>
  <c r="L614" i="6"/>
  <c r="M614" i="6" s="1"/>
  <c r="L632" i="6"/>
  <c r="M632" i="6" s="1"/>
  <c r="L448" i="6"/>
  <c r="M448" i="6" s="1"/>
  <c r="L450" i="6"/>
  <c r="M450" i="6" s="1"/>
  <c r="L455" i="6"/>
  <c r="M455" i="6" s="1"/>
  <c r="L458" i="6"/>
  <c r="M458" i="6" s="1"/>
  <c r="L461" i="6"/>
  <c r="L465" i="6"/>
  <c r="M465" i="6" s="1"/>
  <c r="L467" i="6"/>
  <c r="M467" i="6" s="1"/>
  <c r="L519" i="6"/>
  <c r="M519" i="6" s="1"/>
  <c r="L524" i="6"/>
  <c r="M524" i="6" s="1"/>
  <c r="L527" i="6"/>
  <c r="M527" i="6" s="1"/>
  <c r="L532" i="6"/>
  <c r="M532" i="6" s="1"/>
  <c r="L651" i="6"/>
  <c r="M651" i="6" s="1"/>
  <c r="L653" i="6"/>
  <c r="L654" i="6"/>
  <c r="M654" i="6" s="1"/>
  <c r="L656" i="6"/>
  <c r="M656" i="6" s="1"/>
  <c r="Q656" i="6" s="1"/>
  <c r="L660" i="6"/>
  <c r="M660" i="6" s="1"/>
  <c r="Q660" i="6" s="1"/>
  <c r="L669" i="6"/>
  <c r="M669" i="6" s="1"/>
  <c r="S669" i="6" s="1"/>
  <c r="L677" i="6"/>
  <c r="M677" i="6" s="1"/>
  <c r="O677" i="6" s="1"/>
  <c r="L700" i="6"/>
  <c r="M700" i="6" s="1"/>
  <c r="O700" i="6" s="1"/>
  <c r="L473" i="6"/>
  <c r="M473" i="6" s="1"/>
  <c r="L479" i="6"/>
  <c r="M479" i="6" s="1"/>
  <c r="L481" i="6"/>
  <c r="M481" i="6" s="1"/>
  <c r="L547" i="6"/>
  <c r="M547" i="6" s="1"/>
  <c r="L550" i="6"/>
  <c r="M550" i="6" s="1"/>
  <c r="L551" i="6"/>
  <c r="M551" i="6" s="1"/>
  <c r="O551" i="6" s="1"/>
  <c r="L554" i="6"/>
  <c r="M554" i="6" s="1"/>
  <c r="L563" i="6"/>
  <c r="M563" i="6" s="1"/>
  <c r="L566" i="6"/>
  <c r="M566" i="6" s="1"/>
  <c r="L583" i="6"/>
  <c r="L588" i="6"/>
  <c r="M588" i="6" s="1"/>
  <c r="L602" i="6"/>
  <c r="M602" i="6" s="1"/>
  <c r="M416" i="6"/>
  <c r="O416" i="6" s="1"/>
  <c r="L497" i="6"/>
  <c r="M497" i="6" s="1"/>
  <c r="L5" i="6"/>
  <c r="M5" i="6" s="1"/>
  <c r="L9" i="6"/>
  <c r="M9" i="6" s="1"/>
  <c r="L13" i="6"/>
  <c r="M13" i="6" s="1"/>
  <c r="L17" i="6"/>
  <c r="M17" i="6" s="1"/>
  <c r="L21" i="6"/>
  <c r="M21" i="6" s="1"/>
  <c r="L25" i="6"/>
  <c r="M25" i="6" s="1"/>
  <c r="L29" i="6"/>
  <c r="M29" i="6" s="1"/>
  <c r="L33" i="6"/>
  <c r="M33" i="6" s="1"/>
  <c r="L37" i="6"/>
  <c r="M37" i="6" s="1"/>
  <c r="L41" i="6"/>
  <c r="M41" i="6" s="1"/>
  <c r="L452" i="6"/>
  <c r="M452" i="6" s="1"/>
  <c r="L485" i="6"/>
  <c r="M485" i="6" s="1"/>
  <c r="L494" i="6"/>
  <c r="M494" i="6" s="1"/>
  <c r="Q494" i="6" s="1"/>
  <c r="L499" i="6"/>
  <c r="M499" i="6" s="1"/>
  <c r="L517" i="6"/>
  <c r="M517" i="6" s="1"/>
  <c r="L521" i="6"/>
  <c r="M521" i="6" s="1"/>
  <c r="L525" i="6"/>
  <c r="M525" i="6" s="1"/>
  <c r="L529" i="6"/>
  <c r="M529" i="6" s="1"/>
  <c r="L540" i="6"/>
  <c r="M540" i="6" s="1"/>
  <c r="L544" i="6"/>
  <c r="M544" i="6" s="1"/>
  <c r="L556" i="6"/>
  <c r="M556" i="6" s="1"/>
  <c r="L560" i="6"/>
  <c r="M560" i="6" s="1"/>
  <c r="L584" i="6"/>
  <c r="M584" i="6" s="1"/>
  <c r="L587" i="6"/>
  <c r="M587" i="6" s="1"/>
  <c r="L594" i="6"/>
  <c r="L621" i="6"/>
  <c r="M621" i="6" s="1"/>
  <c r="L624" i="6"/>
  <c r="M624" i="6" s="1"/>
  <c r="L627" i="6"/>
  <c r="M627" i="6" s="1"/>
  <c r="L637" i="6"/>
  <c r="M637" i="6" s="1"/>
  <c r="L640" i="6"/>
  <c r="M640" i="6" s="1"/>
  <c r="L643" i="6"/>
  <c r="M643" i="6" s="1"/>
  <c r="L648" i="6"/>
  <c r="M648" i="6" s="1"/>
  <c r="L267" i="6"/>
  <c r="M267" i="6" s="1"/>
  <c r="S267" i="6" s="1"/>
  <c r="L353" i="6"/>
  <c r="M353" i="6" s="1"/>
  <c r="L385" i="6"/>
  <c r="M385" i="6" s="1"/>
  <c r="L417" i="6"/>
  <c r="M417" i="6" s="1"/>
  <c r="L437" i="6"/>
  <c r="M437" i="6" s="1"/>
  <c r="L443" i="6"/>
  <c r="M443" i="6" s="1"/>
  <c r="L447" i="6"/>
  <c r="M447" i="6" s="1"/>
  <c r="L453" i="6"/>
  <c r="M453" i="6" s="1"/>
  <c r="L459" i="6"/>
  <c r="M459" i="6" s="1"/>
  <c r="L463" i="6"/>
  <c r="M463" i="6" s="1"/>
  <c r="L466" i="6"/>
  <c r="M466" i="6" s="1"/>
  <c r="L472" i="6"/>
  <c r="M472" i="6" s="1"/>
  <c r="L476" i="6"/>
  <c r="M476" i="6" s="1"/>
  <c r="L482" i="6"/>
  <c r="M482" i="6" s="1"/>
  <c r="L500" i="6"/>
  <c r="M500" i="6" s="1"/>
  <c r="L511" i="6"/>
  <c r="M511" i="6" s="1"/>
  <c r="L514" i="6"/>
  <c r="M514" i="6" s="1"/>
  <c r="L537" i="6"/>
  <c r="M537" i="6" s="1"/>
  <c r="L557" i="6"/>
  <c r="M557" i="6" s="1"/>
  <c r="L561" i="6"/>
  <c r="M561" i="6" s="1"/>
  <c r="O561" i="6" s="1"/>
  <c r="L591" i="6"/>
  <c r="M591" i="6" s="1"/>
  <c r="L595" i="6"/>
  <c r="M595" i="6" s="1"/>
  <c r="L606" i="6"/>
  <c r="M606" i="6" s="1"/>
  <c r="S606" i="6" s="1"/>
  <c r="L652" i="6"/>
  <c r="M652" i="6" s="1"/>
  <c r="L676" i="6"/>
  <c r="M676" i="6" s="1"/>
  <c r="O676" i="6" s="1"/>
  <c r="L681" i="6"/>
  <c r="M681" i="6" s="1"/>
  <c r="Q681" i="6" s="1"/>
  <c r="L688" i="6"/>
  <c r="M688" i="6" s="1"/>
  <c r="Q688" i="6" s="1"/>
  <c r="L692" i="6"/>
  <c r="M692" i="6" s="1"/>
  <c r="O692" i="6" s="1"/>
  <c r="L325" i="6"/>
  <c r="M325" i="6" s="1"/>
  <c r="L332" i="6"/>
  <c r="M332" i="6" s="1"/>
  <c r="L357" i="6"/>
  <c r="M357" i="6" s="1"/>
  <c r="L389" i="6"/>
  <c r="M389" i="6" s="1"/>
  <c r="L421" i="6"/>
  <c r="L464" i="6"/>
  <c r="M464" i="6" s="1"/>
  <c r="L474" i="6"/>
  <c r="M474" i="6" s="1"/>
  <c r="L496" i="6"/>
  <c r="M496" i="6" s="1"/>
  <c r="L498" i="6"/>
  <c r="L505" i="6"/>
  <c r="M505" i="6" s="1"/>
  <c r="L520" i="6"/>
  <c r="M520" i="6" s="1"/>
  <c r="L528" i="6"/>
  <c r="M528" i="6" s="1"/>
  <c r="L619" i="6"/>
  <c r="M619" i="6" s="1"/>
  <c r="L620" i="6"/>
  <c r="M620" i="6" s="1"/>
  <c r="L622" i="6"/>
  <c r="M622" i="6" s="1"/>
  <c r="L625" i="6"/>
  <c r="M625" i="6" s="1"/>
  <c r="L635" i="6"/>
  <c r="M635" i="6" s="1"/>
  <c r="L636" i="6"/>
  <c r="M636" i="6" s="1"/>
  <c r="L638" i="6"/>
  <c r="M638" i="6" s="1"/>
  <c r="L641" i="6"/>
  <c r="M641" i="6" s="1"/>
  <c r="L649" i="6"/>
  <c r="L650" i="6"/>
  <c r="M650" i="6" s="1"/>
  <c r="M672" i="6"/>
  <c r="Q672" i="6" s="1"/>
  <c r="L680" i="6"/>
  <c r="M680" i="6" s="1"/>
  <c r="Q680" i="6" s="1"/>
  <c r="L486" i="6"/>
  <c r="M486" i="6" s="1"/>
  <c r="L522" i="6"/>
  <c r="M522" i="6" s="1"/>
  <c r="L312" i="6"/>
  <c r="M312" i="6" s="1"/>
  <c r="L344" i="6"/>
  <c r="M344" i="6" s="1"/>
  <c r="Q344" i="6" s="1"/>
  <c r="L376" i="6"/>
  <c r="M376" i="6" s="1"/>
  <c r="L408" i="6"/>
  <c r="M408" i="6" s="1"/>
  <c r="M340" i="6"/>
  <c r="O340" i="6" s="1"/>
  <c r="L341" i="6"/>
  <c r="M341" i="6" s="1"/>
  <c r="M348" i="6"/>
  <c r="O348" i="6" s="1"/>
  <c r="L373" i="6"/>
  <c r="M373" i="6" s="1"/>
  <c r="L405" i="6"/>
  <c r="M405" i="6" s="1"/>
  <c r="L328" i="6"/>
  <c r="M328" i="6" s="1"/>
  <c r="L360" i="6"/>
  <c r="M360" i="6" s="1"/>
  <c r="L392" i="6"/>
  <c r="M392" i="6" s="1"/>
  <c r="L424" i="6"/>
  <c r="M424" i="6" s="1"/>
  <c r="Q424" i="6" s="1"/>
  <c r="L695" i="6"/>
  <c r="M695" i="6" s="1"/>
  <c r="L468" i="6"/>
  <c r="M468" i="6" s="1"/>
  <c r="L477" i="6"/>
  <c r="M477" i="6" s="1"/>
  <c r="L530" i="6"/>
  <c r="M530" i="6" s="1"/>
  <c r="L533" i="6"/>
  <c r="M533" i="6" s="1"/>
  <c r="L597" i="6"/>
  <c r="M597" i="6" s="1"/>
  <c r="L601" i="6"/>
  <c r="M601" i="6" s="1"/>
  <c r="L647" i="6"/>
  <c r="M647" i="6" s="1"/>
  <c r="L11" i="6"/>
  <c r="M11" i="6" s="1"/>
  <c r="L31" i="6"/>
  <c r="M31" i="6" s="1"/>
  <c r="L35" i="6"/>
  <c r="M35" i="6" s="1"/>
  <c r="L39" i="6"/>
  <c r="M39" i="6" s="1"/>
  <c r="L445" i="6"/>
  <c r="M445" i="6" s="1"/>
  <c r="L454" i="6"/>
  <c r="M454" i="6" s="1"/>
  <c r="L491" i="6"/>
  <c r="M491" i="6" s="1"/>
  <c r="L503" i="6"/>
  <c r="M503" i="6" s="1"/>
  <c r="L538" i="6"/>
  <c r="M538" i="6" s="1"/>
  <c r="L541" i="6"/>
  <c r="M541" i="6" s="1"/>
  <c r="L545" i="6"/>
  <c r="M545" i="6" s="1"/>
  <c r="L567" i="6"/>
  <c r="M567" i="6" s="1"/>
  <c r="L575" i="6"/>
  <c r="M575" i="6" s="1"/>
  <c r="L611" i="6"/>
  <c r="M611" i="6" s="1"/>
  <c r="L615" i="6"/>
  <c r="M615" i="6" s="1"/>
  <c r="L655" i="6"/>
  <c r="M655" i="6" s="1"/>
  <c r="P655" i="6" s="1"/>
  <c r="L663" i="6"/>
  <c r="M663" i="6" s="1"/>
  <c r="L691" i="6"/>
  <c r="M691" i="6" s="1"/>
  <c r="L444" i="6"/>
  <c r="M444" i="6" s="1"/>
  <c r="L478" i="6"/>
  <c r="M478" i="6" s="1"/>
  <c r="L629" i="6"/>
  <c r="L631" i="6"/>
  <c r="M631" i="6" s="1"/>
  <c r="L645" i="6"/>
  <c r="M645" i="6" s="1"/>
  <c r="L659" i="6"/>
  <c r="M659" i="6" s="1"/>
  <c r="L683" i="6"/>
  <c r="M683" i="6" s="1"/>
  <c r="L3" i="6"/>
  <c r="M3" i="6" s="1"/>
  <c r="L7" i="6"/>
  <c r="M7" i="6" s="1"/>
  <c r="L15" i="6"/>
  <c r="M15" i="6" s="1"/>
  <c r="L19" i="6"/>
  <c r="M19" i="6" s="1"/>
  <c r="L23" i="6"/>
  <c r="M23" i="6" s="1"/>
  <c r="L27" i="6"/>
  <c r="M27" i="6" s="1"/>
  <c r="L4" i="6"/>
  <c r="M4" i="6" s="1"/>
  <c r="L8" i="6"/>
  <c r="M8" i="6" s="1"/>
  <c r="L12" i="6"/>
  <c r="M12" i="6" s="1"/>
  <c r="L16" i="6"/>
  <c r="M16" i="6" s="1"/>
  <c r="L20" i="6"/>
  <c r="M20" i="6" s="1"/>
  <c r="L24" i="6"/>
  <c r="M24" i="6" s="1"/>
  <c r="L28" i="6"/>
  <c r="M28" i="6" s="1"/>
  <c r="L32" i="6"/>
  <c r="M32" i="6" s="1"/>
  <c r="L36" i="6"/>
  <c r="M36" i="6" s="1"/>
  <c r="L40" i="6"/>
  <c r="L265" i="6"/>
  <c r="M265" i="6" s="1"/>
  <c r="L457" i="6"/>
  <c r="M457" i="6" s="1"/>
  <c r="L506" i="6"/>
  <c r="M506" i="6" s="1"/>
  <c r="L509" i="6"/>
  <c r="M509" i="6" s="1"/>
  <c r="L510" i="6"/>
  <c r="M510" i="6" s="1"/>
  <c r="L609" i="6"/>
  <c r="M609" i="6" s="1"/>
  <c r="L626" i="6"/>
  <c r="M626" i="6" s="1"/>
  <c r="L642" i="6"/>
  <c r="M642" i="6" s="1"/>
  <c r="Q669" i="6"/>
  <c r="P669" i="6"/>
  <c r="L687" i="6"/>
  <c r="M687" i="6" s="1"/>
  <c r="L699" i="6"/>
  <c r="M699" i="6" s="1"/>
  <c r="L451" i="6"/>
  <c r="M451" i="6" s="1"/>
  <c r="L460" i="6"/>
  <c r="M460" i="6" s="1"/>
  <c r="L469" i="6"/>
  <c r="M469" i="6" s="1"/>
  <c r="L483" i="6"/>
  <c r="L492" i="6"/>
  <c r="M492" i="6" s="1"/>
  <c r="L501" i="6"/>
  <c r="M501" i="6" s="1"/>
  <c r="L515" i="6"/>
  <c r="M515" i="6" s="1"/>
  <c r="L542" i="6"/>
  <c r="L548" i="6"/>
  <c r="M548" i="6" s="1"/>
  <c r="L552" i="6"/>
  <c r="M552" i="6" s="1"/>
  <c r="L555" i="6"/>
  <c r="M555" i="6" s="1"/>
  <c r="L558" i="6"/>
  <c r="M558" i="6" s="1"/>
  <c r="L564" i="6"/>
  <c r="M564" i="6" s="1"/>
  <c r="L585" i="6"/>
  <c r="M585" i="6" s="1"/>
  <c r="L590" i="6"/>
  <c r="M590" i="6" s="1"/>
  <c r="L598" i="6"/>
  <c r="L604" i="6"/>
  <c r="M604" i="6" s="1"/>
  <c r="L612" i="6"/>
  <c r="M612" i="6" s="1"/>
  <c r="L616" i="6"/>
  <c r="M616" i="6" s="1"/>
  <c r="L657" i="6"/>
  <c r="M657" i="6" s="1"/>
  <c r="L665" i="6"/>
  <c r="M665" i="6" s="1"/>
  <c r="Q665" i="6" s="1"/>
  <c r="L673" i="6"/>
  <c r="M673" i="6" s="1"/>
  <c r="P673" i="6" s="1"/>
  <c r="L689" i="6"/>
  <c r="M689" i="6" s="1"/>
  <c r="S689" i="6" s="1"/>
  <c r="L693" i="6"/>
  <c r="M693" i="6" s="1"/>
  <c r="L701" i="6"/>
  <c r="M701" i="6" s="1"/>
  <c r="M462" i="6"/>
  <c r="Q462" i="6" s="1"/>
  <c r="L475" i="6"/>
  <c r="M475" i="6" s="1"/>
  <c r="L484" i="6"/>
  <c r="M484" i="6" s="1"/>
  <c r="L493" i="6"/>
  <c r="M493" i="6" s="1"/>
  <c r="L507" i="6"/>
  <c r="M507" i="6" s="1"/>
  <c r="L516" i="6"/>
  <c r="M516" i="6" s="1"/>
  <c r="S516" i="6" s="1"/>
  <c r="L523" i="6"/>
  <c r="L526" i="6"/>
  <c r="M526" i="6" s="1"/>
  <c r="L531" i="6"/>
  <c r="M531" i="6" s="1"/>
  <c r="L539" i="6"/>
  <c r="M539" i="6" s="1"/>
  <c r="L543" i="6"/>
  <c r="M543" i="6" s="1"/>
  <c r="L546" i="6"/>
  <c r="M546" i="6" s="1"/>
  <c r="L549" i="6"/>
  <c r="M549" i="6" s="1"/>
  <c r="L553" i="6"/>
  <c r="M553" i="6" s="1"/>
  <c r="L559" i="6"/>
  <c r="M559" i="6" s="1"/>
  <c r="L562" i="6"/>
  <c r="M562" i="6" s="1"/>
  <c r="L565" i="6"/>
  <c r="M565" i="6" s="1"/>
  <c r="L593" i="6"/>
  <c r="M593" i="6" s="1"/>
  <c r="L599" i="6"/>
  <c r="L605" i="6"/>
  <c r="M605" i="6" s="1"/>
  <c r="L613" i="6"/>
  <c r="M613" i="6" s="1"/>
  <c r="L661" i="6"/>
  <c r="M661" i="6" s="1"/>
  <c r="S661" i="6" s="1"/>
  <c r="L667" i="6"/>
  <c r="M667" i="6" s="1"/>
  <c r="S667" i="6" s="1"/>
  <c r="L671" i="6"/>
  <c r="M671" i="6" s="1"/>
  <c r="S671" i="6" s="1"/>
  <c r="L675" i="6"/>
  <c r="M675" i="6" s="1"/>
  <c r="Q675" i="6" s="1"/>
  <c r="L685" i="6"/>
  <c r="M685" i="6" s="1"/>
  <c r="Q685" i="6" s="1"/>
  <c r="L697" i="6"/>
  <c r="M697" i="6" s="1"/>
  <c r="Q697" i="6" s="1"/>
  <c r="L311" i="6"/>
  <c r="M311" i="6" s="1"/>
  <c r="L315" i="6"/>
  <c r="M315" i="6" s="1"/>
  <c r="L319" i="6"/>
  <c r="M319" i="6" s="1"/>
  <c r="L323" i="6"/>
  <c r="M323" i="6" s="1"/>
  <c r="L327" i="6"/>
  <c r="M327" i="6" s="1"/>
  <c r="L331" i="6"/>
  <c r="M331" i="6" s="1"/>
  <c r="L335" i="6"/>
  <c r="M335" i="6" s="1"/>
  <c r="L339" i="6"/>
  <c r="M339" i="6" s="1"/>
  <c r="L343" i="6"/>
  <c r="M343" i="6" s="1"/>
  <c r="L347" i="6"/>
  <c r="M347" i="6" s="1"/>
  <c r="L351" i="6"/>
  <c r="M351" i="6" s="1"/>
  <c r="L355" i="6"/>
  <c r="M355" i="6" s="1"/>
  <c r="L359" i="6"/>
  <c r="M359" i="6" s="1"/>
  <c r="L363" i="6"/>
  <c r="M363" i="6" s="1"/>
  <c r="L367" i="6"/>
  <c r="M367" i="6" s="1"/>
  <c r="P368" i="6"/>
  <c r="Q368" i="6"/>
  <c r="L371" i="6"/>
  <c r="M371" i="6" s="1"/>
  <c r="L375" i="6"/>
  <c r="M375" i="6" s="1"/>
  <c r="L379" i="6"/>
  <c r="M379" i="6" s="1"/>
  <c r="L383" i="6"/>
  <c r="M383" i="6" s="1"/>
  <c r="L387" i="6"/>
  <c r="M387" i="6" s="1"/>
  <c r="L391" i="6"/>
  <c r="M391" i="6" s="1"/>
  <c r="L395" i="6"/>
  <c r="M395" i="6" s="1"/>
  <c r="S396" i="6"/>
  <c r="Q396" i="6"/>
  <c r="L399" i="6"/>
  <c r="M399" i="6" s="1"/>
  <c r="L403" i="6"/>
  <c r="M403" i="6" s="1"/>
  <c r="L407" i="6"/>
  <c r="M407" i="6" s="1"/>
  <c r="L411" i="6"/>
  <c r="M411" i="6" s="1"/>
  <c r="Q412" i="6"/>
  <c r="L415" i="6"/>
  <c r="M415" i="6" s="1"/>
  <c r="L419" i="6"/>
  <c r="M419" i="6" s="1"/>
  <c r="L423" i="6"/>
  <c r="M423" i="6" s="1"/>
  <c r="L427" i="6"/>
  <c r="M427" i="6" s="1"/>
  <c r="L431" i="6"/>
  <c r="M431" i="6" s="1"/>
  <c r="S432" i="6"/>
  <c r="O432" i="6"/>
  <c r="L435" i="6"/>
  <c r="M435" i="6" s="1"/>
  <c r="L439" i="6"/>
  <c r="M439" i="6" s="1"/>
  <c r="L690" i="6"/>
  <c r="M690" i="6" s="1"/>
  <c r="M2" i="6"/>
  <c r="M30" i="6"/>
  <c r="M40" i="6"/>
  <c r="L269" i="6"/>
  <c r="M269" i="6" s="1"/>
  <c r="L571" i="6"/>
  <c r="M571" i="6" s="1"/>
  <c r="L678" i="6"/>
  <c r="M678" i="6" s="1"/>
  <c r="L42" i="6"/>
  <c r="M42" i="6" s="1"/>
  <c r="L43" i="6"/>
  <c r="M43" i="6" s="1"/>
  <c r="L44" i="6"/>
  <c r="M44" i="6" s="1"/>
  <c r="L45" i="6"/>
  <c r="M45" i="6" s="1"/>
  <c r="L46" i="6"/>
  <c r="M46" i="6" s="1"/>
  <c r="L47" i="6"/>
  <c r="M47" i="6" s="1"/>
  <c r="L48" i="6"/>
  <c r="M48" i="6" s="1"/>
  <c r="L49" i="6"/>
  <c r="M49" i="6" s="1"/>
  <c r="L50" i="6"/>
  <c r="M50" i="6" s="1"/>
  <c r="L51" i="6"/>
  <c r="M51" i="6" s="1"/>
  <c r="L52" i="6"/>
  <c r="M52" i="6" s="1"/>
  <c r="L53" i="6"/>
  <c r="M53" i="6" s="1"/>
  <c r="L54" i="6"/>
  <c r="M54" i="6" s="1"/>
  <c r="L55" i="6"/>
  <c r="M55" i="6" s="1"/>
  <c r="L56" i="6"/>
  <c r="M56" i="6" s="1"/>
  <c r="L57" i="6"/>
  <c r="M57" i="6" s="1"/>
  <c r="L58" i="6"/>
  <c r="M58" i="6" s="1"/>
  <c r="L59" i="6"/>
  <c r="M59" i="6" s="1"/>
  <c r="L60" i="6"/>
  <c r="M60" i="6" s="1"/>
  <c r="L61" i="6"/>
  <c r="M61" i="6" s="1"/>
  <c r="L62" i="6"/>
  <c r="M62" i="6" s="1"/>
  <c r="L63" i="6"/>
  <c r="M63" i="6" s="1"/>
  <c r="L64" i="6"/>
  <c r="M64" i="6" s="1"/>
  <c r="L65" i="6"/>
  <c r="M65" i="6" s="1"/>
  <c r="L66" i="6"/>
  <c r="M66" i="6" s="1"/>
  <c r="L67" i="6"/>
  <c r="M67" i="6" s="1"/>
  <c r="L68" i="6"/>
  <c r="M68" i="6" s="1"/>
  <c r="L69" i="6"/>
  <c r="M69" i="6" s="1"/>
  <c r="L70" i="6"/>
  <c r="M70" i="6" s="1"/>
  <c r="L71" i="6"/>
  <c r="M71" i="6" s="1"/>
  <c r="L72" i="6"/>
  <c r="M72" i="6" s="1"/>
  <c r="L73" i="6"/>
  <c r="M73" i="6" s="1"/>
  <c r="L74" i="6"/>
  <c r="M74" i="6" s="1"/>
  <c r="L75" i="6"/>
  <c r="M75" i="6" s="1"/>
  <c r="L76" i="6"/>
  <c r="M76" i="6" s="1"/>
  <c r="L77" i="6"/>
  <c r="M77" i="6" s="1"/>
  <c r="L78" i="6"/>
  <c r="M78" i="6" s="1"/>
  <c r="L79" i="6"/>
  <c r="M79" i="6" s="1"/>
  <c r="L80" i="6"/>
  <c r="M80" i="6" s="1"/>
  <c r="L81" i="6"/>
  <c r="M81" i="6" s="1"/>
  <c r="L82" i="6"/>
  <c r="M82" i="6" s="1"/>
  <c r="L83" i="6"/>
  <c r="M83" i="6" s="1"/>
  <c r="L84" i="6"/>
  <c r="M84" i="6" s="1"/>
  <c r="L85" i="6"/>
  <c r="M85" i="6" s="1"/>
  <c r="L86" i="6"/>
  <c r="M86" i="6" s="1"/>
  <c r="L87" i="6"/>
  <c r="M87" i="6" s="1"/>
  <c r="L88" i="6"/>
  <c r="M88" i="6" s="1"/>
  <c r="L89" i="6"/>
  <c r="M89" i="6" s="1"/>
  <c r="L90" i="6"/>
  <c r="M90" i="6" s="1"/>
  <c r="L91" i="6"/>
  <c r="M91" i="6" s="1"/>
  <c r="L92" i="6"/>
  <c r="M92" i="6" s="1"/>
  <c r="L93" i="6"/>
  <c r="M93" i="6" s="1"/>
  <c r="L94" i="6"/>
  <c r="M94" i="6" s="1"/>
  <c r="L95" i="6"/>
  <c r="M95" i="6" s="1"/>
  <c r="L96" i="6"/>
  <c r="M96" i="6" s="1"/>
  <c r="L97" i="6"/>
  <c r="M97" i="6" s="1"/>
  <c r="L98" i="6"/>
  <c r="M98" i="6" s="1"/>
  <c r="L99" i="6"/>
  <c r="M99" i="6" s="1"/>
  <c r="L100" i="6"/>
  <c r="M100" i="6" s="1"/>
  <c r="L101" i="6"/>
  <c r="M101" i="6" s="1"/>
  <c r="L102" i="6"/>
  <c r="M102" i="6" s="1"/>
  <c r="L103" i="6"/>
  <c r="M103" i="6" s="1"/>
  <c r="L104" i="6"/>
  <c r="M104" i="6" s="1"/>
  <c r="L105" i="6"/>
  <c r="M105" i="6" s="1"/>
  <c r="L106" i="6"/>
  <c r="M106" i="6" s="1"/>
  <c r="L107" i="6"/>
  <c r="M107" i="6" s="1"/>
  <c r="L108" i="6"/>
  <c r="M108" i="6" s="1"/>
  <c r="L109" i="6"/>
  <c r="M109" i="6" s="1"/>
  <c r="L110" i="6"/>
  <c r="M110" i="6" s="1"/>
  <c r="L111" i="6"/>
  <c r="M111" i="6" s="1"/>
  <c r="L112" i="6"/>
  <c r="M112" i="6" s="1"/>
  <c r="L113" i="6"/>
  <c r="M113" i="6" s="1"/>
  <c r="L114" i="6"/>
  <c r="M114" i="6" s="1"/>
  <c r="L115" i="6"/>
  <c r="M115" i="6" s="1"/>
  <c r="L116" i="6"/>
  <c r="M116" i="6" s="1"/>
  <c r="L117" i="6"/>
  <c r="M117" i="6" s="1"/>
  <c r="L118" i="6"/>
  <c r="M118" i="6" s="1"/>
  <c r="L119" i="6"/>
  <c r="M119" i="6" s="1"/>
  <c r="L120" i="6"/>
  <c r="M120" i="6" s="1"/>
  <c r="L121" i="6"/>
  <c r="M121" i="6" s="1"/>
  <c r="L122" i="6"/>
  <c r="M122" i="6" s="1"/>
  <c r="L123" i="6"/>
  <c r="M123" i="6" s="1"/>
  <c r="L124" i="6"/>
  <c r="M124" i="6" s="1"/>
  <c r="L125" i="6"/>
  <c r="M125" i="6" s="1"/>
  <c r="L126" i="6"/>
  <c r="M126" i="6" s="1"/>
  <c r="L127" i="6"/>
  <c r="M127" i="6" s="1"/>
  <c r="L128" i="6"/>
  <c r="M128" i="6" s="1"/>
  <c r="L129" i="6"/>
  <c r="M129" i="6" s="1"/>
  <c r="L130" i="6"/>
  <c r="M130" i="6" s="1"/>
  <c r="L131" i="6"/>
  <c r="M131" i="6" s="1"/>
  <c r="L132" i="6"/>
  <c r="M132" i="6" s="1"/>
  <c r="L133" i="6"/>
  <c r="M133" i="6" s="1"/>
  <c r="L134" i="6"/>
  <c r="M134" i="6" s="1"/>
  <c r="L135" i="6"/>
  <c r="M135" i="6" s="1"/>
  <c r="L136" i="6"/>
  <c r="M136" i="6" s="1"/>
  <c r="L137" i="6"/>
  <c r="M137" i="6" s="1"/>
  <c r="L138" i="6"/>
  <c r="M138" i="6" s="1"/>
  <c r="L139" i="6"/>
  <c r="M139" i="6" s="1"/>
  <c r="L140" i="6"/>
  <c r="M140" i="6" s="1"/>
  <c r="L141" i="6"/>
  <c r="M141" i="6" s="1"/>
  <c r="L142" i="6"/>
  <c r="M142" i="6" s="1"/>
  <c r="L143" i="6"/>
  <c r="M143" i="6" s="1"/>
  <c r="L144" i="6"/>
  <c r="M144" i="6" s="1"/>
  <c r="L145" i="6"/>
  <c r="M145" i="6" s="1"/>
  <c r="L146" i="6"/>
  <c r="M146" i="6" s="1"/>
  <c r="L147" i="6"/>
  <c r="M147" i="6" s="1"/>
  <c r="L148" i="6"/>
  <c r="M148" i="6" s="1"/>
  <c r="L149" i="6"/>
  <c r="M149" i="6" s="1"/>
  <c r="L150" i="6"/>
  <c r="M150" i="6" s="1"/>
  <c r="L151" i="6"/>
  <c r="M151" i="6" s="1"/>
  <c r="L152" i="6"/>
  <c r="M152" i="6" s="1"/>
  <c r="L153" i="6"/>
  <c r="M153" i="6" s="1"/>
  <c r="L154" i="6"/>
  <c r="M154" i="6" s="1"/>
  <c r="L155" i="6"/>
  <c r="M155" i="6" s="1"/>
  <c r="L156" i="6"/>
  <c r="M156" i="6" s="1"/>
  <c r="L157" i="6"/>
  <c r="M157" i="6" s="1"/>
  <c r="L158" i="6"/>
  <c r="M158" i="6" s="1"/>
  <c r="L159" i="6"/>
  <c r="M159" i="6" s="1"/>
  <c r="L160" i="6"/>
  <c r="M160" i="6" s="1"/>
  <c r="L161" i="6"/>
  <c r="M161" i="6" s="1"/>
  <c r="L162" i="6"/>
  <c r="M162" i="6" s="1"/>
  <c r="L163" i="6"/>
  <c r="M163" i="6" s="1"/>
  <c r="L164" i="6"/>
  <c r="M164" i="6" s="1"/>
  <c r="L165" i="6"/>
  <c r="M165" i="6" s="1"/>
  <c r="L166" i="6"/>
  <c r="M166" i="6" s="1"/>
  <c r="L167" i="6"/>
  <c r="M167" i="6" s="1"/>
  <c r="L168" i="6"/>
  <c r="M168" i="6" s="1"/>
  <c r="L169" i="6"/>
  <c r="M169" i="6" s="1"/>
  <c r="L170" i="6"/>
  <c r="M170" i="6" s="1"/>
  <c r="L171" i="6"/>
  <c r="M171" i="6" s="1"/>
  <c r="L172" i="6"/>
  <c r="M172" i="6" s="1"/>
  <c r="L173" i="6"/>
  <c r="M173" i="6" s="1"/>
  <c r="L174" i="6"/>
  <c r="M174" i="6" s="1"/>
  <c r="L175" i="6"/>
  <c r="M175" i="6" s="1"/>
  <c r="L176" i="6"/>
  <c r="M176" i="6" s="1"/>
  <c r="L177" i="6"/>
  <c r="M177" i="6" s="1"/>
  <c r="L178" i="6"/>
  <c r="M178" i="6" s="1"/>
  <c r="L179" i="6"/>
  <c r="M179" i="6" s="1"/>
  <c r="L180" i="6"/>
  <c r="M180" i="6" s="1"/>
  <c r="L181" i="6"/>
  <c r="M181" i="6" s="1"/>
  <c r="L182" i="6"/>
  <c r="M182" i="6" s="1"/>
  <c r="L183" i="6"/>
  <c r="M183" i="6" s="1"/>
  <c r="L184" i="6"/>
  <c r="M184" i="6" s="1"/>
  <c r="L185" i="6"/>
  <c r="M185" i="6" s="1"/>
  <c r="L186" i="6"/>
  <c r="M186" i="6" s="1"/>
  <c r="L187" i="6"/>
  <c r="M187" i="6" s="1"/>
  <c r="L188" i="6"/>
  <c r="M188" i="6" s="1"/>
  <c r="L189" i="6"/>
  <c r="M189" i="6" s="1"/>
  <c r="L190" i="6"/>
  <c r="M190" i="6" s="1"/>
  <c r="L191" i="6"/>
  <c r="M191" i="6" s="1"/>
  <c r="L192" i="6"/>
  <c r="M192" i="6" s="1"/>
  <c r="L193" i="6"/>
  <c r="M193" i="6" s="1"/>
  <c r="L194" i="6"/>
  <c r="M194" i="6" s="1"/>
  <c r="L195" i="6"/>
  <c r="M195" i="6" s="1"/>
  <c r="L196" i="6"/>
  <c r="M196" i="6" s="1"/>
  <c r="L197" i="6"/>
  <c r="M197" i="6" s="1"/>
  <c r="L198" i="6"/>
  <c r="M198" i="6" s="1"/>
  <c r="L199" i="6"/>
  <c r="M199" i="6" s="1"/>
  <c r="L200" i="6"/>
  <c r="M200" i="6" s="1"/>
  <c r="L201" i="6"/>
  <c r="M201" i="6" s="1"/>
  <c r="L202" i="6"/>
  <c r="M202" i="6" s="1"/>
  <c r="L203" i="6"/>
  <c r="M203" i="6" s="1"/>
  <c r="L204" i="6"/>
  <c r="M204" i="6" s="1"/>
  <c r="L205" i="6"/>
  <c r="M205" i="6" s="1"/>
  <c r="L206" i="6"/>
  <c r="M206" i="6" s="1"/>
  <c r="L207" i="6"/>
  <c r="M207" i="6" s="1"/>
  <c r="L208" i="6"/>
  <c r="M208" i="6" s="1"/>
  <c r="L209" i="6"/>
  <c r="M209" i="6" s="1"/>
  <c r="L210" i="6"/>
  <c r="M210" i="6" s="1"/>
  <c r="L211" i="6"/>
  <c r="M211" i="6" s="1"/>
  <c r="L212" i="6"/>
  <c r="M212" i="6" s="1"/>
  <c r="L213" i="6"/>
  <c r="M213" i="6" s="1"/>
  <c r="L214" i="6"/>
  <c r="M214" i="6" s="1"/>
  <c r="L215" i="6"/>
  <c r="M215" i="6" s="1"/>
  <c r="L216" i="6"/>
  <c r="M216" i="6" s="1"/>
  <c r="L217" i="6"/>
  <c r="M217" i="6" s="1"/>
  <c r="L218" i="6"/>
  <c r="M218" i="6" s="1"/>
  <c r="L219" i="6"/>
  <c r="M219" i="6" s="1"/>
  <c r="L220" i="6"/>
  <c r="M220" i="6" s="1"/>
  <c r="L221" i="6"/>
  <c r="M221" i="6" s="1"/>
  <c r="L222" i="6"/>
  <c r="M222" i="6" s="1"/>
  <c r="L223" i="6"/>
  <c r="M223" i="6" s="1"/>
  <c r="L224" i="6"/>
  <c r="M224" i="6" s="1"/>
  <c r="L225" i="6"/>
  <c r="M225" i="6" s="1"/>
  <c r="L226" i="6"/>
  <c r="M226" i="6" s="1"/>
  <c r="L227" i="6"/>
  <c r="M227" i="6" s="1"/>
  <c r="L228" i="6"/>
  <c r="M228" i="6" s="1"/>
  <c r="L229" i="6"/>
  <c r="M229" i="6" s="1"/>
  <c r="L230" i="6"/>
  <c r="M230" i="6" s="1"/>
  <c r="L231" i="6"/>
  <c r="M231" i="6" s="1"/>
  <c r="L232" i="6"/>
  <c r="M232" i="6" s="1"/>
  <c r="L233" i="6"/>
  <c r="M233" i="6" s="1"/>
  <c r="L234" i="6"/>
  <c r="M234" i="6" s="1"/>
  <c r="L235" i="6"/>
  <c r="M235" i="6" s="1"/>
  <c r="L236" i="6"/>
  <c r="M236" i="6" s="1"/>
  <c r="L237" i="6"/>
  <c r="M237" i="6" s="1"/>
  <c r="L238" i="6"/>
  <c r="M238" i="6" s="1"/>
  <c r="L239" i="6"/>
  <c r="M239" i="6" s="1"/>
  <c r="L240" i="6"/>
  <c r="M240" i="6" s="1"/>
  <c r="L241" i="6"/>
  <c r="M241" i="6" s="1"/>
  <c r="L242" i="6"/>
  <c r="M242" i="6" s="1"/>
  <c r="L243" i="6"/>
  <c r="M243" i="6" s="1"/>
  <c r="L244" i="6"/>
  <c r="M244" i="6" s="1"/>
  <c r="L245" i="6"/>
  <c r="M245" i="6" s="1"/>
  <c r="L246" i="6"/>
  <c r="M246" i="6" s="1"/>
  <c r="L247" i="6"/>
  <c r="M247" i="6" s="1"/>
  <c r="L248" i="6"/>
  <c r="M248" i="6" s="1"/>
  <c r="L249" i="6"/>
  <c r="M249" i="6" s="1"/>
  <c r="L250" i="6"/>
  <c r="M250" i="6" s="1"/>
  <c r="L251" i="6"/>
  <c r="M251" i="6" s="1"/>
  <c r="L252" i="6"/>
  <c r="M252" i="6" s="1"/>
  <c r="L253" i="6"/>
  <c r="M253" i="6" s="1"/>
  <c r="L254" i="6"/>
  <c r="M254" i="6" s="1"/>
  <c r="L255" i="6"/>
  <c r="M255" i="6" s="1"/>
  <c r="L256" i="6"/>
  <c r="M256" i="6" s="1"/>
  <c r="L257" i="6"/>
  <c r="M257" i="6" s="1"/>
  <c r="L258" i="6"/>
  <c r="M258" i="6" s="1"/>
  <c r="L259" i="6"/>
  <c r="M259" i="6" s="1"/>
  <c r="L260" i="6"/>
  <c r="M260" i="6" s="1"/>
  <c r="L261" i="6"/>
  <c r="M261" i="6" s="1"/>
  <c r="L262" i="6"/>
  <c r="M262" i="6" s="1"/>
  <c r="L263" i="6"/>
  <c r="M263" i="6" s="1"/>
  <c r="L314" i="6"/>
  <c r="M314" i="6" s="1"/>
  <c r="L318" i="6"/>
  <c r="M318" i="6" s="1"/>
  <c r="M321" i="6"/>
  <c r="L322" i="6"/>
  <c r="M322" i="6" s="1"/>
  <c r="L326" i="6"/>
  <c r="M326" i="6" s="1"/>
  <c r="L330" i="6"/>
  <c r="M330" i="6" s="1"/>
  <c r="L334" i="6"/>
  <c r="M334" i="6" s="1"/>
  <c r="L338" i="6"/>
  <c r="M338" i="6" s="1"/>
  <c r="L342" i="6"/>
  <c r="M342" i="6" s="1"/>
  <c r="M345" i="6"/>
  <c r="L346" i="6"/>
  <c r="M346" i="6" s="1"/>
  <c r="L350" i="6"/>
  <c r="M350" i="6" s="1"/>
  <c r="L354" i="6"/>
  <c r="M354" i="6" s="1"/>
  <c r="L358" i="6"/>
  <c r="M358" i="6" s="1"/>
  <c r="L362" i="6"/>
  <c r="M362" i="6" s="1"/>
  <c r="L366" i="6"/>
  <c r="M366" i="6" s="1"/>
  <c r="L370" i="6"/>
  <c r="M370" i="6" s="1"/>
  <c r="L374" i="6"/>
  <c r="M374" i="6" s="1"/>
  <c r="L378" i="6"/>
  <c r="M378" i="6" s="1"/>
  <c r="L382" i="6"/>
  <c r="M382" i="6" s="1"/>
  <c r="L386" i="6"/>
  <c r="M386" i="6" s="1"/>
  <c r="L390" i="6"/>
  <c r="M390" i="6" s="1"/>
  <c r="M393" i="6"/>
  <c r="L394" i="6"/>
  <c r="M394" i="6" s="1"/>
  <c r="L398" i="6"/>
  <c r="M398" i="6" s="1"/>
  <c r="M401" i="6"/>
  <c r="L402" i="6"/>
  <c r="M402" i="6" s="1"/>
  <c r="L406" i="6"/>
  <c r="M406" i="6" s="1"/>
  <c r="L410" i="6"/>
  <c r="M410" i="6" s="1"/>
  <c r="L414" i="6"/>
  <c r="M414" i="6" s="1"/>
  <c r="L418" i="6"/>
  <c r="M418" i="6" s="1"/>
  <c r="M421" i="6"/>
  <c r="L422" i="6"/>
  <c r="M422" i="6" s="1"/>
  <c r="L426" i="6"/>
  <c r="M426" i="6" s="1"/>
  <c r="L430" i="6"/>
  <c r="M430" i="6" s="1"/>
  <c r="M433" i="6"/>
  <c r="L434" i="6"/>
  <c r="M434" i="6" s="1"/>
  <c r="L438" i="6"/>
  <c r="M438" i="6" s="1"/>
  <c r="L569" i="6"/>
  <c r="M569" i="6" s="1"/>
  <c r="L264" i="6"/>
  <c r="M264" i="6" s="1"/>
  <c r="L266" i="6"/>
  <c r="M266" i="6" s="1"/>
  <c r="L268" i="6"/>
  <c r="M268" i="6" s="1"/>
  <c r="L270" i="6"/>
  <c r="M270" i="6" s="1"/>
  <c r="L271" i="6"/>
  <c r="M271" i="6" s="1"/>
  <c r="L272" i="6"/>
  <c r="M272" i="6" s="1"/>
  <c r="L273" i="6"/>
  <c r="M273" i="6" s="1"/>
  <c r="L274" i="6"/>
  <c r="M274" i="6" s="1"/>
  <c r="L275" i="6"/>
  <c r="M275" i="6" s="1"/>
  <c r="L276" i="6"/>
  <c r="M276" i="6" s="1"/>
  <c r="L277" i="6"/>
  <c r="M277" i="6" s="1"/>
  <c r="L278" i="6"/>
  <c r="M278" i="6" s="1"/>
  <c r="L279" i="6"/>
  <c r="M279" i="6" s="1"/>
  <c r="L280" i="6"/>
  <c r="M280" i="6" s="1"/>
  <c r="L281" i="6"/>
  <c r="M281" i="6" s="1"/>
  <c r="L282" i="6"/>
  <c r="M282" i="6" s="1"/>
  <c r="L283" i="6"/>
  <c r="M283" i="6" s="1"/>
  <c r="L284" i="6"/>
  <c r="M284" i="6" s="1"/>
  <c r="L285" i="6"/>
  <c r="M285" i="6" s="1"/>
  <c r="L286" i="6"/>
  <c r="M286" i="6" s="1"/>
  <c r="L287" i="6"/>
  <c r="M287" i="6" s="1"/>
  <c r="L288" i="6"/>
  <c r="M288" i="6" s="1"/>
  <c r="L289" i="6"/>
  <c r="M289" i="6" s="1"/>
  <c r="L290" i="6"/>
  <c r="M290" i="6" s="1"/>
  <c r="L291" i="6"/>
  <c r="M291" i="6" s="1"/>
  <c r="L292" i="6"/>
  <c r="M292" i="6" s="1"/>
  <c r="L293" i="6"/>
  <c r="M293" i="6" s="1"/>
  <c r="L294" i="6"/>
  <c r="M294" i="6" s="1"/>
  <c r="L295" i="6"/>
  <c r="M295" i="6" s="1"/>
  <c r="L296" i="6"/>
  <c r="M296" i="6" s="1"/>
  <c r="L297" i="6"/>
  <c r="M297" i="6" s="1"/>
  <c r="L298" i="6"/>
  <c r="M298" i="6" s="1"/>
  <c r="L299" i="6"/>
  <c r="M299" i="6" s="1"/>
  <c r="L300" i="6"/>
  <c r="M300" i="6" s="1"/>
  <c r="L301" i="6"/>
  <c r="M301" i="6" s="1"/>
  <c r="L302" i="6"/>
  <c r="M302" i="6" s="1"/>
  <c r="L303" i="6"/>
  <c r="M303" i="6" s="1"/>
  <c r="L304" i="6"/>
  <c r="M304" i="6" s="1"/>
  <c r="L305" i="6"/>
  <c r="M305" i="6" s="1"/>
  <c r="L306" i="6"/>
  <c r="M306" i="6" s="1"/>
  <c r="L307" i="6"/>
  <c r="M307" i="6" s="1"/>
  <c r="L308" i="6"/>
  <c r="M308" i="6" s="1"/>
  <c r="L309" i="6"/>
  <c r="M309" i="6" s="1"/>
  <c r="L310" i="6"/>
  <c r="M310" i="6" s="1"/>
  <c r="M440" i="6"/>
  <c r="M480" i="6"/>
  <c r="M504" i="6"/>
  <c r="M498" i="6"/>
  <c r="M534" i="6"/>
  <c r="M542" i="6"/>
  <c r="L577" i="6"/>
  <c r="M577" i="6" s="1"/>
  <c r="L579" i="6"/>
  <c r="M579" i="6" s="1"/>
  <c r="L670" i="6"/>
  <c r="M670" i="6" s="1"/>
  <c r="M461" i="6"/>
  <c r="M483" i="6"/>
  <c r="M513" i="6"/>
  <c r="M523" i="6"/>
  <c r="L573" i="6"/>
  <c r="M573" i="6" s="1"/>
  <c r="L581" i="6"/>
  <c r="M581" i="6" s="1"/>
  <c r="M598" i="6"/>
  <c r="L658" i="6"/>
  <c r="M658" i="6" s="1"/>
  <c r="P668" i="6"/>
  <c r="M586" i="6"/>
  <c r="M594" i="6"/>
  <c r="M618" i="6"/>
  <c r="M630" i="6"/>
  <c r="M634" i="6"/>
  <c r="M644" i="6"/>
  <c r="O660" i="6"/>
  <c r="L662" i="6"/>
  <c r="M662" i="6" s="1"/>
  <c r="P667" i="6"/>
  <c r="L674" i="6"/>
  <c r="M674" i="6" s="1"/>
  <c r="L568" i="6"/>
  <c r="M568" i="6" s="1"/>
  <c r="L570" i="6"/>
  <c r="M570" i="6" s="1"/>
  <c r="L572" i="6"/>
  <c r="M572" i="6" s="1"/>
  <c r="L574" i="6"/>
  <c r="M574" i="6" s="1"/>
  <c r="L576" i="6"/>
  <c r="M576" i="6" s="1"/>
  <c r="L578" i="6"/>
  <c r="M578" i="6" s="1"/>
  <c r="L580" i="6"/>
  <c r="M580" i="6" s="1"/>
  <c r="L582" i="6"/>
  <c r="M582" i="6" s="1"/>
  <c r="M596" i="6"/>
  <c r="M608" i="6"/>
  <c r="S657" i="6"/>
  <c r="O657" i="6"/>
  <c r="L666" i="6"/>
  <c r="M666" i="6" s="1"/>
  <c r="S676" i="6"/>
  <c r="O685" i="6"/>
  <c r="L694" i="6"/>
  <c r="M694" i="6" s="1"/>
  <c r="P697" i="6"/>
  <c r="L682" i="6"/>
  <c r="M682" i="6" s="1"/>
  <c r="M583" i="6"/>
  <c r="M599" i="6"/>
  <c r="M623" i="6"/>
  <c r="M629" i="6"/>
  <c r="M649" i="6"/>
  <c r="M653" i="6"/>
  <c r="L686" i="6"/>
  <c r="M686" i="6" s="1"/>
  <c r="S693" i="6"/>
  <c r="O693" i="6"/>
  <c r="L698" i="6"/>
  <c r="M698" i="6" s="1"/>
  <c r="S696" i="6"/>
  <c r="O675" i="6" l="1"/>
  <c r="O684" i="6"/>
  <c r="S664" i="6"/>
  <c r="Q336" i="6"/>
  <c r="S700" i="6"/>
  <c r="P428" i="6"/>
  <c r="O380" i="6"/>
  <c r="P356" i="6"/>
  <c r="O356" i="6"/>
  <c r="Q400" i="6"/>
  <c r="S380" i="6"/>
  <c r="S336" i="6"/>
  <c r="P676" i="6"/>
  <c r="P664" i="6"/>
  <c r="P661" i="6"/>
  <c r="P656" i="6"/>
  <c r="S400" i="6"/>
  <c r="Q380" i="6"/>
  <c r="O320" i="6"/>
  <c r="S684" i="6"/>
  <c r="Q676" i="6"/>
  <c r="P684" i="6"/>
  <c r="P685" i="6"/>
  <c r="O664" i="6"/>
  <c r="Q661" i="6"/>
  <c r="O656" i="6"/>
  <c r="Q428" i="6"/>
  <c r="S320" i="6"/>
  <c r="Q388" i="6"/>
  <c r="O388" i="6"/>
  <c r="P388" i="6"/>
  <c r="Q316" i="6"/>
  <c r="O316" i="6"/>
  <c r="P316" i="6"/>
  <c r="O668" i="6"/>
  <c r="O681" i="6"/>
  <c r="Q416" i="6"/>
  <c r="P412" i="6"/>
  <c r="P696" i="6"/>
  <c r="O680" i="6"/>
  <c r="S668" i="6"/>
  <c r="S681" i="6"/>
  <c r="S416" i="6"/>
  <c r="O412" i="6"/>
  <c r="P680" i="6"/>
  <c r="O696" i="6"/>
  <c r="S680" i="6"/>
  <c r="Q470" i="6"/>
  <c r="O470" i="6"/>
  <c r="P665" i="6"/>
  <c r="O665" i="6"/>
  <c r="S692" i="6"/>
  <c r="O436" i="6"/>
  <c r="Q352" i="6"/>
  <c r="P352" i="6"/>
  <c r="P420" i="6"/>
  <c r="O420" i="6"/>
  <c r="O372" i="6"/>
  <c r="Q372" i="6"/>
  <c r="S372" i="6"/>
  <c r="S679" i="6"/>
  <c r="P679" i="6"/>
  <c r="O404" i="6"/>
  <c r="P404" i="6"/>
  <c r="Q404" i="6"/>
  <c r="S404" i="6"/>
  <c r="S324" i="6"/>
  <c r="P324" i="6"/>
  <c r="O324" i="6"/>
  <c r="Q324" i="6"/>
  <c r="O691" i="6"/>
  <c r="P691" i="6"/>
  <c r="S691" i="6"/>
  <c r="Q691" i="6"/>
  <c r="O540" i="6"/>
  <c r="Q540" i="6"/>
  <c r="P540" i="6"/>
  <c r="S540" i="6"/>
  <c r="S452" i="6"/>
  <c r="Q452" i="6"/>
  <c r="P452" i="6"/>
  <c r="S446" i="6"/>
  <c r="Q446" i="6"/>
  <c r="O446" i="6"/>
  <c r="P446" i="6"/>
  <c r="S687" i="6"/>
  <c r="Q687" i="6"/>
  <c r="P687" i="6"/>
  <c r="P663" i="6"/>
  <c r="O663" i="6"/>
  <c r="Q663" i="6"/>
  <c r="S663" i="6"/>
  <c r="O697" i="6"/>
  <c r="S470" i="6"/>
  <c r="P677" i="6"/>
  <c r="S677" i="6"/>
  <c r="S697" i="6"/>
  <c r="S685" i="6"/>
  <c r="O669" i="6"/>
  <c r="O667" i="6"/>
  <c r="O661" i="6"/>
  <c r="S665" i="6"/>
  <c r="P470" i="6"/>
  <c r="P681" i="6"/>
  <c r="Q432" i="6"/>
  <c r="P416" i="6"/>
  <c r="P396" i="6"/>
  <c r="S388" i="6"/>
  <c r="O368" i="6"/>
  <c r="Q677" i="6"/>
  <c r="Q667" i="6"/>
  <c r="P688" i="6"/>
  <c r="Q561" i="6"/>
  <c r="S348" i="6"/>
  <c r="Q502" i="6"/>
  <c r="S502" i="6"/>
  <c r="O502" i="6"/>
  <c r="P502" i="6"/>
  <c r="S695" i="6"/>
  <c r="P695" i="6"/>
  <c r="O563" i="6"/>
  <c r="Q563" i="6"/>
  <c r="S563" i="6"/>
  <c r="P563" i="6"/>
  <c r="O547" i="6"/>
  <c r="P547" i="6"/>
  <c r="S547" i="6"/>
  <c r="Q547" i="6"/>
  <c r="P384" i="6"/>
  <c r="S384" i="6"/>
  <c r="O384" i="6"/>
  <c r="Q384" i="6"/>
  <c r="S364" i="6"/>
  <c r="P364" i="6"/>
  <c r="Q364" i="6"/>
  <c r="O364" i="6"/>
  <c r="P500" i="6"/>
  <c r="Q500" i="6"/>
  <c r="Q699" i="6"/>
  <c r="O699" i="6"/>
  <c r="P675" i="6"/>
  <c r="O672" i="6"/>
  <c r="O689" i="6"/>
  <c r="O687" i="6"/>
  <c r="S561" i="6"/>
  <c r="P700" i="6"/>
  <c r="P692" i="6"/>
  <c r="S656" i="6"/>
  <c r="O452" i="6"/>
  <c r="O606" i="6"/>
  <c r="O679" i="6"/>
  <c r="Q436" i="6"/>
  <c r="O428" i="6"/>
  <c r="Q420" i="6"/>
  <c r="P400" i="6"/>
  <c r="P372" i="6"/>
  <c r="Q356" i="6"/>
  <c r="S352" i="6"/>
  <c r="P336" i="6"/>
  <c r="Q320" i="6"/>
  <c r="S316" i="6"/>
  <c r="S675" i="6"/>
  <c r="S660" i="6"/>
  <c r="Q700" i="6"/>
  <c r="Q692" i="6"/>
  <c r="O516" i="6"/>
  <c r="Q679" i="6"/>
  <c r="S436" i="6"/>
  <c r="S420" i="6"/>
  <c r="S356" i="6"/>
  <c r="O352" i="6"/>
  <c r="P660" i="6"/>
  <c r="P561" i="6"/>
  <c r="S340" i="6"/>
  <c r="O575" i="6"/>
  <c r="S575" i="6"/>
  <c r="P575" i="6"/>
  <c r="Q575" i="6"/>
  <c r="O549" i="6"/>
  <c r="S549" i="6"/>
  <c r="Q604" i="6"/>
  <c r="S604" i="6"/>
  <c r="S265" i="6"/>
  <c r="P265" i="6"/>
  <c r="Q265" i="6"/>
  <c r="O265" i="6"/>
  <c r="P484" i="6"/>
  <c r="Q484" i="6"/>
  <c r="S484" i="6"/>
  <c r="O484" i="6"/>
  <c r="Q408" i="6"/>
  <c r="P408" i="6"/>
  <c r="S332" i="6"/>
  <c r="Q332" i="6"/>
  <c r="O332" i="6"/>
  <c r="P332" i="6"/>
  <c r="P557" i="6"/>
  <c r="S557" i="6"/>
  <c r="O557" i="6"/>
  <c r="Q557" i="6"/>
  <c r="O590" i="6"/>
  <c r="S590" i="6"/>
  <c r="Q590" i="6"/>
  <c r="P590" i="6"/>
  <c r="S659" i="6"/>
  <c r="O659" i="6"/>
  <c r="P659" i="6"/>
  <c r="Q659" i="6"/>
  <c r="Q360" i="6"/>
  <c r="P360" i="6"/>
  <c r="Q522" i="6"/>
  <c r="S522" i="6"/>
  <c r="S672" i="6"/>
  <c r="Q695" i="6"/>
  <c r="O688" i="6"/>
  <c r="O500" i="6"/>
  <c r="O494" i="6"/>
  <c r="P424" i="6"/>
  <c r="Q340" i="6"/>
  <c r="Q655" i="6"/>
  <c r="O695" i="6"/>
  <c r="Q673" i="6"/>
  <c r="P551" i="6"/>
  <c r="S688" i="6"/>
  <c r="S500" i="6"/>
  <c r="O462" i="6"/>
  <c r="P340" i="6"/>
  <c r="P672" i="6"/>
  <c r="P671" i="6"/>
  <c r="S592" i="6"/>
  <c r="P344" i="6"/>
  <c r="O454" i="6"/>
  <c r="S454" i="6"/>
  <c r="Q454" i="6"/>
  <c r="P454" i="6"/>
  <c r="O559" i="6"/>
  <c r="S559" i="6"/>
  <c r="Q559" i="6"/>
  <c r="P559" i="6"/>
  <c r="O555" i="6"/>
  <c r="P555" i="6"/>
  <c r="S555" i="6"/>
  <c r="Q555" i="6"/>
  <c r="O567" i="6"/>
  <c r="Q567" i="6"/>
  <c r="P567" i="6"/>
  <c r="S567" i="6"/>
  <c r="Q468" i="6"/>
  <c r="P468" i="6"/>
  <c r="S468" i="6"/>
  <c r="O468" i="6"/>
  <c r="S683" i="6"/>
  <c r="P683" i="6"/>
  <c r="O683" i="6"/>
  <c r="Q683" i="6"/>
  <c r="Q538" i="6"/>
  <c r="S538" i="6"/>
  <c r="P538" i="6"/>
  <c r="O538" i="6"/>
  <c r="O565" i="6"/>
  <c r="S565" i="6"/>
  <c r="Q565" i="6"/>
  <c r="P565" i="6"/>
  <c r="O553" i="6"/>
  <c r="Q553" i="6"/>
  <c r="P553" i="6"/>
  <c r="S553" i="6"/>
  <c r="O543" i="6"/>
  <c r="P543" i="6"/>
  <c r="Q543" i="6"/>
  <c r="S543" i="6"/>
  <c r="O492" i="6"/>
  <c r="S492" i="6"/>
  <c r="Q492" i="6"/>
  <c r="P492" i="6"/>
  <c r="O478" i="6"/>
  <c r="S478" i="6"/>
  <c r="Q478" i="6"/>
  <c r="P478" i="6"/>
  <c r="O545" i="6"/>
  <c r="Q545" i="6"/>
  <c r="P545" i="6"/>
  <c r="S545" i="6"/>
  <c r="Q328" i="6"/>
  <c r="S328" i="6"/>
  <c r="O328" i="6"/>
  <c r="P328" i="6"/>
  <c r="O486" i="6"/>
  <c r="Q486" i="6"/>
  <c r="S486" i="6"/>
  <c r="P486" i="6"/>
  <c r="Q376" i="6"/>
  <c r="P376" i="6"/>
  <c r="S376" i="6"/>
  <c r="O376" i="6"/>
  <c r="Q701" i="6"/>
  <c r="P701" i="6"/>
  <c r="S701" i="6"/>
  <c r="O701" i="6"/>
  <c r="O460" i="6"/>
  <c r="Q460" i="6"/>
  <c r="P460" i="6"/>
  <c r="S460" i="6"/>
  <c r="O510" i="6"/>
  <c r="S510" i="6"/>
  <c r="Q510" i="6"/>
  <c r="P510" i="6"/>
  <c r="Q530" i="6"/>
  <c r="P530" i="6"/>
  <c r="S530" i="6"/>
  <c r="O530" i="6"/>
  <c r="Q392" i="6"/>
  <c r="S392" i="6"/>
  <c r="P392" i="6"/>
  <c r="O392" i="6"/>
  <c r="Q312" i="6"/>
  <c r="S312" i="6"/>
  <c r="O312" i="6"/>
  <c r="P312" i="6"/>
  <c r="S699" i="6"/>
  <c r="Q671" i="6"/>
  <c r="O655" i="6"/>
  <c r="O673" i="6"/>
  <c r="O604" i="6"/>
  <c r="P592" i="6"/>
  <c r="Q551" i="6"/>
  <c r="O522" i="6"/>
  <c r="P549" i="6"/>
  <c r="P516" i="6"/>
  <c r="P606" i="6"/>
  <c r="O267" i="6"/>
  <c r="S494" i="6"/>
  <c r="S462" i="6"/>
  <c r="O424" i="6"/>
  <c r="O408" i="6"/>
  <c r="O360" i="6"/>
  <c r="Q348" i="6"/>
  <c r="O344" i="6"/>
  <c r="P699" i="6"/>
  <c r="O671" i="6"/>
  <c r="S655" i="6"/>
  <c r="S673" i="6"/>
  <c r="P604" i="6"/>
  <c r="Q592" i="6"/>
  <c r="P522" i="6"/>
  <c r="Q549" i="6"/>
  <c r="Q516" i="6"/>
  <c r="Q606" i="6"/>
  <c r="Q267" i="6"/>
  <c r="P494" i="6"/>
  <c r="P462" i="6"/>
  <c r="S424" i="6"/>
  <c r="S408" i="6"/>
  <c r="S360" i="6"/>
  <c r="P348" i="6"/>
  <c r="S344" i="6"/>
  <c r="Q693" i="6"/>
  <c r="P693" i="6"/>
  <c r="Q657" i="6"/>
  <c r="P657" i="6"/>
  <c r="S551" i="6"/>
  <c r="P267" i="6"/>
  <c r="P689" i="6"/>
  <c r="Q689" i="6"/>
  <c r="S698" i="6"/>
  <c r="O698" i="6"/>
  <c r="Q698" i="6"/>
  <c r="P698" i="6"/>
  <c r="Q297" i="6"/>
  <c r="P297" i="6"/>
  <c r="S297" i="6"/>
  <c r="O297" i="6"/>
  <c r="Q281" i="6"/>
  <c r="P281" i="6"/>
  <c r="S281" i="6"/>
  <c r="O281" i="6"/>
  <c r="S418" i="6"/>
  <c r="O418" i="6"/>
  <c r="Q418" i="6"/>
  <c r="P418" i="6"/>
  <c r="S398" i="6"/>
  <c r="O398" i="6"/>
  <c r="Q398" i="6"/>
  <c r="P398" i="6"/>
  <c r="S366" i="6"/>
  <c r="O366" i="6"/>
  <c r="Q366" i="6"/>
  <c r="P366" i="6"/>
  <c r="S322" i="6"/>
  <c r="O322" i="6"/>
  <c r="Q322" i="6"/>
  <c r="P322" i="6"/>
  <c r="Q308" i="6"/>
  <c r="P308" i="6"/>
  <c r="S308" i="6"/>
  <c r="O308" i="6"/>
  <c r="Q292" i="6"/>
  <c r="P292" i="6"/>
  <c r="S292" i="6"/>
  <c r="O292" i="6"/>
  <c r="Q272" i="6"/>
  <c r="P272" i="6"/>
  <c r="S272" i="6"/>
  <c r="O272" i="6"/>
  <c r="Q261" i="6"/>
  <c r="P261" i="6"/>
  <c r="O261" i="6"/>
  <c r="S261" i="6"/>
  <c r="Q253" i="6"/>
  <c r="P253" i="6"/>
  <c r="O253" i="6"/>
  <c r="S253" i="6"/>
  <c r="Q245" i="6"/>
  <c r="P245" i="6"/>
  <c r="O245" i="6"/>
  <c r="S245" i="6"/>
  <c r="Q237" i="6"/>
  <c r="P237" i="6"/>
  <c r="O237" i="6"/>
  <c r="S237" i="6"/>
  <c r="Q229" i="6"/>
  <c r="P229" i="6"/>
  <c r="O229" i="6"/>
  <c r="S229" i="6"/>
  <c r="Q221" i="6"/>
  <c r="P221" i="6"/>
  <c r="O221" i="6"/>
  <c r="S221" i="6"/>
  <c r="Q213" i="6"/>
  <c r="P213" i="6"/>
  <c r="O213" i="6"/>
  <c r="S213" i="6"/>
  <c r="Q205" i="6"/>
  <c r="P205" i="6"/>
  <c r="O205" i="6"/>
  <c r="S205" i="6"/>
  <c r="Q197" i="6"/>
  <c r="P197" i="6"/>
  <c r="O197" i="6"/>
  <c r="S197" i="6"/>
  <c r="Q189" i="6"/>
  <c r="P189" i="6"/>
  <c r="O189" i="6"/>
  <c r="S189" i="6"/>
  <c r="Q181" i="6"/>
  <c r="P181" i="6"/>
  <c r="O181" i="6"/>
  <c r="S181" i="6"/>
  <c r="Q177" i="6"/>
  <c r="P177" i="6"/>
  <c r="O177" i="6"/>
  <c r="S177" i="6"/>
  <c r="Q169" i="6"/>
  <c r="P169" i="6"/>
  <c r="O169" i="6"/>
  <c r="S169" i="6"/>
  <c r="Q161" i="6"/>
  <c r="P161" i="6"/>
  <c r="O161" i="6"/>
  <c r="S161" i="6"/>
  <c r="Q153" i="6"/>
  <c r="P153" i="6"/>
  <c r="O153" i="6"/>
  <c r="S153" i="6"/>
  <c r="Q145" i="6"/>
  <c r="P145" i="6"/>
  <c r="O145" i="6"/>
  <c r="S145" i="6"/>
  <c r="Q137" i="6"/>
  <c r="P137" i="6"/>
  <c r="O137" i="6"/>
  <c r="S137" i="6"/>
  <c r="Q129" i="6"/>
  <c r="P129" i="6"/>
  <c r="O129" i="6"/>
  <c r="S129" i="6"/>
  <c r="Q121" i="6"/>
  <c r="P121" i="6"/>
  <c r="O121" i="6"/>
  <c r="S121" i="6"/>
  <c r="Q113" i="6"/>
  <c r="P113" i="6"/>
  <c r="O113" i="6"/>
  <c r="S113" i="6"/>
  <c r="Q105" i="6"/>
  <c r="P105" i="6"/>
  <c r="O105" i="6"/>
  <c r="S105" i="6"/>
  <c r="Q97" i="6"/>
  <c r="P97" i="6"/>
  <c r="O97" i="6"/>
  <c r="S97" i="6"/>
  <c r="Q89" i="6"/>
  <c r="P89" i="6"/>
  <c r="O89" i="6"/>
  <c r="S89" i="6"/>
  <c r="Q81" i="6"/>
  <c r="P81" i="6"/>
  <c r="O81" i="6"/>
  <c r="S81" i="6"/>
  <c r="Q73" i="6"/>
  <c r="P73" i="6"/>
  <c r="O73" i="6"/>
  <c r="S73" i="6"/>
  <c r="Q65" i="6"/>
  <c r="P65" i="6"/>
  <c r="O65" i="6"/>
  <c r="S65" i="6"/>
  <c r="Q57" i="6"/>
  <c r="P57" i="6"/>
  <c r="O57" i="6"/>
  <c r="S57" i="6"/>
  <c r="Q45" i="6"/>
  <c r="P45" i="6"/>
  <c r="O45" i="6"/>
  <c r="S45" i="6"/>
  <c r="P579" i="6"/>
  <c r="Q579" i="6"/>
  <c r="O579" i="6"/>
  <c r="S579" i="6"/>
  <c r="Q307" i="6"/>
  <c r="P307" i="6"/>
  <c r="S307" i="6"/>
  <c r="O307" i="6"/>
  <c r="Q299" i="6"/>
  <c r="P299" i="6"/>
  <c r="S299" i="6"/>
  <c r="O299" i="6"/>
  <c r="Q291" i="6"/>
  <c r="P291" i="6"/>
  <c r="S291" i="6"/>
  <c r="O291" i="6"/>
  <c r="Q283" i="6"/>
  <c r="P283" i="6"/>
  <c r="S283" i="6"/>
  <c r="O283" i="6"/>
  <c r="Q275" i="6"/>
  <c r="P275" i="6"/>
  <c r="S275" i="6"/>
  <c r="O275" i="6"/>
  <c r="P266" i="6"/>
  <c r="S266" i="6"/>
  <c r="Q266" i="6"/>
  <c r="O266" i="6"/>
  <c r="S414" i="6"/>
  <c r="O414" i="6"/>
  <c r="Q414" i="6"/>
  <c r="P414" i="6"/>
  <c r="S382" i="6"/>
  <c r="O382" i="6"/>
  <c r="Q382" i="6"/>
  <c r="P382" i="6"/>
  <c r="S350" i="6"/>
  <c r="O350" i="6"/>
  <c r="Q350" i="6"/>
  <c r="P350" i="6"/>
  <c r="S318" i="6"/>
  <c r="O318" i="6"/>
  <c r="Q318" i="6"/>
  <c r="P318" i="6"/>
  <c r="Q256" i="6"/>
  <c r="P256" i="6"/>
  <c r="O256" i="6"/>
  <c r="S256" i="6"/>
  <c r="Q248" i="6"/>
  <c r="P248" i="6"/>
  <c r="O248" i="6"/>
  <c r="S248" i="6"/>
  <c r="Q240" i="6"/>
  <c r="P240" i="6"/>
  <c r="O240" i="6"/>
  <c r="S240" i="6"/>
  <c r="Q236" i="6"/>
  <c r="P236" i="6"/>
  <c r="O236" i="6"/>
  <c r="S236" i="6"/>
  <c r="Q232" i="6"/>
  <c r="P232" i="6"/>
  <c r="O232" i="6"/>
  <c r="S232" i="6"/>
  <c r="Q228" i="6"/>
  <c r="P228" i="6"/>
  <c r="O228" i="6"/>
  <c r="S228" i="6"/>
  <c r="Q220" i="6"/>
  <c r="P220" i="6"/>
  <c r="O220" i="6"/>
  <c r="S220" i="6"/>
  <c r="Q216" i="6"/>
  <c r="P216" i="6"/>
  <c r="O216" i="6"/>
  <c r="S216" i="6"/>
  <c r="Q212" i="6"/>
  <c r="P212" i="6"/>
  <c r="O212" i="6"/>
  <c r="S212" i="6"/>
  <c r="Q208" i="6"/>
  <c r="P208" i="6"/>
  <c r="O208" i="6"/>
  <c r="S208" i="6"/>
  <c r="Q204" i="6"/>
  <c r="P204" i="6"/>
  <c r="O204" i="6"/>
  <c r="S204" i="6"/>
  <c r="Q200" i="6"/>
  <c r="P200" i="6"/>
  <c r="O200" i="6"/>
  <c r="S200" i="6"/>
  <c r="Q196" i="6"/>
  <c r="P196" i="6"/>
  <c r="O196" i="6"/>
  <c r="S196" i="6"/>
  <c r="Q192" i="6"/>
  <c r="P192" i="6"/>
  <c r="O192" i="6"/>
  <c r="S192" i="6"/>
  <c r="Q188" i="6"/>
  <c r="P188" i="6"/>
  <c r="O188" i="6"/>
  <c r="S188" i="6"/>
  <c r="Q184" i="6"/>
  <c r="P184" i="6"/>
  <c r="O184" i="6"/>
  <c r="S184" i="6"/>
  <c r="Q180" i="6"/>
  <c r="P180" i="6"/>
  <c r="O180" i="6"/>
  <c r="S180" i="6"/>
  <c r="Q176" i="6"/>
  <c r="P176" i="6"/>
  <c r="O176" i="6"/>
  <c r="S176" i="6"/>
  <c r="Q172" i="6"/>
  <c r="P172" i="6"/>
  <c r="O172" i="6"/>
  <c r="S172" i="6"/>
  <c r="Q168" i="6"/>
  <c r="P168" i="6"/>
  <c r="O168" i="6"/>
  <c r="S168" i="6"/>
  <c r="Q164" i="6"/>
  <c r="P164" i="6"/>
  <c r="O164" i="6"/>
  <c r="S164" i="6"/>
  <c r="Q160" i="6"/>
  <c r="P160" i="6"/>
  <c r="O160" i="6"/>
  <c r="S160" i="6"/>
  <c r="Q156" i="6"/>
  <c r="P156" i="6"/>
  <c r="O156" i="6"/>
  <c r="S156" i="6"/>
  <c r="Q152" i="6"/>
  <c r="P152" i="6"/>
  <c r="O152" i="6"/>
  <c r="S152" i="6"/>
  <c r="Q148" i="6"/>
  <c r="P148" i="6"/>
  <c r="O148" i="6"/>
  <c r="S148" i="6"/>
  <c r="Q144" i="6"/>
  <c r="P144" i="6"/>
  <c r="O144" i="6"/>
  <c r="S144" i="6"/>
  <c r="Q140" i="6"/>
  <c r="P140" i="6"/>
  <c r="O140" i="6"/>
  <c r="S140" i="6"/>
  <c r="Q136" i="6"/>
  <c r="P136" i="6"/>
  <c r="O136" i="6"/>
  <c r="S136" i="6"/>
  <c r="Q132" i="6"/>
  <c r="P132" i="6"/>
  <c r="O132" i="6"/>
  <c r="S132" i="6"/>
  <c r="Q128" i="6"/>
  <c r="P128" i="6"/>
  <c r="O128" i="6"/>
  <c r="S128" i="6"/>
  <c r="Q124" i="6"/>
  <c r="P124" i="6"/>
  <c r="O124" i="6"/>
  <c r="S124" i="6"/>
  <c r="Q120" i="6"/>
  <c r="P120" i="6"/>
  <c r="O120" i="6"/>
  <c r="S120" i="6"/>
  <c r="Q116" i="6"/>
  <c r="P116" i="6"/>
  <c r="O116" i="6"/>
  <c r="S116" i="6"/>
  <c r="Q112" i="6"/>
  <c r="P112" i="6"/>
  <c r="O112" i="6"/>
  <c r="S112" i="6"/>
  <c r="Q108" i="6"/>
  <c r="P108" i="6"/>
  <c r="O108" i="6"/>
  <c r="S108" i="6"/>
  <c r="Q104" i="6"/>
  <c r="P104" i="6"/>
  <c r="O104" i="6"/>
  <c r="S104" i="6"/>
  <c r="Q100" i="6"/>
  <c r="P100" i="6"/>
  <c r="O100" i="6"/>
  <c r="S100" i="6"/>
  <c r="Q96" i="6"/>
  <c r="P96" i="6"/>
  <c r="O96" i="6"/>
  <c r="S96" i="6"/>
  <c r="Q92" i="6"/>
  <c r="P92" i="6"/>
  <c r="O92" i="6"/>
  <c r="S92" i="6"/>
  <c r="Q88" i="6"/>
  <c r="P88" i="6"/>
  <c r="O88" i="6"/>
  <c r="S88" i="6"/>
  <c r="Q84" i="6"/>
  <c r="P84" i="6"/>
  <c r="O84" i="6"/>
  <c r="S84" i="6"/>
  <c r="Q80" i="6"/>
  <c r="P80" i="6"/>
  <c r="O80" i="6"/>
  <c r="S80" i="6"/>
  <c r="Q76" i="6"/>
  <c r="P76" i="6"/>
  <c r="O76" i="6"/>
  <c r="S76" i="6"/>
  <c r="Q72" i="6"/>
  <c r="P72" i="6"/>
  <c r="O72" i="6"/>
  <c r="S72" i="6"/>
  <c r="Q68" i="6"/>
  <c r="P68" i="6"/>
  <c r="O68" i="6"/>
  <c r="S68" i="6"/>
  <c r="Q64" i="6"/>
  <c r="P64" i="6"/>
  <c r="O64" i="6"/>
  <c r="S64" i="6"/>
  <c r="Q60" i="6"/>
  <c r="P60" i="6"/>
  <c r="O60" i="6"/>
  <c r="S60" i="6"/>
  <c r="Q56" i="6"/>
  <c r="P56" i="6"/>
  <c r="O56" i="6"/>
  <c r="S56" i="6"/>
  <c r="Q52" i="6"/>
  <c r="P52" i="6"/>
  <c r="O52" i="6"/>
  <c r="S52" i="6"/>
  <c r="Q48" i="6"/>
  <c r="P48" i="6"/>
  <c r="O48" i="6"/>
  <c r="S48" i="6"/>
  <c r="Q44" i="6"/>
  <c r="P44" i="6"/>
  <c r="O44" i="6"/>
  <c r="S44" i="6"/>
  <c r="S690" i="6"/>
  <c r="O690" i="6"/>
  <c r="Q690" i="6"/>
  <c r="P690" i="6"/>
  <c r="Q301" i="6"/>
  <c r="P301" i="6"/>
  <c r="S301" i="6"/>
  <c r="O301" i="6"/>
  <c r="Q285" i="6"/>
  <c r="P285" i="6"/>
  <c r="S285" i="6"/>
  <c r="O285" i="6"/>
  <c r="P569" i="6"/>
  <c r="Q569" i="6"/>
  <c r="O569" i="6"/>
  <c r="S569" i="6"/>
  <c r="S430" i="6"/>
  <c r="O430" i="6"/>
  <c r="Q430" i="6"/>
  <c r="P430" i="6"/>
  <c r="S386" i="6"/>
  <c r="O386" i="6"/>
  <c r="Q386" i="6"/>
  <c r="P386" i="6"/>
  <c r="S354" i="6"/>
  <c r="O354" i="6"/>
  <c r="Q354" i="6"/>
  <c r="P354" i="6"/>
  <c r="S334" i="6"/>
  <c r="O334" i="6"/>
  <c r="Q334" i="6"/>
  <c r="P334" i="6"/>
  <c r="Q269" i="6"/>
  <c r="P269" i="6"/>
  <c r="S269" i="6"/>
  <c r="O269" i="6"/>
  <c r="Q304" i="6"/>
  <c r="P304" i="6"/>
  <c r="S304" i="6"/>
  <c r="O304" i="6"/>
  <c r="Q288" i="6"/>
  <c r="P288" i="6"/>
  <c r="S288" i="6"/>
  <c r="O288" i="6"/>
  <c r="Q276" i="6"/>
  <c r="P276" i="6"/>
  <c r="S276" i="6"/>
  <c r="O276" i="6"/>
  <c r="Q257" i="6"/>
  <c r="P257" i="6"/>
  <c r="O257" i="6"/>
  <c r="S257" i="6"/>
  <c r="Q249" i="6"/>
  <c r="P249" i="6"/>
  <c r="O249" i="6"/>
  <c r="S249" i="6"/>
  <c r="Q241" i="6"/>
  <c r="P241" i="6"/>
  <c r="O241" i="6"/>
  <c r="S241" i="6"/>
  <c r="Q233" i="6"/>
  <c r="P233" i="6"/>
  <c r="O233" i="6"/>
  <c r="S233" i="6"/>
  <c r="Q225" i="6"/>
  <c r="P225" i="6"/>
  <c r="O225" i="6"/>
  <c r="S225" i="6"/>
  <c r="Q217" i="6"/>
  <c r="P217" i="6"/>
  <c r="O217" i="6"/>
  <c r="S217" i="6"/>
  <c r="Q209" i="6"/>
  <c r="P209" i="6"/>
  <c r="O209" i="6"/>
  <c r="S209" i="6"/>
  <c r="Q201" i="6"/>
  <c r="P201" i="6"/>
  <c r="O201" i="6"/>
  <c r="S201" i="6"/>
  <c r="Q193" i="6"/>
  <c r="P193" i="6"/>
  <c r="O193" i="6"/>
  <c r="S193" i="6"/>
  <c r="Q185" i="6"/>
  <c r="P185" i="6"/>
  <c r="O185" i="6"/>
  <c r="S185" i="6"/>
  <c r="Q173" i="6"/>
  <c r="P173" i="6"/>
  <c r="O173" i="6"/>
  <c r="S173" i="6"/>
  <c r="Q165" i="6"/>
  <c r="P165" i="6"/>
  <c r="O165" i="6"/>
  <c r="S165" i="6"/>
  <c r="Q157" i="6"/>
  <c r="P157" i="6"/>
  <c r="O157" i="6"/>
  <c r="S157" i="6"/>
  <c r="Q149" i="6"/>
  <c r="P149" i="6"/>
  <c r="O149" i="6"/>
  <c r="S149" i="6"/>
  <c r="Q141" i="6"/>
  <c r="P141" i="6"/>
  <c r="O141" i="6"/>
  <c r="S141" i="6"/>
  <c r="Q133" i="6"/>
  <c r="P133" i="6"/>
  <c r="O133" i="6"/>
  <c r="S133" i="6"/>
  <c r="Q125" i="6"/>
  <c r="P125" i="6"/>
  <c r="O125" i="6"/>
  <c r="S125" i="6"/>
  <c r="Q117" i="6"/>
  <c r="P117" i="6"/>
  <c r="O117" i="6"/>
  <c r="S117" i="6"/>
  <c r="Q109" i="6"/>
  <c r="P109" i="6"/>
  <c r="O109" i="6"/>
  <c r="S109" i="6"/>
  <c r="Q101" i="6"/>
  <c r="P101" i="6"/>
  <c r="O101" i="6"/>
  <c r="S101" i="6"/>
  <c r="Q93" i="6"/>
  <c r="P93" i="6"/>
  <c r="O93" i="6"/>
  <c r="S93" i="6"/>
  <c r="Q85" i="6"/>
  <c r="P85" i="6"/>
  <c r="O85" i="6"/>
  <c r="S85" i="6"/>
  <c r="Q77" i="6"/>
  <c r="P77" i="6"/>
  <c r="O77" i="6"/>
  <c r="S77" i="6"/>
  <c r="Q69" i="6"/>
  <c r="P69" i="6"/>
  <c r="O69" i="6"/>
  <c r="S69" i="6"/>
  <c r="Q61" i="6"/>
  <c r="P61" i="6"/>
  <c r="O61" i="6"/>
  <c r="S61" i="6"/>
  <c r="Q53" i="6"/>
  <c r="P53" i="6"/>
  <c r="O53" i="6"/>
  <c r="S53" i="6"/>
  <c r="Q49" i="6"/>
  <c r="P49" i="6"/>
  <c r="O49" i="6"/>
  <c r="S49" i="6"/>
  <c r="S435" i="6"/>
  <c r="O435" i="6"/>
  <c r="Q435" i="6"/>
  <c r="P435" i="6"/>
  <c r="S670" i="6"/>
  <c r="O670" i="6"/>
  <c r="Q670" i="6"/>
  <c r="P670" i="6"/>
  <c r="Q303" i="6"/>
  <c r="P303" i="6"/>
  <c r="S303" i="6"/>
  <c r="O303" i="6"/>
  <c r="Q295" i="6"/>
  <c r="P295" i="6"/>
  <c r="S295" i="6"/>
  <c r="O295" i="6"/>
  <c r="Q287" i="6"/>
  <c r="P287" i="6"/>
  <c r="S287" i="6"/>
  <c r="O287" i="6"/>
  <c r="Q279" i="6"/>
  <c r="P279" i="6"/>
  <c r="S279" i="6"/>
  <c r="O279" i="6"/>
  <c r="Q271" i="6"/>
  <c r="P271" i="6"/>
  <c r="S271" i="6"/>
  <c r="O271" i="6"/>
  <c r="S434" i="6"/>
  <c r="O434" i="6"/>
  <c r="Q434" i="6"/>
  <c r="P434" i="6"/>
  <c r="S402" i="6"/>
  <c r="O402" i="6"/>
  <c r="Q402" i="6"/>
  <c r="P402" i="6"/>
  <c r="S370" i="6"/>
  <c r="O370" i="6"/>
  <c r="Q370" i="6"/>
  <c r="P370" i="6"/>
  <c r="S338" i="6"/>
  <c r="O338" i="6"/>
  <c r="Q338" i="6"/>
  <c r="P338" i="6"/>
  <c r="Q260" i="6"/>
  <c r="P260" i="6"/>
  <c r="O260" i="6"/>
  <c r="S260" i="6"/>
  <c r="Q252" i="6"/>
  <c r="P252" i="6"/>
  <c r="O252" i="6"/>
  <c r="S252" i="6"/>
  <c r="Q244" i="6"/>
  <c r="P244" i="6"/>
  <c r="O244" i="6"/>
  <c r="S244" i="6"/>
  <c r="Q224" i="6"/>
  <c r="P224" i="6"/>
  <c r="O224" i="6"/>
  <c r="S224" i="6"/>
  <c r="S682" i="6"/>
  <c r="O682" i="6"/>
  <c r="Q682" i="6"/>
  <c r="P682" i="6"/>
  <c r="S310" i="6"/>
  <c r="O310" i="6"/>
  <c r="Q310" i="6"/>
  <c r="P310" i="6"/>
  <c r="Q306" i="6"/>
  <c r="P306" i="6"/>
  <c r="S306" i="6"/>
  <c r="O306" i="6"/>
  <c r="Q302" i="6"/>
  <c r="P302" i="6"/>
  <c r="S302" i="6"/>
  <c r="O302" i="6"/>
  <c r="Q294" i="6"/>
  <c r="P294" i="6"/>
  <c r="S294" i="6"/>
  <c r="O294" i="6"/>
  <c r="Q290" i="6"/>
  <c r="P290" i="6"/>
  <c r="S290" i="6"/>
  <c r="O290" i="6"/>
  <c r="Q286" i="6"/>
  <c r="P286" i="6"/>
  <c r="S286" i="6"/>
  <c r="O286" i="6"/>
  <c r="Q278" i="6"/>
  <c r="P278" i="6"/>
  <c r="S278" i="6"/>
  <c r="O278" i="6"/>
  <c r="Q274" i="6"/>
  <c r="P274" i="6"/>
  <c r="S274" i="6"/>
  <c r="O274" i="6"/>
  <c r="Q270" i="6"/>
  <c r="P270" i="6"/>
  <c r="S270" i="6"/>
  <c r="O270" i="6"/>
  <c r="P264" i="6"/>
  <c r="S264" i="6"/>
  <c r="Q264" i="6"/>
  <c r="O264" i="6"/>
  <c r="Q263" i="6"/>
  <c r="P263" i="6"/>
  <c r="O263" i="6"/>
  <c r="S263" i="6"/>
  <c r="Q259" i="6"/>
  <c r="P259" i="6"/>
  <c r="O259" i="6"/>
  <c r="S259" i="6"/>
  <c r="Q255" i="6"/>
  <c r="P255" i="6"/>
  <c r="O255" i="6"/>
  <c r="S255" i="6"/>
  <c r="Q251" i="6"/>
  <c r="P251" i="6"/>
  <c r="O251" i="6"/>
  <c r="S251" i="6"/>
  <c r="Q247" i="6"/>
  <c r="P247" i="6"/>
  <c r="O247" i="6"/>
  <c r="S247" i="6"/>
  <c r="Q243" i="6"/>
  <c r="P243" i="6"/>
  <c r="O243" i="6"/>
  <c r="S243" i="6"/>
  <c r="Q239" i="6"/>
  <c r="P239" i="6"/>
  <c r="O239" i="6"/>
  <c r="S239" i="6"/>
  <c r="Q235" i="6"/>
  <c r="P235" i="6"/>
  <c r="O235" i="6"/>
  <c r="S235" i="6"/>
  <c r="Q231" i="6"/>
  <c r="P231" i="6"/>
  <c r="O231" i="6"/>
  <c r="S231" i="6"/>
  <c r="Q227" i="6"/>
  <c r="P227" i="6"/>
  <c r="O227" i="6"/>
  <c r="S227" i="6"/>
  <c r="Q223" i="6"/>
  <c r="P223" i="6"/>
  <c r="O223" i="6"/>
  <c r="S223" i="6"/>
  <c r="Q219" i="6"/>
  <c r="P219" i="6"/>
  <c r="O219" i="6"/>
  <c r="S219" i="6"/>
  <c r="Q215" i="6"/>
  <c r="P215" i="6"/>
  <c r="O215" i="6"/>
  <c r="S215" i="6"/>
  <c r="Q211" i="6"/>
  <c r="P211" i="6"/>
  <c r="O211" i="6"/>
  <c r="S211" i="6"/>
  <c r="Q207" i="6"/>
  <c r="P207" i="6"/>
  <c r="O207" i="6"/>
  <c r="S207" i="6"/>
  <c r="Q203" i="6"/>
  <c r="P203" i="6"/>
  <c r="O203" i="6"/>
  <c r="S203" i="6"/>
  <c r="Q199" i="6"/>
  <c r="P199" i="6"/>
  <c r="O199" i="6"/>
  <c r="S199" i="6"/>
  <c r="Q195" i="6"/>
  <c r="P195" i="6"/>
  <c r="O195" i="6"/>
  <c r="S195" i="6"/>
  <c r="Q191" i="6"/>
  <c r="P191" i="6"/>
  <c r="O191" i="6"/>
  <c r="S191" i="6"/>
  <c r="Q187" i="6"/>
  <c r="P187" i="6"/>
  <c r="O187" i="6"/>
  <c r="S187" i="6"/>
  <c r="Q183" i="6"/>
  <c r="P183" i="6"/>
  <c r="O183" i="6"/>
  <c r="S183" i="6"/>
  <c r="Q179" i="6"/>
  <c r="P179" i="6"/>
  <c r="O179" i="6"/>
  <c r="S179" i="6"/>
  <c r="Q175" i="6"/>
  <c r="P175" i="6"/>
  <c r="O175" i="6"/>
  <c r="S175" i="6"/>
  <c r="Q171" i="6"/>
  <c r="P171" i="6"/>
  <c r="O171" i="6"/>
  <c r="S171" i="6"/>
  <c r="Q167" i="6"/>
  <c r="P167" i="6"/>
  <c r="O167" i="6"/>
  <c r="S167" i="6"/>
  <c r="Q163" i="6"/>
  <c r="P163" i="6"/>
  <c r="O163" i="6"/>
  <c r="S163" i="6"/>
  <c r="Q159" i="6"/>
  <c r="P159" i="6"/>
  <c r="O159" i="6"/>
  <c r="S159" i="6"/>
  <c r="Q155" i="6"/>
  <c r="P155" i="6"/>
  <c r="O155" i="6"/>
  <c r="S155" i="6"/>
  <c r="Q151" i="6"/>
  <c r="P151" i="6"/>
  <c r="O151" i="6"/>
  <c r="S151" i="6"/>
  <c r="Q147" i="6"/>
  <c r="P147" i="6"/>
  <c r="O147" i="6"/>
  <c r="S147" i="6"/>
  <c r="Q143" i="6"/>
  <c r="P143" i="6"/>
  <c r="O143" i="6"/>
  <c r="S143" i="6"/>
  <c r="Q139" i="6"/>
  <c r="P139" i="6"/>
  <c r="O139" i="6"/>
  <c r="S139" i="6"/>
  <c r="Q135" i="6"/>
  <c r="P135" i="6"/>
  <c r="O135" i="6"/>
  <c r="S135" i="6"/>
  <c r="Q131" i="6"/>
  <c r="P131" i="6"/>
  <c r="O131" i="6"/>
  <c r="S131" i="6"/>
  <c r="Q127" i="6"/>
  <c r="P127" i="6"/>
  <c r="O127" i="6"/>
  <c r="S127" i="6"/>
  <c r="Q123" i="6"/>
  <c r="P123" i="6"/>
  <c r="O123" i="6"/>
  <c r="S123" i="6"/>
  <c r="Q119" i="6"/>
  <c r="P119" i="6"/>
  <c r="O119" i="6"/>
  <c r="S119" i="6"/>
  <c r="Q115" i="6"/>
  <c r="P115" i="6"/>
  <c r="O115" i="6"/>
  <c r="S115" i="6"/>
  <c r="Q111" i="6"/>
  <c r="P111" i="6"/>
  <c r="O111" i="6"/>
  <c r="S111" i="6"/>
  <c r="Q107" i="6"/>
  <c r="P107" i="6"/>
  <c r="O107" i="6"/>
  <c r="S107" i="6"/>
  <c r="Q103" i="6"/>
  <c r="P103" i="6"/>
  <c r="O103" i="6"/>
  <c r="S103" i="6"/>
  <c r="Q99" i="6"/>
  <c r="P99" i="6"/>
  <c r="O99" i="6"/>
  <c r="S99" i="6"/>
  <c r="Q95" i="6"/>
  <c r="P95" i="6"/>
  <c r="O95" i="6"/>
  <c r="S95" i="6"/>
  <c r="Q91" i="6"/>
  <c r="P91" i="6"/>
  <c r="O91" i="6"/>
  <c r="S91" i="6"/>
  <c r="Q87" i="6"/>
  <c r="P87" i="6"/>
  <c r="O87" i="6"/>
  <c r="S87" i="6"/>
  <c r="Q83" i="6"/>
  <c r="P83" i="6"/>
  <c r="O83" i="6"/>
  <c r="S83" i="6"/>
  <c r="Q79" i="6"/>
  <c r="P79" i="6"/>
  <c r="O79" i="6"/>
  <c r="S79" i="6"/>
  <c r="Q75" i="6"/>
  <c r="P75" i="6"/>
  <c r="O75" i="6"/>
  <c r="S75" i="6"/>
  <c r="Q71" i="6"/>
  <c r="P71" i="6"/>
  <c r="O71" i="6"/>
  <c r="S71" i="6"/>
  <c r="Q67" i="6"/>
  <c r="P67" i="6"/>
  <c r="O67" i="6"/>
  <c r="S67" i="6"/>
  <c r="Q63" i="6"/>
  <c r="P63" i="6"/>
  <c r="O63" i="6"/>
  <c r="S63" i="6"/>
  <c r="Q59" i="6"/>
  <c r="P59" i="6"/>
  <c r="O59" i="6"/>
  <c r="S59" i="6"/>
  <c r="Q55" i="6"/>
  <c r="P55" i="6"/>
  <c r="O55" i="6"/>
  <c r="S55" i="6"/>
  <c r="Q51" i="6"/>
  <c r="P51" i="6"/>
  <c r="O51" i="6"/>
  <c r="S51" i="6"/>
  <c r="Q47" i="6"/>
  <c r="P47" i="6"/>
  <c r="O47" i="6"/>
  <c r="S47" i="6"/>
  <c r="Q43" i="6"/>
  <c r="P43" i="6"/>
  <c r="O43" i="6"/>
  <c r="S43" i="6"/>
  <c r="S678" i="6"/>
  <c r="O678" i="6"/>
  <c r="Q678" i="6"/>
  <c r="P678" i="6"/>
  <c r="Q653" i="6"/>
  <c r="S653" i="6"/>
  <c r="P653" i="6"/>
  <c r="O653" i="6"/>
  <c r="Q637" i="6"/>
  <c r="S637" i="6"/>
  <c r="P637" i="6"/>
  <c r="O637" i="6"/>
  <c r="Q621" i="6"/>
  <c r="S621" i="6"/>
  <c r="P621" i="6"/>
  <c r="O621" i="6"/>
  <c r="Q605" i="6"/>
  <c r="S605" i="6"/>
  <c r="P605" i="6"/>
  <c r="O605" i="6"/>
  <c r="Q589" i="6"/>
  <c r="S589" i="6"/>
  <c r="P589" i="6"/>
  <c r="O589" i="6"/>
  <c r="S666" i="6"/>
  <c r="O666" i="6"/>
  <c r="Q666" i="6"/>
  <c r="P666" i="6"/>
  <c r="Q600" i="6"/>
  <c r="P600" i="6"/>
  <c r="O600" i="6"/>
  <c r="S600" i="6"/>
  <c r="P572" i="6"/>
  <c r="S572" i="6"/>
  <c r="O572" i="6"/>
  <c r="Q572" i="6"/>
  <c r="S654" i="6"/>
  <c r="Q654" i="6"/>
  <c r="P654" i="6"/>
  <c r="O654" i="6"/>
  <c r="Q638" i="6"/>
  <c r="P638" i="6"/>
  <c r="O638" i="6"/>
  <c r="S638" i="6"/>
  <c r="Q622" i="6"/>
  <c r="P622" i="6"/>
  <c r="O622" i="6"/>
  <c r="S622" i="6"/>
  <c r="Q602" i="6"/>
  <c r="P602" i="6"/>
  <c r="O602" i="6"/>
  <c r="S602" i="6"/>
  <c r="Q584" i="6"/>
  <c r="P584" i="6"/>
  <c r="S584" i="6"/>
  <c r="O584" i="6"/>
  <c r="Q531" i="6"/>
  <c r="S531" i="6"/>
  <c r="P531" i="6"/>
  <c r="O531" i="6"/>
  <c r="Q515" i="6"/>
  <c r="S515" i="6"/>
  <c r="P515" i="6"/>
  <c r="O515" i="6"/>
  <c r="Q507" i="6"/>
  <c r="S507" i="6"/>
  <c r="O507" i="6"/>
  <c r="P507" i="6"/>
  <c r="Q483" i="6"/>
  <c r="S483" i="6"/>
  <c r="P483" i="6"/>
  <c r="O483" i="6"/>
  <c r="Q467" i="6"/>
  <c r="S467" i="6"/>
  <c r="P467" i="6"/>
  <c r="O467" i="6"/>
  <c r="Q459" i="6"/>
  <c r="S459" i="6"/>
  <c r="P459" i="6"/>
  <c r="O459" i="6"/>
  <c r="Q443" i="6"/>
  <c r="S443" i="6"/>
  <c r="O443" i="6"/>
  <c r="P443" i="6"/>
  <c r="Q564" i="6"/>
  <c r="P564" i="6"/>
  <c r="S564" i="6"/>
  <c r="O564" i="6"/>
  <c r="Q548" i="6"/>
  <c r="P548" i="6"/>
  <c r="S548" i="6"/>
  <c r="O548" i="6"/>
  <c r="Q506" i="6"/>
  <c r="P506" i="6"/>
  <c r="O506" i="6"/>
  <c r="S506" i="6"/>
  <c r="Q442" i="6"/>
  <c r="P442" i="6"/>
  <c r="O442" i="6"/>
  <c r="S442" i="6"/>
  <c r="Q536" i="6"/>
  <c r="P536" i="6"/>
  <c r="O536" i="6"/>
  <c r="S536" i="6"/>
  <c r="Q472" i="6"/>
  <c r="P472" i="6"/>
  <c r="O472" i="6"/>
  <c r="S472" i="6"/>
  <c r="S437" i="6"/>
  <c r="O437" i="6"/>
  <c r="Q437" i="6"/>
  <c r="P437" i="6"/>
  <c r="S426" i="6"/>
  <c r="O426" i="6"/>
  <c r="Q426" i="6"/>
  <c r="P426" i="6"/>
  <c r="S410" i="6"/>
  <c r="O410" i="6"/>
  <c r="Q410" i="6"/>
  <c r="P410" i="6"/>
  <c r="S389" i="6"/>
  <c r="O389" i="6"/>
  <c r="Q389" i="6"/>
  <c r="P389" i="6"/>
  <c r="S378" i="6"/>
  <c r="O378" i="6"/>
  <c r="Q378" i="6"/>
  <c r="P378" i="6"/>
  <c r="S357" i="6"/>
  <c r="O357" i="6"/>
  <c r="Q357" i="6"/>
  <c r="P357" i="6"/>
  <c r="S346" i="6"/>
  <c r="O346" i="6"/>
  <c r="Q346" i="6"/>
  <c r="P346" i="6"/>
  <c r="S325" i="6"/>
  <c r="O325" i="6"/>
  <c r="Q325" i="6"/>
  <c r="P325" i="6"/>
  <c r="S314" i="6"/>
  <c r="O314" i="6"/>
  <c r="Q314" i="6"/>
  <c r="P314" i="6"/>
  <c r="P571" i="6"/>
  <c r="Q571" i="6"/>
  <c r="O571" i="6"/>
  <c r="S571" i="6"/>
  <c r="Q284" i="6"/>
  <c r="P284" i="6"/>
  <c r="S284" i="6"/>
  <c r="O284" i="6"/>
  <c r="Q293" i="6"/>
  <c r="P293" i="6"/>
  <c r="S293" i="6"/>
  <c r="O293" i="6"/>
  <c r="P268" i="6"/>
  <c r="S268" i="6"/>
  <c r="Q268" i="6"/>
  <c r="O268" i="6"/>
  <c r="Q262" i="6"/>
  <c r="P262" i="6"/>
  <c r="O262" i="6"/>
  <c r="S262" i="6"/>
  <c r="Q254" i="6"/>
  <c r="P254" i="6"/>
  <c r="O254" i="6"/>
  <c r="S254" i="6"/>
  <c r="Q242" i="6"/>
  <c r="P242" i="6"/>
  <c r="O242" i="6"/>
  <c r="S242" i="6"/>
  <c r="Q238" i="6"/>
  <c r="P238" i="6"/>
  <c r="O238" i="6"/>
  <c r="S238" i="6"/>
  <c r="Q226" i="6"/>
  <c r="P226" i="6"/>
  <c r="O226" i="6"/>
  <c r="S226" i="6"/>
  <c r="Q218" i="6"/>
  <c r="P218" i="6"/>
  <c r="O218" i="6"/>
  <c r="S218" i="6"/>
  <c r="Q210" i="6"/>
  <c r="P210" i="6"/>
  <c r="O210" i="6"/>
  <c r="S210" i="6"/>
  <c r="Q202" i="6"/>
  <c r="P202" i="6"/>
  <c r="O202" i="6"/>
  <c r="S202" i="6"/>
  <c r="Q194" i="6"/>
  <c r="P194" i="6"/>
  <c r="O194" i="6"/>
  <c r="S194" i="6"/>
  <c r="Q186" i="6"/>
  <c r="P186" i="6"/>
  <c r="O186" i="6"/>
  <c r="S186" i="6"/>
  <c r="Q178" i="6"/>
  <c r="P178" i="6"/>
  <c r="O178" i="6"/>
  <c r="S178" i="6"/>
  <c r="Q170" i="6"/>
  <c r="P170" i="6"/>
  <c r="O170" i="6"/>
  <c r="S170" i="6"/>
  <c r="Q162" i="6"/>
  <c r="P162" i="6"/>
  <c r="O162" i="6"/>
  <c r="S162" i="6"/>
  <c r="Q154" i="6"/>
  <c r="P154" i="6"/>
  <c r="O154" i="6"/>
  <c r="S154" i="6"/>
  <c r="Q146" i="6"/>
  <c r="P146" i="6"/>
  <c r="O146" i="6"/>
  <c r="S146" i="6"/>
  <c r="Q138" i="6"/>
  <c r="P138" i="6"/>
  <c r="O138" i="6"/>
  <c r="S138" i="6"/>
  <c r="Q130" i="6"/>
  <c r="P130" i="6"/>
  <c r="O130" i="6"/>
  <c r="S130" i="6"/>
  <c r="Q122" i="6"/>
  <c r="P122" i="6"/>
  <c r="O122" i="6"/>
  <c r="S122" i="6"/>
  <c r="Q114" i="6"/>
  <c r="P114" i="6"/>
  <c r="O114" i="6"/>
  <c r="S114" i="6"/>
  <c r="Q102" i="6"/>
  <c r="P102" i="6"/>
  <c r="O102" i="6"/>
  <c r="S102" i="6"/>
  <c r="Q94" i="6"/>
  <c r="P94" i="6"/>
  <c r="O94" i="6"/>
  <c r="S94" i="6"/>
  <c r="Q90" i="6"/>
  <c r="P90" i="6"/>
  <c r="O90" i="6"/>
  <c r="S90" i="6"/>
  <c r="Q82" i="6"/>
  <c r="P82" i="6"/>
  <c r="O82" i="6"/>
  <c r="S82" i="6"/>
  <c r="Q74" i="6"/>
  <c r="P74" i="6"/>
  <c r="O74" i="6"/>
  <c r="S74" i="6"/>
  <c r="Q66" i="6"/>
  <c r="P66" i="6"/>
  <c r="O66" i="6"/>
  <c r="S66" i="6"/>
  <c r="Q54" i="6"/>
  <c r="P54" i="6"/>
  <c r="O54" i="6"/>
  <c r="S54" i="6"/>
  <c r="Q46" i="6"/>
  <c r="P46" i="6"/>
  <c r="O46" i="6"/>
  <c r="S46" i="6"/>
  <c r="Q38" i="6"/>
  <c r="P38" i="6"/>
  <c r="O38" i="6"/>
  <c r="S38" i="6"/>
  <c r="Q30" i="6"/>
  <c r="P30" i="6"/>
  <c r="O30" i="6"/>
  <c r="S30" i="6"/>
  <c r="Q22" i="6"/>
  <c r="P22" i="6"/>
  <c r="O22" i="6"/>
  <c r="S22" i="6"/>
  <c r="Q14" i="6"/>
  <c r="P14" i="6"/>
  <c r="O14" i="6"/>
  <c r="S14" i="6"/>
  <c r="Q6" i="6"/>
  <c r="P6" i="6"/>
  <c r="O6" i="6"/>
  <c r="S6" i="6"/>
  <c r="S439" i="6"/>
  <c r="O439" i="6"/>
  <c r="Q439" i="6"/>
  <c r="P439" i="6"/>
  <c r="S423" i="6"/>
  <c r="O423" i="6"/>
  <c r="Q423" i="6"/>
  <c r="P423" i="6"/>
  <c r="S407" i="6"/>
  <c r="O407" i="6"/>
  <c r="Q407" i="6"/>
  <c r="P407" i="6"/>
  <c r="S399" i="6"/>
  <c r="O399" i="6"/>
  <c r="Q399" i="6"/>
  <c r="P399" i="6"/>
  <c r="S383" i="6"/>
  <c r="O383" i="6"/>
  <c r="Q383" i="6"/>
  <c r="P383" i="6"/>
  <c r="S367" i="6"/>
  <c r="O367" i="6"/>
  <c r="Q367" i="6"/>
  <c r="P367" i="6"/>
  <c r="S351" i="6"/>
  <c r="O351" i="6"/>
  <c r="Q351" i="6"/>
  <c r="P351" i="6"/>
  <c r="S327" i="6"/>
  <c r="O327" i="6"/>
  <c r="Q327" i="6"/>
  <c r="P327" i="6"/>
  <c r="S319" i="6"/>
  <c r="O319" i="6"/>
  <c r="Q319" i="6"/>
  <c r="P319" i="6"/>
  <c r="Q643" i="6"/>
  <c r="S643" i="6"/>
  <c r="P643" i="6"/>
  <c r="O643" i="6"/>
  <c r="Q627" i="6"/>
  <c r="S627" i="6"/>
  <c r="P627" i="6"/>
  <c r="O627" i="6"/>
  <c r="Q611" i="6"/>
  <c r="S611" i="6"/>
  <c r="P611" i="6"/>
  <c r="O611" i="6"/>
  <c r="Q595" i="6"/>
  <c r="S595" i="6"/>
  <c r="O595" i="6"/>
  <c r="P595" i="6"/>
  <c r="P578" i="6"/>
  <c r="S578" i="6"/>
  <c r="O578" i="6"/>
  <c r="Q578" i="6"/>
  <c r="Q652" i="6"/>
  <c r="P652" i="6"/>
  <c r="O652" i="6"/>
  <c r="S652" i="6"/>
  <c r="Q636" i="6"/>
  <c r="P636" i="6"/>
  <c r="O636" i="6"/>
  <c r="S636" i="6"/>
  <c r="Q620" i="6"/>
  <c r="P620" i="6"/>
  <c r="O620" i="6"/>
  <c r="S620" i="6"/>
  <c r="Q594" i="6"/>
  <c r="P594" i="6"/>
  <c r="O594" i="6"/>
  <c r="S594" i="6"/>
  <c r="P581" i="6"/>
  <c r="Q581" i="6"/>
  <c r="O581" i="6"/>
  <c r="S581" i="6"/>
  <c r="Q529" i="6"/>
  <c r="S529" i="6"/>
  <c r="P529" i="6"/>
  <c r="O529" i="6"/>
  <c r="Q505" i="6"/>
  <c r="S505" i="6"/>
  <c r="O505" i="6"/>
  <c r="P505" i="6"/>
  <c r="Q489" i="6"/>
  <c r="S489" i="6"/>
  <c r="O489" i="6"/>
  <c r="P489" i="6"/>
  <c r="Q473" i="6"/>
  <c r="S473" i="6"/>
  <c r="O473" i="6"/>
  <c r="P473" i="6"/>
  <c r="Q457" i="6"/>
  <c r="S457" i="6"/>
  <c r="O457" i="6"/>
  <c r="P457" i="6"/>
  <c r="Q441" i="6"/>
  <c r="S441" i="6"/>
  <c r="O441" i="6"/>
  <c r="P441" i="6"/>
  <c r="P577" i="6"/>
  <c r="Q577" i="6"/>
  <c r="O577" i="6"/>
  <c r="S577" i="6"/>
  <c r="Q554" i="6"/>
  <c r="P554" i="6"/>
  <c r="S554" i="6"/>
  <c r="O554" i="6"/>
  <c r="Q526" i="6"/>
  <c r="P526" i="6"/>
  <c r="O526" i="6"/>
  <c r="S526" i="6"/>
  <c r="Q466" i="6"/>
  <c r="P466" i="6"/>
  <c r="O466" i="6"/>
  <c r="S466" i="6"/>
  <c r="Q496" i="6"/>
  <c r="P496" i="6"/>
  <c r="O496" i="6"/>
  <c r="S496" i="6"/>
  <c r="Q532" i="6"/>
  <c r="P532" i="6"/>
  <c r="O532" i="6"/>
  <c r="S532" i="6"/>
  <c r="S425" i="6"/>
  <c r="O425" i="6"/>
  <c r="Q425" i="6"/>
  <c r="P425" i="6"/>
  <c r="S409" i="6"/>
  <c r="O409" i="6"/>
  <c r="Q409" i="6"/>
  <c r="P409" i="6"/>
  <c r="S377" i="6"/>
  <c r="O377" i="6"/>
  <c r="Q377" i="6"/>
  <c r="P377" i="6"/>
  <c r="S361" i="6"/>
  <c r="O361" i="6"/>
  <c r="Q361" i="6"/>
  <c r="P361" i="6"/>
  <c r="S329" i="6"/>
  <c r="O329" i="6"/>
  <c r="Q329" i="6"/>
  <c r="P329" i="6"/>
  <c r="Q444" i="6"/>
  <c r="P444" i="6"/>
  <c r="S444" i="6"/>
  <c r="O444" i="6"/>
  <c r="Q280" i="6"/>
  <c r="P280" i="6"/>
  <c r="S280" i="6"/>
  <c r="O280" i="6"/>
  <c r="Q305" i="6"/>
  <c r="P305" i="6"/>
  <c r="S305" i="6"/>
  <c r="O305" i="6"/>
  <c r="Q273" i="6"/>
  <c r="P273" i="6"/>
  <c r="S273" i="6"/>
  <c r="O273" i="6"/>
  <c r="Q41" i="6"/>
  <c r="P41" i="6"/>
  <c r="O41" i="6"/>
  <c r="S41" i="6"/>
  <c r="Q33" i="6"/>
  <c r="P33" i="6"/>
  <c r="O33" i="6"/>
  <c r="S33" i="6"/>
  <c r="Q25" i="6"/>
  <c r="P25" i="6"/>
  <c r="O25" i="6"/>
  <c r="S25" i="6"/>
  <c r="Q13" i="6"/>
  <c r="P13" i="6"/>
  <c r="O13" i="6"/>
  <c r="S13" i="6"/>
  <c r="Q5" i="6"/>
  <c r="P5" i="6"/>
  <c r="O5" i="6"/>
  <c r="S5" i="6"/>
  <c r="Q649" i="6"/>
  <c r="S649" i="6"/>
  <c r="P649" i="6"/>
  <c r="O649" i="6"/>
  <c r="Q641" i="6"/>
  <c r="S641" i="6"/>
  <c r="P641" i="6"/>
  <c r="O641" i="6"/>
  <c r="Q633" i="6"/>
  <c r="S633" i="6"/>
  <c r="P633" i="6"/>
  <c r="O633" i="6"/>
  <c r="Q625" i="6"/>
  <c r="S625" i="6"/>
  <c r="P625" i="6"/>
  <c r="O625" i="6"/>
  <c r="Q617" i="6"/>
  <c r="S617" i="6"/>
  <c r="P617" i="6"/>
  <c r="O617" i="6"/>
  <c r="Q609" i="6"/>
  <c r="S609" i="6"/>
  <c r="P609" i="6"/>
  <c r="O609" i="6"/>
  <c r="Q601" i="6"/>
  <c r="S601" i="6"/>
  <c r="P601" i="6"/>
  <c r="O601" i="6"/>
  <c r="Q593" i="6"/>
  <c r="S593" i="6"/>
  <c r="P593" i="6"/>
  <c r="O593" i="6"/>
  <c r="Q585" i="6"/>
  <c r="S585" i="6"/>
  <c r="P585" i="6"/>
  <c r="O585" i="6"/>
  <c r="Q616" i="6"/>
  <c r="P616" i="6"/>
  <c r="O616" i="6"/>
  <c r="S616" i="6"/>
  <c r="Q588" i="6"/>
  <c r="P588" i="6"/>
  <c r="O588" i="6"/>
  <c r="S588" i="6"/>
  <c r="P576" i="6"/>
  <c r="S576" i="6"/>
  <c r="Q576" i="6"/>
  <c r="O576" i="6"/>
  <c r="P568" i="6"/>
  <c r="S568" i="6"/>
  <c r="Q568" i="6"/>
  <c r="O568" i="6"/>
  <c r="Q650" i="6"/>
  <c r="P650" i="6"/>
  <c r="O650" i="6"/>
  <c r="S650" i="6"/>
  <c r="Q642" i="6"/>
  <c r="P642" i="6"/>
  <c r="O642" i="6"/>
  <c r="S642" i="6"/>
  <c r="Q634" i="6"/>
  <c r="P634" i="6"/>
  <c r="O634" i="6"/>
  <c r="S634" i="6"/>
  <c r="Q626" i="6"/>
  <c r="P626" i="6"/>
  <c r="O626" i="6"/>
  <c r="S626" i="6"/>
  <c r="Q618" i="6"/>
  <c r="P618" i="6"/>
  <c r="O618" i="6"/>
  <c r="S618" i="6"/>
  <c r="Q586" i="6"/>
  <c r="P586" i="6"/>
  <c r="O586" i="6"/>
  <c r="S586" i="6"/>
  <c r="Q612" i="6"/>
  <c r="P612" i="6"/>
  <c r="O612" i="6"/>
  <c r="S612" i="6"/>
  <c r="P573" i="6"/>
  <c r="Q573" i="6"/>
  <c r="O573" i="6"/>
  <c r="S573" i="6"/>
  <c r="Q535" i="6"/>
  <c r="S535" i="6"/>
  <c r="P535" i="6"/>
  <c r="O535" i="6"/>
  <c r="Q527" i="6"/>
  <c r="S527" i="6"/>
  <c r="P527" i="6"/>
  <c r="O527" i="6"/>
  <c r="Q519" i="6"/>
  <c r="S519" i="6"/>
  <c r="P519" i="6"/>
  <c r="O519" i="6"/>
  <c r="Q511" i="6"/>
  <c r="S511" i="6"/>
  <c r="P511" i="6"/>
  <c r="O511" i="6"/>
  <c r="Q503" i="6"/>
  <c r="S503" i="6"/>
  <c r="P503" i="6"/>
  <c r="O503" i="6"/>
  <c r="Q495" i="6"/>
  <c r="S495" i="6"/>
  <c r="P495" i="6"/>
  <c r="O495" i="6"/>
  <c r="Q487" i="6"/>
  <c r="S487" i="6"/>
  <c r="P487" i="6"/>
  <c r="O487" i="6"/>
  <c r="Q479" i="6"/>
  <c r="S479" i="6"/>
  <c r="P479" i="6"/>
  <c r="O479" i="6"/>
  <c r="Q471" i="6"/>
  <c r="S471" i="6"/>
  <c r="P471" i="6"/>
  <c r="O471" i="6"/>
  <c r="Q463" i="6"/>
  <c r="S463" i="6"/>
  <c r="P463" i="6"/>
  <c r="O463" i="6"/>
  <c r="Q455" i="6"/>
  <c r="S455" i="6"/>
  <c r="P455" i="6"/>
  <c r="O455" i="6"/>
  <c r="Q447" i="6"/>
  <c r="S447" i="6"/>
  <c r="P447" i="6"/>
  <c r="O447" i="6"/>
  <c r="Q560" i="6"/>
  <c r="P560" i="6"/>
  <c r="S560" i="6"/>
  <c r="O560" i="6"/>
  <c r="Q552" i="6"/>
  <c r="P552" i="6"/>
  <c r="S552" i="6"/>
  <c r="O552" i="6"/>
  <c r="Q544" i="6"/>
  <c r="P544" i="6"/>
  <c r="S544" i="6"/>
  <c r="O544" i="6"/>
  <c r="Q518" i="6"/>
  <c r="P518" i="6"/>
  <c r="O518" i="6"/>
  <c r="S518" i="6"/>
  <c r="Q490" i="6"/>
  <c r="P490" i="6"/>
  <c r="O490" i="6"/>
  <c r="S490" i="6"/>
  <c r="Q458" i="6"/>
  <c r="P458" i="6"/>
  <c r="O458" i="6"/>
  <c r="S458" i="6"/>
  <c r="Q520" i="6"/>
  <c r="P520" i="6"/>
  <c r="O520" i="6"/>
  <c r="S520" i="6"/>
  <c r="Q488" i="6"/>
  <c r="P488" i="6"/>
  <c r="O488" i="6"/>
  <c r="S488" i="6"/>
  <c r="Q456" i="6"/>
  <c r="P456" i="6"/>
  <c r="O456" i="6"/>
  <c r="S456" i="6"/>
  <c r="Q524" i="6"/>
  <c r="P524" i="6"/>
  <c r="O524" i="6"/>
  <c r="S524" i="6"/>
  <c r="S429" i="6"/>
  <c r="O429" i="6"/>
  <c r="Q429" i="6"/>
  <c r="P429" i="6"/>
  <c r="S413" i="6"/>
  <c r="O413" i="6"/>
  <c r="Q413" i="6"/>
  <c r="P413" i="6"/>
  <c r="S397" i="6"/>
  <c r="O397" i="6"/>
  <c r="Q397" i="6"/>
  <c r="P397" i="6"/>
  <c r="S381" i="6"/>
  <c r="O381" i="6"/>
  <c r="Q381" i="6"/>
  <c r="P381" i="6"/>
  <c r="S365" i="6"/>
  <c r="O365" i="6"/>
  <c r="Q365" i="6"/>
  <c r="P365" i="6"/>
  <c r="S349" i="6"/>
  <c r="O349" i="6"/>
  <c r="Q349" i="6"/>
  <c r="P349" i="6"/>
  <c r="S333" i="6"/>
  <c r="O333" i="6"/>
  <c r="Q333" i="6"/>
  <c r="P333" i="6"/>
  <c r="S317" i="6"/>
  <c r="O317" i="6"/>
  <c r="Q317" i="6"/>
  <c r="P317" i="6"/>
  <c r="Q40" i="6"/>
  <c r="P40" i="6"/>
  <c r="O40" i="6"/>
  <c r="S40" i="6"/>
  <c r="Q36" i="6"/>
  <c r="P36" i="6"/>
  <c r="O36" i="6"/>
  <c r="S36" i="6"/>
  <c r="Q32" i="6"/>
  <c r="P32" i="6"/>
  <c r="O32" i="6"/>
  <c r="S32" i="6"/>
  <c r="Q28" i="6"/>
  <c r="P28" i="6"/>
  <c r="O28" i="6"/>
  <c r="S28" i="6"/>
  <c r="Q24" i="6"/>
  <c r="P24" i="6"/>
  <c r="O24" i="6"/>
  <c r="S24" i="6"/>
  <c r="Q20" i="6"/>
  <c r="P20" i="6"/>
  <c r="O20" i="6"/>
  <c r="S20" i="6"/>
  <c r="Q16" i="6"/>
  <c r="P16" i="6"/>
  <c r="O16" i="6"/>
  <c r="S16" i="6"/>
  <c r="Q12" i="6"/>
  <c r="P12" i="6"/>
  <c r="O12" i="6"/>
  <c r="S12" i="6"/>
  <c r="Q8" i="6"/>
  <c r="P8" i="6"/>
  <c r="O8" i="6"/>
  <c r="S8" i="6"/>
  <c r="Q4" i="6"/>
  <c r="P4" i="6"/>
  <c r="O4" i="6"/>
  <c r="S4" i="6"/>
  <c r="S427" i="6"/>
  <c r="O427" i="6"/>
  <c r="Q427" i="6"/>
  <c r="P427" i="6"/>
  <c r="S419" i="6"/>
  <c r="O419" i="6"/>
  <c r="Q419" i="6"/>
  <c r="P419" i="6"/>
  <c r="S411" i="6"/>
  <c r="O411" i="6"/>
  <c r="Q411" i="6"/>
  <c r="P411" i="6"/>
  <c r="S403" i="6"/>
  <c r="O403" i="6"/>
  <c r="Q403" i="6"/>
  <c r="P403" i="6"/>
  <c r="S395" i="6"/>
  <c r="O395" i="6"/>
  <c r="Q395" i="6"/>
  <c r="P395" i="6"/>
  <c r="S387" i="6"/>
  <c r="O387" i="6"/>
  <c r="Q387" i="6"/>
  <c r="P387" i="6"/>
  <c r="S379" i="6"/>
  <c r="O379" i="6"/>
  <c r="Q379" i="6"/>
  <c r="P379" i="6"/>
  <c r="S371" i="6"/>
  <c r="O371" i="6"/>
  <c r="Q371" i="6"/>
  <c r="P371" i="6"/>
  <c r="S363" i="6"/>
  <c r="O363" i="6"/>
  <c r="Q363" i="6"/>
  <c r="P363" i="6"/>
  <c r="S355" i="6"/>
  <c r="O355" i="6"/>
  <c r="Q355" i="6"/>
  <c r="P355" i="6"/>
  <c r="S347" i="6"/>
  <c r="O347" i="6"/>
  <c r="Q347" i="6"/>
  <c r="P347" i="6"/>
  <c r="S339" i="6"/>
  <c r="O339" i="6"/>
  <c r="Q339" i="6"/>
  <c r="P339" i="6"/>
  <c r="S331" i="6"/>
  <c r="O331" i="6"/>
  <c r="Q331" i="6"/>
  <c r="P331" i="6"/>
  <c r="S323" i="6"/>
  <c r="O323" i="6"/>
  <c r="Q323" i="6"/>
  <c r="P323" i="6"/>
  <c r="S315" i="6"/>
  <c r="O315" i="6"/>
  <c r="Q315" i="6"/>
  <c r="P315" i="6"/>
  <c r="Q645" i="6"/>
  <c r="S645" i="6"/>
  <c r="P645" i="6"/>
  <c r="O645" i="6"/>
  <c r="Q629" i="6"/>
  <c r="S629" i="6"/>
  <c r="P629" i="6"/>
  <c r="O629" i="6"/>
  <c r="Q613" i="6"/>
  <c r="S613" i="6"/>
  <c r="O613" i="6"/>
  <c r="P613" i="6"/>
  <c r="Q597" i="6"/>
  <c r="S597" i="6"/>
  <c r="O597" i="6"/>
  <c r="P597" i="6"/>
  <c r="P580" i="6"/>
  <c r="S580" i="6"/>
  <c r="O580" i="6"/>
  <c r="Q580" i="6"/>
  <c r="S674" i="6"/>
  <c r="O674" i="6"/>
  <c r="Q674" i="6"/>
  <c r="P674" i="6"/>
  <c r="S662" i="6"/>
  <c r="O662" i="6"/>
  <c r="Q662" i="6"/>
  <c r="P662" i="6"/>
  <c r="Q646" i="6"/>
  <c r="P646" i="6"/>
  <c r="O646" i="6"/>
  <c r="S646" i="6"/>
  <c r="Q630" i="6"/>
  <c r="P630" i="6"/>
  <c r="O630" i="6"/>
  <c r="S630" i="6"/>
  <c r="S658" i="6"/>
  <c r="O658" i="6"/>
  <c r="Q658" i="6"/>
  <c r="P658" i="6"/>
  <c r="Q539" i="6"/>
  <c r="S539" i="6"/>
  <c r="P539" i="6"/>
  <c r="O539" i="6"/>
  <c r="Q523" i="6"/>
  <c r="S523" i="6"/>
  <c r="O523" i="6"/>
  <c r="P523" i="6"/>
  <c r="Q499" i="6"/>
  <c r="S499" i="6"/>
  <c r="P499" i="6"/>
  <c r="O499" i="6"/>
  <c r="Q491" i="6"/>
  <c r="S491" i="6"/>
  <c r="P491" i="6"/>
  <c r="O491" i="6"/>
  <c r="Q475" i="6"/>
  <c r="S475" i="6"/>
  <c r="O475" i="6"/>
  <c r="P475" i="6"/>
  <c r="Q451" i="6"/>
  <c r="S451" i="6"/>
  <c r="P451" i="6"/>
  <c r="O451" i="6"/>
  <c r="Q556" i="6"/>
  <c r="P556" i="6"/>
  <c r="S556" i="6"/>
  <c r="O556" i="6"/>
  <c r="Q534" i="6"/>
  <c r="P534" i="6"/>
  <c r="O534" i="6"/>
  <c r="S534" i="6"/>
  <c r="Q474" i="6"/>
  <c r="P474" i="6"/>
  <c r="O474" i="6"/>
  <c r="S474" i="6"/>
  <c r="Q504" i="6"/>
  <c r="P504" i="6"/>
  <c r="O504" i="6"/>
  <c r="S504" i="6"/>
  <c r="Q440" i="6"/>
  <c r="P440" i="6"/>
  <c r="O440" i="6"/>
  <c r="S440" i="6"/>
  <c r="S421" i="6"/>
  <c r="O421" i="6"/>
  <c r="Q421" i="6"/>
  <c r="P421" i="6"/>
  <c r="S405" i="6"/>
  <c r="O405" i="6"/>
  <c r="Q405" i="6"/>
  <c r="P405" i="6"/>
  <c r="S394" i="6"/>
  <c r="O394" i="6"/>
  <c r="Q394" i="6"/>
  <c r="P394" i="6"/>
  <c r="S373" i="6"/>
  <c r="O373" i="6"/>
  <c r="Q373" i="6"/>
  <c r="P373" i="6"/>
  <c r="S362" i="6"/>
  <c r="O362" i="6"/>
  <c r="Q362" i="6"/>
  <c r="P362" i="6"/>
  <c r="S341" i="6"/>
  <c r="O341" i="6"/>
  <c r="Q341" i="6"/>
  <c r="P341" i="6"/>
  <c r="S330" i="6"/>
  <c r="O330" i="6"/>
  <c r="Q330" i="6"/>
  <c r="P330" i="6"/>
  <c r="Q476" i="6"/>
  <c r="P476" i="6"/>
  <c r="S476" i="6"/>
  <c r="O476" i="6"/>
  <c r="Q300" i="6"/>
  <c r="P300" i="6"/>
  <c r="S300" i="6"/>
  <c r="O300" i="6"/>
  <c r="Q309" i="6"/>
  <c r="P309" i="6"/>
  <c r="S309" i="6"/>
  <c r="O309" i="6"/>
  <c r="Q277" i="6"/>
  <c r="P277" i="6"/>
  <c r="S277" i="6"/>
  <c r="O277" i="6"/>
  <c r="Q258" i="6"/>
  <c r="P258" i="6"/>
  <c r="O258" i="6"/>
  <c r="S258" i="6"/>
  <c r="Q250" i="6"/>
  <c r="P250" i="6"/>
  <c r="O250" i="6"/>
  <c r="S250" i="6"/>
  <c r="Q246" i="6"/>
  <c r="P246" i="6"/>
  <c r="O246" i="6"/>
  <c r="S246" i="6"/>
  <c r="Q234" i="6"/>
  <c r="P234" i="6"/>
  <c r="O234" i="6"/>
  <c r="S234" i="6"/>
  <c r="Q230" i="6"/>
  <c r="P230" i="6"/>
  <c r="O230" i="6"/>
  <c r="S230" i="6"/>
  <c r="Q222" i="6"/>
  <c r="P222" i="6"/>
  <c r="O222" i="6"/>
  <c r="S222" i="6"/>
  <c r="Q214" i="6"/>
  <c r="P214" i="6"/>
  <c r="O214" i="6"/>
  <c r="S214" i="6"/>
  <c r="Q206" i="6"/>
  <c r="P206" i="6"/>
  <c r="O206" i="6"/>
  <c r="S206" i="6"/>
  <c r="Q198" i="6"/>
  <c r="P198" i="6"/>
  <c r="O198" i="6"/>
  <c r="S198" i="6"/>
  <c r="Q190" i="6"/>
  <c r="P190" i="6"/>
  <c r="O190" i="6"/>
  <c r="S190" i="6"/>
  <c r="Q182" i="6"/>
  <c r="P182" i="6"/>
  <c r="O182" i="6"/>
  <c r="S182" i="6"/>
  <c r="Q174" i="6"/>
  <c r="P174" i="6"/>
  <c r="O174" i="6"/>
  <c r="S174" i="6"/>
  <c r="Q166" i="6"/>
  <c r="P166" i="6"/>
  <c r="O166" i="6"/>
  <c r="S166" i="6"/>
  <c r="Q158" i="6"/>
  <c r="P158" i="6"/>
  <c r="O158" i="6"/>
  <c r="S158" i="6"/>
  <c r="Q150" i="6"/>
  <c r="P150" i="6"/>
  <c r="O150" i="6"/>
  <c r="S150" i="6"/>
  <c r="Q142" i="6"/>
  <c r="P142" i="6"/>
  <c r="O142" i="6"/>
  <c r="S142" i="6"/>
  <c r="Q134" i="6"/>
  <c r="P134" i="6"/>
  <c r="O134" i="6"/>
  <c r="S134" i="6"/>
  <c r="Q126" i="6"/>
  <c r="P126" i="6"/>
  <c r="O126" i="6"/>
  <c r="S126" i="6"/>
  <c r="Q118" i="6"/>
  <c r="P118" i="6"/>
  <c r="O118" i="6"/>
  <c r="S118" i="6"/>
  <c r="Q110" i="6"/>
  <c r="P110" i="6"/>
  <c r="O110" i="6"/>
  <c r="S110" i="6"/>
  <c r="Q106" i="6"/>
  <c r="P106" i="6"/>
  <c r="O106" i="6"/>
  <c r="S106" i="6"/>
  <c r="Q98" i="6"/>
  <c r="P98" i="6"/>
  <c r="O98" i="6"/>
  <c r="S98" i="6"/>
  <c r="Q86" i="6"/>
  <c r="P86" i="6"/>
  <c r="O86" i="6"/>
  <c r="S86" i="6"/>
  <c r="Q78" i="6"/>
  <c r="P78" i="6"/>
  <c r="O78" i="6"/>
  <c r="S78" i="6"/>
  <c r="Q70" i="6"/>
  <c r="P70" i="6"/>
  <c r="O70" i="6"/>
  <c r="S70" i="6"/>
  <c r="Q62" i="6"/>
  <c r="P62" i="6"/>
  <c r="O62" i="6"/>
  <c r="S62" i="6"/>
  <c r="Q58" i="6"/>
  <c r="P58" i="6"/>
  <c r="O58" i="6"/>
  <c r="S58" i="6"/>
  <c r="Q50" i="6"/>
  <c r="P50" i="6"/>
  <c r="O50" i="6"/>
  <c r="S50" i="6"/>
  <c r="Q42" i="6"/>
  <c r="P42" i="6"/>
  <c r="O42" i="6"/>
  <c r="S42" i="6"/>
  <c r="Q34" i="6"/>
  <c r="P34" i="6"/>
  <c r="O34" i="6"/>
  <c r="S34" i="6"/>
  <c r="Q26" i="6"/>
  <c r="P26" i="6"/>
  <c r="O26" i="6"/>
  <c r="S26" i="6"/>
  <c r="Q18" i="6"/>
  <c r="P18" i="6"/>
  <c r="O18" i="6"/>
  <c r="S18" i="6"/>
  <c r="Q10" i="6"/>
  <c r="P10" i="6"/>
  <c r="O10" i="6"/>
  <c r="S10" i="6"/>
  <c r="Q2" i="6"/>
  <c r="P2" i="6"/>
  <c r="O2" i="6"/>
  <c r="S2" i="6"/>
  <c r="Q298" i="6"/>
  <c r="P298" i="6"/>
  <c r="S298" i="6"/>
  <c r="O298" i="6"/>
  <c r="Q282" i="6"/>
  <c r="P282" i="6"/>
  <c r="S282" i="6"/>
  <c r="O282" i="6"/>
  <c r="S431" i="6"/>
  <c r="O431" i="6"/>
  <c r="Q431" i="6"/>
  <c r="P431" i="6"/>
  <c r="S415" i="6"/>
  <c r="O415" i="6"/>
  <c r="Q415" i="6"/>
  <c r="P415" i="6"/>
  <c r="S391" i="6"/>
  <c r="O391" i="6"/>
  <c r="Q391" i="6"/>
  <c r="P391" i="6"/>
  <c r="S375" i="6"/>
  <c r="O375" i="6"/>
  <c r="Q375" i="6"/>
  <c r="P375" i="6"/>
  <c r="S359" i="6"/>
  <c r="O359" i="6"/>
  <c r="Q359" i="6"/>
  <c r="P359" i="6"/>
  <c r="S343" i="6"/>
  <c r="O343" i="6"/>
  <c r="Q343" i="6"/>
  <c r="P343" i="6"/>
  <c r="S335" i="6"/>
  <c r="O335" i="6"/>
  <c r="Q335" i="6"/>
  <c r="P335" i="6"/>
  <c r="S311" i="6"/>
  <c r="O311" i="6"/>
  <c r="Q311" i="6"/>
  <c r="P311" i="6"/>
  <c r="Q651" i="6"/>
  <c r="S651" i="6"/>
  <c r="P651" i="6"/>
  <c r="O651" i="6"/>
  <c r="Q635" i="6"/>
  <c r="S635" i="6"/>
  <c r="P635" i="6"/>
  <c r="O635" i="6"/>
  <c r="Q619" i="6"/>
  <c r="S619" i="6"/>
  <c r="P619" i="6"/>
  <c r="O619" i="6"/>
  <c r="Q603" i="6"/>
  <c r="S603" i="6"/>
  <c r="P603" i="6"/>
  <c r="O603" i="6"/>
  <c r="Q587" i="6"/>
  <c r="S587" i="6"/>
  <c r="O587" i="6"/>
  <c r="P587" i="6"/>
  <c r="Q596" i="6"/>
  <c r="P596" i="6"/>
  <c r="O596" i="6"/>
  <c r="S596" i="6"/>
  <c r="P570" i="6"/>
  <c r="S570" i="6"/>
  <c r="Q570" i="6"/>
  <c r="O570" i="6"/>
  <c r="Q644" i="6"/>
  <c r="P644" i="6"/>
  <c r="O644" i="6"/>
  <c r="S644" i="6"/>
  <c r="Q628" i="6"/>
  <c r="P628" i="6"/>
  <c r="O628" i="6"/>
  <c r="S628" i="6"/>
  <c r="Q614" i="6"/>
  <c r="P614" i="6"/>
  <c r="O614" i="6"/>
  <c r="S614" i="6"/>
  <c r="Q537" i="6"/>
  <c r="S537" i="6"/>
  <c r="P537" i="6"/>
  <c r="O537" i="6"/>
  <c r="Q521" i="6"/>
  <c r="S521" i="6"/>
  <c r="P521" i="6"/>
  <c r="O521" i="6"/>
  <c r="Q513" i="6"/>
  <c r="S513" i="6"/>
  <c r="O513" i="6"/>
  <c r="P513" i="6"/>
  <c r="Q497" i="6"/>
  <c r="S497" i="6"/>
  <c r="O497" i="6"/>
  <c r="P497" i="6"/>
  <c r="Q481" i="6"/>
  <c r="S481" i="6"/>
  <c r="O481" i="6"/>
  <c r="P481" i="6"/>
  <c r="Q465" i="6"/>
  <c r="S465" i="6"/>
  <c r="O465" i="6"/>
  <c r="P465" i="6"/>
  <c r="Q449" i="6"/>
  <c r="S449" i="6"/>
  <c r="O449" i="6"/>
  <c r="P449" i="6"/>
  <c r="Q562" i="6"/>
  <c r="P562" i="6"/>
  <c r="S562" i="6"/>
  <c r="O562" i="6"/>
  <c r="Q546" i="6"/>
  <c r="P546" i="6"/>
  <c r="S546" i="6"/>
  <c r="O546" i="6"/>
  <c r="Q498" i="6"/>
  <c r="P498" i="6"/>
  <c r="O498" i="6"/>
  <c r="S498" i="6"/>
  <c r="Q528" i="6"/>
  <c r="P528" i="6"/>
  <c r="O528" i="6"/>
  <c r="S528" i="6"/>
  <c r="Q464" i="6"/>
  <c r="P464" i="6"/>
  <c r="O464" i="6"/>
  <c r="S464" i="6"/>
  <c r="S393" i="6"/>
  <c r="O393" i="6"/>
  <c r="Q393" i="6"/>
  <c r="P393" i="6"/>
  <c r="S345" i="6"/>
  <c r="O345" i="6"/>
  <c r="Q345" i="6"/>
  <c r="P345" i="6"/>
  <c r="S313" i="6"/>
  <c r="O313" i="6"/>
  <c r="Q313" i="6"/>
  <c r="P313" i="6"/>
  <c r="Q296" i="6"/>
  <c r="P296" i="6"/>
  <c r="S296" i="6"/>
  <c r="O296" i="6"/>
  <c r="Q289" i="6"/>
  <c r="P289" i="6"/>
  <c r="S289" i="6"/>
  <c r="O289" i="6"/>
  <c r="Q37" i="6"/>
  <c r="P37" i="6"/>
  <c r="O37" i="6"/>
  <c r="S37" i="6"/>
  <c r="Q29" i="6"/>
  <c r="P29" i="6"/>
  <c r="O29" i="6"/>
  <c r="S29" i="6"/>
  <c r="Q21" i="6"/>
  <c r="P21" i="6"/>
  <c r="O21" i="6"/>
  <c r="S21" i="6"/>
  <c r="Q17" i="6"/>
  <c r="P17" i="6"/>
  <c r="O17" i="6"/>
  <c r="S17" i="6"/>
  <c r="Q9" i="6"/>
  <c r="P9" i="6"/>
  <c r="O9" i="6"/>
  <c r="S9" i="6"/>
  <c r="S686" i="6"/>
  <c r="O686" i="6"/>
  <c r="Q686" i="6"/>
  <c r="P686" i="6"/>
  <c r="Q647" i="6"/>
  <c r="S647" i="6"/>
  <c r="P647" i="6"/>
  <c r="O647" i="6"/>
  <c r="Q639" i="6"/>
  <c r="S639" i="6"/>
  <c r="P639" i="6"/>
  <c r="O639" i="6"/>
  <c r="Q631" i="6"/>
  <c r="S631" i="6"/>
  <c r="P631" i="6"/>
  <c r="O631" i="6"/>
  <c r="Q623" i="6"/>
  <c r="S623" i="6"/>
  <c r="P623" i="6"/>
  <c r="O623" i="6"/>
  <c r="Q615" i="6"/>
  <c r="S615" i="6"/>
  <c r="O615" i="6"/>
  <c r="P615" i="6"/>
  <c r="Q607" i="6"/>
  <c r="S607" i="6"/>
  <c r="O607" i="6"/>
  <c r="P607" i="6"/>
  <c r="Q599" i="6"/>
  <c r="S599" i="6"/>
  <c r="O599" i="6"/>
  <c r="P599" i="6"/>
  <c r="Q591" i="6"/>
  <c r="S591" i="6"/>
  <c r="P591" i="6"/>
  <c r="O591" i="6"/>
  <c r="Q583" i="6"/>
  <c r="S583" i="6"/>
  <c r="P583" i="6"/>
  <c r="O583" i="6"/>
  <c r="S694" i="6"/>
  <c r="O694" i="6"/>
  <c r="Q694" i="6"/>
  <c r="P694" i="6"/>
  <c r="Q608" i="6"/>
  <c r="P608" i="6"/>
  <c r="O608" i="6"/>
  <c r="S608" i="6"/>
  <c r="Q582" i="6"/>
  <c r="P582" i="6"/>
  <c r="S582" i="6"/>
  <c r="O582" i="6"/>
  <c r="P574" i="6"/>
  <c r="S574" i="6"/>
  <c r="Q574" i="6"/>
  <c r="O574" i="6"/>
  <c r="Q648" i="6"/>
  <c r="P648" i="6"/>
  <c r="O648" i="6"/>
  <c r="S648" i="6"/>
  <c r="Q640" i="6"/>
  <c r="P640" i="6"/>
  <c r="O640" i="6"/>
  <c r="S640" i="6"/>
  <c r="Q632" i="6"/>
  <c r="P632" i="6"/>
  <c r="O632" i="6"/>
  <c r="S632" i="6"/>
  <c r="Q624" i="6"/>
  <c r="P624" i="6"/>
  <c r="O624" i="6"/>
  <c r="S624" i="6"/>
  <c r="Q610" i="6"/>
  <c r="P610" i="6"/>
  <c r="O610" i="6"/>
  <c r="S610" i="6"/>
  <c r="Q598" i="6"/>
  <c r="P598" i="6"/>
  <c r="O598" i="6"/>
  <c r="S598" i="6"/>
  <c r="Q541" i="6"/>
  <c r="S541" i="6"/>
  <c r="O541" i="6"/>
  <c r="P541" i="6"/>
  <c r="Q533" i="6"/>
  <c r="S533" i="6"/>
  <c r="O533" i="6"/>
  <c r="P533" i="6"/>
  <c r="Q525" i="6"/>
  <c r="S525" i="6"/>
  <c r="O525" i="6"/>
  <c r="P525" i="6"/>
  <c r="Q517" i="6"/>
  <c r="S517" i="6"/>
  <c r="O517" i="6"/>
  <c r="P517" i="6"/>
  <c r="Q509" i="6"/>
  <c r="S509" i="6"/>
  <c r="P509" i="6"/>
  <c r="O509" i="6"/>
  <c r="Q501" i="6"/>
  <c r="S501" i="6"/>
  <c r="P501" i="6"/>
  <c r="O501" i="6"/>
  <c r="Q493" i="6"/>
  <c r="S493" i="6"/>
  <c r="P493" i="6"/>
  <c r="O493" i="6"/>
  <c r="Q485" i="6"/>
  <c r="S485" i="6"/>
  <c r="P485" i="6"/>
  <c r="O485" i="6"/>
  <c r="Q477" i="6"/>
  <c r="S477" i="6"/>
  <c r="P477" i="6"/>
  <c r="O477" i="6"/>
  <c r="Q469" i="6"/>
  <c r="S469" i="6"/>
  <c r="P469" i="6"/>
  <c r="O469" i="6"/>
  <c r="Q461" i="6"/>
  <c r="S461" i="6"/>
  <c r="P461" i="6"/>
  <c r="O461" i="6"/>
  <c r="Q453" i="6"/>
  <c r="S453" i="6"/>
  <c r="P453" i="6"/>
  <c r="O453" i="6"/>
  <c r="Q445" i="6"/>
  <c r="S445" i="6"/>
  <c r="P445" i="6"/>
  <c r="O445" i="6"/>
  <c r="Q566" i="6"/>
  <c r="P566" i="6"/>
  <c r="S566" i="6"/>
  <c r="O566" i="6"/>
  <c r="Q558" i="6"/>
  <c r="P558" i="6"/>
  <c r="S558" i="6"/>
  <c r="O558" i="6"/>
  <c r="Q550" i="6"/>
  <c r="P550" i="6"/>
  <c r="S550" i="6"/>
  <c r="O550" i="6"/>
  <c r="Q542" i="6"/>
  <c r="P542" i="6"/>
  <c r="S542" i="6"/>
  <c r="O542" i="6"/>
  <c r="Q514" i="6"/>
  <c r="P514" i="6"/>
  <c r="O514" i="6"/>
  <c r="S514" i="6"/>
  <c r="Q482" i="6"/>
  <c r="P482" i="6"/>
  <c r="O482" i="6"/>
  <c r="S482" i="6"/>
  <c r="Q450" i="6"/>
  <c r="P450" i="6"/>
  <c r="O450" i="6"/>
  <c r="S450" i="6"/>
  <c r="Q512" i="6"/>
  <c r="P512" i="6"/>
  <c r="O512" i="6"/>
  <c r="S512" i="6"/>
  <c r="Q480" i="6"/>
  <c r="P480" i="6"/>
  <c r="O480" i="6"/>
  <c r="S480" i="6"/>
  <c r="Q448" i="6"/>
  <c r="P448" i="6"/>
  <c r="O448" i="6"/>
  <c r="S448" i="6"/>
  <c r="S438" i="6"/>
  <c r="O438" i="6"/>
  <c r="Q438" i="6"/>
  <c r="P438" i="6"/>
  <c r="S433" i="6"/>
  <c r="O433" i="6"/>
  <c r="Q433" i="6"/>
  <c r="P433" i="6"/>
  <c r="S422" i="6"/>
  <c r="O422" i="6"/>
  <c r="Q422" i="6"/>
  <c r="P422" i="6"/>
  <c r="S417" i="6"/>
  <c r="O417" i="6"/>
  <c r="Q417" i="6"/>
  <c r="P417" i="6"/>
  <c r="S406" i="6"/>
  <c r="O406" i="6"/>
  <c r="Q406" i="6"/>
  <c r="P406" i="6"/>
  <c r="S401" i="6"/>
  <c r="O401" i="6"/>
  <c r="Q401" i="6"/>
  <c r="P401" i="6"/>
  <c r="S390" i="6"/>
  <c r="O390" i="6"/>
  <c r="Q390" i="6"/>
  <c r="P390" i="6"/>
  <c r="S385" i="6"/>
  <c r="O385" i="6"/>
  <c r="Q385" i="6"/>
  <c r="P385" i="6"/>
  <c r="S374" i="6"/>
  <c r="O374" i="6"/>
  <c r="Q374" i="6"/>
  <c r="P374" i="6"/>
  <c r="S369" i="6"/>
  <c r="O369" i="6"/>
  <c r="Q369" i="6"/>
  <c r="P369" i="6"/>
  <c r="S358" i="6"/>
  <c r="O358" i="6"/>
  <c r="Q358" i="6"/>
  <c r="P358" i="6"/>
  <c r="S353" i="6"/>
  <c r="O353" i="6"/>
  <c r="Q353" i="6"/>
  <c r="P353" i="6"/>
  <c r="S342" i="6"/>
  <c r="O342" i="6"/>
  <c r="Q342" i="6"/>
  <c r="P342" i="6"/>
  <c r="S337" i="6"/>
  <c r="O337" i="6"/>
  <c r="Q337" i="6"/>
  <c r="P337" i="6"/>
  <c r="S326" i="6"/>
  <c r="O326" i="6"/>
  <c r="Q326" i="6"/>
  <c r="P326" i="6"/>
  <c r="S321" i="6"/>
  <c r="O321" i="6"/>
  <c r="Q321" i="6"/>
  <c r="P321" i="6"/>
  <c r="Q508" i="6"/>
  <c r="P508" i="6"/>
  <c r="S508" i="6"/>
  <c r="O508" i="6"/>
  <c r="Q39" i="6"/>
  <c r="P39" i="6"/>
  <c r="O39" i="6"/>
  <c r="S39" i="6"/>
  <c r="Q35" i="6"/>
  <c r="P35" i="6"/>
  <c r="O35" i="6"/>
  <c r="S35" i="6"/>
  <c r="Q31" i="6"/>
  <c r="P31" i="6"/>
  <c r="O31" i="6"/>
  <c r="S31" i="6"/>
  <c r="Q27" i="6"/>
  <c r="P27" i="6"/>
  <c r="O27" i="6"/>
  <c r="S27" i="6"/>
  <c r="Q23" i="6"/>
  <c r="P23" i="6"/>
  <c r="O23" i="6"/>
  <c r="S23" i="6"/>
  <c r="Q19" i="6"/>
  <c r="P19" i="6"/>
  <c r="O19" i="6"/>
  <c r="S19" i="6"/>
  <c r="Q15" i="6"/>
  <c r="P15" i="6"/>
  <c r="O15" i="6"/>
  <c r="S15" i="6"/>
  <c r="Q11" i="6"/>
  <c r="P11" i="6"/>
  <c r="O11" i="6"/>
  <c r="S11" i="6"/>
  <c r="Q7" i="6"/>
  <c r="P7" i="6"/>
  <c r="O7" i="6"/>
  <c r="S7" i="6"/>
  <c r="Q3" i="6"/>
  <c r="P3" i="6"/>
  <c r="O3" i="6"/>
  <c r="S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<sst xmlns="http://schemas.openxmlformats.org/spreadsheetml/2006/main" count="2821" uniqueCount="41">
  <si>
    <t>Year</t>
  </si>
  <si>
    <t>Gross Sales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</si>
  <si>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</si>
  <si>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</si>
  <si>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</si>
  <si>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</si>
  <si>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</si>
  <si>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</si>
  <si>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</si>
  <si>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</si>
  <si>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</si>
  <si>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</si>
  <si>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</si>
  <si>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Canada</t>
  </si>
  <si>
    <t>France</t>
  </si>
  <si>
    <t>Germany</t>
  </si>
  <si>
    <t>Mexico</t>
  </si>
  <si>
    <t>Profit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</si>
  <si>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</si>
  <si>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</si>
  <si>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</si>
  <si>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</si>
  <si>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</si>
  <si>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</si>
  <si>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</si>
  <si>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</si>
  <si>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</si>
  <si>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</si>
  <si>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</si>
  <si>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</si>
  <si>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</si>
  <si>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</si>
  <si>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Discounts, usd</t>
  </si>
  <si>
    <t>Discount, %</t>
  </si>
  <si>
    <t xml:space="preserve"> Sales with discount</t>
  </si>
  <si>
    <t>Gross profit margin</t>
  </si>
  <si>
    <t>Markup</t>
  </si>
  <si>
    <t>quantity of transactions</t>
  </si>
  <si>
    <t>average ticket</t>
  </si>
  <si>
    <t>average basket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</si>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</sst>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₴&quot;_-;\-* #,##0.00\ &quot;₴&quot;_-;_-* &quot;-&quot;??\ &quot;₴&quot;_-;_-@_-"/>
    <numFmt numFmtId="164" formatCode="_(&quot;$&quot;* #,##0.00_);_(&quot;$&quot;* \(#,##0.00\);_(&quot;$&quot;* &quot;-&quot;??_);_(@_)"/>
    <numFmt numFmtId="165" formatCode="m/d/yy\ h:mm;@"/>
    <numFmt numFmtId="166" formatCode="_-[$$-45C]* #,##0_-;\-[$$-45C]* #,##0_-;_-[$$-45C]* &quot;-&quot;??_-;_-@_-"/>
    <numFmt numFmtId="167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164" fontId="0" fillId="0" borderId="0" xfId="1" applyFont="1"/>
    <xf numFmtId="165" fontId="0" fillId="0" borderId="0" xfId="0" applyNumberFormat="1"/>
    <xf numFmtId="164" fontId="2" fillId="0" borderId="0" xfId="1" applyFont="1"/>
    <xf numFmtId="1" fontId="0" fillId="0" borderId="0" xfId="1" applyNumberFormat="1" applyFont="1"/>
    <xf numFmtId="1" fontId="2" fillId="0" borderId="0" xfId="1" applyNumberFormat="1" applyFont="1" applyAlignment="1">
      <alignment horizontal="center" vertical="center"/>
    </xf>
    <xf numFmtId="164" fontId="4" fillId="0" borderId="0" xfId="1" applyFont="1"/>
    <xf numFmtId="164" fontId="4" fillId="0" borderId="0" xfId="1" applyFont="1" applyAlignment="1">
      <alignment horizontal="center"/>
    </xf>
    <xf numFmtId="164" fontId="0" fillId="0" borderId="0" xfId="1" applyFont="1" applyAlignment="1">
      <alignment horizontal="center"/>
    </xf>
    <xf numFmtId="44" fontId="0" fillId="0" borderId="0" xfId="0" applyNumberFormat="1"/>
    <xf numFmtId="166" fontId="0" fillId="0" borderId="0" xfId="1" applyNumberFormat="1" applyFont="1"/>
    <xf numFmtId="9" fontId="0" fillId="0" borderId="0" xfId="1" applyNumberFormat="1" applyFont="1" applyAlignment="1">
      <alignment horizont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3" fontId="0" fillId="0" borderId="0" xfId="1" applyNumberFormat="1" applyFont="1" applyAlignment="1">
      <alignment horizontal="center"/>
    </xf>
    <xf numFmtId="3" fontId="0" fillId="0" borderId="0" xfId="1" applyNumberFormat="1" applyFont="1" applyAlignment="1">
      <alignment horizontal="center" wrapText="1"/>
    </xf>
    <xf numFmtId="2" fontId="4" fillId="0" borderId="0" xfId="1" applyNumberFormat="1" applyFont="1" applyAlignment="1">
      <alignment horizontal="center" wrapText="1"/>
    </xf>
    <xf numFmtId="2" fontId="0" fillId="0" borderId="0" xfId="1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1" applyNumberFormat="1" applyFont="1" applyAlignment="1">
      <alignment horizontal="center"/>
    </xf>
    <xf numFmtId="1" fontId="5" fillId="0" borderId="0" xfId="1" applyNumberFormat="1" applyFont="1"/>
    <xf numFmtId="44" fontId="5" fillId="0" borderId="0" xfId="1" applyNumberFormat="1" applyFont="1"/>
    <xf numFmtId="0" fontId="0" fillId="0" borderId="0" xfId="1" applyNumberFormat="1" applyFont="1" applyAlignment="1">
      <alignment horizontal="center" vertical="center"/>
    </xf>
  </cellXfs>
  <cellStyles count="2">
    <cellStyle name="Грошовий" xfId="1" builtinId="4"/>
    <cellStyle name="Звичайний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$-45C]* #,##0_-;\-[$$-45C]* #,##0_-;_-[$$-45C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$-45C]* #,##0_-;\-[$$-45C]* #,##0_-;_-[$$-45C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$-45C]* #,##0_-;\-[$$-45C]* #,##0_-;_-[$$-45C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$-45C]* #,##0_-;\-[$$-45C]* #,##0_-;_-[$$-45C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$-45C]* #,##0_-;\-[$$-45C]* #,##0_-;_-[$$-45C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$-45C]* #,##0_-;\-[$$-45C]* #,##0_-;_-[$$-45C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$-45C]* #,##0_-;\-[$$-45C]* #,##0_-;_-[$$-45C]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10" Type="http://schemas.openxmlformats.org/officeDocument/2006/relationships/customXml" Target="../customXml/item4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" displayName="Financial" ref="A1:U701" totalsRowShown="0" headerRowDxfId="19" dataDxfId="18">
  <autoFilter ref="A1:U701" xr:uid="{00000000-0009-0000-0100-000001000000}"/>
  <sortState xmlns:xlrd2="http://schemas.microsoft.com/office/spreadsheetml/2017/richdata2" ref="A2:U701">
    <sortCondition ref="B1:B701"/>
  </sortState>
  <tableColumns count="21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7"/>
    <tableColumn id="19" xr3:uid="{00000000-0010-0000-0000-000013000000}" name="Discount Band" dataDxfId="16"/>
    <tableColumn id="6" xr3:uid="{00000000-0010-0000-0000-000006000000}" name="Units Sold"/>
    <tableColumn id="7" xr3:uid="{00000000-0010-0000-0000-000007000000}" name="Manufacturing Price" dataDxfId="15" dataCellStyle="Грошовий"/>
    <tableColumn id="8" xr3:uid="{00000000-0010-0000-0000-000008000000}" name="Sale Price" dataDxfId="14" dataCellStyle="Грошовий"/>
    <tableColumn id="29" xr3:uid="{1338D493-C5F0-40AD-ADCA-03B0BFA9DF49}" name="quantity of transactions" dataDxfId="13" dataCellStyle="Грошовий"/>
    <tableColumn id="3" xr3:uid="{5D2611FB-2413-4B36-A977-C6F5748F2038}" name="Date" dataDxfId="12" dataCellStyle="Грошовий"/>
    <tableColumn id="9" xr3:uid="{00000000-0010-0000-0000-000009000000}" name="Gross Sales" dataDxfId="11" dataCellStyle="Грошовий">
      <calculatedColumnFormula>Financial[[#This Row],[Units Sold]]*Financial[[#This Row],[Sale Price]]</calculatedColumnFormula>
    </tableColumn>
    <tableColumn id="14" xr3:uid="{579BD67B-DA38-4F69-9EF1-CAA766271C13}" name="Discount, %" dataDxfId="10" dataCellStyle="Грошовий">
      <calculatedColumnFormula array="1">_xlfn.IFS(Financial[[#This Row],[Discount Band]]="High",0.15,Financial[[#This Row],[Discount Band]]="Medium",0.1,Financial[[#This Row],[Discount Band]]="Low",0.05,Financial[[#This Row],[Discount Band]]="None",0)</calculatedColumnFormula>
    </tableColumn>
    <tableColumn id="10" xr3:uid="{00000000-0010-0000-0000-00000A000000}" name="Discounts, usd" dataDxfId="9" dataCellStyle="Грошовий">
      <calculatedColumnFormula>Financial[[#This Row],[Gross Sales]]*Financial[[#This Row],[Discount, %]]</calculatedColumnFormula>
    </tableColumn>
    <tableColumn id="11" xr3:uid="{00000000-0010-0000-0000-00000B000000}" name=" Sales with discount" dataDxfId="8" dataCellStyle="Грошовий">
      <calculatedColumnFormula>Financial[[#This Row],[Gross Sales]]-Financial[[#This Row],[Discounts, usd]]</calculatedColumnFormula>
    </tableColumn>
    <tableColumn id="12" xr3:uid="{00000000-0010-0000-0000-00000C000000}" name="COGS" dataDxfId="7" dataCellStyle="Грошовий">
      <calculatedColumnFormula>Financial[[#This Row],[Units Sold]]*Financial[[#This Row],[Manufacturing Price]]</calculatedColumnFormula>
    </tableColumn>
    <tableColumn id="13" xr3:uid="{00000000-0010-0000-0000-00000D000000}" name="Profit" dataDxfId="6" dataCellStyle="Грошовий">
      <calculatedColumnFormula>Financial[[#This Row],[ Sales with discount]]-(Financial[[#This Row],[Units Sold]]*Financial[[#This Row],[Manufacturing Price]])</calculatedColumnFormula>
    </tableColumn>
    <tableColumn id="24" xr3:uid="{98232CBF-D0BC-4CBB-B609-222920B5A222}" name="Gross profit margin" dataDxfId="5" dataCellStyle="Грошовий">
      <calculatedColumnFormula>(Financial[[#This Row],[ Sales with discount]]-Financial[[#This Row],[COGS]])/Financial[[#This Row],[ Sales with discount]]</calculatedColumnFormula>
    </tableColumn>
    <tableColumn id="25" xr3:uid="{D7A4D160-F277-404C-9E72-2C40761798CC}" name="Markup" dataDxfId="4" dataCellStyle="Грошовий">
      <calculatedColumnFormula>(Financial[[#This Row],[ Sales with discount]]-Financial[[#This Row],[COGS]])/Financial[[#This Row],[COGS]]</calculatedColumnFormula>
    </tableColumn>
    <tableColumn id="30" xr3:uid="{C2C64499-2E18-4D7C-8093-24D5760A9AB7}" name="average ticket" dataDxfId="3" dataCellStyle="Грошовий">
      <calculatedColumnFormula>Financial[[#This Row],[Units Sold]]/Financial[[#This Row],[quantity of transactions]]</calculatedColumnFormula>
    </tableColumn>
    <tableColumn id="31" xr3:uid="{D937202F-AEBF-47A3-B5F5-92AB15B8C5B1}" name="average basket" dataDxfId="2" dataCellStyle="Грошовий">
      <calculatedColumnFormula>Financial[[#This Row],[ Sales with discount]]/Financial[[#This Row],[quantity of transactions]]</calculatedColumnFormula>
    </tableColumn>
    <tableColumn id="17" xr3:uid="{00000000-0010-0000-0000-000011000000}" name="Month Number" dataDxfId="0">
      <calculatedColumnFormula>TEXT(Financial[[#This Row],[Date]],"MMMM")</calculatedColumnFormula>
    </tableColumn>
    <tableColumn id="20" xr3:uid="{00000000-0010-0000-0000-000014000000}" name="Year" dataDxfId="1">
      <calculatedColumnFormula>YEAR(Financial[[#This Row],[Date]])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1"/>
  <sheetViews>
    <sheetView tabSelected="1" topLeftCell="F1" zoomScale="80" zoomScaleNormal="80" workbookViewId="0">
      <selection activeCell="T3" sqref="T3"/>
    </sheetView>
  </sheetViews>
  <sheetFormatPr defaultRowHeight="14.4" x14ac:dyDescent="0.3"/>
  <cols>
    <col min="1" max="1" width="16.33203125" bestFit="1" customWidth="1"/>
    <col min="2" max="2" width="22.77734375" customWidth="1"/>
    <col min="3" max="3" width="14.109375" style="2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9" width="12.5546875" style="14" customWidth="1"/>
    <col min="10" max="10" width="14.33203125" style="1" bestFit="1" customWidth="1"/>
    <col min="11" max="11" width="14.33203125" style="8" customWidth="1"/>
    <col min="12" max="12" width="12.5546875" style="1" bestFit="1" customWidth="1"/>
    <col min="13" max="13" width="17.6640625" style="1" customWidth="1"/>
    <col min="14" max="14" width="11.5546875" bestFit="1" customWidth="1"/>
    <col min="15" max="15" width="18.44140625" bestFit="1" customWidth="1"/>
    <col min="16" max="17" width="18.44140625" style="13" customWidth="1"/>
    <col min="18" max="19" width="18.44140625" style="18" customWidth="1"/>
    <col min="20" max="20" width="15.44140625" style="4" customWidth="1"/>
    <col min="21" max="21" width="11.77734375" style="9" customWidth="1"/>
  </cols>
  <sheetData>
    <row r="1" spans="1:21" ht="35.4" customHeight="1" x14ac:dyDescent="0.3">
      <c r="A1" t="s">
        <v>5</v>
      </c>
      <c r="B1" t="s">
        <v>19</v>
      </c>
      <c r="C1" s="3" t="s">
        <v>20</v>
      </c>
      <c r="D1" s="3" t="s">
        <v>27</v>
      </c>
      <c r="E1" t="s">
        <v>3</v>
      </c>
      <c r="F1" s="1" t="s">
        <v>4</v>
      </c>
      <c r="G1" s="1" t="s">
        <v>18</v>
      </c>
      <c r="H1" s="15" t="s">
        <v>37</v>
      </c>
      <c r="I1" s="15" t="s">
        <v>11</v>
      </c>
      <c r="J1" s="6" t="s">
        <v>1</v>
      </c>
      <c r="K1" s="7" t="s">
        <v>33</v>
      </c>
      <c r="L1" s="7" t="s">
        <v>32</v>
      </c>
      <c r="M1" s="7" t="s">
        <v>34</v>
      </c>
      <c r="N1" s="7" t="s">
        <v>2</v>
      </c>
      <c r="O1" s="7" t="s">
        <v>17</v>
      </c>
      <c r="P1" s="7" t="s">
        <v>35</v>
      </c>
      <c r="Q1" s="7" t="s">
        <v>36</v>
      </c>
      <c r="R1" s="16" t="s">
        <v>38</v>
      </c>
      <c r="S1" s="16" t="s">
        <v>39</v>
      </c>
      <c r="T1" s="20" t="s">
        <v>12</v>
      </c>
      <c r="U1" s="21" t="s">
        <v>0</v>
      </c>
    </row>
    <row r="2" spans="1:21" x14ac:dyDescent="0.3">
      <c r="A2" t="s">
        <v>10</v>
      </c>
      <c r="B2" t="s">
        <v>13</v>
      </c>
      <c r="C2" s="3" t="s">
        <v>26</v>
      </c>
      <c r="D2" s="3" t="s">
        <v>31</v>
      </c>
      <c r="E2">
        <v>2761</v>
      </c>
      <c r="F2" s="10">
        <v>8</v>
      </c>
      <c r="G2" s="10">
        <v>12</v>
      </c>
      <c r="H2" s="14">
        <v>1591</v>
      </c>
      <c r="I2" s="19">
        <v>44075</v>
      </c>
      <c r="J2" s="10">
        <f>Financial[[#This Row],[Units Sold]]*Financial[[#This Row],[Sale Price]]</f>
        <v>33132</v>
      </c>
      <c r="K2" s="11" cm="1">
        <f t="array" ref="K2">_xlfn.IFS(Financial[[#This Row],[Discount Band]]="High",0.15,Financial[[#This Row],[Discount Band]]="Medium",0.1,Financial[[#This Row],[Discount Band]]="Low",0.05,Financial[[#This Row],[Discount Band]]="None",0)</f>
        <v>0.15</v>
      </c>
      <c r="L2" s="10">
        <f>Financial[[#This Row],[Gross Sales]]*Financial[[#This Row],[Discount, %]]</f>
        <v>4969.8</v>
      </c>
      <c r="M2" s="10">
        <f>Financial[[#This Row],[Gross Sales]]-Financial[[#This Row],[Discounts, usd]]</f>
        <v>28162.2</v>
      </c>
      <c r="N2" s="10">
        <f>Financial[[#This Row],[Units Sold]]*Financial[[#This Row],[Manufacturing Price]]</f>
        <v>22088</v>
      </c>
      <c r="O2" s="10">
        <f>Financial[[#This Row],[ Sales with discount]]-(Financial[[#This Row],[Units Sold]]*Financial[[#This Row],[Manufacturing Price]])</f>
        <v>6074.2000000000007</v>
      </c>
      <c r="P2" s="12">
        <f>(Financial[[#This Row],[ Sales with discount]]-Financial[[#This Row],[COGS]])/Financial[[#This Row],[ Sales with discount]]</f>
        <v>0.21568627450980393</v>
      </c>
      <c r="Q2" s="12">
        <f>(Financial[[#This Row],[ Sales with discount]]-Financial[[#This Row],[COGS]])/Financial[[#This Row],[COGS]]</f>
        <v>0.27500000000000002</v>
      </c>
      <c r="R2" s="17">
        <f>Financial[[#This Row],[Units Sold]]/Financial[[#This Row],[quantity of transactions]]</f>
        <v>1.7353865493400378</v>
      </c>
      <c r="S2" s="17">
        <f>Financial[[#This Row],[ Sales with discount]]/Financial[[#This Row],[quantity of transactions]]</f>
        <v>17.700942803268386</v>
      </c>
      <c r="T2" s="5" t="str">
        <f>TEXT(Financial[[#This Row],[Date]],"MMMM")</f>
        <v>вересень</v>
      </c>
      <c r="U2" s="22">
        <f>YEAR(Financial[[#This Row],[Date]])</f>
        <v>2020</v>
      </c>
    </row>
    <row r="3" spans="1:21" x14ac:dyDescent="0.3">
      <c r="A3" t="s">
        <v>10</v>
      </c>
      <c r="B3" t="s">
        <v>13</v>
      </c>
      <c r="C3" s="3" t="s">
        <v>23</v>
      </c>
      <c r="D3" s="3" t="s">
        <v>31</v>
      </c>
      <c r="E3">
        <v>2222</v>
      </c>
      <c r="F3" s="10">
        <v>9</v>
      </c>
      <c r="G3" s="10">
        <v>12</v>
      </c>
      <c r="H3" s="14">
        <v>1788</v>
      </c>
      <c r="I3" s="19">
        <v>44136</v>
      </c>
      <c r="J3" s="10">
        <f>Financial[[#This Row],[Units Sold]]*Financial[[#This Row],[Sale Price]]</f>
        <v>26664</v>
      </c>
      <c r="K3" s="11" cm="1">
        <f t="array" ref="K3">_xlfn.IFS(Financial[[#This Row],[Discount Band]]="High",0.15,Financial[[#This Row],[Discount Band]]="Medium",0.1,Financial[[#This Row],[Discount Band]]="Low",0.05,Financial[[#This Row],[Discount Band]]="None",0)</f>
        <v>0.15</v>
      </c>
      <c r="L3" s="10">
        <f>Financial[[#This Row],[Gross Sales]]*Financial[[#This Row],[Discount, %]]</f>
        <v>3999.6</v>
      </c>
      <c r="M3" s="10">
        <f>Financial[[#This Row],[Gross Sales]]-Financial[[#This Row],[Discounts, usd]]</f>
        <v>22664.400000000001</v>
      </c>
      <c r="N3" s="10">
        <f>Financial[[#This Row],[Units Sold]]*Financial[[#This Row],[Manufacturing Price]]</f>
        <v>19998</v>
      </c>
      <c r="O3" s="10">
        <f>Financial[[#This Row],[ Sales with discount]]-(Financial[[#This Row],[Units Sold]]*Financial[[#This Row],[Manufacturing Price]])</f>
        <v>2666.4000000000015</v>
      </c>
      <c r="P3" s="12">
        <f>(Financial[[#This Row],[ Sales with discount]]-Financial[[#This Row],[COGS]])/Financial[[#This Row],[ Sales with discount]]</f>
        <v>0.11764705882352947</v>
      </c>
      <c r="Q3" s="12">
        <f>(Financial[[#This Row],[ Sales with discount]]-Financial[[#This Row],[COGS]])/Financial[[#This Row],[COGS]]</f>
        <v>0.13333333333333341</v>
      </c>
      <c r="R3" s="17">
        <f>Financial[[#This Row],[Units Sold]]/Financial[[#This Row],[quantity of transactions]]</f>
        <v>1.2427293064876956</v>
      </c>
      <c r="S3" s="17">
        <f>Financial[[#This Row],[ Sales with discount]]/Financial[[#This Row],[quantity of transactions]]</f>
        <v>12.675838926174498</v>
      </c>
      <c r="T3" s="5" t="str">
        <f>TEXT(Financial[[#This Row],[Date]],"MMMM")</f>
        <v>листопад</v>
      </c>
      <c r="U3" s="22">
        <f>YEAR(Financial[[#This Row],[Date]])</f>
        <v>2020</v>
      </c>
    </row>
    <row r="4" spans="1:21" x14ac:dyDescent="0.3">
      <c r="A4" t="s">
        <v>10</v>
      </c>
      <c r="B4" t="s">
        <v>13</v>
      </c>
      <c r="C4" s="3" t="s">
        <v>23</v>
      </c>
      <c r="D4" s="3" t="s">
        <v>31</v>
      </c>
      <c r="E4">
        <v>4026</v>
      </c>
      <c r="F4" s="10">
        <v>7</v>
      </c>
      <c r="G4" s="10">
        <v>12</v>
      </c>
      <c r="H4" s="14">
        <v>2902</v>
      </c>
      <c r="I4" s="19">
        <v>44013</v>
      </c>
      <c r="J4" s="10">
        <f>Financial[[#This Row],[Units Sold]]*Financial[[#This Row],[Sale Price]]</f>
        <v>48312</v>
      </c>
      <c r="K4" s="11" cm="1">
        <f t="array" ref="K4">_xlfn.IFS(Financial[[#This Row],[Discount Band]]="High",0.15,Financial[[#This Row],[Discount Band]]="Medium",0.1,Financial[[#This Row],[Discount Band]]="Low",0.05,Financial[[#This Row],[Discount Band]]="None",0)</f>
        <v>0.15</v>
      </c>
      <c r="L4" s="10">
        <f>Financial[[#This Row],[Gross Sales]]*Financial[[#This Row],[Discount, %]]</f>
        <v>7246.8</v>
      </c>
      <c r="M4" s="10">
        <f>Financial[[#This Row],[Gross Sales]]-Financial[[#This Row],[Discounts, usd]]</f>
        <v>41065.199999999997</v>
      </c>
      <c r="N4" s="10">
        <f>Financial[[#This Row],[Units Sold]]*Financial[[#This Row],[Manufacturing Price]]</f>
        <v>28182</v>
      </c>
      <c r="O4" s="10">
        <f>Financial[[#This Row],[ Sales with discount]]-(Financial[[#This Row],[Units Sold]]*Financial[[#This Row],[Manufacturing Price]])</f>
        <v>12883.199999999997</v>
      </c>
      <c r="P4" s="12">
        <f>(Financial[[#This Row],[ Sales with discount]]-Financial[[#This Row],[COGS]])/Financial[[#This Row],[ Sales with discount]]</f>
        <v>0.31372549019607837</v>
      </c>
      <c r="Q4" s="12">
        <f>(Financial[[#This Row],[ Sales with discount]]-Financial[[#This Row],[COGS]])/Financial[[#This Row],[COGS]]</f>
        <v>0.45714285714285702</v>
      </c>
      <c r="R4" s="17">
        <f>Financial[[#This Row],[Units Sold]]/Financial[[#This Row],[quantity of transactions]]</f>
        <v>1.3873190902825638</v>
      </c>
      <c r="S4" s="17">
        <f>Financial[[#This Row],[ Sales with discount]]/Financial[[#This Row],[quantity of transactions]]</f>
        <v>14.15065472088215</v>
      </c>
      <c r="T4" s="5" t="str">
        <f>TEXT(Financial[[#This Row],[Date]],"MMMM")</f>
        <v>липень</v>
      </c>
      <c r="U4" s="22">
        <f>YEAR(Financial[[#This Row],[Date]])</f>
        <v>2020</v>
      </c>
    </row>
    <row r="5" spans="1:21" x14ac:dyDescent="0.3">
      <c r="A5" t="s">
        <v>10</v>
      </c>
      <c r="B5" t="s">
        <v>13</v>
      </c>
      <c r="C5" s="3" t="s">
        <v>24</v>
      </c>
      <c r="D5" s="3" t="s">
        <v>30</v>
      </c>
      <c r="E5">
        <v>2431</v>
      </c>
      <c r="F5" s="10">
        <v>7</v>
      </c>
      <c r="G5" s="10">
        <v>12</v>
      </c>
      <c r="H5" s="14">
        <v>2128</v>
      </c>
      <c r="I5" s="19">
        <v>44166</v>
      </c>
      <c r="J5" s="10">
        <f>Financial[[#This Row],[Units Sold]]*Financial[[#This Row],[Sale Price]]</f>
        <v>29172</v>
      </c>
      <c r="K5" s="11" cm="1">
        <f t="array" ref="K5">_xlfn.IFS(Financial[[#This Row],[Discount Band]]="High",0.15,Financial[[#This Row],[Discount Band]]="Medium",0.1,Financial[[#This Row],[Discount Band]]="Low",0.05,Financial[[#This Row],[Discount Band]]="None",0)</f>
        <v>0.1</v>
      </c>
      <c r="L5" s="10">
        <f>Financial[[#This Row],[Gross Sales]]*Financial[[#This Row],[Discount, %]]</f>
        <v>2917.2000000000003</v>
      </c>
      <c r="M5" s="10">
        <f>Financial[[#This Row],[Gross Sales]]-Financial[[#This Row],[Discounts, usd]]</f>
        <v>26254.799999999999</v>
      </c>
      <c r="N5" s="10">
        <f>Financial[[#This Row],[Units Sold]]*Financial[[#This Row],[Manufacturing Price]]</f>
        <v>17017</v>
      </c>
      <c r="O5" s="10">
        <f>Financial[[#This Row],[ Sales with discount]]-(Financial[[#This Row],[Units Sold]]*Financial[[#This Row],[Manufacturing Price]])</f>
        <v>9237.7999999999993</v>
      </c>
      <c r="P5" s="12">
        <f>(Financial[[#This Row],[ Sales with discount]]-Financial[[#This Row],[COGS]])/Financial[[#This Row],[ Sales with discount]]</f>
        <v>0.35185185185185186</v>
      </c>
      <c r="Q5" s="12">
        <f>(Financial[[#This Row],[ Sales with discount]]-Financial[[#This Row],[COGS]])/Financial[[#This Row],[COGS]]</f>
        <v>0.54285714285714282</v>
      </c>
      <c r="R5" s="17">
        <f>Financial[[#This Row],[Units Sold]]/Financial[[#This Row],[quantity of transactions]]</f>
        <v>1.1423872180451127</v>
      </c>
      <c r="S5" s="17">
        <f>Financial[[#This Row],[ Sales with discount]]/Financial[[#This Row],[quantity of transactions]]</f>
        <v>12.337781954887218</v>
      </c>
      <c r="T5" s="5" t="str">
        <f>TEXT(Financial[[#This Row],[Date]],"MMMM")</f>
        <v>грудень</v>
      </c>
      <c r="U5" s="22">
        <f>YEAR(Financial[[#This Row],[Date]])</f>
        <v>2020</v>
      </c>
    </row>
    <row r="6" spans="1:21" x14ac:dyDescent="0.3">
      <c r="A6" t="s">
        <v>10</v>
      </c>
      <c r="B6" t="s">
        <v>13</v>
      </c>
      <c r="C6" s="3" t="s">
        <v>26</v>
      </c>
      <c r="D6" s="3" t="s">
        <v>31</v>
      </c>
      <c r="E6">
        <v>3520.5</v>
      </c>
      <c r="F6" s="10">
        <v>9</v>
      </c>
      <c r="G6" s="10">
        <v>12</v>
      </c>
      <c r="H6" s="14">
        <v>2629</v>
      </c>
      <c r="I6" s="19">
        <v>43922</v>
      </c>
      <c r="J6" s="10">
        <f>Financial[[#This Row],[Units Sold]]*Financial[[#This Row],[Sale Price]]</f>
        <v>42246</v>
      </c>
      <c r="K6" s="11" cm="1">
        <f t="array" ref="K6">_xlfn.IFS(Financial[[#This Row],[Discount Band]]="High",0.15,Financial[[#This Row],[Discount Band]]="Medium",0.1,Financial[[#This Row],[Discount Band]]="Low",0.05,Financial[[#This Row],[Discount Band]]="None",0)</f>
        <v>0.15</v>
      </c>
      <c r="L6" s="10">
        <f>Financial[[#This Row],[Gross Sales]]*Financial[[#This Row],[Discount, %]]</f>
        <v>6336.9</v>
      </c>
      <c r="M6" s="10">
        <f>Financial[[#This Row],[Gross Sales]]-Financial[[#This Row],[Discounts, usd]]</f>
        <v>35909.1</v>
      </c>
      <c r="N6" s="10">
        <f>Financial[[#This Row],[Units Sold]]*Financial[[#This Row],[Manufacturing Price]]</f>
        <v>31684.5</v>
      </c>
      <c r="O6" s="10">
        <f>Financial[[#This Row],[ Sales with discount]]-(Financial[[#This Row],[Units Sold]]*Financial[[#This Row],[Manufacturing Price]])</f>
        <v>4224.5999999999985</v>
      </c>
      <c r="P6" s="12">
        <f>(Financial[[#This Row],[ Sales with discount]]-Financial[[#This Row],[COGS]])/Financial[[#This Row],[ Sales with discount]]</f>
        <v>0.11764705882352938</v>
      </c>
      <c r="Q6" s="12">
        <f>(Financial[[#This Row],[ Sales with discount]]-Financial[[#This Row],[COGS]])/Financial[[#This Row],[COGS]]</f>
        <v>0.13333333333333328</v>
      </c>
      <c r="R6" s="17">
        <f>Financial[[#This Row],[Units Sold]]/Financial[[#This Row],[quantity of transactions]]</f>
        <v>1.3391023202738683</v>
      </c>
      <c r="S6" s="17">
        <f>Financial[[#This Row],[ Sales with discount]]/Financial[[#This Row],[quantity of transactions]]</f>
        <v>13.658843666793457</v>
      </c>
      <c r="T6" s="5" t="str">
        <f>TEXT(Financial[[#This Row],[Date]],"MMMM")</f>
        <v>квітень</v>
      </c>
      <c r="U6" s="22">
        <f>YEAR(Financial[[#This Row],[Date]])</f>
        <v>2020</v>
      </c>
    </row>
    <row r="7" spans="1:21" x14ac:dyDescent="0.3">
      <c r="A7" t="s">
        <v>10</v>
      </c>
      <c r="B7" t="s">
        <v>13</v>
      </c>
      <c r="C7" s="3" t="s">
        <v>21</v>
      </c>
      <c r="D7" s="3" t="s">
        <v>30</v>
      </c>
      <c r="E7">
        <v>2299</v>
      </c>
      <c r="F7" s="10">
        <v>7</v>
      </c>
      <c r="G7" s="10">
        <v>12</v>
      </c>
      <c r="H7" s="14">
        <v>120</v>
      </c>
      <c r="I7" s="19">
        <v>44105</v>
      </c>
      <c r="J7" s="10">
        <f>Financial[[#This Row],[Units Sold]]*Financial[[#This Row],[Sale Price]]</f>
        <v>27588</v>
      </c>
      <c r="K7" s="11" cm="1">
        <f t="array" ref="K7">_xlfn.IFS(Financial[[#This Row],[Discount Band]]="High",0.15,Financial[[#This Row],[Discount Band]]="Medium",0.1,Financial[[#This Row],[Discount Band]]="Low",0.05,Financial[[#This Row],[Discount Band]]="None",0)</f>
        <v>0.1</v>
      </c>
      <c r="L7" s="10">
        <f>Financial[[#This Row],[Gross Sales]]*Financial[[#This Row],[Discount, %]]</f>
        <v>2758.8</v>
      </c>
      <c r="M7" s="10">
        <f>Financial[[#This Row],[Gross Sales]]-Financial[[#This Row],[Discounts, usd]]</f>
        <v>24829.200000000001</v>
      </c>
      <c r="N7" s="10">
        <f>Financial[[#This Row],[Units Sold]]*Financial[[#This Row],[Manufacturing Price]]</f>
        <v>16093</v>
      </c>
      <c r="O7" s="10">
        <f>Financial[[#This Row],[ Sales with discount]]-(Financial[[#This Row],[Units Sold]]*Financial[[#This Row],[Manufacturing Price]])</f>
        <v>8736.2000000000007</v>
      </c>
      <c r="P7" s="12">
        <f>(Financial[[#This Row],[ Sales with discount]]-Financial[[#This Row],[COGS]])/Financial[[#This Row],[ Sales with discount]]</f>
        <v>0.35185185185185186</v>
      </c>
      <c r="Q7" s="12">
        <f>(Financial[[#This Row],[ Sales with discount]]-Financial[[#This Row],[COGS]])/Financial[[#This Row],[COGS]]</f>
        <v>0.54285714285714293</v>
      </c>
      <c r="R7" s="17">
        <f>Financial[[#This Row],[Units Sold]]/Financial[[#This Row],[quantity of transactions]]</f>
        <v>19.158333333333335</v>
      </c>
      <c r="S7" s="17">
        <f>Financial[[#This Row],[ Sales with discount]]/Financial[[#This Row],[quantity of transactions]]</f>
        <v>206.91</v>
      </c>
      <c r="T7" s="5" t="str">
        <f>TEXT(Financial[[#This Row],[Date]],"MMMM")</f>
        <v>жовтень</v>
      </c>
      <c r="U7" s="22">
        <f>YEAR(Financial[[#This Row],[Date]])</f>
        <v>2020</v>
      </c>
    </row>
    <row r="8" spans="1:21" x14ac:dyDescent="0.3">
      <c r="A8" t="s">
        <v>10</v>
      </c>
      <c r="B8" t="s">
        <v>13</v>
      </c>
      <c r="C8" s="3" t="s">
        <v>21</v>
      </c>
      <c r="D8" s="3" t="s">
        <v>29</v>
      </c>
      <c r="E8">
        <v>1295</v>
      </c>
      <c r="F8" s="10">
        <v>9</v>
      </c>
      <c r="G8" s="10">
        <v>12</v>
      </c>
      <c r="H8" s="14">
        <v>485</v>
      </c>
      <c r="I8" s="19">
        <v>44105</v>
      </c>
      <c r="J8" s="10">
        <f>Financial[[#This Row],[Units Sold]]*Financial[[#This Row],[Sale Price]]</f>
        <v>15540</v>
      </c>
      <c r="K8" s="11" cm="1">
        <f t="array" ref="K8">_xlfn.IFS(Financial[[#This Row],[Discount Band]]="High",0.15,Financial[[#This Row],[Discount Band]]="Medium",0.1,Financial[[#This Row],[Discount Band]]="Low",0.05,Financial[[#This Row],[Discount Band]]="None",0)</f>
        <v>0.05</v>
      </c>
      <c r="L8" s="10">
        <f>Financial[[#This Row],[Gross Sales]]*Financial[[#This Row],[Discount, %]]</f>
        <v>777</v>
      </c>
      <c r="M8" s="10">
        <f>Financial[[#This Row],[Gross Sales]]-Financial[[#This Row],[Discounts, usd]]</f>
        <v>14763</v>
      </c>
      <c r="N8" s="10">
        <f>Financial[[#This Row],[Units Sold]]*Financial[[#This Row],[Manufacturing Price]]</f>
        <v>11655</v>
      </c>
      <c r="O8" s="10">
        <f>Financial[[#This Row],[ Sales with discount]]-(Financial[[#This Row],[Units Sold]]*Financial[[#This Row],[Manufacturing Price]])</f>
        <v>3108</v>
      </c>
      <c r="P8" s="12">
        <f>(Financial[[#This Row],[ Sales with discount]]-Financial[[#This Row],[COGS]])/Financial[[#This Row],[ Sales with discount]]</f>
        <v>0.21052631578947367</v>
      </c>
      <c r="Q8" s="12">
        <f>(Financial[[#This Row],[ Sales with discount]]-Financial[[#This Row],[COGS]])/Financial[[#This Row],[COGS]]</f>
        <v>0.26666666666666666</v>
      </c>
      <c r="R8" s="17">
        <f>Financial[[#This Row],[Units Sold]]/Financial[[#This Row],[quantity of transactions]]</f>
        <v>2.670103092783505</v>
      </c>
      <c r="S8" s="17">
        <f>Financial[[#This Row],[ Sales with discount]]/Financial[[#This Row],[quantity of transactions]]</f>
        <v>30.439175257731957</v>
      </c>
      <c r="T8" s="5" t="str">
        <f>TEXT(Financial[[#This Row],[Date]],"MMMM")</f>
        <v>жовтень</v>
      </c>
      <c r="U8" s="22">
        <f>YEAR(Financial[[#This Row],[Date]])</f>
        <v>2020</v>
      </c>
    </row>
    <row r="9" spans="1:21" x14ac:dyDescent="0.3">
      <c r="A9" t="s">
        <v>10</v>
      </c>
      <c r="B9" t="s">
        <v>13</v>
      </c>
      <c r="C9" s="3" t="s">
        <v>22</v>
      </c>
      <c r="D9" s="3" t="s">
        <v>28</v>
      </c>
      <c r="E9">
        <v>2518</v>
      </c>
      <c r="F9" s="10">
        <v>9</v>
      </c>
      <c r="G9" s="10">
        <v>12</v>
      </c>
      <c r="H9" s="14">
        <v>3</v>
      </c>
      <c r="I9" s="19">
        <v>43983</v>
      </c>
      <c r="J9" s="10">
        <f>Financial[[#This Row],[Units Sold]]*Financial[[#This Row],[Sale Price]]</f>
        <v>30216</v>
      </c>
      <c r="K9" s="11" cm="1">
        <f t="array" ref="K9">_xlfn.IFS(Financial[[#This Row],[Discount Band]]="High",0.15,Financial[[#This Row],[Discount Band]]="Medium",0.1,Financial[[#This Row],[Discount Band]]="Low",0.05,Financial[[#This Row],[Discount Band]]="None",0)</f>
        <v>0</v>
      </c>
      <c r="L9" s="10">
        <f>Financial[[#This Row],[Gross Sales]]*Financial[[#This Row],[Discount, %]]</f>
        <v>0</v>
      </c>
      <c r="M9" s="10">
        <f>Financial[[#This Row],[Gross Sales]]-Financial[[#This Row],[Discounts, usd]]</f>
        <v>30216</v>
      </c>
      <c r="N9" s="10">
        <f>Financial[[#This Row],[Units Sold]]*Financial[[#This Row],[Manufacturing Price]]</f>
        <v>22662</v>
      </c>
      <c r="O9" s="10">
        <f>Financial[[#This Row],[ Sales with discount]]-(Financial[[#This Row],[Units Sold]]*Financial[[#This Row],[Manufacturing Price]])</f>
        <v>7554</v>
      </c>
      <c r="P9" s="12">
        <f>(Financial[[#This Row],[ Sales with discount]]-Financial[[#This Row],[COGS]])/Financial[[#This Row],[ Sales with discount]]</f>
        <v>0.25</v>
      </c>
      <c r="Q9" s="12">
        <f>(Financial[[#This Row],[ Sales with discount]]-Financial[[#This Row],[COGS]])/Financial[[#This Row],[COGS]]</f>
        <v>0.33333333333333331</v>
      </c>
      <c r="R9" s="17">
        <f>Financial[[#This Row],[Units Sold]]/Financial[[#This Row],[quantity of transactions]]</f>
        <v>839.33333333333337</v>
      </c>
      <c r="S9" s="17">
        <f>Financial[[#This Row],[ Sales with discount]]/Financial[[#This Row],[quantity of transactions]]</f>
        <v>10072</v>
      </c>
      <c r="T9" s="5" t="str">
        <f>TEXT(Financial[[#This Row],[Date]],"MMMM")</f>
        <v>червень</v>
      </c>
      <c r="U9" s="22">
        <f>YEAR(Financial[[#This Row],[Date]])</f>
        <v>2020</v>
      </c>
    </row>
    <row r="10" spans="1:21" x14ac:dyDescent="0.3">
      <c r="A10" t="s">
        <v>10</v>
      </c>
      <c r="B10" t="s">
        <v>13</v>
      </c>
      <c r="C10" s="3" t="s">
        <v>21</v>
      </c>
      <c r="D10" s="3" t="s">
        <v>30</v>
      </c>
      <c r="E10">
        <v>1884</v>
      </c>
      <c r="F10" s="10">
        <v>8</v>
      </c>
      <c r="G10" s="10">
        <v>12</v>
      </c>
      <c r="H10" s="14">
        <v>271</v>
      </c>
      <c r="I10" s="19">
        <v>44044</v>
      </c>
      <c r="J10" s="10">
        <f>Financial[[#This Row],[Units Sold]]*Financial[[#This Row],[Sale Price]]</f>
        <v>22608</v>
      </c>
      <c r="K10" s="11" cm="1">
        <f t="array" ref="K10">_xlfn.IFS(Financial[[#This Row],[Discount Band]]="High",0.15,Financial[[#This Row],[Discount Band]]="Medium",0.1,Financial[[#This Row],[Discount Band]]="Low",0.05,Financial[[#This Row],[Discount Band]]="None",0)</f>
        <v>0.1</v>
      </c>
      <c r="L10" s="10">
        <f>Financial[[#This Row],[Gross Sales]]*Financial[[#This Row],[Discount, %]]</f>
        <v>2260.8000000000002</v>
      </c>
      <c r="M10" s="10">
        <f>Financial[[#This Row],[Gross Sales]]-Financial[[#This Row],[Discounts, usd]]</f>
        <v>20347.2</v>
      </c>
      <c r="N10" s="10">
        <f>Financial[[#This Row],[Units Sold]]*Financial[[#This Row],[Manufacturing Price]]</f>
        <v>15072</v>
      </c>
      <c r="O10" s="10">
        <f>Financial[[#This Row],[ Sales with discount]]-(Financial[[#This Row],[Units Sold]]*Financial[[#This Row],[Manufacturing Price]])</f>
        <v>5275.2000000000007</v>
      </c>
      <c r="P10" s="12">
        <f>(Financial[[#This Row],[ Sales with discount]]-Financial[[#This Row],[COGS]])/Financial[[#This Row],[ Sales with discount]]</f>
        <v>0.2592592592592593</v>
      </c>
      <c r="Q10" s="12">
        <f>(Financial[[#This Row],[ Sales with discount]]-Financial[[#This Row],[COGS]])/Financial[[#This Row],[COGS]]</f>
        <v>0.35000000000000003</v>
      </c>
      <c r="R10" s="17">
        <f>Financial[[#This Row],[Units Sold]]/Financial[[#This Row],[quantity of transactions]]</f>
        <v>6.9520295202952029</v>
      </c>
      <c r="S10" s="17">
        <f>Financial[[#This Row],[ Sales with discount]]/Financial[[#This Row],[quantity of transactions]]</f>
        <v>75.081918819188189</v>
      </c>
      <c r="T10" s="5" t="str">
        <f>TEXT(Financial[[#This Row],[Date]],"MMMM")</f>
        <v>серпень</v>
      </c>
      <c r="U10" s="22">
        <f>YEAR(Financial[[#This Row],[Date]])</f>
        <v>2020</v>
      </c>
    </row>
    <row r="11" spans="1:21" x14ac:dyDescent="0.3">
      <c r="A11" t="s">
        <v>10</v>
      </c>
      <c r="B11" t="s">
        <v>13</v>
      </c>
      <c r="C11" s="3" t="s">
        <v>24</v>
      </c>
      <c r="D11" s="3" t="s">
        <v>30</v>
      </c>
      <c r="E11">
        <v>598</v>
      </c>
      <c r="F11" s="10">
        <v>10</v>
      </c>
      <c r="G11" s="10">
        <v>12</v>
      </c>
      <c r="H11" s="14">
        <v>420</v>
      </c>
      <c r="I11" s="19">
        <v>43891</v>
      </c>
      <c r="J11" s="10">
        <f>Financial[[#This Row],[Units Sold]]*Financial[[#This Row],[Sale Price]]</f>
        <v>7176</v>
      </c>
      <c r="K11" s="11" cm="1">
        <f t="array" ref="K11">_xlfn.IFS(Financial[[#This Row],[Discount Band]]="High",0.15,Financial[[#This Row],[Discount Band]]="Medium",0.1,Financial[[#This Row],[Discount Band]]="Low",0.05,Financial[[#This Row],[Discount Band]]="None",0)</f>
        <v>0.1</v>
      </c>
      <c r="L11" s="10">
        <f>Financial[[#This Row],[Gross Sales]]*Financial[[#This Row],[Discount, %]]</f>
        <v>717.6</v>
      </c>
      <c r="M11" s="10">
        <f>Financial[[#This Row],[Gross Sales]]-Financial[[#This Row],[Discounts, usd]]</f>
        <v>6458.4</v>
      </c>
      <c r="N11" s="10">
        <f>Financial[[#This Row],[Units Sold]]*Financial[[#This Row],[Manufacturing Price]]</f>
        <v>5980</v>
      </c>
      <c r="O11" s="10">
        <f>Financial[[#This Row],[ Sales with discount]]-(Financial[[#This Row],[Units Sold]]*Financial[[#This Row],[Manufacturing Price]])</f>
        <v>478.39999999999964</v>
      </c>
      <c r="P11" s="12">
        <f>(Financial[[#This Row],[ Sales with discount]]-Financial[[#This Row],[COGS]])/Financial[[#This Row],[ Sales with discount]]</f>
        <v>7.4074074074074028E-2</v>
      </c>
      <c r="Q11" s="12">
        <f>(Financial[[#This Row],[ Sales with discount]]-Financial[[#This Row],[COGS]])/Financial[[#This Row],[COGS]]</f>
        <v>7.9999999999999932E-2</v>
      </c>
      <c r="R11" s="17">
        <f>Financial[[#This Row],[Units Sold]]/Financial[[#This Row],[quantity of transactions]]</f>
        <v>1.4238095238095239</v>
      </c>
      <c r="S11" s="17">
        <f>Financial[[#This Row],[ Sales with discount]]/Financial[[#This Row],[quantity of transactions]]</f>
        <v>15.377142857142855</v>
      </c>
      <c r="T11" s="5" t="str">
        <f>TEXT(Financial[[#This Row],[Date]],"MMMM")</f>
        <v>березень</v>
      </c>
      <c r="U11" s="22">
        <f>YEAR(Financial[[#This Row],[Date]])</f>
        <v>2020</v>
      </c>
    </row>
    <row r="12" spans="1:21" x14ac:dyDescent="0.3">
      <c r="A12" t="s">
        <v>10</v>
      </c>
      <c r="B12" t="s">
        <v>13</v>
      </c>
      <c r="C12" s="3" t="s">
        <v>22</v>
      </c>
      <c r="D12" s="3" t="s">
        <v>30</v>
      </c>
      <c r="E12">
        <v>2321</v>
      </c>
      <c r="F12" s="10">
        <v>6</v>
      </c>
      <c r="G12" s="10">
        <v>12</v>
      </c>
      <c r="H12" s="14">
        <v>977</v>
      </c>
      <c r="I12" s="19">
        <v>44136</v>
      </c>
      <c r="J12" s="10">
        <f>Financial[[#This Row],[Units Sold]]*Financial[[#This Row],[Sale Price]]</f>
        <v>27852</v>
      </c>
      <c r="K12" s="11" cm="1">
        <f t="array" ref="K12">_xlfn.IFS(Financial[[#This Row],[Discount Band]]="High",0.15,Financial[[#This Row],[Discount Band]]="Medium",0.1,Financial[[#This Row],[Discount Band]]="Low",0.05,Financial[[#This Row],[Discount Band]]="None",0)</f>
        <v>0.1</v>
      </c>
      <c r="L12" s="10">
        <f>Financial[[#This Row],[Gross Sales]]*Financial[[#This Row],[Discount, %]]</f>
        <v>2785.2000000000003</v>
      </c>
      <c r="M12" s="10">
        <f>Financial[[#This Row],[Gross Sales]]-Financial[[#This Row],[Discounts, usd]]</f>
        <v>25066.799999999999</v>
      </c>
      <c r="N12" s="10">
        <f>Financial[[#This Row],[Units Sold]]*Financial[[#This Row],[Manufacturing Price]]</f>
        <v>13926</v>
      </c>
      <c r="O12" s="10">
        <f>Financial[[#This Row],[ Sales with discount]]-(Financial[[#This Row],[Units Sold]]*Financial[[#This Row],[Manufacturing Price]])</f>
        <v>11140.8</v>
      </c>
      <c r="P12" s="12">
        <f>(Financial[[#This Row],[ Sales with discount]]-Financial[[#This Row],[COGS]])/Financial[[#This Row],[ Sales with discount]]</f>
        <v>0.44444444444444442</v>
      </c>
      <c r="Q12" s="12">
        <f>(Financial[[#This Row],[ Sales with discount]]-Financial[[#This Row],[COGS]])/Financial[[#This Row],[COGS]]</f>
        <v>0.79999999999999993</v>
      </c>
      <c r="R12" s="17">
        <f>Financial[[#This Row],[Units Sold]]/Financial[[#This Row],[quantity of transactions]]</f>
        <v>2.3756397134083929</v>
      </c>
      <c r="S12" s="17">
        <f>Financial[[#This Row],[ Sales with discount]]/Financial[[#This Row],[quantity of transactions]]</f>
        <v>25.656908904810646</v>
      </c>
      <c r="T12" s="5" t="str">
        <f>TEXT(Financial[[#This Row],[Date]],"MMMM")</f>
        <v>листопад</v>
      </c>
      <c r="U12" s="22">
        <f>YEAR(Financial[[#This Row],[Date]])</f>
        <v>2020</v>
      </c>
    </row>
    <row r="13" spans="1:21" x14ac:dyDescent="0.3">
      <c r="A13" t="s">
        <v>10</v>
      </c>
      <c r="B13" t="s">
        <v>13</v>
      </c>
      <c r="C13" s="3" t="s">
        <v>21</v>
      </c>
      <c r="D13" s="3" t="s">
        <v>29</v>
      </c>
      <c r="E13">
        <v>908</v>
      </c>
      <c r="F13" s="10">
        <v>6</v>
      </c>
      <c r="G13" s="10">
        <v>12</v>
      </c>
      <c r="H13" s="14">
        <v>71</v>
      </c>
      <c r="I13" s="19">
        <v>44166</v>
      </c>
      <c r="J13" s="10">
        <f>Financial[[#This Row],[Units Sold]]*Financial[[#This Row],[Sale Price]]</f>
        <v>10896</v>
      </c>
      <c r="K13" s="11" cm="1">
        <f t="array" ref="K13">_xlfn.IFS(Financial[[#This Row],[Discount Band]]="High",0.15,Financial[[#This Row],[Discount Band]]="Medium",0.1,Financial[[#This Row],[Discount Band]]="Low",0.05,Financial[[#This Row],[Discount Band]]="None",0)</f>
        <v>0.05</v>
      </c>
      <c r="L13" s="10">
        <f>Financial[[#This Row],[Gross Sales]]*Financial[[#This Row],[Discount, %]]</f>
        <v>544.80000000000007</v>
      </c>
      <c r="M13" s="10">
        <f>Financial[[#This Row],[Gross Sales]]-Financial[[#This Row],[Discounts, usd]]</f>
        <v>10351.200000000001</v>
      </c>
      <c r="N13" s="10">
        <f>Financial[[#This Row],[Units Sold]]*Financial[[#This Row],[Manufacturing Price]]</f>
        <v>5448</v>
      </c>
      <c r="O13" s="10">
        <f>Financial[[#This Row],[ Sales with discount]]-(Financial[[#This Row],[Units Sold]]*Financial[[#This Row],[Manufacturing Price]])</f>
        <v>4903.2000000000007</v>
      </c>
      <c r="P13" s="12">
        <f>(Financial[[#This Row],[ Sales with discount]]-Financial[[#This Row],[COGS]])/Financial[[#This Row],[ Sales with discount]]</f>
        <v>0.47368421052631582</v>
      </c>
      <c r="Q13" s="12">
        <f>(Financial[[#This Row],[ Sales with discount]]-Financial[[#This Row],[COGS]])/Financial[[#This Row],[COGS]]</f>
        <v>0.90000000000000013</v>
      </c>
      <c r="R13" s="17">
        <f>Financial[[#This Row],[Units Sold]]/Financial[[#This Row],[quantity of transactions]]</f>
        <v>12.788732394366198</v>
      </c>
      <c r="S13" s="17">
        <f>Financial[[#This Row],[ Sales with discount]]/Financial[[#This Row],[quantity of transactions]]</f>
        <v>145.79154929577467</v>
      </c>
      <c r="T13" s="5" t="str">
        <f>TEXT(Financial[[#This Row],[Date]],"MMMM")</f>
        <v>грудень</v>
      </c>
      <c r="U13" s="22">
        <f>YEAR(Financial[[#This Row],[Date]])</f>
        <v>2020</v>
      </c>
    </row>
    <row r="14" spans="1:21" x14ac:dyDescent="0.3">
      <c r="A14" t="s">
        <v>10</v>
      </c>
      <c r="B14" t="s">
        <v>13</v>
      </c>
      <c r="C14" s="3" t="s">
        <v>23</v>
      </c>
      <c r="D14" s="3" t="s">
        <v>30</v>
      </c>
      <c r="E14">
        <v>2299</v>
      </c>
      <c r="F14" s="10">
        <v>9</v>
      </c>
      <c r="G14" s="10">
        <v>12</v>
      </c>
      <c r="H14" s="14">
        <v>701</v>
      </c>
      <c r="I14" s="19">
        <v>44105</v>
      </c>
      <c r="J14" s="10">
        <f>Financial[[#This Row],[Units Sold]]*Financial[[#This Row],[Sale Price]]</f>
        <v>27588</v>
      </c>
      <c r="K14" s="11" cm="1">
        <f t="array" ref="K14">_xlfn.IFS(Financial[[#This Row],[Discount Band]]="High",0.15,Financial[[#This Row],[Discount Band]]="Medium",0.1,Financial[[#This Row],[Discount Band]]="Low",0.05,Financial[[#This Row],[Discount Band]]="None",0)</f>
        <v>0.1</v>
      </c>
      <c r="L14" s="10">
        <f>Financial[[#This Row],[Gross Sales]]*Financial[[#This Row],[Discount, %]]</f>
        <v>2758.8</v>
      </c>
      <c r="M14" s="10">
        <f>Financial[[#This Row],[Gross Sales]]-Financial[[#This Row],[Discounts, usd]]</f>
        <v>24829.200000000001</v>
      </c>
      <c r="N14" s="10">
        <f>Financial[[#This Row],[Units Sold]]*Financial[[#This Row],[Manufacturing Price]]</f>
        <v>20691</v>
      </c>
      <c r="O14" s="10">
        <f>Financial[[#This Row],[ Sales with discount]]-(Financial[[#This Row],[Units Sold]]*Financial[[#This Row],[Manufacturing Price]])</f>
        <v>4138.2000000000007</v>
      </c>
      <c r="P14" s="12">
        <f>(Financial[[#This Row],[ Sales with discount]]-Financial[[#This Row],[COGS]])/Financial[[#This Row],[ Sales with discount]]</f>
        <v>0.16666666666666669</v>
      </c>
      <c r="Q14" s="12">
        <f>(Financial[[#This Row],[ Sales with discount]]-Financial[[#This Row],[COGS]])/Financial[[#This Row],[COGS]]</f>
        <v>0.20000000000000004</v>
      </c>
      <c r="R14" s="17">
        <f>Financial[[#This Row],[Units Sold]]/Financial[[#This Row],[quantity of transactions]]</f>
        <v>3.2796005706134093</v>
      </c>
      <c r="S14" s="17">
        <f>Financial[[#This Row],[ Sales with discount]]/Financial[[#This Row],[quantity of transactions]]</f>
        <v>35.419686162624821</v>
      </c>
      <c r="T14" s="5" t="str">
        <f>TEXT(Financial[[#This Row],[Date]],"MMMM")</f>
        <v>жовтень</v>
      </c>
      <c r="U14" s="22">
        <f>YEAR(Financial[[#This Row],[Date]])</f>
        <v>2020</v>
      </c>
    </row>
    <row r="15" spans="1:21" x14ac:dyDescent="0.3">
      <c r="A15" t="s">
        <v>10</v>
      </c>
      <c r="B15" t="s">
        <v>13</v>
      </c>
      <c r="C15" s="3" t="s">
        <v>21</v>
      </c>
      <c r="D15" s="3" t="s">
        <v>31</v>
      </c>
      <c r="E15">
        <v>1937</v>
      </c>
      <c r="F15" s="10">
        <v>10</v>
      </c>
      <c r="G15" s="10">
        <v>12</v>
      </c>
      <c r="H15" s="14">
        <v>1475</v>
      </c>
      <c r="I15" s="19">
        <v>43862</v>
      </c>
      <c r="J15" s="10">
        <f>Financial[[#This Row],[Units Sold]]*Financial[[#This Row],[Sale Price]]</f>
        <v>23244</v>
      </c>
      <c r="K15" s="11" cm="1">
        <f t="array" ref="K15">_xlfn.IFS(Financial[[#This Row],[Discount Band]]="High",0.15,Financial[[#This Row],[Discount Band]]="Medium",0.1,Financial[[#This Row],[Discount Band]]="Low",0.05,Financial[[#This Row],[Discount Band]]="None",0)</f>
        <v>0.15</v>
      </c>
      <c r="L15" s="10">
        <f>Financial[[#This Row],[Gross Sales]]*Financial[[#This Row],[Discount, %]]</f>
        <v>3486.6</v>
      </c>
      <c r="M15" s="10">
        <f>Financial[[#This Row],[Gross Sales]]-Financial[[#This Row],[Discounts, usd]]</f>
        <v>19757.400000000001</v>
      </c>
      <c r="N15" s="10">
        <f>Financial[[#This Row],[Units Sold]]*Financial[[#This Row],[Manufacturing Price]]</f>
        <v>19370</v>
      </c>
      <c r="O15" s="10">
        <f>Financial[[#This Row],[ Sales with discount]]-(Financial[[#This Row],[Units Sold]]*Financial[[#This Row],[Manufacturing Price]])</f>
        <v>387.40000000000146</v>
      </c>
      <c r="P15" s="12">
        <f>(Financial[[#This Row],[ Sales with discount]]-Financial[[#This Row],[COGS]])/Financial[[#This Row],[ Sales with discount]]</f>
        <v>1.9607843137254975E-2</v>
      </c>
      <c r="Q15" s="12">
        <f>(Financial[[#This Row],[ Sales with discount]]-Financial[[#This Row],[COGS]])/Financial[[#This Row],[COGS]]</f>
        <v>2.0000000000000077E-2</v>
      </c>
      <c r="R15" s="17">
        <f>Financial[[#This Row],[Units Sold]]/Financial[[#This Row],[quantity of transactions]]</f>
        <v>1.3132203389830508</v>
      </c>
      <c r="S15" s="17">
        <f>Financial[[#This Row],[ Sales with discount]]/Financial[[#This Row],[quantity of transactions]]</f>
        <v>13.394847457627119</v>
      </c>
      <c r="T15" s="5" t="str">
        <f>TEXT(Financial[[#This Row],[Date]],"MMMM")</f>
        <v>лютий</v>
      </c>
      <c r="U15" s="22">
        <f>YEAR(Financial[[#This Row],[Date]])</f>
        <v>2020</v>
      </c>
    </row>
    <row r="16" spans="1:21" x14ac:dyDescent="0.3">
      <c r="A16" t="s">
        <v>10</v>
      </c>
      <c r="B16" t="s">
        <v>13</v>
      </c>
      <c r="C16" s="3" t="s">
        <v>25</v>
      </c>
      <c r="D16" s="3" t="s">
        <v>31</v>
      </c>
      <c r="E16">
        <v>2109</v>
      </c>
      <c r="F16" s="10">
        <v>10</v>
      </c>
      <c r="G16" s="10">
        <v>12</v>
      </c>
      <c r="H16" s="14">
        <v>795</v>
      </c>
      <c r="I16" s="19">
        <v>43952</v>
      </c>
      <c r="J16" s="10">
        <f>Financial[[#This Row],[Units Sold]]*Financial[[#This Row],[Sale Price]]</f>
        <v>25308</v>
      </c>
      <c r="K16" s="11" cm="1">
        <f t="array" ref="K16">_xlfn.IFS(Financial[[#This Row],[Discount Band]]="High",0.15,Financial[[#This Row],[Discount Band]]="Medium",0.1,Financial[[#This Row],[Discount Band]]="Low",0.05,Financial[[#This Row],[Discount Band]]="None",0)</f>
        <v>0.15</v>
      </c>
      <c r="L16" s="10">
        <f>Financial[[#This Row],[Gross Sales]]*Financial[[#This Row],[Discount, %]]</f>
        <v>3796.2</v>
      </c>
      <c r="M16" s="10">
        <f>Financial[[#This Row],[Gross Sales]]-Financial[[#This Row],[Discounts, usd]]</f>
        <v>21511.8</v>
      </c>
      <c r="N16" s="10">
        <f>Financial[[#This Row],[Units Sold]]*Financial[[#This Row],[Manufacturing Price]]</f>
        <v>21090</v>
      </c>
      <c r="O16" s="10">
        <f>Financial[[#This Row],[ Sales with discount]]-(Financial[[#This Row],[Units Sold]]*Financial[[#This Row],[Manufacturing Price]])</f>
        <v>421.79999999999927</v>
      </c>
      <c r="P16" s="12">
        <f>(Financial[[#This Row],[ Sales with discount]]-Financial[[#This Row],[COGS]])/Financial[[#This Row],[ Sales with discount]]</f>
        <v>1.960784313725487E-2</v>
      </c>
      <c r="Q16" s="12">
        <f>(Financial[[#This Row],[ Sales with discount]]-Financial[[#This Row],[COGS]])/Financial[[#This Row],[COGS]]</f>
        <v>1.9999999999999966E-2</v>
      </c>
      <c r="R16" s="17">
        <f>Financial[[#This Row],[Units Sold]]/Financial[[#This Row],[quantity of transactions]]</f>
        <v>2.6528301886792454</v>
      </c>
      <c r="S16" s="17">
        <f>Financial[[#This Row],[ Sales with discount]]/Financial[[#This Row],[quantity of transactions]]</f>
        <v>27.0588679245283</v>
      </c>
      <c r="T16" s="5" t="str">
        <f>TEXT(Financial[[#This Row],[Date]],"MMMM")</f>
        <v>травень</v>
      </c>
      <c r="U16" s="22">
        <f>YEAR(Financial[[#This Row],[Date]])</f>
        <v>2020</v>
      </c>
    </row>
    <row r="17" spans="1:21" x14ac:dyDescent="0.3">
      <c r="A17" t="s">
        <v>10</v>
      </c>
      <c r="B17" t="s">
        <v>13</v>
      </c>
      <c r="C17" s="3" t="s">
        <v>25</v>
      </c>
      <c r="D17" s="3" t="s">
        <v>30</v>
      </c>
      <c r="E17">
        <v>3244.5</v>
      </c>
      <c r="F17" s="10">
        <v>6</v>
      </c>
      <c r="G17" s="10">
        <v>12</v>
      </c>
      <c r="H17" s="14">
        <v>2489</v>
      </c>
      <c r="I17" s="19">
        <v>43831</v>
      </c>
      <c r="J17" s="10">
        <f>Financial[[#This Row],[Units Sold]]*Financial[[#This Row],[Sale Price]]</f>
        <v>38934</v>
      </c>
      <c r="K17" s="11" cm="1">
        <f t="array" ref="K17">_xlfn.IFS(Financial[[#This Row],[Discount Band]]="High",0.15,Financial[[#This Row],[Discount Band]]="Medium",0.1,Financial[[#This Row],[Discount Band]]="Low",0.05,Financial[[#This Row],[Discount Band]]="None",0)</f>
        <v>0.1</v>
      </c>
      <c r="L17" s="10">
        <f>Financial[[#This Row],[Gross Sales]]*Financial[[#This Row],[Discount, %]]</f>
        <v>3893.4</v>
      </c>
      <c r="M17" s="10">
        <f>Financial[[#This Row],[Gross Sales]]-Financial[[#This Row],[Discounts, usd]]</f>
        <v>35040.6</v>
      </c>
      <c r="N17" s="10">
        <f>Financial[[#This Row],[Units Sold]]*Financial[[#This Row],[Manufacturing Price]]</f>
        <v>19467</v>
      </c>
      <c r="O17" s="10">
        <f>Financial[[#This Row],[ Sales with discount]]-(Financial[[#This Row],[Units Sold]]*Financial[[#This Row],[Manufacturing Price]])</f>
        <v>15573.599999999999</v>
      </c>
      <c r="P17" s="12">
        <f>(Financial[[#This Row],[ Sales with discount]]-Financial[[#This Row],[COGS]])/Financial[[#This Row],[ Sales with discount]]</f>
        <v>0.44444444444444442</v>
      </c>
      <c r="Q17" s="12">
        <f>(Financial[[#This Row],[ Sales with discount]]-Financial[[#This Row],[COGS]])/Financial[[#This Row],[COGS]]</f>
        <v>0.79999999999999993</v>
      </c>
      <c r="R17" s="17">
        <f>Financial[[#This Row],[Units Sold]]/Financial[[#This Row],[quantity of transactions]]</f>
        <v>1.3035355564483728</v>
      </c>
      <c r="S17" s="17">
        <f>Financial[[#This Row],[ Sales with discount]]/Financial[[#This Row],[quantity of transactions]]</f>
        <v>14.078184009642426</v>
      </c>
      <c r="T17" s="5" t="str">
        <f>TEXT(Financial[[#This Row],[Date]],"MMMM")</f>
        <v>січень</v>
      </c>
      <c r="U17" s="22">
        <f>YEAR(Financial[[#This Row],[Date]])</f>
        <v>2020</v>
      </c>
    </row>
    <row r="18" spans="1:21" x14ac:dyDescent="0.3">
      <c r="A18" t="s">
        <v>10</v>
      </c>
      <c r="B18" t="s">
        <v>13</v>
      </c>
      <c r="C18" s="3" t="s">
        <v>21</v>
      </c>
      <c r="D18" s="3" t="s">
        <v>29</v>
      </c>
      <c r="E18">
        <v>1445</v>
      </c>
      <c r="F18" s="10">
        <v>10</v>
      </c>
      <c r="G18" s="10">
        <v>12</v>
      </c>
      <c r="H18" s="14">
        <v>256</v>
      </c>
      <c r="I18" s="19">
        <v>44075</v>
      </c>
      <c r="J18" s="10">
        <f>Financial[[#This Row],[Units Sold]]*Financial[[#This Row],[Sale Price]]</f>
        <v>17340</v>
      </c>
      <c r="K18" s="11" cm="1">
        <f t="array" ref="K18">_xlfn.IFS(Financial[[#This Row],[Discount Band]]="High",0.15,Financial[[#This Row],[Discount Band]]="Medium",0.1,Financial[[#This Row],[Discount Band]]="Low",0.05,Financial[[#This Row],[Discount Band]]="None",0)</f>
        <v>0.05</v>
      </c>
      <c r="L18" s="10">
        <f>Financial[[#This Row],[Gross Sales]]*Financial[[#This Row],[Discount, %]]</f>
        <v>867</v>
      </c>
      <c r="M18" s="10">
        <f>Financial[[#This Row],[Gross Sales]]-Financial[[#This Row],[Discounts, usd]]</f>
        <v>16473</v>
      </c>
      <c r="N18" s="10">
        <f>Financial[[#This Row],[Units Sold]]*Financial[[#This Row],[Manufacturing Price]]</f>
        <v>14450</v>
      </c>
      <c r="O18" s="10">
        <f>Financial[[#This Row],[ Sales with discount]]-(Financial[[#This Row],[Units Sold]]*Financial[[#This Row],[Manufacturing Price]])</f>
        <v>2023</v>
      </c>
      <c r="P18" s="12">
        <f>(Financial[[#This Row],[ Sales with discount]]-Financial[[#This Row],[COGS]])/Financial[[#This Row],[ Sales with discount]]</f>
        <v>0.12280701754385964</v>
      </c>
      <c r="Q18" s="12">
        <f>(Financial[[#This Row],[ Sales with discount]]-Financial[[#This Row],[COGS]])/Financial[[#This Row],[COGS]]</f>
        <v>0.14000000000000001</v>
      </c>
      <c r="R18" s="17">
        <f>Financial[[#This Row],[Units Sold]]/Financial[[#This Row],[quantity of transactions]]</f>
        <v>5.64453125</v>
      </c>
      <c r="S18" s="17">
        <f>Financial[[#This Row],[ Sales with discount]]/Financial[[#This Row],[quantity of transactions]]</f>
        <v>64.34765625</v>
      </c>
      <c r="T18" s="5" t="str">
        <f>TEXT(Financial[[#This Row],[Date]],"MMMM")</f>
        <v>вересень</v>
      </c>
      <c r="U18" s="22">
        <f>YEAR(Financial[[#This Row],[Date]])</f>
        <v>2020</v>
      </c>
    </row>
    <row r="19" spans="1:21" x14ac:dyDescent="0.3">
      <c r="A19" t="s">
        <v>10</v>
      </c>
      <c r="B19" t="s">
        <v>13</v>
      </c>
      <c r="C19" s="3" t="s">
        <v>23</v>
      </c>
      <c r="D19" s="3" t="s">
        <v>29</v>
      </c>
      <c r="E19">
        <v>1295</v>
      </c>
      <c r="F19" s="10">
        <v>7</v>
      </c>
      <c r="G19" s="10">
        <v>12</v>
      </c>
      <c r="H19" s="14">
        <v>671</v>
      </c>
      <c r="I19" s="19">
        <v>44105</v>
      </c>
      <c r="J19" s="10">
        <f>Financial[[#This Row],[Units Sold]]*Financial[[#This Row],[Sale Price]]</f>
        <v>15540</v>
      </c>
      <c r="K19" s="11" cm="1">
        <f t="array" ref="K19">_xlfn.IFS(Financial[[#This Row],[Discount Band]]="High",0.15,Financial[[#This Row],[Discount Band]]="Medium",0.1,Financial[[#This Row],[Discount Band]]="Low",0.05,Financial[[#This Row],[Discount Band]]="None",0)</f>
        <v>0.05</v>
      </c>
      <c r="L19" s="10">
        <f>Financial[[#This Row],[Gross Sales]]*Financial[[#This Row],[Discount, %]]</f>
        <v>777</v>
      </c>
      <c r="M19" s="10">
        <f>Financial[[#This Row],[Gross Sales]]-Financial[[#This Row],[Discounts, usd]]</f>
        <v>14763</v>
      </c>
      <c r="N19" s="10">
        <f>Financial[[#This Row],[Units Sold]]*Financial[[#This Row],[Manufacturing Price]]</f>
        <v>9065</v>
      </c>
      <c r="O19" s="10">
        <f>Financial[[#This Row],[ Sales with discount]]-(Financial[[#This Row],[Units Sold]]*Financial[[#This Row],[Manufacturing Price]])</f>
        <v>5698</v>
      </c>
      <c r="P19" s="12">
        <f>(Financial[[#This Row],[ Sales with discount]]-Financial[[#This Row],[COGS]])/Financial[[#This Row],[ Sales with discount]]</f>
        <v>0.38596491228070173</v>
      </c>
      <c r="Q19" s="12">
        <f>(Financial[[#This Row],[ Sales with discount]]-Financial[[#This Row],[COGS]])/Financial[[#This Row],[COGS]]</f>
        <v>0.62857142857142856</v>
      </c>
      <c r="R19" s="17">
        <f>Financial[[#This Row],[Units Sold]]/Financial[[#This Row],[quantity of transactions]]</f>
        <v>1.9299552906110282</v>
      </c>
      <c r="S19" s="17">
        <f>Financial[[#This Row],[ Sales with discount]]/Financial[[#This Row],[quantity of transactions]]</f>
        <v>22.001490312965721</v>
      </c>
      <c r="T19" s="5" t="str">
        <f>TEXT(Financial[[#This Row],[Date]],"MMMM")</f>
        <v>жовтень</v>
      </c>
      <c r="U19" s="22">
        <f>YEAR(Financial[[#This Row],[Date]])</f>
        <v>2020</v>
      </c>
    </row>
    <row r="20" spans="1:21" x14ac:dyDescent="0.3">
      <c r="A20" t="s">
        <v>10</v>
      </c>
      <c r="B20" t="s">
        <v>13</v>
      </c>
      <c r="C20" s="3" t="s">
        <v>23</v>
      </c>
      <c r="D20" s="3" t="s">
        <v>30</v>
      </c>
      <c r="E20">
        <v>2431</v>
      </c>
      <c r="F20" s="10">
        <v>9</v>
      </c>
      <c r="G20" s="10">
        <v>12</v>
      </c>
      <c r="H20" s="14">
        <v>1851</v>
      </c>
      <c r="I20" s="19">
        <v>44166</v>
      </c>
      <c r="J20" s="10">
        <f>Financial[[#This Row],[Units Sold]]*Financial[[#This Row],[Sale Price]]</f>
        <v>29172</v>
      </c>
      <c r="K20" s="11" cm="1">
        <f t="array" ref="K20">_xlfn.IFS(Financial[[#This Row],[Discount Band]]="High",0.15,Financial[[#This Row],[Discount Band]]="Medium",0.1,Financial[[#This Row],[Discount Band]]="Low",0.05,Financial[[#This Row],[Discount Band]]="None",0)</f>
        <v>0.1</v>
      </c>
      <c r="L20" s="10">
        <f>Financial[[#This Row],[Gross Sales]]*Financial[[#This Row],[Discount, %]]</f>
        <v>2917.2000000000003</v>
      </c>
      <c r="M20" s="10">
        <f>Financial[[#This Row],[Gross Sales]]-Financial[[#This Row],[Discounts, usd]]</f>
        <v>26254.799999999999</v>
      </c>
      <c r="N20" s="10">
        <f>Financial[[#This Row],[Units Sold]]*Financial[[#This Row],[Manufacturing Price]]</f>
        <v>21879</v>
      </c>
      <c r="O20" s="10">
        <f>Financial[[#This Row],[ Sales with discount]]-(Financial[[#This Row],[Units Sold]]*Financial[[#This Row],[Manufacturing Price]])</f>
        <v>4375.7999999999993</v>
      </c>
      <c r="P20" s="12">
        <f>(Financial[[#This Row],[ Sales with discount]]-Financial[[#This Row],[COGS]])/Financial[[#This Row],[ Sales with discount]]</f>
        <v>0.16666666666666666</v>
      </c>
      <c r="Q20" s="12">
        <f>(Financial[[#This Row],[ Sales with discount]]-Financial[[#This Row],[COGS]])/Financial[[#This Row],[COGS]]</f>
        <v>0.19999999999999996</v>
      </c>
      <c r="R20" s="17">
        <f>Financial[[#This Row],[Units Sold]]/Financial[[#This Row],[quantity of transactions]]</f>
        <v>1.3133441383036197</v>
      </c>
      <c r="S20" s="17">
        <f>Financial[[#This Row],[ Sales with discount]]/Financial[[#This Row],[quantity of transactions]]</f>
        <v>14.184116693679092</v>
      </c>
      <c r="T20" s="5" t="str">
        <f>TEXT(Financial[[#This Row],[Date]],"MMMM")</f>
        <v>грудень</v>
      </c>
      <c r="U20" s="22">
        <f>YEAR(Financial[[#This Row],[Date]])</f>
        <v>2020</v>
      </c>
    </row>
    <row r="21" spans="1:21" x14ac:dyDescent="0.3">
      <c r="A21" t="s">
        <v>10</v>
      </c>
      <c r="B21" t="s">
        <v>13</v>
      </c>
      <c r="C21" s="3" t="s">
        <v>23</v>
      </c>
      <c r="D21" s="3" t="s">
        <v>28</v>
      </c>
      <c r="E21">
        <v>2518</v>
      </c>
      <c r="F21" s="10">
        <v>7</v>
      </c>
      <c r="G21" s="10">
        <v>12</v>
      </c>
      <c r="H21" s="14">
        <v>120</v>
      </c>
      <c r="I21" s="19">
        <v>43983</v>
      </c>
      <c r="J21" s="10">
        <f>Financial[[#This Row],[Units Sold]]*Financial[[#This Row],[Sale Price]]</f>
        <v>30216</v>
      </c>
      <c r="K21" s="11" cm="1">
        <f t="array" ref="K21">_xlfn.IFS(Financial[[#This Row],[Discount Band]]="High",0.15,Financial[[#This Row],[Discount Band]]="Medium",0.1,Financial[[#This Row],[Discount Band]]="Low",0.05,Financial[[#This Row],[Discount Band]]="None",0)</f>
        <v>0</v>
      </c>
      <c r="L21" s="10">
        <f>Financial[[#This Row],[Gross Sales]]*Financial[[#This Row],[Discount, %]]</f>
        <v>0</v>
      </c>
      <c r="M21" s="10">
        <f>Financial[[#This Row],[Gross Sales]]-Financial[[#This Row],[Discounts, usd]]</f>
        <v>30216</v>
      </c>
      <c r="N21" s="10">
        <f>Financial[[#This Row],[Units Sold]]*Financial[[#This Row],[Manufacturing Price]]</f>
        <v>17626</v>
      </c>
      <c r="O21" s="10">
        <f>Financial[[#This Row],[ Sales with discount]]-(Financial[[#This Row],[Units Sold]]*Financial[[#This Row],[Manufacturing Price]])</f>
        <v>12590</v>
      </c>
      <c r="P21" s="12">
        <f>(Financial[[#This Row],[ Sales with discount]]-Financial[[#This Row],[COGS]])/Financial[[#This Row],[ Sales with discount]]</f>
        <v>0.41666666666666669</v>
      </c>
      <c r="Q21" s="12">
        <f>(Financial[[#This Row],[ Sales with discount]]-Financial[[#This Row],[COGS]])/Financial[[#This Row],[COGS]]</f>
        <v>0.7142857142857143</v>
      </c>
      <c r="R21" s="17">
        <f>Financial[[#This Row],[Units Sold]]/Financial[[#This Row],[quantity of transactions]]</f>
        <v>20.983333333333334</v>
      </c>
      <c r="S21" s="17">
        <f>Financial[[#This Row],[ Sales with discount]]/Financial[[#This Row],[quantity of transactions]]</f>
        <v>251.8</v>
      </c>
      <c r="T21" s="5" t="str">
        <f>TEXT(Financial[[#This Row],[Date]],"MMMM")</f>
        <v>червень</v>
      </c>
      <c r="U21" s="22">
        <f>YEAR(Financial[[#This Row],[Date]])</f>
        <v>2020</v>
      </c>
    </row>
    <row r="22" spans="1:21" x14ac:dyDescent="0.3">
      <c r="A22" t="s">
        <v>8</v>
      </c>
      <c r="B22" t="s">
        <v>13</v>
      </c>
      <c r="C22" s="3" t="s">
        <v>25</v>
      </c>
      <c r="D22" s="3" t="s">
        <v>31</v>
      </c>
      <c r="E22">
        <v>2529</v>
      </c>
      <c r="F22" s="10">
        <v>76</v>
      </c>
      <c r="G22" s="10">
        <v>125</v>
      </c>
      <c r="H22" s="14">
        <v>16</v>
      </c>
      <c r="I22" s="19">
        <v>44136</v>
      </c>
      <c r="J22" s="10">
        <f>Financial[[#This Row],[Units Sold]]*Financial[[#This Row],[Sale Price]]</f>
        <v>316125</v>
      </c>
      <c r="K22" s="11" cm="1">
        <f t="array" ref="K22">_xlfn.IFS(Financial[[#This Row],[Discount Band]]="High",0.15,Financial[[#This Row],[Discount Band]]="Medium",0.1,Financial[[#This Row],[Discount Band]]="Low",0.05,Financial[[#This Row],[Discount Band]]="None",0)</f>
        <v>0.15</v>
      </c>
      <c r="L22" s="10">
        <f>Financial[[#This Row],[Gross Sales]]*Financial[[#This Row],[Discount, %]]</f>
        <v>47418.75</v>
      </c>
      <c r="M22" s="10">
        <f>Financial[[#This Row],[Gross Sales]]-Financial[[#This Row],[Discounts, usd]]</f>
        <v>268706.25</v>
      </c>
      <c r="N22" s="10">
        <f>Financial[[#This Row],[Units Sold]]*Financial[[#This Row],[Manufacturing Price]]</f>
        <v>192204</v>
      </c>
      <c r="O22" s="10">
        <f>Financial[[#This Row],[ Sales with discount]]-(Financial[[#This Row],[Units Sold]]*Financial[[#This Row],[Manufacturing Price]])</f>
        <v>76502.25</v>
      </c>
      <c r="P22" s="12">
        <f>(Financial[[#This Row],[ Sales with discount]]-Financial[[#This Row],[COGS]])/Financial[[#This Row],[ Sales with discount]]</f>
        <v>0.2847058823529412</v>
      </c>
      <c r="Q22" s="12">
        <f>(Financial[[#This Row],[ Sales with discount]]-Financial[[#This Row],[COGS]])/Financial[[#This Row],[COGS]]</f>
        <v>0.39802631578947367</v>
      </c>
      <c r="R22" s="17">
        <f>Financial[[#This Row],[Units Sold]]/Financial[[#This Row],[quantity of transactions]]</f>
        <v>158.0625</v>
      </c>
      <c r="S22" s="17">
        <f>Financial[[#This Row],[ Sales with discount]]/Financial[[#This Row],[quantity of transactions]]</f>
        <v>16794.140625</v>
      </c>
      <c r="T22" s="5" t="str">
        <f>TEXT(Financial[[#This Row],[Date]],"MMMM")</f>
        <v>листопад</v>
      </c>
      <c r="U22" s="22">
        <f>YEAR(Financial[[#This Row],[Date]])</f>
        <v>2020</v>
      </c>
    </row>
    <row r="23" spans="1:21" x14ac:dyDescent="0.3">
      <c r="A23" t="s">
        <v>8</v>
      </c>
      <c r="B23" t="s">
        <v>13</v>
      </c>
      <c r="C23" s="3" t="s">
        <v>21</v>
      </c>
      <c r="D23" s="3" t="s">
        <v>31</v>
      </c>
      <c r="E23">
        <v>2416</v>
      </c>
      <c r="F23" s="10">
        <v>67</v>
      </c>
      <c r="G23" s="10">
        <v>125</v>
      </c>
      <c r="H23" s="14">
        <v>1979</v>
      </c>
      <c r="I23" s="19">
        <v>44075</v>
      </c>
      <c r="J23" s="10">
        <f>Financial[[#This Row],[Units Sold]]*Financial[[#This Row],[Sale Price]]</f>
        <v>302000</v>
      </c>
      <c r="K23" s="11" cm="1">
        <f t="array" ref="K23">_xlfn.IFS(Financial[[#This Row],[Discount Band]]="High",0.15,Financial[[#This Row],[Discount Band]]="Medium",0.1,Financial[[#This Row],[Discount Band]]="Low",0.05,Financial[[#This Row],[Discount Band]]="None",0)</f>
        <v>0.15</v>
      </c>
      <c r="L23" s="10">
        <f>Financial[[#This Row],[Gross Sales]]*Financial[[#This Row],[Discount, %]]</f>
        <v>45300</v>
      </c>
      <c r="M23" s="10">
        <f>Financial[[#This Row],[Gross Sales]]-Financial[[#This Row],[Discounts, usd]]</f>
        <v>256700</v>
      </c>
      <c r="N23" s="10">
        <f>Financial[[#This Row],[Units Sold]]*Financial[[#This Row],[Manufacturing Price]]</f>
        <v>161872</v>
      </c>
      <c r="O23" s="10">
        <f>Financial[[#This Row],[ Sales with discount]]-(Financial[[#This Row],[Units Sold]]*Financial[[#This Row],[Manufacturing Price]])</f>
        <v>94828</v>
      </c>
      <c r="P23" s="12">
        <f>(Financial[[#This Row],[ Sales with discount]]-Financial[[#This Row],[COGS]])/Financial[[#This Row],[ Sales with discount]]</f>
        <v>0.36941176470588233</v>
      </c>
      <c r="Q23" s="12">
        <f>(Financial[[#This Row],[ Sales with discount]]-Financial[[#This Row],[COGS]])/Financial[[#This Row],[COGS]]</f>
        <v>0.58582089552238803</v>
      </c>
      <c r="R23" s="17">
        <f>Financial[[#This Row],[Units Sold]]/Financial[[#This Row],[quantity of transactions]]</f>
        <v>1.2208185952501263</v>
      </c>
      <c r="S23" s="17">
        <f>Financial[[#This Row],[ Sales with discount]]/Financial[[#This Row],[quantity of transactions]]</f>
        <v>129.71197574532593</v>
      </c>
      <c r="T23" s="5" t="str">
        <f>TEXT(Financial[[#This Row],[Date]],"MMMM")</f>
        <v>вересень</v>
      </c>
      <c r="U23" s="22">
        <f>YEAR(Financial[[#This Row],[Date]])</f>
        <v>2020</v>
      </c>
    </row>
    <row r="24" spans="1:21" x14ac:dyDescent="0.3">
      <c r="A24" t="s">
        <v>8</v>
      </c>
      <c r="B24" t="s">
        <v>13</v>
      </c>
      <c r="C24" s="3" t="s">
        <v>23</v>
      </c>
      <c r="D24" s="3" t="s">
        <v>29</v>
      </c>
      <c r="E24">
        <v>2009</v>
      </c>
      <c r="F24" s="10">
        <v>66</v>
      </c>
      <c r="G24" s="10">
        <v>125</v>
      </c>
      <c r="H24" s="14">
        <v>1119</v>
      </c>
      <c r="I24" s="19">
        <v>44105</v>
      </c>
      <c r="J24" s="10">
        <f>Financial[[#This Row],[Units Sold]]*Financial[[#This Row],[Sale Price]]</f>
        <v>251125</v>
      </c>
      <c r="K24" s="11" cm="1">
        <f t="array" ref="K24">_xlfn.IFS(Financial[[#This Row],[Discount Band]]="High",0.15,Financial[[#This Row],[Discount Band]]="Medium",0.1,Financial[[#This Row],[Discount Band]]="Low",0.05,Financial[[#This Row],[Discount Band]]="None",0)</f>
        <v>0.05</v>
      </c>
      <c r="L24" s="10">
        <f>Financial[[#This Row],[Gross Sales]]*Financial[[#This Row],[Discount, %]]</f>
        <v>12556.25</v>
      </c>
      <c r="M24" s="10">
        <f>Financial[[#This Row],[Gross Sales]]-Financial[[#This Row],[Discounts, usd]]</f>
        <v>238568.75</v>
      </c>
      <c r="N24" s="10">
        <f>Financial[[#This Row],[Units Sold]]*Financial[[#This Row],[Manufacturing Price]]</f>
        <v>132594</v>
      </c>
      <c r="O24" s="10">
        <f>Financial[[#This Row],[ Sales with discount]]-(Financial[[#This Row],[Units Sold]]*Financial[[#This Row],[Manufacturing Price]])</f>
        <v>105974.75</v>
      </c>
      <c r="P24" s="12">
        <f>(Financial[[#This Row],[ Sales with discount]]-Financial[[#This Row],[COGS]])/Financial[[#This Row],[ Sales with discount]]</f>
        <v>0.4442105263157895</v>
      </c>
      <c r="Q24" s="12">
        <f>(Financial[[#This Row],[ Sales with discount]]-Financial[[#This Row],[COGS]])/Financial[[#This Row],[COGS]]</f>
        <v>0.7992424242424242</v>
      </c>
      <c r="R24" s="17">
        <f>Financial[[#This Row],[Units Sold]]/Financial[[#This Row],[quantity of transactions]]</f>
        <v>1.7953529937444146</v>
      </c>
      <c r="S24" s="17">
        <f>Financial[[#This Row],[ Sales with discount]]/Financial[[#This Row],[quantity of transactions]]</f>
        <v>213.19816800714923</v>
      </c>
      <c r="T24" s="5" t="str">
        <f>TEXT(Financial[[#This Row],[Date]],"MMMM")</f>
        <v>жовтень</v>
      </c>
      <c r="U24" s="22">
        <f>YEAR(Financial[[#This Row],[Date]])</f>
        <v>2020</v>
      </c>
    </row>
    <row r="25" spans="1:21" x14ac:dyDescent="0.3">
      <c r="A25" t="s">
        <v>8</v>
      </c>
      <c r="B25" t="s">
        <v>13</v>
      </c>
      <c r="C25" s="3" t="s">
        <v>24</v>
      </c>
      <c r="D25" s="3" t="s">
        <v>31</v>
      </c>
      <c r="E25">
        <v>1916</v>
      </c>
      <c r="F25" s="10">
        <v>75</v>
      </c>
      <c r="G25" s="10">
        <v>125</v>
      </c>
      <c r="H25" s="14">
        <v>1142</v>
      </c>
      <c r="I25" s="19">
        <v>44166</v>
      </c>
      <c r="J25" s="10">
        <f>Financial[[#This Row],[Units Sold]]*Financial[[#This Row],[Sale Price]]</f>
        <v>239500</v>
      </c>
      <c r="K25" s="11" cm="1">
        <f t="array" ref="K25">_xlfn.IFS(Financial[[#This Row],[Discount Band]]="High",0.15,Financial[[#This Row],[Discount Band]]="Medium",0.1,Financial[[#This Row],[Discount Band]]="Low",0.05,Financial[[#This Row],[Discount Band]]="None",0)</f>
        <v>0.15</v>
      </c>
      <c r="L25" s="10">
        <f>Financial[[#This Row],[Gross Sales]]*Financial[[#This Row],[Discount, %]]</f>
        <v>35925</v>
      </c>
      <c r="M25" s="10">
        <f>Financial[[#This Row],[Gross Sales]]-Financial[[#This Row],[Discounts, usd]]</f>
        <v>203575</v>
      </c>
      <c r="N25" s="10">
        <f>Financial[[#This Row],[Units Sold]]*Financial[[#This Row],[Manufacturing Price]]</f>
        <v>143700</v>
      </c>
      <c r="O25" s="10">
        <f>Financial[[#This Row],[ Sales with discount]]-(Financial[[#This Row],[Units Sold]]*Financial[[#This Row],[Manufacturing Price]])</f>
        <v>59875</v>
      </c>
      <c r="P25" s="12">
        <f>(Financial[[#This Row],[ Sales with discount]]-Financial[[#This Row],[COGS]])/Financial[[#This Row],[ Sales with discount]]</f>
        <v>0.29411764705882354</v>
      </c>
      <c r="Q25" s="12">
        <f>(Financial[[#This Row],[ Sales with discount]]-Financial[[#This Row],[COGS]])/Financial[[#This Row],[COGS]]</f>
        <v>0.41666666666666669</v>
      </c>
      <c r="R25" s="17">
        <f>Financial[[#This Row],[Units Sold]]/Financial[[#This Row],[quantity of transactions]]</f>
        <v>1.6777583187390543</v>
      </c>
      <c r="S25" s="17">
        <f>Financial[[#This Row],[ Sales with discount]]/Financial[[#This Row],[quantity of transactions]]</f>
        <v>178.26182136602452</v>
      </c>
      <c r="T25" s="5" t="str">
        <f>TEXT(Financial[[#This Row],[Date]],"MMMM")</f>
        <v>грудень</v>
      </c>
      <c r="U25" s="22">
        <f>YEAR(Financial[[#This Row],[Date]])</f>
        <v>2020</v>
      </c>
    </row>
    <row r="26" spans="1:21" x14ac:dyDescent="0.3">
      <c r="A26" t="s">
        <v>8</v>
      </c>
      <c r="B26" t="s">
        <v>13</v>
      </c>
      <c r="C26" s="3" t="s">
        <v>24</v>
      </c>
      <c r="D26" s="3" t="s">
        <v>30</v>
      </c>
      <c r="E26">
        <v>952</v>
      </c>
      <c r="F26" s="10">
        <v>85</v>
      </c>
      <c r="G26" s="10">
        <v>125</v>
      </c>
      <c r="H26" s="14">
        <v>886</v>
      </c>
      <c r="I26" s="19">
        <v>43862</v>
      </c>
      <c r="J26" s="10">
        <f>Financial[[#This Row],[Units Sold]]*Financial[[#This Row],[Sale Price]]</f>
        <v>119000</v>
      </c>
      <c r="K26" s="11" cm="1">
        <f t="array" ref="K26">_xlfn.IFS(Financial[[#This Row],[Discount Band]]="High",0.15,Financial[[#This Row],[Discount Band]]="Medium",0.1,Financial[[#This Row],[Discount Band]]="Low",0.05,Financial[[#This Row],[Discount Band]]="None",0)</f>
        <v>0.1</v>
      </c>
      <c r="L26" s="10">
        <f>Financial[[#This Row],[Gross Sales]]*Financial[[#This Row],[Discount, %]]</f>
        <v>11900</v>
      </c>
      <c r="M26" s="10">
        <f>Financial[[#This Row],[Gross Sales]]-Financial[[#This Row],[Discounts, usd]]</f>
        <v>107100</v>
      </c>
      <c r="N26" s="10">
        <f>Financial[[#This Row],[Units Sold]]*Financial[[#This Row],[Manufacturing Price]]</f>
        <v>80920</v>
      </c>
      <c r="O26" s="10">
        <f>Financial[[#This Row],[ Sales with discount]]-(Financial[[#This Row],[Units Sold]]*Financial[[#This Row],[Manufacturing Price]])</f>
        <v>26180</v>
      </c>
      <c r="P26" s="12">
        <f>(Financial[[#This Row],[ Sales with discount]]-Financial[[#This Row],[COGS]])/Financial[[#This Row],[ Sales with discount]]</f>
        <v>0.24444444444444444</v>
      </c>
      <c r="Q26" s="12">
        <f>(Financial[[#This Row],[ Sales with discount]]-Financial[[#This Row],[COGS]])/Financial[[#This Row],[COGS]]</f>
        <v>0.3235294117647059</v>
      </c>
      <c r="R26" s="17">
        <f>Financial[[#This Row],[Units Sold]]/Financial[[#This Row],[quantity of transactions]]</f>
        <v>1.0744920993227991</v>
      </c>
      <c r="S26" s="17">
        <f>Financial[[#This Row],[ Sales with discount]]/Financial[[#This Row],[quantity of transactions]]</f>
        <v>120.8803611738149</v>
      </c>
      <c r="T26" s="5" t="str">
        <f>TEXT(Financial[[#This Row],[Date]],"MMMM")</f>
        <v>лютий</v>
      </c>
      <c r="U26" s="22">
        <f>YEAR(Financial[[#This Row],[Date]])</f>
        <v>2020</v>
      </c>
    </row>
    <row r="27" spans="1:21" x14ac:dyDescent="0.3">
      <c r="A27" t="s">
        <v>8</v>
      </c>
      <c r="B27" t="s">
        <v>13</v>
      </c>
      <c r="C27" s="3" t="s">
        <v>24</v>
      </c>
      <c r="D27" s="3" t="s">
        <v>28</v>
      </c>
      <c r="E27">
        <v>345</v>
      </c>
      <c r="F27" s="10">
        <v>83</v>
      </c>
      <c r="G27" s="10">
        <v>125</v>
      </c>
      <c r="H27" s="14">
        <v>245</v>
      </c>
      <c r="I27" s="19">
        <v>44105</v>
      </c>
      <c r="J27" s="10">
        <f>Financial[[#This Row],[Units Sold]]*Financial[[#This Row],[Sale Price]]</f>
        <v>43125</v>
      </c>
      <c r="K27" s="11" cm="1">
        <f t="array" ref="K27">_xlfn.IFS(Financial[[#This Row],[Discount Band]]="High",0.15,Financial[[#This Row],[Discount Band]]="Medium",0.1,Financial[[#This Row],[Discount Band]]="Low",0.05,Financial[[#This Row],[Discount Band]]="None",0)</f>
        <v>0</v>
      </c>
      <c r="L27" s="10">
        <f>Financial[[#This Row],[Gross Sales]]*Financial[[#This Row],[Discount, %]]</f>
        <v>0</v>
      </c>
      <c r="M27" s="10">
        <f>Financial[[#This Row],[Gross Sales]]-Financial[[#This Row],[Discounts, usd]]</f>
        <v>43125</v>
      </c>
      <c r="N27" s="10">
        <f>Financial[[#This Row],[Units Sold]]*Financial[[#This Row],[Manufacturing Price]]</f>
        <v>28635</v>
      </c>
      <c r="O27" s="10">
        <f>Financial[[#This Row],[ Sales with discount]]-(Financial[[#This Row],[Units Sold]]*Financial[[#This Row],[Manufacturing Price]])</f>
        <v>14490</v>
      </c>
      <c r="P27" s="12">
        <f>(Financial[[#This Row],[ Sales with discount]]-Financial[[#This Row],[COGS]])/Financial[[#This Row],[ Sales with discount]]</f>
        <v>0.33600000000000002</v>
      </c>
      <c r="Q27" s="12">
        <f>(Financial[[#This Row],[ Sales with discount]]-Financial[[#This Row],[COGS]])/Financial[[#This Row],[COGS]]</f>
        <v>0.50602409638554213</v>
      </c>
      <c r="R27" s="17">
        <f>Financial[[#This Row],[Units Sold]]/Financial[[#This Row],[quantity of transactions]]</f>
        <v>1.4081632653061225</v>
      </c>
      <c r="S27" s="17">
        <f>Financial[[#This Row],[ Sales with discount]]/Financial[[#This Row],[quantity of transactions]]</f>
        <v>176.0204081632653</v>
      </c>
      <c r="T27" s="5" t="str">
        <f>TEXT(Financial[[#This Row],[Date]],"MMMM")</f>
        <v>жовтень</v>
      </c>
      <c r="U27" s="22">
        <f>YEAR(Financial[[#This Row],[Date]])</f>
        <v>2020</v>
      </c>
    </row>
    <row r="28" spans="1:21" x14ac:dyDescent="0.3">
      <c r="A28" t="s">
        <v>8</v>
      </c>
      <c r="B28" t="s">
        <v>13</v>
      </c>
      <c r="C28" s="3" t="s">
        <v>26</v>
      </c>
      <c r="D28" s="3" t="s">
        <v>31</v>
      </c>
      <c r="E28">
        <v>1659</v>
      </c>
      <c r="F28" s="10">
        <v>80</v>
      </c>
      <c r="G28" s="10">
        <v>125</v>
      </c>
      <c r="H28" s="14">
        <v>770</v>
      </c>
      <c r="I28" s="19">
        <v>43831</v>
      </c>
      <c r="J28" s="10">
        <f>Financial[[#This Row],[Units Sold]]*Financial[[#This Row],[Sale Price]]</f>
        <v>207375</v>
      </c>
      <c r="K28" s="11" cm="1">
        <f t="array" ref="K28">_xlfn.IFS(Financial[[#This Row],[Discount Band]]="High",0.15,Financial[[#This Row],[Discount Band]]="Medium",0.1,Financial[[#This Row],[Discount Band]]="Low",0.05,Financial[[#This Row],[Discount Band]]="None",0)</f>
        <v>0.15</v>
      </c>
      <c r="L28" s="10">
        <f>Financial[[#This Row],[Gross Sales]]*Financial[[#This Row],[Discount, %]]</f>
        <v>31106.25</v>
      </c>
      <c r="M28" s="10">
        <f>Financial[[#This Row],[Gross Sales]]-Financial[[#This Row],[Discounts, usd]]</f>
        <v>176268.75</v>
      </c>
      <c r="N28" s="10">
        <f>Financial[[#This Row],[Units Sold]]*Financial[[#This Row],[Manufacturing Price]]</f>
        <v>132720</v>
      </c>
      <c r="O28" s="10">
        <f>Financial[[#This Row],[ Sales with discount]]-(Financial[[#This Row],[Units Sold]]*Financial[[#This Row],[Manufacturing Price]])</f>
        <v>43548.75</v>
      </c>
      <c r="P28" s="12">
        <f>(Financial[[#This Row],[ Sales with discount]]-Financial[[#This Row],[COGS]])/Financial[[#This Row],[ Sales with discount]]</f>
        <v>0.24705882352941178</v>
      </c>
      <c r="Q28" s="12">
        <f>(Financial[[#This Row],[ Sales with discount]]-Financial[[#This Row],[COGS]])/Financial[[#This Row],[COGS]]</f>
        <v>0.328125</v>
      </c>
      <c r="R28" s="17">
        <f>Financial[[#This Row],[Units Sold]]/Financial[[#This Row],[quantity of transactions]]</f>
        <v>2.1545454545454548</v>
      </c>
      <c r="S28" s="17">
        <f>Financial[[#This Row],[ Sales with discount]]/Financial[[#This Row],[quantity of transactions]]</f>
        <v>228.92045454545453</v>
      </c>
      <c r="T28" s="5" t="str">
        <f>TEXT(Financial[[#This Row],[Date]],"MMMM")</f>
        <v>січень</v>
      </c>
      <c r="U28" s="22">
        <f>YEAR(Financial[[#This Row],[Date]])</f>
        <v>2020</v>
      </c>
    </row>
    <row r="29" spans="1:21" x14ac:dyDescent="0.3">
      <c r="A29" t="s">
        <v>8</v>
      </c>
      <c r="B29" t="s">
        <v>13</v>
      </c>
      <c r="C29" s="3" t="s">
        <v>23</v>
      </c>
      <c r="D29" s="3" t="s">
        <v>29</v>
      </c>
      <c r="E29">
        <v>1774</v>
      </c>
      <c r="F29" s="10">
        <v>64</v>
      </c>
      <c r="G29" s="10">
        <v>125</v>
      </c>
      <c r="H29" s="14">
        <v>1443</v>
      </c>
      <c r="I29" s="19">
        <v>43891</v>
      </c>
      <c r="J29" s="10">
        <f>Financial[[#This Row],[Units Sold]]*Financial[[#This Row],[Sale Price]]</f>
        <v>221750</v>
      </c>
      <c r="K29" s="11" cm="1">
        <f t="array" ref="K29">_xlfn.IFS(Financial[[#This Row],[Discount Band]]="High",0.15,Financial[[#This Row],[Discount Band]]="Medium",0.1,Financial[[#This Row],[Discount Band]]="Low",0.05,Financial[[#This Row],[Discount Band]]="None",0)</f>
        <v>0.05</v>
      </c>
      <c r="L29" s="10">
        <f>Financial[[#This Row],[Gross Sales]]*Financial[[#This Row],[Discount, %]]</f>
        <v>11087.5</v>
      </c>
      <c r="M29" s="10">
        <f>Financial[[#This Row],[Gross Sales]]-Financial[[#This Row],[Discounts, usd]]</f>
        <v>210662.5</v>
      </c>
      <c r="N29" s="10">
        <f>Financial[[#This Row],[Units Sold]]*Financial[[#This Row],[Manufacturing Price]]</f>
        <v>113536</v>
      </c>
      <c r="O29" s="10">
        <f>Financial[[#This Row],[ Sales with discount]]-(Financial[[#This Row],[Units Sold]]*Financial[[#This Row],[Manufacturing Price]])</f>
        <v>97126.5</v>
      </c>
      <c r="P29" s="12">
        <f>(Financial[[#This Row],[ Sales with discount]]-Financial[[#This Row],[COGS]])/Financial[[#This Row],[ Sales with discount]]</f>
        <v>0.46105263157894738</v>
      </c>
      <c r="Q29" s="12">
        <f>(Financial[[#This Row],[ Sales with discount]]-Financial[[#This Row],[COGS]])/Financial[[#This Row],[COGS]]</f>
        <v>0.85546875</v>
      </c>
      <c r="R29" s="17">
        <f>Financial[[#This Row],[Units Sold]]/Financial[[#This Row],[quantity of transactions]]</f>
        <v>1.2293832293832294</v>
      </c>
      <c r="S29" s="17">
        <f>Financial[[#This Row],[ Sales with discount]]/Financial[[#This Row],[quantity of transactions]]</f>
        <v>145.9892584892585</v>
      </c>
      <c r="T29" s="5" t="str">
        <f>TEXT(Financial[[#This Row],[Date]],"MMMM")</f>
        <v>березень</v>
      </c>
      <c r="U29" s="22">
        <f>YEAR(Financial[[#This Row],[Date]])</f>
        <v>2020</v>
      </c>
    </row>
    <row r="30" spans="1:21" x14ac:dyDescent="0.3">
      <c r="A30" t="s">
        <v>8</v>
      </c>
      <c r="B30" t="s">
        <v>13</v>
      </c>
      <c r="C30" s="3" t="s">
        <v>25</v>
      </c>
      <c r="D30" s="3" t="s">
        <v>31</v>
      </c>
      <c r="E30">
        <v>1583</v>
      </c>
      <c r="F30" s="10">
        <v>67</v>
      </c>
      <c r="G30" s="10">
        <v>125</v>
      </c>
      <c r="H30" s="14">
        <v>13</v>
      </c>
      <c r="I30" s="19">
        <v>43983</v>
      </c>
      <c r="J30" s="10">
        <f>Financial[[#This Row],[Units Sold]]*Financial[[#This Row],[Sale Price]]</f>
        <v>197875</v>
      </c>
      <c r="K30" s="11" cm="1">
        <f t="array" ref="K30">_xlfn.IFS(Financial[[#This Row],[Discount Band]]="High",0.15,Financial[[#This Row],[Discount Band]]="Medium",0.1,Financial[[#This Row],[Discount Band]]="Low",0.05,Financial[[#This Row],[Discount Band]]="None",0)</f>
        <v>0.15</v>
      </c>
      <c r="L30" s="10">
        <f>Financial[[#This Row],[Gross Sales]]*Financial[[#This Row],[Discount, %]]</f>
        <v>29681.25</v>
      </c>
      <c r="M30" s="10">
        <f>Financial[[#This Row],[Gross Sales]]-Financial[[#This Row],[Discounts, usd]]</f>
        <v>168193.75</v>
      </c>
      <c r="N30" s="10">
        <f>Financial[[#This Row],[Units Sold]]*Financial[[#This Row],[Manufacturing Price]]</f>
        <v>106061</v>
      </c>
      <c r="O30" s="10">
        <f>Financial[[#This Row],[ Sales with discount]]-(Financial[[#This Row],[Units Sold]]*Financial[[#This Row],[Manufacturing Price]])</f>
        <v>62132.75</v>
      </c>
      <c r="P30" s="12">
        <f>(Financial[[#This Row],[ Sales with discount]]-Financial[[#This Row],[COGS]])/Financial[[#This Row],[ Sales with discount]]</f>
        <v>0.36941176470588233</v>
      </c>
      <c r="Q30" s="12">
        <f>(Financial[[#This Row],[ Sales with discount]]-Financial[[#This Row],[COGS]])/Financial[[#This Row],[COGS]]</f>
        <v>0.58582089552238803</v>
      </c>
      <c r="R30" s="17">
        <f>Financial[[#This Row],[Units Sold]]/Financial[[#This Row],[quantity of transactions]]</f>
        <v>121.76923076923077</v>
      </c>
      <c r="S30" s="17">
        <f>Financial[[#This Row],[ Sales with discount]]/Financial[[#This Row],[quantity of transactions]]</f>
        <v>12937.98076923077</v>
      </c>
      <c r="T30" s="5" t="str">
        <f>TEXT(Financial[[#This Row],[Date]],"MMMM")</f>
        <v>червень</v>
      </c>
      <c r="U30" s="22">
        <f>YEAR(Financial[[#This Row],[Date]])</f>
        <v>2020</v>
      </c>
    </row>
    <row r="31" spans="1:21" x14ac:dyDescent="0.3">
      <c r="A31" t="s">
        <v>8</v>
      </c>
      <c r="B31" t="s">
        <v>13</v>
      </c>
      <c r="C31" s="3" t="s">
        <v>24</v>
      </c>
      <c r="D31" s="3" t="s">
        <v>30</v>
      </c>
      <c r="E31">
        <v>567</v>
      </c>
      <c r="F31" s="10">
        <v>68</v>
      </c>
      <c r="G31" s="10">
        <v>125</v>
      </c>
      <c r="H31" s="14">
        <v>65</v>
      </c>
      <c r="I31" s="19">
        <v>44075</v>
      </c>
      <c r="J31" s="10">
        <f>Financial[[#This Row],[Units Sold]]*Financial[[#This Row],[Sale Price]]</f>
        <v>70875</v>
      </c>
      <c r="K31" s="11" cm="1">
        <f t="array" ref="K31">_xlfn.IFS(Financial[[#This Row],[Discount Band]]="High",0.15,Financial[[#This Row],[Discount Band]]="Medium",0.1,Financial[[#This Row],[Discount Band]]="Low",0.05,Financial[[#This Row],[Discount Band]]="None",0)</f>
        <v>0.1</v>
      </c>
      <c r="L31" s="10">
        <f>Financial[[#This Row],[Gross Sales]]*Financial[[#This Row],[Discount, %]]</f>
        <v>7087.5</v>
      </c>
      <c r="M31" s="10">
        <f>Financial[[#This Row],[Gross Sales]]-Financial[[#This Row],[Discounts, usd]]</f>
        <v>63787.5</v>
      </c>
      <c r="N31" s="10">
        <f>Financial[[#This Row],[Units Sold]]*Financial[[#This Row],[Manufacturing Price]]</f>
        <v>38556</v>
      </c>
      <c r="O31" s="10">
        <f>Financial[[#This Row],[ Sales with discount]]-(Financial[[#This Row],[Units Sold]]*Financial[[#This Row],[Manufacturing Price]])</f>
        <v>25231.5</v>
      </c>
      <c r="P31" s="12">
        <f>(Financial[[#This Row],[ Sales with discount]]-Financial[[#This Row],[COGS]])/Financial[[#This Row],[ Sales with discount]]</f>
        <v>0.39555555555555555</v>
      </c>
      <c r="Q31" s="12">
        <f>(Financial[[#This Row],[ Sales with discount]]-Financial[[#This Row],[COGS]])/Financial[[#This Row],[COGS]]</f>
        <v>0.65441176470588236</v>
      </c>
      <c r="R31" s="17">
        <f>Financial[[#This Row],[Units Sold]]/Financial[[#This Row],[quantity of transactions]]</f>
        <v>8.7230769230769223</v>
      </c>
      <c r="S31" s="17">
        <f>Financial[[#This Row],[ Sales with discount]]/Financial[[#This Row],[quantity of transactions]]</f>
        <v>981.34615384615381</v>
      </c>
      <c r="T31" s="5" t="str">
        <f>TEXT(Financial[[#This Row],[Date]],"MMMM")</f>
        <v>вересень</v>
      </c>
      <c r="U31" s="22">
        <f>YEAR(Financial[[#This Row],[Date]])</f>
        <v>2020</v>
      </c>
    </row>
    <row r="32" spans="1:21" x14ac:dyDescent="0.3">
      <c r="A32" t="s">
        <v>8</v>
      </c>
      <c r="B32" t="s">
        <v>13</v>
      </c>
      <c r="C32" s="3" t="s">
        <v>22</v>
      </c>
      <c r="D32" s="3" t="s">
        <v>28</v>
      </c>
      <c r="E32">
        <v>345</v>
      </c>
      <c r="F32" s="10">
        <v>71</v>
      </c>
      <c r="G32" s="10">
        <v>125</v>
      </c>
      <c r="H32" s="14">
        <v>204</v>
      </c>
      <c r="I32" s="19">
        <v>44105</v>
      </c>
      <c r="J32" s="10">
        <f>Financial[[#This Row],[Units Sold]]*Financial[[#This Row],[Sale Price]]</f>
        <v>43125</v>
      </c>
      <c r="K32" s="11" cm="1">
        <f t="array" ref="K32">_xlfn.IFS(Financial[[#This Row],[Discount Band]]="High",0.15,Financial[[#This Row],[Discount Band]]="Medium",0.1,Financial[[#This Row],[Discount Band]]="Low",0.05,Financial[[#This Row],[Discount Band]]="None",0)</f>
        <v>0</v>
      </c>
      <c r="L32" s="10">
        <f>Financial[[#This Row],[Gross Sales]]*Financial[[#This Row],[Discount, %]]</f>
        <v>0</v>
      </c>
      <c r="M32" s="10">
        <f>Financial[[#This Row],[Gross Sales]]-Financial[[#This Row],[Discounts, usd]]</f>
        <v>43125</v>
      </c>
      <c r="N32" s="10">
        <f>Financial[[#This Row],[Units Sold]]*Financial[[#This Row],[Manufacturing Price]]</f>
        <v>24495</v>
      </c>
      <c r="O32" s="10">
        <f>Financial[[#This Row],[ Sales with discount]]-(Financial[[#This Row],[Units Sold]]*Financial[[#This Row],[Manufacturing Price]])</f>
        <v>18630</v>
      </c>
      <c r="P32" s="12">
        <f>(Financial[[#This Row],[ Sales with discount]]-Financial[[#This Row],[COGS]])/Financial[[#This Row],[ Sales with discount]]</f>
        <v>0.432</v>
      </c>
      <c r="Q32" s="12">
        <f>(Financial[[#This Row],[ Sales with discount]]-Financial[[#This Row],[COGS]])/Financial[[#This Row],[COGS]]</f>
        <v>0.76056338028169013</v>
      </c>
      <c r="R32" s="17">
        <f>Financial[[#This Row],[Units Sold]]/Financial[[#This Row],[quantity of transactions]]</f>
        <v>1.6911764705882353</v>
      </c>
      <c r="S32" s="17">
        <f>Financial[[#This Row],[ Sales with discount]]/Financial[[#This Row],[quantity of transactions]]</f>
        <v>211.39705882352942</v>
      </c>
      <c r="T32" s="5" t="str">
        <f>TEXT(Financial[[#This Row],[Date]],"MMMM")</f>
        <v>жовтень</v>
      </c>
      <c r="U32" s="22">
        <f>YEAR(Financial[[#This Row],[Date]])</f>
        <v>2020</v>
      </c>
    </row>
    <row r="33" spans="1:21" x14ac:dyDescent="0.3">
      <c r="A33" t="s">
        <v>8</v>
      </c>
      <c r="B33" t="s">
        <v>13</v>
      </c>
      <c r="C33" s="3" t="s">
        <v>25</v>
      </c>
      <c r="D33" s="3" t="s">
        <v>31</v>
      </c>
      <c r="E33">
        <v>2954</v>
      </c>
      <c r="F33" s="10">
        <v>80</v>
      </c>
      <c r="G33" s="10">
        <v>125</v>
      </c>
      <c r="H33" s="14">
        <v>2286</v>
      </c>
      <c r="I33" s="19">
        <v>44136</v>
      </c>
      <c r="J33" s="10">
        <f>Financial[[#This Row],[Units Sold]]*Financial[[#This Row],[Sale Price]]</f>
        <v>369250</v>
      </c>
      <c r="K33" s="11" cm="1">
        <f t="array" ref="K33">_xlfn.IFS(Financial[[#This Row],[Discount Band]]="High",0.15,Financial[[#This Row],[Discount Band]]="Medium",0.1,Financial[[#This Row],[Discount Band]]="Low",0.05,Financial[[#This Row],[Discount Band]]="None",0)</f>
        <v>0.15</v>
      </c>
      <c r="L33" s="10">
        <f>Financial[[#This Row],[Gross Sales]]*Financial[[#This Row],[Discount, %]]</f>
        <v>55387.5</v>
      </c>
      <c r="M33" s="10">
        <f>Financial[[#This Row],[Gross Sales]]-Financial[[#This Row],[Discounts, usd]]</f>
        <v>313862.5</v>
      </c>
      <c r="N33" s="10">
        <f>Financial[[#This Row],[Units Sold]]*Financial[[#This Row],[Manufacturing Price]]</f>
        <v>236320</v>
      </c>
      <c r="O33" s="10">
        <f>Financial[[#This Row],[ Sales with discount]]-(Financial[[#This Row],[Units Sold]]*Financial[[#This Row],[Manufacturing Price]])</f>
        <v>77542.5</v>
      </c>
      <c r="P33" s="12">
        <f>(Financial[[#This Row],[ Sales with discount]]-Financial[[#This Row],[COGS]])/Financial[[#This Row],[ Sales with discount]]</f>
        <v>0.24705882352941178</v>
      </c>
      <c r="Q33" s="12">
        <f>(Financial[[#This Row],[ Sales with discount]]-Financial[[#This Row],[COGS]])/Financial[[#This Row],[COGS]]</f>
        <v>0.328125</v>
      </c>
      <c r="R33" s="17">
        <f>Financial[[#This Row],[Units Sold]]/Financial[[#This Row],[quantity of transactions]]</f>
        <v>1.2922134733158355</v>
      </c>
      <c r="S33" s="17">
        <f>Financial[[#This Row],[ Sales with discount]]/Financial[[#This Row],[quantity of transactions]]</f>
        <v>137.29768153980751</v>
      </c>
      <c r="T33" s="5" t="str">
        <f>TEXT(Financial[[#This Row],[Date]],"MMMM")</f>
        <v>листопад</v>
      </c>
      <c r="U33" s="22">
        <f>YEAR(Financial[[#This Row],[Date]])</f>
        <v>2020</v>
      </c>
    </row>
    <row r="34" spans="1:21" x14ac:dyDescent="0.3">
      <c r="A34" t="s">
        <v>8</v>
      </c>
      <c r="B34" t="s">
        <v>13</v>
      </c>
      <c r="C34" s="3" t="s">
        <v>21</v>
      </c>
      <c r="D34" s="3" t="s">
        <v>29</v>
      </c>
      <c r="E34">
        <v>742.5</v>
      </c>
      <c r="F34" s="10">
        <v>69</v>
      </c>
      <c r="G34" s="10">
        <v>125</v>
      </c>
      <c r="H34" s="14">
        <v>597</v>
      </c>
      <c r="I34" s="19">
        <v>43922</v>
      </c>
      <c r="J34" s="10">
        <f>Financial[[#This Row],[Units Sold]]*Financial[[#This Row],[Sale Price]]</f>
        <v>92812.5</v>
      </c>
      <c r="K34" s="11" cm="1">
        <f t="array" ref="K34">_xlfn.IFS(Financial[[#This Row],[Discount Band]]="High",0.15,Financial[[#This Row],[Discount Band]]="Medium",0.1,Financial[[#This Row],[Discount Band]]="Low",0.05,Financial[[#This Row],[Discount Band]]="None",0)</f>
        <v>0.05</v>
      </c>
      <c r="L34" s="10">
        <f>Financial[[#This Row],[Gross Sales]]*Financial[[#This Row],[Discount, %]]</f>
        <v>4640.625</v>
      </c>
      <c r="M34" s="10">
        <f>Financial[[#This Row],[Gross Sales]]-Financial[[#This Row],[Discounts, usd]]</f>
        <v>88171.875</v>
      </c>
      <c r="N34" s="10">
        <f>Financial[[#This Row],[Units Sold]]*Financial[[#This Row],[Manufacturing Price]]</f>
        <v>51232.5</v>
      </c>
      <c r="O34" s="10">
        <f>Financial[[#This Row],[ Sales with discount]]-(Financial[[#This Row],[Units Sold]]*Financial[[#This Row],[Manufacturing Price]])</f>
        <v>36939.375</v>
      </c>
      <c r="P34" s="12">
        <f>(Financial[[#This Row],[ Sales with discount]]-Financial[[#This Row],[COGS]])/Financial[[#This Row],[ Sales with discount]]</f>
        <v>0.41894736842105262</v>
      </c>
      <c r="Q34" s="12">
        <f>(Financial[[#This Row],[ Sales with discount]]-Financial[[#This Row],[COGS]])/Financial[[#This Row],[COGS]]</f>
        <v>0.72101449275362317</v>
      </c>
      <c r="R34" s="17">
        <f>Financial[[#This Row],[Units Sold]]/Financial[[#This Row],[quantity of transactions]]</f>
        <v>1.243718592964824</v>
      </c>
      <c r="S34" s="17">
        <f>Financial[[#This Row],[ Sales with discount]]/Financial[[#This Row],[quantity of transactions]]</f>
        <v>147.69158291457288</v>
      </c>
      <c r="T34" s="5" t="str">
        <f>TEXT(Financial[[#This Row],[Date]],"MMMM")</f>
        <v>квітень</v>
      </c>
      <c r="U34" s="22">
        <f>YEAR(Financial[[#This Row],[Date]])</f>
        <v>2020</v>
      </c>
    </row>
    <row r="35" spans="1:21" x14ac:dyDescent="0.3">
      <c r="A35" t="s">
        <v>8</v>
      </c>
      <c r="B35" t="s">
        <v>13</v>
      </c>
      <c r="C35" s="3" t="s">
        <v>24</v>
      </c>
      <c r="D35" s="3" t="s">
        <v>29</v>
      </c>
      <c r="E35">
        <v>923</v>
      </c>
      <c r="F35" s="10">
        <v>69</v>
      </c>
      <c r="G35" s="10">
        <v>125</v>
      </c>
      <c r="H35" s="14">
        <v>331</v>
      </c>
      <c r="I35" s="19">
        <v>44044</v>
      </c>
      <c r="J35" s="10">
        <f>Financial[[#This Row],[Units Sold]]*Financial[[#This Row],[Sale Price]]</f>
        <v>115375</v>
      </c>
      <c r="K35" s="11" cm="1">
        <f t="array" ref="K35">_xlfn.IFS(Financial[[#This Row],[Discount Band]]="High",0.15,Financial[[#This Row],[Discount Band]]="Medium",0.1,Financial[[#This Row],[Discount Band]]="Low",0.05,Financial[[#This Row],[Discount Band]]="None",0)</f>
        <v>0.05</v>
      </c>
      <c r="L35" s="10">
        <f>Financial[[#This Row],[Gross Sales]]*Financial[[#This Row],[Discount, %]]</f>
        <v>5768.75</v>
      </c>
      <c r="M35" s="10">
        <f>Financial[[#This Row],[Gross Sales]]-Financial[[#This Row],[Discounts, usd]]</f>
        <v>109606.25</v>
      </c>
      <c r="N35" s="10">
        <f>Financial[[#This Row],[Units Sold]]*Financial[[#This Row],[Manufacturing Price]]</f>
        <v>63687</v>
      </c>
      <c r="O35" s="10">
        <f>Financial[[#This Row],[ Sales with discount]]-(Financial[[#This Row],[Units Sold]]*Financial[[#This Row],[Manufacturing Price]])</f>
        <v>45919.25</v>
      </c>
      <c r="P35" s="12">
        <f>(Financial[[#This Row],[ Sales with discount]]-Financial[[#This Row],[COGS]])/Financial[[#This Row],[ Sales with discount]]</f>
        <v>0.41894736842105262</v>
      </c>
      <c r="Q35" s="12">
        <f>(Financial[[#This Row],[ Sales with discount]]-Financial[[#This Row],[COGS]])/Financial[[#This Row],[COGS]]</f>
        <v>0.72101449275362317</v>
      </c>
      <c r="R35" s="17">
        <f>Financial[[#This Row],[Units Sold]]/Financial[[#This Row],[quantity of transactions]]</f>
        <v>2.7885196374622359</v>
      </c>
      <c r="S35" s="17">
        <f>Financial[[#This Row],[ Sales with discount]]/Financial[[#This Row],[quantity of transactions]]</f>
        <v>331.13670694864049</v>
      </c>
      <c r="T35" s="5" t="str">
        <f>TEXT(Financial[[#This Row],[Date]],"MMMM")</f>
        <v>серпень</v>
      </c>
      <c r="U35" s="22">
        <f>YEAR(Financial[[#This Row],[Date]])</f>
        <v>2020</v>
      </c>
    </row>
    <row r="36" spans="1:21" x14ac:dyDescent="0.3">
      <c r="A36" t="s">
        <v>8</v>
      </c>
      <c r="B36" t="s">
        <v>13</v>
      </c>
      <c r="C36" s="3" t="s">
        <v>23</v>
      </c>
      <c r="D36" s="3" t="s">
        <v>31</v>
      </c>
      <c r="E36">
        <v>1583</v>
      </c>
      <c r="F36" s="10">
        <v>77</v>
      </c>
      <c r="G36" s="10">
        <v>125</v>
      </c>
      <c r="H36" s="14">
        <v>1028</v>
      </c>
      <c r="I36" s="19">
        <v>43983</v>
      </c>
      <c r="J36" s="10">
        <f>Financial[[#This Row],[Units Sold]]*Financial[[#This Row],[Sale Price]]</f>
        <v>197875</v>
      </c>
      <c r="K36" s="11" cm="1">
        <f t="array" ref="K36">_xlfn.IFS(Financial[[#This Row],[Discount Band]]="High",0.15,Financial[[#This Row],[Discount Band]]="Medium",0.1,Financial[[#This Row],[Discount Band]]="Low",0.05,Financial[[#This Row],[Discount Band]]="None",0)</f>
        <v>0.15</v>
      </c>
      <c r="L36" s="10">
        <f>Financial[[#This Row],[Gross Sales]]*Financial[[#This Row],[Discount, %]]</f>
        <v>29681.25</v>
      </c>
      <c r="M36" s="10">
        <f>Financial[[#This Row],[Gross Sales]]-Financial[[#This Row],[Discounts, usd]]</f>
        <v>168193.75</v>
      </c>
      <c r="N36" s="10">
        <f>Financial[[#This Row],[Units Sold]]*Financial[[#This Row],[Manufacturing Price]]</f>
        <v>121891</v>
      </c>
      <c r="O36" s="10">
        <f>Financial[[#This Row],[ Sales with discount]]-(Financial[[#This Row],[Units Sold]]*Financial[[#This Row],[Manufacturing Price]])</f>
        <v>46302.75</v>
      </c>
      <c r="P36" s="12">
        <f>(Financial[[#This Row],[ Sales with discount]]-Financial[[#This Row],[COGS]])/Financial[[#This Row],[ Sales with discount]]</f>
        <v>0.2752941176470588</v>
      </c>
      <c r="Q36" s="12">
        <f>(Financial[[#This Row],[ Sales with discount]]-Financial[[#This Row],[COGS]])/Financial[[#This Row],[COGS]]</f>
        <v>0.37987012987012986</v>
      </c>
      <c r="R36" s="17">
        <f>Financial[[#This Row],[Units Sold]]/Financial[[#This Row],[quantity of transactions]]</f>
        <v>1.5398832684824904</v>
      </c>
      <c r="S36" s="17">
        <f>Financial[[#This Row],[ Sales with discount]]/Financial[[#This Row],[quantity of transactions]]</f>
        <v>163.61259727626458</v>
      </c>
      <c r="T36" s="5" t="str">
        <f>TEXT(Financial[[#This Row],[Date]],"MMMM")</f>
        <v>червень</v>
      </c>
      <c r="U36" s="22">
        <f>YEAR(Financial[[#This Row],[Date]])</f>
        <v>2020</v>
      </c>
    </row>
    <row r="37" spans="1:21" x14ac:dyDescent="0.3">
      <c r="A37" t="s">
        <v>8</v>
      </c>
      <c r="B37" t="s">
        <v>13</v>
      </c>
      <c r="C37" s="3" t="s">
        <v>26</v>
      </c>
      <c r="D37" s="3" t="s">
        <v>30</v>
      </c>
      <c r="E37">
        <v>1645</v>
      </c>
      <c r="F37" s="10">
        <v>69</v>
      </c>
      <c r="G37" s="10">
        <v>125</v>
      </c>
      <c r="H37" s="14">
        <v>1229</v>
      </c>
      <c r="I37" s="19">
        <v>43952</v>
      </c>
      <c r="J37" s="10">
        <f>Financial[[#This Row],[Units Sold]]*Financial[[#This Row],[Sale Price]]</f>
        <v>205625</v>
      </c>
      <c r="K37" s="11" cm="1">
        <f t="array" ref="K37">_xlfn.IFS(Financial[[#This Row],[Discount Band]]="High",0.15,Financial[[#This Row],[Discount Band]]="Medium",0.1,Financial[[#This Row],[Discount Band]]="Low",0.05,Financial[[#This Row],[Discount Band]]="None",0)</f>
        <v>0.1</v>
      </c>
      <c r="L37" s="10">
        <f>Financial[[#This Row],[Gross Sales]]*Financial[[#This Row],[Discount, %]]</f>
        <v>20562.5</v>
      </c>
      <c r="M37" s="10">
        <f>Financial[[#This Row],[Gross Sales]]-Financial[[#This Row],[Discounts, usd]]</f>
        <v>185062.5</v>
      </c>
      <c r="N37" s="10">
        <f>Financial[[#This Row],[Units Sold]]*Financial[[#This Row],[Manufacturing Price]]</f>
        <v>113505</v>
      </c>
      <c r="O37" s="10">
        <f>Financial[[#This Row],[ Sales with discount]]-(Financial[[#This Row],[Units Sold]]*Financial[[#This Row],[Manufacturing Price]])</f>
        <v>71557.5</v>
      </c>
      <c r="P37" s="12">
        <f>(Financial[[#This Row],[ Sales with discount]]-Financial[[#This Row],[COGS]])/Financial[[#This Row],[ Sales with discount]]</f>
        <v>0.38666666666666666</v>
      </c>
      <c r="Q37" s="12">
        <f>(Financial[[#This Row],[ Sales with discount]]-Financial[[#This Row],[COGS]])/Financial[[#This Row],[COGS]]</f>
        <v>0.63043478260869568</v>
      </c>
      <c r="R37" s="17">
        <f>Financial[[#This Row],[Units Sold]]/Financial[[#This Row],[quantity of transactions]]</f>
        <v>1.338486574450773</v>
      </c>
      <c r="S37" s="17">
        <f>Financial[[#This Row],[ Sales with discount]]/Financial[[#This Row],[quantity of transactions]]</f>
        <v>150.57973962571197</v>
      </c>
      <c r="T37" s="5" t="str">
        <f>TEXT(Financial[[#This Row],[Date]],"MMMM")</f>
        <v>травень</v>
      </c>
      <c r="U37" s="22">
        <f>YEAR(Financial[[#This Row],[Date]])</f>
        <v>2020</v>
      </c>
    </row>
    <row r="38" spans="1:21" x14ac:dyDescent="0.3">
      <c r="A38" t="s">
        <v>8</v>
      </c>
      <c r="B38" t="s">
        <v>13</v>
      </c>
      <c r="C38" s="3" t="s">
        <v>24</v>
      </c>
      <c r="D38" s="3" t="s">
        <v>29</v>
      </c>
      <c r="E38">
        <v>2009</v>
      </c>
      <c r="F38" s="10">
        <v>101</v>
      </c>
      <c r="G38" s="10">
        <v>125</v>
      </c>
      <c r="H38" s="14">
        <v>1346</v>
      </c>
      <c r="I38" s="19">
        <v>44105</v>
      </c>
      <c r="J38" s="10">
        <f>Financial[[#This Row],[Units Sold]]*Financial[[#This Row],[Sale Price]]</f>
        <v>251125</v>
      </c>
      <c r="K38" s="11" cm="1">
        <f t="array" ref="K38">_xlfn.IFS(Financial[[#This Row],[Discount Band]]="High",0.15,Financial[[#This Row],[Discount Band]]="Medium",0.1,Financial[[#This Row],[Discount Band]]="Low",0.05,Financial[[#This Row],[Discount Band]]="None",0)</f>
        <v>0.05</v>
      </c>
      <c r="L38" s="10">
        <f>Financial[[#This Row],[Gross Sales]]*Financial[[#This Row],[Discount, %]]</f>
        <v>12556.25</v>
      </c>
      <c r="M38" s="10">
        <f>Financial[[#This Row],[Gross Sales]]-Financial[[#This Row],[Discounts, usd]]</f>
        <v>238568.75</v>
      </c>
      <c r="N38" s="10">
        <f>Financial[[#This Row],[Units Sold]]*Financial[[#This Row],[Manufacturing Price]]</f>
        <v>202909</v>
      </c>
      <c r="O38" s="10">
        <f>Financial[[#This Row],[ Sales with discount]]-(Financial[[#This Row],[Units Sold]]*Financial[[#This Row],[Manufacturing Price]])</f>
        <v>35659.75</v>
      </c>
      <c r="P38" s="12">
        <f>(Financial[[#This Row],[ Sales with discount]]-Financial[[#This Row],[COGS]])/Financial[[#This Row],[ Sales with discount]]</f>
        <v>0.14947368421052631</v>
      </c>
      <c r="Q38" s="12">
        <f>(Financial[[#This Row],[ Sales with discount]]-Financial[[#This Row],[COGS]])/Financial[[#This Row],[COGS]]</f>
        <v>0.17574257425742573</v>
      </c>
      <c r="R38" s="17">
        <f>Financial[[#This Row],[Units Sold]]/Financial[[#This Row],[quantity of transactions]]</f>
        <v>1.4925705794947994</v>
      </c>
      <c r="S38" s="17">
        <f>Financial[[#This Row],[ Sales with discount]]/Financial[[#This Row],[quantity of transactions]]</f>
        <v>177.24275631500743</v>
      </c>
      <c r="T38" s="5" t="str">
        <f>TEXT(Financial[[#This Row],[Date]],"MMMM")</f>
        <v>жовтень</v>
      </c>
      <c r="U38" s="22">
        <f>YEAR(Financial[[#This Row],[Date]])</f>
        <v>2020</v>
      </c>
    </row>
    <row r="39" spans="1:21" x14ac:dyDescent="0.3">
      <c r="A39" t="s">
        <v>8</v>
      </c>
      <c r="B39" t="s">
        <v>13</v>
      </c>
      <c r="C39" s="3" t="s">
        <v>23</v>
      </c>
      <c r="D39" s="3" t="s">
        <v>29</v>
      </c>
      <c r="E39">
        <v>2729</v>
      </c>
      <c r="F39" s="10">
        <v>102</v>
      </c>
      <c r="G39" s="10">
        <v>125</v>
      </c>
      <c r="H39" s="14">
        <v>968</v>
      </c>
      <c r="I39" s="19">
        <v>44166</v>
      </c>
      <c r="J39" s="10">
        <f>Financial[[#This Row],[Units Sold]]*Financial[[#This Row],[Sale Price]]</f>
        <v>341125</v>
      </c>
      <c r="K39" s="11" cm="1">
        <f t="array" ref="K39">_xlfn.IFS(Financial[[#This Row],[Discount Band]]="High",0.15,Financial[[#This Row],[Discount Band]]="Medium",0.1,Financial[[#This Row],[Discount Band]]="Low",0.05,Financial[[#This Row],[Discount Band]]="None",0)</f>
        <v>0.05</v>
      </c>
      <c r="L39" s="10">
        <f>Financial[[#This Row],[Gross Sales]]*Financial[[#This Row],[Discount, %]]</f>
        <v>17056.25</v>
      </c>
      <c r="M39" s="10">
        <f>Financial[[#This Row],[Gross Sales]]-Financial[[#This Row],[Discounts, usd]]</f>
        <v>324068.75</v>
      </c>
      <c r="N39" s="10">
        <f>Financial[[#This Row],[Units Sold]]*Financial[[#This Row],[Manufacturing Price]]</f>
        <v>278358</v>
      </c>
      <c r="O39" s="10">
        <f>Financial[[#This Row],[ Sales with discount]]-(Financial[[#This Row],[Units Sold]]*Financial[[#This Row],[Manufacturing Price]])</f>
        <v>45710.75</v>
      </c>
      <c r="P39" s="12">
        <f>(Financial[[#This Row],[ Sales with discount]]-Financial[[#This Row],[COGS]])/Financial[[#This Row],[ Sales with discount]]</f>
        <v>0.14105263157894737</v>
      </c>
      <c r="Q39" s="12">
        <f>(Financial[[#This Row],[ Sales with discount]]-Financial[[#This Row],[COGS]])/Financial[[#This Row],[COGS]]</f>
        <v>0.1642156862745098</v>
      </c>
      <c r="R39" s="17">
        <f>Financial[[#This Row],[Units Sold]]/Financial[[#This Row],[quantity of transactions]]</f>
        <v>2.8192148760330578</v>
      </c>
      <c r="S39" s="17">
        <f>Financial[[#This Row],[ Sales with discount]]/Financial[[#This Row],[quantity of transactions]]</f>
        <v>334.78176652892563</v>
      </c>
      <c r="T39" s="5" t="str">
        <f>TEXT(Financial[[#This Row],[Date]],"MMMM")</f>
        <v>грудень</v>
      </c>
      <c r="U39" s="22">
        <f>YEAR(Financial[[#This Row],[Date]])</f>
        <v>2020</v>
      </c>
    </row>
    <row r="40" spans="1:21" x14ac:dyDescent="0.3">
      <c r="A40" t="s">
        <v>8</v>
      </c>
      <c r="B40" t="s">
        <v>13</v>
      </c>
      <c r="C40" s="3" t="s">
        <v>22</v>
      </c>
      <c r="D40" s="3" t="s">
        <v>28</v>
      </c>
      <c r="E40">
        <v>2665.5</v>
      </c>
      <c r="F40" s="10">
        <v>67</v>
      </c>
      <c r="G40" s="10">
        <v>125</v>
      </c>
      <c r="H40" s="14">
        <v>2155</v>
      </c>
      <c r="I40" s="19">
        <v>44013</v>
      </c>
      <c r="J40" s="10">
        <f>Financial[[#This Row],[Units Sold]]*Financial[[#This Row],[Sale Price]]</f>
        <v>333187.5</v>
      </c>
      <c r="K40" s="11" cm="1">
        <f t="array" ref="K40">_xlfn.IFS(Financial[[#This Row],[Discount Band]]="High",0.15,Financial[[#This Row],[Discount Band]]="Medium",0.1,Financial[[#This Row],[Discount Band]]="Low",0.05,Financial[[#This Row],[Discount Band]]="None",0)</f>
        <v>0</v>
      </c>
      <c r="L40" s="10">
        <f>Financial[[#This Row],[Gross Sales]]*Financial[[#This Row],[Discount, %]]</f>
        <v>0</v>
      </c>
      <c r="M40" s="10">
        <f>Financial[[#This Row],[Gross Sales]]-Financial[[#This Row],[Discounts, usd]]</f>
        <v>333187.5</v>
      </c>
      <c r="N40" s="10">
        <f>Financial[[#This Row],[Units Sold]]*Financial[[#This Row],[Manufacturing Price]]</f>
        <v>178588.5</v>
      </c>
      <c r="O40" s="10">
        <f>Financial[[#This Row],[ Sales with discount]]-(Financial[[#This Row],[Units Sold]]*Financial[[#This Row],[Manufacturing Price]])</f>
        <v>154599</v>
      </c>
      <c r="P40" s="12">
        <f>(Financial[[#This Row],[ Sales with discount]]-Financial[[#This Row],[COGS]])/Financial[[#This Row],[ Sales with discount]]</f>
        <v>0.46400000000000002</v>
      </c>
      <c r="Q40" s="12">
        <f>(Financial[[#This Row],[ Sales with discount]]-Financial[[#This Row],[COGS]])/Financial[[#This Row],[COGS]]</f>
        <v>0.86567164179104472</v>
      </c>
      <c r="R40" s="17">
        <f>Financial[[#This Row],[Units Sold]]/Financial[[#This Row],[quantity of transactions]]</f>
        <v>1.2368909512761022</v>
      </c>
      <c r="S40" s="17">
        <f>Financial[[#This Row],[ Sales with discount]]/Financial[[#This Row],[quantity of transactions]]</f>
        <v>154.61136890951275</v>
      </c>
      <c r="T40" s="5" t="str">
        <f>TEXT(Financial[[#This Row],[Date]],"MMMM")</f>
        <v>липень</v>
      </c>
      <c r="U40" s="22">
        <f>YEAR(Financial[[#This Row],[Date]])</f>
        <v>2020</v>
      </c>
    </row>
    <row r="41" spans="1:21" x14ac:dyDescent="0.3">
      <c r="A41" t="s">
        <v>8</v>
      </c>
      <c r="B41" t="s">
        <v>13</v>
      </c>
      <c r="C41" s="3" t="s">
        <v>25</v>
      </c>
      <c r="D41" s="3" t="s">
        <v>29</v>
      </c>
      <c r="E41">
        <v>2729</v>
      </c>
      <c r="F41" s="10">
        <v>69</v>
      </c>
      <c r="G41" s="10">
        <v>125</v>
      </c>
      <c r="H41" s="14">
        <v>2687</v>
      </c>
      <c r="I41" s="19">
        <v>44166</v>
      </c>
      <c r="J41" s="10">
        <f>Financial[[#This Row],[Units Sold]]*Financial[[#This Row],[Sale Price]]</f>
        <v>341125</v>
      </c>
      <c r="K41" s="11" cm="1">
        <f t="array" ref="K41">_xlfn.IFS(Financial[[#This Row],[Discount Band]]="High",0.15,Financial[[#This Row],[Discount Band]]="Medium",0.1,Financial[[#This Row],[Discount Band]]="Low",0.05,Financial[[#This Row],[Discount Band]]="None",0)</f>
        <v>0.05</v>
      </c>
      <c r="L41" s="10">
        <f>Financial[[#This Row],[Gross Sales]]*Financial[[#This Row],[Discount, %]]</f>
        <v>17056.25</v>
      </c>
      <c r="M41" s="10">
        <f>Financial[[#This Row],[Gross Sales]]-Financial[[#This Row],[Discounts, usd]]</f>
        <v>324068.75</v>
      </c>
      <c r="N41" s="10">
        <f>Financial[[#This Row],[Units Sold]]*Financial[[#This Row],[Manufacturing Price]]</f>
        <v>188301</v>
      </c>
      <c r="O41" s="10">
        <f>Financial[[#This Row],[ Sales with discount]]-(Financial[[#This Row],[Units Sold]]*Financial[[#This Row],[Manufacturing Price]])</f>
        <v>135767.75</v>
      </c>
      <c r="P41" s="12">
        <f>(Financial[[#This Row],[ Sales with discount]]-Financial[[#This Row],[COGS]])/Financial[[#This Row],[ Sales with discount]]</f>
        <v>0.41894736842105262</v>
      </c>
      <c r="Q41" s="12">
        <f>(Financial[[#This Row],[ Sales with discount]]-Financial[[#This Row],[COGS]])/Financial[[#This Row],[COGS]]</f>
        <v>0.72101449275362317</v>
      </c>
      <c r="R41" s="17">
        <f>Financial[[#This Row],[Units Sold]]/Financial[[#This Row],[quantity of transactions]]</f>
        <v>1.0156308150353555</v>
      </c>
      <c r="S41" s="17">
        <f>Financial[[#This Row],[ Sales with discount]]/Financial[[#This Row],[quantity of transactions]]</f>
        <v>120.60615928544846</v>
      </c>
      <c r="T41" s="5" t="str">
        <f>TEXT(Financial[[#This Row],[Date]],"MMMM")</f>
        <v>грудень</v>
      </c>
      <c r="U41" s="22">
        <f>YEAR(Financial[[#This Row],[Date]])</f>
        <v>2020</v>
      </c>
    </row>
    <row r="42" spans="1:21" x14ac:dyDescent="0.3">
      <c r="A42" t="s">
        <v>9</v>
      </c>
      <c r="B42" t="s">
        <v>13</v>
      </c>
      <c r="C42" s="3" t="s">
        <v>23</v>
      </c>
      <c r="D42" s="3" t="s">
        <v>31</v>
      </c>
      <c r="E42">
        <v>2632</v>
      </c>
      <c r="F42" s="10">
        <v>257</v>
      </c>
      <c r="G42" s="10">
        <v>350</v>
      </c>
      <c r="H42" s="14">
        <v>166</v>
      </c>
      <c r="I42" s="19">
        <v>43983</v>
      </c>
      <c r="J42" s="10">
        <f>Financial[[#This Row],[Units Sold]]*Financial[[#This Row],[Sale Price]]</f>
        <v>921200</v>
      </c>
      <c r="K42" s="11" cm="1">
        <f t="array" ref="K42">_xlfn.IFS(Financial[[#This Row],[Discount Band]]="High",0.15,Financial[[#This Row],[Discount Band]]="Medium",0.1,Financial[[#This Row],[Discount Band]]="Low",0.05,Financial[[#This Row],[Discount Band]]="None",0)</f>
        <v>0.15</v>
      </c>
      <c r="L42" s="10">
        <f>Financial[[#This Row],[Gross Sales]]*Financial[[#This Row],[Discount, %]]</f>
        <v>138180</v>
      </c>
      <c r="M42" s="10">
        <f>Financial[[#This Row],[Gross Sales]]-Financial[[#This Row],[Discounts, usd]]</f>
        <v>783020</v>
      </c>
      <c r="N42" s="10">
        <f>Financial[[#This Row],[Units Sold]]*Financial[[#This Row],[Manufacturing Price]]</f>
        <v>676424</v>
      </c>
      <c r="O42" s="10">
        <f>Financial[[#This Row],[ Sales with discount]]-(Financial[[#This Row],[Units Sold]]*Financial[[#This Row],[Manufacturing Price]])</f>
        <v>106596</v>
      </c>
      <c r="P42" s="12">
        <f>(Financial[[#This Row],[ Sales with discount]]-Financial[[#This Row],[COGS]])/Financial[[#This Row],[ Sales with discount]]</f>
        <v>0.13613445378151259</v>
      </c>
      <c r="Q42" s="12">
        <f>(Financial[[#This Row],[ Sales with discount]]-Financial[[#This Row],[COGS]])/Financial[[#This Row],[COGS]]</f>
        <v>0.15758754863813229</v>
      </c>
      <c r="R42" s="17">
        <f>Financial[[#This Row],[Units Sold]]/Financial[[#This Row],[quantity of transactions]]</f>
        <v>15.855421686746988</v>
      </c>
      <c r="S42" s="17">
        <f>Financial[[#This Row],[ Sales with discount]]/Financial[[#This Row],[quantity of transactions]]</f>
        <v>4716.9879518072294</v>
      </c>
      <c r="T42" s="5" t="str">
        <f>TEXT(Financial[[#This Row],[Date]],"MMMM")</f>
        <v>червень</v>
      </c>
      <c r="U42" s="22">
        <f>YEAR(Financial[[#This Row],[Date]])</f>
        <v>2020</v>
      </c>
    </row>
    <row r="43" spans="1:21" x14ac:dyDescent="0.3">
      <c r="A43" t="s">
        <v>9</v>
      </c>
      <c r="B43" t="s">
        <v>13</v>
      </c>
      <c r="C43" s="3" t="s">
        <v>26</v>
      </c>
      <c r="D43" s="3" t="s">
        <v>30</v>
      </c>
      <c r="E43">
        <v>1269</v>
      </c>
      <c r="F43" s="10">
        <v>211</v>
      </c>
      <c r="G43" s="10">
        <v>350</v>
      </c>
      <c r="H43" s="14">
        <v>241</v>
      </c>
      <c r="I43" s="19">
        <v>44105</v>
      </c>
      <c r="J43" s="10">
        <f>Financial[[#This Row],[Units Sold]]*Financial[[#This Row],[Sale Price]]</f>
        <v>444150</v>
      </c>
      <c r="K43" s="11" cm="1">
        <f t="array" ref="K43">_xlfn.IFS(Financial[[#This Row],[Discount Band]]="High",0.15,Financial[[#This Row],[Discount Band]]="Medium",0.1,Financial[[#This Row],[Discount Band]]="Low",0.05,Financial[[#This Row],[Discount Band]]="None",0)</f>
        <v>0.1</v>
      </c>
      <c r="L43" s="10">
        <f>Financial[[#This Row],[Gross Sales]]*Financial[[#This Row],[Discount, %]]</f>
        <v>44415</v>
      </c>
      <c r="M43" s="10">
        <f>Financial[[#This Row],[Gross Sales]]-Financial[[#This Row],[Discounts, usd]]</f>
        <v>399735</v>
      </c>
      <c r="N43" s="10">
        <f>Financial[[#This Row],[Units Sold]]*Financial[[#This Row],[Manufacturing Price]]</f>
        <v>267759</v>
      </c>
      <c r="O43" s="10">
        <f>Financial[[#This Row],[ Sales with discount]]-(Financial[[#This Row],[Units Sold]]*Financial[[#This Row],[Manufacturing Price]])</f>
        <v>131976</v>
      </c>
      <c r="P43" s="12">
        <f>(Financial[[#This Row],[ Sales with discount]]-Financial[[#This Row],[COGS]])/Financial[[#This Row],[ Sales with discount]]</f>
        <v>0.33015873015873015</v>
      </c>
      <c r="Q43" s="12">
        <f>(Financial[[#This Row],[ Sales with discount]]-Financial[[#This Row],[COGS]])/Financial[[#This Row],[COGS]]</f>
        <v>0.49289099526066349</v>
      </c>
      <c r="R43" s="17">
        <f>Financial[[#This Row],[Units Sold]]/Financial[[#This Row],[quantity of transactions]]</f>
        <v>5.2655601659751037</v>
      </c>
      <c r="S43" s="17">
        <f>Financial[[#This Row],[ Sales with discount]]/Financial[[#This Row],[quantity of transactions]]</f>
        <v>1658.6514522821576</v>
      </c>
      <c r="T43" s="5" t="str">
        <f>TEXT(Financial[[#This Row],[Date]],"MMMM")</f>
        <v>жовтень</v>
      </c>
      <c r="U43" s="22">
        <f>YEAR(Financial[[#This Row],[Date]])</f>
        <v>2020</v>
      </c>
    </row>
    <row r="44" spans="1:21" x14ac:dyDescent="0.3">
      <c r="A44" t="s">
        <v>9</v>
      </c>
      <c r="B44" t="s">
        <v>13</v>
      </c>
      <c r="C44" s="3" t="s">
        <v>25</v>
      </c>
      <c r="D44" s="3" t="s">
        <v>31</v>
      </c>
      <c r="E44">
        <v>623</v>
      </c>
      <c r="F44" s="10">
        <v>186</v>
      </c>
      <c r="G44" s="10">
        <v>350</v>
      </c>
      <c r="H44" s="14">
        <v>466</v>
      </c>
      <c r="I44" s="19">
        <v>44075</v>
      </c>
      <c r="J44" s="10">
        <f>Financial[[#This Row],[Units Sold]]*Financial[[#This Row],[Sale Price]]</f>
        <v>218050</v>
      </c>
      <c r="K44" s="11" cm="1">
        <f t="array" ref="K44">_xlfn.IFS(Financial[[#This Row],[Discount Band]]="High",0.15,Financial[[#This Row],[Discount Band]]="Medium",0.1,Financial[[#This Row],[Discount Band]]="Low",0.05,Financial[[#This Row],[Discount Band]]="None",0)</f>
        <v>0.15</v>
      </c>
      <c r="L44" s="10">
        <f>Financial[[#This Row],[Gross Sales]]*Financial[[#This Row],[Discount, %]]</f>
        <v>32707.5</v>
      </c>
      <c r="M44" s="10">
        <f>Financial[[#This Row],[Gross Sales]]-Financial[[#This Row],[Discounts, usd]]</f>
        <v>185342.5</v>
      </c>
      <c r="N44" s="10">
        <f>Financial[[#This Row],[Units Sold]]*Financial[[#This Row],[Manufacturing Price]]</f>
        <v>115878</v>
      </c>
      <c r="O44" s="10">
        <f>Financial[[#This Row],[ Sales with discount]]-(Financial[[#This Row],[Units Sold]]*Financial[[#This Row],[Manufacturing Price]])</f>
        <v>69464.5</v>
      </c>
      <c r="P44" s="12">
        <f>(Financial[[#This Row],[ Sales with discount]]-Financial[[#This Row],[COGS]])/Financial[[#This Row],[ Sales with discount]]</f>
        <v>0.37478991596638656</v>
      </c>
      <c r="Q44" s="12">
        <f>(Financial[[#This Row],[ Sales with discount]]-Financial[[#This Row],[COGS]])/Financial[[#This Row],[COGS]]</f>
        <v>0.59946236559139787</v>
      </c>
      <c r="R44" s="17">
        <f>Financial[[#This Row],[Units Sold]]/Financial[[#This Row],[quantity of transactions]]</f>
        <v>1.3369098712446352</v>
      </c>
      <c r="S44" s="17">
        <f>Financial[[#This Row],[ Sales with discount]]/Financial[[#This Row],[quantity of transactions]]</f>
        <v>397.73068669527896</v>
      </c>
      <c r="T44" s="5" t="str">
        <f>TEXT(Financial[[#This Row],[Date]],"MMMM")</f>
        <v>вересень</v>
      </c>
      <c r="U44" s="22">
        <f>YEAR(Financial[[#This Row],[Date]])</f>
        <v>2020</v>
      </c>
    </row>
    <row r="45" spans="1:21" x14ac:dyDescent="0.3">
      <c r="A45" t="s">
        <v>9</v>
      </c>
      <c r="B45" t="s">
        <v>13</v>
      </c>
      <c r="C45" s="3" t="s">
        <v>23</v>
      </c>
      <c r="D45" s="3" t="s">
        <v>31</v>
      </c>
      <c r="E45">
        <v>1249</v>
      </c>
      <c r="F45" s="10">
        <v>15</v>
      </c>
      <c r="G45" s="10">
        <v>20</v>
      </c>
      <c r="H45" s="14">
        <v>262</v>
      </c>
      <c r="I45" s="19">
        <v>44105</v>
      </c>
      <c r="J45" s="10">
        <f>Financial[[#This Row],[Units Sold]]*Financial[[#This Row],[Sale Price]]</f>
        <v>24980</v>
      </c>
      <c r="K45" s="11" cm="1">
        <f t="array" ref="K45">_xlfn.IFS(Financial[[#This Row],[Discount Band]]="High",0.15,Financial[[#This Row],[Discount Band]]="Medium",0.1,Financial[[#This Row],[Discount Band]]="Low",0.05,Financial[[#This Row],[Discount Band]]="None",0)</f>
        <v>0.15</v>
      </c>
      <c r="L45" s="10">
        <f>Financial[[#This Row],[Gross Sales]]*Financial[[#This Row],[Discount, %]]</f>
        <v>3747</v>
      </c>
      <c r="M45" s="10">
        <f>Financial[[#This Row],[Gross Sales]]-Financial[[#This Row],[Discounts, usd]]</f>
        <v>21233</v>
      </c>
      <c r="N45" s="10">
        <f>Financial[[#This Row],[Units Sold]]*Financial[[#This Row],[Manufacturing Price]]</f>
        <v>18735</v>
      </c>
      <c r="O45" s="10">
        <f>Financial[[#This Row],[ Sales with discount]]-(Financial[[#This Row],[Units Sold]]*Financial[[#This Row],[Manufacturing Price]])</f>
        <v>2498</v>
      </c>
      <c r="P45" s="12">
        <f>(Financial[[#This Row],[ Sales with discount]]-Financial[[#This Row],[COGS]])/Financial[[#This Row],[ Sales with discount]]</f>
        <v>0.11764705882352941</v>
      </c>
      <c r="Q45" s="12">
        <f>(Financial[[#This Row],[ Sales with discount]]-Financial[[#This Row],[COGS]])/Financial[[#This Row],[COGS]]</f>
        <v>0.13333333333333333</v>
      </c>
      <c r="R45" s="17">
        <f>Financial[[#This Row],[Units Sold]]/Financial[[#This Row],[quantity of transactions]]</f>
        <v>4.7671755725190836</v>
      </c>
      <c r="S45" s="17">
        <f>Financial[[#This Row],[ Sales with discount]]/Financial[[#This Row],[quantity of transactions]]</f>
        <v>81.041984732824432</v>
      </c>
      <c r="T45" s="5" t="str">
        <f>TEXT(Financial[[#This Row],[Date]],"MMMM")</f>
        <v>жовтень</v>
      </c>
      <c r="U45" s="22">
        <f>YEAR(Financial[[#This Row],[Date]])</f>
        <v>2020</v>
      </c>
    </row>
    <row r="46" spans="1:21" x14ac:dyDescent="0.3">
      <c r="A46" t="s">
        <v>9</v>
      </c>
      <c r="B46" t="s">
        <v>13</v>
      </c>
      <c r="C46" s="3" t="s">
        <v>23</v>
      </c>
      <c r="D46" s="3" t="s">
        <v>30</v>
      </c>
      <c r="E46">
        <v>2349</v>
      </c>
      <c r="F46" s="10">
        <v>4</v>
      </c>
      <c r="G46" s="10">
        <v>7</v>
      </c>
      <c r="H46" s="14">
        <v>1298</v>
      </c>
      <c r="I46" s="19">
        <v>44075</v>
      </c>
      <c r="J46" s="10">
        <f>Financial[[#This Row],[Units Sold]]*Financial[[#This Row],[Sale Price]]</f>
        <v>16443</v>
      </c>
      <c r="K46" s="11" cm="1">
        <f t="array" ref="K46">_xlfn.IFS(Financial[[#This Row],[Discount Band]]="High",0.15,Financial[[#This Row],[Discount Band]]="Medium",0.1,Financial[[#This Row],[Discount Band]]="Low",0.05,Financial[[#This Row],[Discount Band]]="None",0)</f>
        <v>0.1</v>
      </c>
      <c r="L46" s="10">
        <f>Financial[[#This Row],[Gross Sales]]*Financial[[#This Row],[Discount, %]]</f>
        <v>1644.3000000000002</v>
      </c>
      <c r="M46" s="10">
        <f>Financial[[#This Row],[Gross Sales]]-Financial[[#This Row],[Discounts, usd]]</f>
        <v>14798.7</v>
      </c>
      <c r="N46" s="10">
        <f>Financial[[#This Row],[Units Sold]]*Financial[[#This Row],[Manufacturing Price]]</f>
        <v>9396</v>
      </c>
      <c r="O46" s="10">
        <f>Financial[[#This Row],[ Sales with discount]]-(Financial[[#This Row],[Units Sold]]*Financial[[#This Row],[Manufacturing Price]])</f>
        <v>5402.7000000000007</v>
      </c>
      <c r="P46" s="12">
        <f>(Financial[[#This Row],[ Sales with discount]]-Financial[[#This Row],[COGS]])/Financial[[#This Row],[ Sales with discount]]</f>
        <v>0.36507936507936511</v>
      </c>
      <c r="Q46" s="12">
        <f>(Financial[[#This Row],[ Sales with discount]]-Financial[[#This Row],[COGS]])/Financial[[#This Row],[COGS]]</f>
        <v>0.57500000000000007</v>
      </c>
      <c r="R46" s="17">
        <f>Financial[[#This Row],[Units Sold]]/Financial[[#This Row],[quantity of transactions]]</f>
        <v>1.8097072419106317</v>
      </c>
      <c r="S46" s="17">
        <f>Financial[[#This Row],[ Sales with discount]]/Financial[[#This Row],[quantity of transactions]]</f>
        <v>11.401155624036981</v>
      </c>
      <c r="T46" s="5" t="str">
        <f>TEXT(Financial[[#This Row],[Date]],"MMMM")</f>
        <v>вересень</v>
      </c>
      <c r="U46" s="22">
        <f>YEAR(Financial[[#This Row],[Date]])</f>
        <v>2020</v>
      </c>
    </row>
    <row r="47" spans="1:21" x14ac:dyDescent="0.3">
      <c r="A47" t="s">
        <v>9</v>
      </c>
      <c r="B47" t="s">
        <v>13</v>
      </c>
      <c r="C47" s="3" t="s">
        <v>25</v>
      </c>
      <c r="D47" s="3" t="s">
        <v>30</v>
      </c>
      <c r="E47">
        <v>1582</v>
      </c>
      <c r="F47" s="10">
        <v>5</v>
      </c>
      <c r="G47" s="10">
        <v>7</v>
      </c>
      <c r="H47" s="14">
        <v>908</v>
      </c>
      <c r="I47" s="19">
        <v>44166</v>
      </c>
      <c r="J47" s="10">
        <f>Financial[[#This Row],[Units Sold]]*Financial[[#This Row],[Sale Price]]</f>
        <v>11074</v>
      </c>
      <c r="K47" s="11" cm="1">
        <f t="array" ref="K47">_xlfn.IFS(Financial[[#This Row],[Discount Band]]="High",0.15,Financial[[#This Row],[Discount Band]]="Medium",0.1,Financial[[#This Row],[Discount Band]]="Low",0.05,Financial[[#This Row],[Discount Band]]="None",0)</f>
        <v>0.1</v>
      </c>
      <c r="L47" s="10">
        <f>Financial[[#This Row],[Gross Sales]]*Financial[[#This Row],[Discount, %]]</f>
        <v>1107.4000000000001</v>
      </c>
      <c r="M47" s="10">
        <f>Financial[[#This Row],[Gross Sales]]-Financial[[#This Row],[Discounts, usd]]</f>
        <v>9966.6</v>
      </c>
      <c r="N47" s="10">
        <f>Financial[[#This Row],[Units Sold]]*Financial[[#This Row],[Manufacturing Price]]</f>
        <v>7910</v>
      </c>
      <c r="O47" s="10">
        <f>Financial[[#This Row],[ Sales with discount]]-(Financial[[#This Row],[Units Sold]]*Financial[[#This Row],[Manufacturing Price]])</f>
        <v>2056.6000000000004</v>
      </c>
      <c r="P47" s="12">
        <f>(Financial[[#This Row],[ Sales with discount]]-Financial[[#This Row],[COGS]])/Financial[[#This Row],[ Sales with discount]]</f>
        <v>0.20634920634920637</v>
      </c>
      <c r="Q47" s="12">
        <f>(Financial[[#This Row],[ Sales with discount]]-Financial[[#This Row],[COGS]])/Financial[[#This Row],[COGS]]</f>
        <v>0.26000000000000006</v>
      </c>
      <c r="R47" s="17">
        <f>Financial[[#This Row],[Units Sold]]/Financial[[#This Row],[quantity of transactions]]</f>
        <v>1.7422907488986785</v>
      </c>
      <c r="S47" s="17">
        <f>Financial[[#This Row],[ Sales with discount]]/Financial[[#This Row],[quantity of transactions]]</f>
        <v>10.976431718061674</v>
      </c>
      <c r="T47" s="5" t="str">
        <f>TEXT(Financial[[#This Row],[Date]],"MMMM")</f>
        <v>грудень</v>
      </c>
      <c r="U47" s="22">
        <f>YEAR(Financial[[#This Row],[Date]])</f>
        <v>2020</v>
      </c>
    </row>
    <row r="48" spans="1:21" x14ac:dyDescent="0.3">
      <c r="A48" t="s">
        <v>9</v>
      </c>
      <c r="B48" t="s">
        <v>13</v>
      </c>
      <c r="C48" s="3" t="s">
        <v>21</v>
      </c>
      <c r="D48" s="3" t="s">
        <v>29</v>
      </c>
      <c r="E48">
        <v>2851</v>
      </c>
      <c r="F48" s="10">
        <v>5</v>
      </c>
      <c r="G48" s="10">
        <v>7</v>
      </c>
      <c r="H48" s="14">
        <v>2822</v>
      </c>
      <c r="I48" s="19">
        <v>44105</v>
      </c>
      <c r="J48" s="10">
        <f>Financial[[#This Row],[Units Sold]]*Financial[[#This Row],[Sale Price]]</f>
        <v>19957</v>
      </c>
      <c r="K48" s="11" cm="1">
        <f t="array" ref="K48">_xlfn.IFS(Financial[[#This Row],[Discount Band]]="High",0.15,Financial[[#This Row],[Discount Band]]="Medium",0.1,Financial[[#This Row],[Discount Band]]="Low",0.05,Financial[[#This Row],[Discount Band]]="None",0)</f>
        <v>0.05</v>
      </c>
      <c r="L48" s="10">
        <f>Financial[[#This Row],[Gross Sales]]*Financial[[#This Row],[Discount, %]]</f>
        <v>997.85</v>
      </c>
      <c r="M48" s="10">
        <f>Financial[[#This Row],[Gross Sales]]-Financial[[#This Row],[Discounts, usd]]</f>
        <v>18959.150000000001</v>
      </c>
      <c r="N48" s="10">
        <f>Financial[[#This Row],[Units Sold]]*Financial[[#This Row],[Manufacturing Price]]</f>
        <v>14255</v>
      </c>
      <c r="O48" s="10">
        <f>Financial[[#This Row],[ Sales with discount]]-(Financial[[#This Row],[Units Sold]]*Financial[[#This Row],[Manufacturing Price]])</f>
        <v>4704.1500000000015</v>
      </c>
      <c r="P48" s="12">
        <f>(Financial[[#This Row],[ Sales with discount]]-Financial[[#This Row],[COGS]])/Financial[[#This Row],[ Sales with discount]]</f>
        <v>0.24812030075187977</v>
      </c>
      <c r="Q48" s="12">
        <f>(Financial[[#This Row],[ Sales with discount]]-Financial[[#This Row],[COGS]])/Financial[[#This Row],[COGS]]</f>
        <v>0.33000000000000013</v>
      </c>
      <c r="R48" s="17">
        <f>Financial[[#This Row],[Units Sold]]/Financial[[#This Row],[quantity of transactions]]</f>
        <v>1.0102763997165132</v>
      </c>
      <c r="S48" s="17">
        <f>Financial[[#This Row],[ Sales with discount]]/Financial[[#This Row],[quantity of transactions]]</f>
        <v>6.7183380581148127</v>
      </c>
      <c r="T48" s="5" t="str">
        <f>TEXT(Financial[[#This Row],[Date]],"MMMM")</f>
        <v>жовтень</v>
      </c>
      <c r="U48" s="22">
        <f>YEAR(Financial[[#This Row],[Date]])</f>
        <v>2020</v>
      </c>
    </row>
    <row r="49" spans="1:21" x14ac:dyDescent="0.3">
      <c r="A49" t="s">
        <v>9</v>
      </c>
      <c r="B49" t="s">
        <v>13</v>
      </c>
      <c r="C49" s="3" t="s">
        <v>21</v>
      </c>
      <c r="D49" s="3" t="s">
        <v>30</v>
      </c>
      <c r="E49">
        <v>819</v>
      </c>
      <c r="F49" s="10">
        <v>4</v>
      </c>
      <c r="G49" s="10">
        <v>7</v>
      </c>
      <c r="H49" s="14">
        <v>297</v>
      </c>
      <c r="I49" s="19">
        <v>44013</v>
      </c>
      <c r="J49" s="10">
        <f>Financial[[#This Row],[Units Sold]]*Financial[[#This Row],[Sale Price]]</f>
        <v>5733</v>
      </c>
      <c r="K49" s="11" cm="1">
        <f t="array" ref="K49">_xlfn.IFS(Financial[[#This Row],[Discount Band]]="High",0.15,Financial[[#This Row],[Discount Band]]="Medium",0.1,Financial[[#This Row],[Discount Band]]="Low",0.05,Financial[[#This Row],[Discount Band]]="None",0)</f>
        <v>0.1</v>
      </c>
      <c r="L49" s="10">
        <f>Financial[[#This Row],[Gross Sales]]*Financial[[#This Row],[Discount, %]]</f>
        <v>573.30000000000007</v>
      </c>
      <c r="M49" s="10">
        <f>Financial[[#This Row],[Gross Sales]]-Financial[[#This Row],[Discounts, usd]]</f>
        <v>5159.7</v>
      </c>
      <c r="N49" s="10">
        <f>Financial[[#This Row],[Units Sold]]*Financial[[#This Row],[Manufacturing Price]]</f>
        <v>3276</v>
      </c>
      <c r="O49" s="10">
        <f>Financial[[#This Row],[ Sales with discount]]-(Financial[[#This Row],[Units Sold]]*Financial[[#This Row],[Manufacturing Price]])</f>
        <v>1883.6999999999998</v>
      </c>
      <c r="P49" s="12">
        <f>(Financial[[#This Row],[ Sales with discount]]-Financial[[#This Row],[COGS]])/Financial[[#This Row],[ Sales with discount]]</f>
        <v>0.36507936507936506</v>
      </c>
      <c r="Q49" s="12">
        <f>(Financial[[#This Row],[ Sales with discount]]-Financial[[#This Row],[COGS]])/Financial[[#This Row],[COGS]]</f>
        <v>0.57499999999999996</v>
      </c>
      <c r="R49" s="17">
        <f>Financial[[#This Row],[Units Sold]]/Financial[[#This Row],[quantity of transactions]]</f>
        <v>2.7575757575757578</v>
      </c>
      <c r="S49" s="17">
        <f>Financial[[#This Row],[ Sales with discount]]/Financial[[#This Row],[quantity of transactions]]</f>
        <v>17.372727272727271</v>
      </c>
      <c r="T49" s="5" t="str">
        <f>TEXT(Financial[[#This Row],[Date]],"MMMM")</f>
        <v>липень</v>
      </c>
      <c r="U49" s="22">
        <f>YEAR(Financial[[#This Row],[Date]])</f>
        <v>2020</v>
      </c>
    </row>
    <row r="50" spans="1:21" x14ac:dyDescent="0.3">
      <c r="A50" t="s">
        <v>9</v>
      </c>
      <c r="B50" t="s">
        <v>13</v>
      </c>
      <c r="C50" s="3" t="s">
        <v>22</v>
      </c>
      <c r="D50" s="3" t="s">
        <v>31</v>
      </c>
      <c r="E50">
        <v>388</v>
      </c>
      <c r="F50" s="10">
        <v>4</v>
      </c>
      <c r="G50" s="10">
        <v>7</v>
      </c>
      <c r="H50" s="14">
        <v>75</v>
      </c>
      <c r="I50" s="19">
        <v>44075</v>
      </c>
      <c r="J50" s="10">
        <f>Financial[[#This Row],[Units Sold]]*Financial[[#This Row],[Sale Price]]</f>
        <v>2716</v>
      </c>
      <c r="K50" s="11" cm="1">
        <f t="array" ref="K50">_xlfn.IFS(Financial[[#This Row],[Discount Band]]="High",0.15,Financial[[#This Row],[Discount Band]]="Medium",0.1,Financial[[#This Row],[Discount Band]]="Low",0.05,Financial[[#This Row],[Discount Band]]="None",0)</f>
        <v>0.15</v>
      </c>
      <c r="L50" s="10">
        <f>Financial[[#This Row],[Gross Sales]]*Financial[[#This Row],[Discount, %]]</f>
        <v>407.4</v>
      </c>
      <c r="M50" s="10">
        <f>Financial[[#This Row],[Gross Sales]]-Financial[[#This Row],[Discounts, usd]]</f>
        <v>2308.6</v>
      </c>
      <c r="N50" s="10">
        <f>Financial[[#This Row],[Units Sold]]*Financial[[#This Row],[Manufacturing Price]]</f>
        <v>1552</v>
      </c>
      <c r="O50" s="10">
        <f>Financial[[#This Row],[ Sales with discount]]-(Financial[[#This Row],[Units Sold]]*Financial[[#This Row],[Manufacturing Price]])</f>
        <v>756.59999999999991</v>
      </c>
      <c r="P50" s="12">
        <f>(Financial[[#This Row],[ Sales with discount]]-Financial[[#This Row],[COGS]])/Financial[[#This Row],[ Sales with discount]]</f>
        <v>0.32773109243697474</v>
      </c>
      <c r="Q50" s="12">
        <f>(Financial[[#This Row],[ Sales with discount]]-Financial[[#This Row],[COGS]])/Financial[[#This Row],[COGS]]</f>
        <v>0.48749999999999993</v>
      </c>
      <c r="R50" s="17">
        <f>Financial[[#This Row],[Units Sold]]/Financial[[#This Row],[quantity of transactions]]</f>
        <v>5.1733333333333329</v>
      </c>
      <c r="S50" s="17">
        <f>Financial[[#This Row],[ Sales with discount]]/Financial[[#This Row],[quantity of transactions]]</f>
        <v>30.781333333333333</v>
      </c>
      <c r="T50" s="5" t="str">
        <f>TEXT(Financial[[#This Row],[Date]],"MMMM")</f>
        <v>вересень</v>
      </c>
      <c r="U50" s="22">
        <f>YEAR(Financial[[#This Row],[Date]])</f>
        <v>2020</v>
      </c>
    </row>
    <row r="51" spans="1:21" x14ac:dyDescent="0.3">
      <c r="A51" t="s">
        <v>9</v>
      </c>
      <c r="B51" t="s">
        <v>13</v>
      </c>
      <c r="C51" s="3" t="s">
        <v>22</v>
      </c>
      <c r="D51" s="3" t="s">
        <v>30</v>
      </c>
      <c r="E51">
        <v>488</v>
      </c>
      <c r="F51" s="10">
        <v>5</v>
      </c>
      <c r="G51" s="10">
        <v>7</v>
      </c>
      <c r="H51" s="14">
        <v>414</v>
      </c>
      <c r="I51" s="19">
        <v>43862</v>
      </c>
      <c r="J51" s="10">
        <f>Financial[[#This Row],[Units Sold]]*Financial[[#This Row],[Sale Price]]</f>
        <v>3416</v>
      </c>
      <c r="K51" s="11" cm="1">
        <f t="array" ref="K51">_xlfn.IFS(Financial[[#This Row],[Discount Band]]="High",0.15,Financial[[#This Row],[Discount Band]]="Medium",0.1,Financial[[#This Row],[Discount Band]]="Low",0.05,Financial[[#This Row],[Discount Band]]="None",0)</f>
        <v>0.1</v>
      </c>
      <c r="L51" s="10">
        <f>Financial[[#This Row],[Gross Sales]]*Financial[[#This Row],[Discount, %]]</f>
        <v>341.6</v>
      </c>
      <c r="M51" s="10">
        <f>Financial[[#This Row],[Gross Sales]]-Financial[[#This Row],[Discounts, usd]]</f>
        <v>3074.4</v>
      </c>
      <c r="N51" s="10">
        <f>Financial[[#This Row],[Units Sold]]*Financial[[#This Row],[Manufacturing Price]]</f>
        <v>2440</v>
      </c>
      <c r="O51" s="10">
        <f>Financial[[#This Row],[ Sales with discount]]-(Financial[[#This Row],[Units Sold]]*Financial[[#This Row],[Manufacturing Price]])</f>
        <v>634.40000000000009</v>
      </c>
      <c r="P51" s="12">
        <f>(Financial[[#This Row],[ Sales with discount]]-Financial[[#This Row],[COGS]])/Financial[[#This Row],[ Sales with discount]]</f>
        <v>0.20634920634920637</v>
      </c>
      <c r="Q51" s="12">
        <f>(Financial[[#This Row],[ Sales with discount]]-Financial[[#This Row],[COGS]])/Financial[[#This Row],[COGS]]</f>
        <v>0.26000000000000006</v>
      </c>
      <c r="R51" s="17">
        <f>Financial[[#This Row],[Units Sold]]/Financial[[#This Row],[quantity of transactions]]</f>
        <v>1.1787439613526569</v>
      </c>
      <c r="S51" s="17">
        <f>Financial[[#This Row],[ Sales with discount]]/Financial[[#This Row],[quantity of transactions]]</f>
        <v>7.4260869565217398</v>
      </c>
      <c r="T51" s="5" t="str">
        <f>TEXT(Financial[[#This Row],[Date]],"MMMM")</f>
        <v>лютий</v>
      </c>
      <c r="U51" s="22">
        <f>YEAR(Financial[[#This Row],[Date]])</f>
        <v>2020</v>
      </c>
    </row>
    <row r="52" spans="1:21" x14ac:dyDescent="0.3">
      <c r="A52" t="s">
        <v>9</v>
      </c>
      <c r="B52" t="s">
        <v>13</v>
      </c>
      <c r="C52" s="3" t="s">
        <v>26</v>
      </c>
      <c r="D52" s="3" t="s">
        <v>31</v>
      </c>
      <c r="E52">
        <v>2734</v>
      </c>
      <c r="F52" s="10">
        <v>5</v>
      </c>
      <c r="G52" s="10">
        <v>7</v>
      </c>
      <c r="H52" s="14">
        <v>777</v>
      </c>
      <c r="I52" s="19">
        <v>44105</v>
      </c>
      <c r="J52" s="10">
        <f>Financial[[#This Row],[Units Sold]]*Financial[[#This Row],[Sale Price]]</f>
        <v>19138</v>
      </c>
      <c r="K52" s="11" cm="1">
        <f t="array" ref="K52">_xlfn.IFS(Financial[[#This Row],[Discount Band]]="High",0.15,Financial[[#This Row],[Discount Band]]="Medium",0.1,Financial[[#This Row],[Discount Band]]="Low",0.05,Financial[[#This Row],[Discount Band]]="None",0)</f>
        <v>0.15</v>
      </c>
      <c r="L52" s="10">
        <f>Financial[[#This Row],[Gross Sales]]*Financial[[#This Row],[Discount, %]]</f>
        <v>2870.7</v>
      </c>
      <c r="M52" s="10">
        <f>Financial[[#This Row],[Gross Sales]]-Financial[[#This Row],[Discounts, usd]]</f>
        <v>16267.3</v>
      </c>
      <c r="N52" s="10">
        <f>Financial[[#This Row],[Units Sold]]*Financial[[#This Row],[Manufacturing Price]]</f>
        <v>13670</v>
      </c>
      <c r="O52" s="10">
        <f>Financial[[#This Row],[ Sales with discount]]-(Financial[[#This Row],[Units Sold]]*Financial[[#This Row],[Manufacturing Price]])</f>
        <v>2597.2999999999993</v>
      </c>
      <c r="P52" s="12">
        <f>(Financial[[#This Row],[ Sales with discount]]-Financial[[#This Row],[COGS]])/Financial[[#This Row],[ Sales with discount]]</f>
        <v>0.15966386554621845</v>
      </c>
      <c r="Q52" s="12">
        <f>(Financial[[#This Row],[ Sales with discount]]-Financial[[#This Row],[COGS]])/Financial[[#This Row],[COGS]]</f>
        <v>0.18999999999999995</v>
      </c>
      <c r="R52" s="17">
        <f>Financial[[#This Row],[Units Sold]]/Financial[[#This Row],[quantity of transactions]]</f>
        <v>3.5186615186615189</v>
      </c>
      <c r="S52" s="17">
        <f>Financial[[#This Row],[ Sales with discount]]/Financial[[#This Row],[quantity of transactions]]</f>
        <v>20.936036036036036</v>
      </c>
      <c r="T52" s="5" t="str">
        <f>TEXT(Financial[[#This Row],[Date]],"MMMM")</f>
        <v>жовтень</v>
      </c>
      <c r="U52" s="22">
        <f>YEAR(Financial[[#This Row],[Date]])</f>
        <v>2020</v>
      </c>
    </row>
    <row r="53" spans="1:21" x14ac:dyDescent="0.3">
      <c r="A53" t="s">
        <v>9</v>
      </c>
      <c r="B53" t="s">
        <v>13</v>
      </c>
      <c r="C53" s="3" t="s">
        <v>23</v>
      </c>
      <c r="D53" s="3" t="s">
        <v>31</v>
      </c>
      <c r="E53">
        <v>723</v>
      </c>
      <c r="F53" s="10">
        <v>5</v>
      </c>
      <c r="G53" s="10">
        <v>7</v>
      </c>
      <c r="H53" s="14">
        <v>428</v>
      </c>
      <c r="I53" s="19">
        <v>43922</v>
      </c>
      <c r="J53" s="10">
        <f>Financial[[#This Row],[Units Sold]]*Financial[[#This Row],[Sale Price]]</f>
        <v>5061</v>
      </c>
      <c r="K53" s="11" cm="1">
        <f t="array" ref="K53">_xlfn.IFS(Financial[[#This Row],[Discount Band]]="High",0.15,Financial[[#This Row],[Discount Band]]="Medium",0.1,Financial[[#This Row],[Discount Band]]="Low",0.05,Financial[[#This Row],[Discount Band]]="None",0)</f>
        <v>0.15</v>
      </c>
      <c r="L53" s="10">
        <f>Financial[[#This Row],[Gross Sales]]*Financial[[#This Row],[Discount, %]]</f>
        <v>759.15</v>
      </c>
      <c r="M53" s="10">
        <f>Financial[[#This Row],[Gross Sales]]-Financial[[#This Row],[Discounts, usd]]</f>
        <v>4301.8500000000004</v>
      </c>
      <c r="N53" s="10">
        <f>Financial[[#This Row],[Units Sold]]*Financial[[#This Row],[Manufacturing Price]]</f>
        <v>3615</v>
      </c>
      <c r="O53" s="10">
        <f>Financial[[#This Row],[ Sales with discount]]-(Financial[[#This Row],[Units Sold]]*Financial[[#This Row],[Manufacturing Price]])</f>
        <v>686.85000000000036</v>
      </c>
      <c r="P53" s="12">
        <f>(Financial[[#This Row],[ Sales with discount]]-Financial[[#This Row],[COGS]])/Financial[[#This Row],[ Sales with discount]]</f>
        <v>0.15966386554621856</v>
      </c>
      <c r="Q53" s="12">
        <f>(Financial[[#This Row],[ Sales with discount]]-Financial[[#This Row],[COGS]])/Financial[[#This Row],[COGS]]</f>
        <v>0.19000000000000011</v>
      </c>
      <c r="R53" s="17">
        <f>Financial[[#This Row],[Units Sold]]/Financial[[#This Row],[quantity of transactions]]</f>
        <v>1.6892523364485981</v>
      </c>
      <c r="S53" s="17">
        <f>Financial[[#This Row],[ Sales with discount]]/Financial[[#This Row],[quantity of transactions]]</f>
        <v>10.051051401869159</v>
      </c>
      <c r="T53" s="5" t="str">
        <f>TEXT(Financial[[#This Row],[Date]],"MMMM")</f>
        <v>квітень</v>
      </c>
      <c r="U53" s="22">
        <f>YEAR(Financial[[#This Row],[Date]])</f>
        <v>2020</v>
      </c>
    </row>
    <row r="54" spans="1:21" x14ac:dyDescent="0.3">
      <c r="A54" t="s">
        <v>9</v>
      </c>
      <c r="B54" t="s">
        <v>13</v>
      </c>
      <c r="C54" s="3" t="s">
        <v>23</v>
      </c>
      <c r="D54" s="3" t="s">
        <v>30</v>
      </c>
      <c r="E54">
        <v>1228</v>
      </c>
      <c r="F54" s="10">
        <v>276</v>
      </c>
      <c r="G54" s="10">
        <v>350</v>
      </c>
      <c r="H54" s="14">
        <v>536</v>
      </c>
      <c r="I54" s="19">
        <v>44105</v>
      </c>
      <c r="J54" s="10">
        <f>Financial[[#This Row],[Units Sold]]*Financial[[#This Row],[Sale Price]]</f>
        <v>429800</v>
      </c>
      <c r="K54" s="11" cm="1">
        <f t="array" ref="K54">_xlfn.IFS(Financial[[#This Row],[Discount Band]]="High",0.15,Financial[[#This Row],[Discount Band]]="Medium",0.1,Financial[[#This Row],[Discount Band]]="Low",0.05,Financial[[#This Row],[Discount Band]]="None",0)</f>
        <v>0.1</v>
      </c>
      <c r="L54" s="10">
        <f>Financial[[#This Row],[Gross Sales]]*Financial[[#This Row],[Discount, %]]</f>
        <v>42980</v>
      </c>
      <c r="M54" s="10">
        <f>Financial[[#This Row],[Gross Sales]]-Financial[[#This Row],[Discounts, usd]]</f>
        <v>386820</v>
      </c>
      <c r="N54" s="10">
        <f>Financial[[#This Row],[Units Sold]]*Financial[[#This Row],[Manufacturing Price]]</f>
        <v>338928</v>
      </c>
      <c r="O54" s="10">
        <f>Financial[[#This Row],[ Sales with discount]]-(Financial[[#This Row],[Units Sold]]*Financial[[#This Row],[Manufacturing Price]])</f>
        <v>47892</v>
      </c>
      <c r="P54" s="12">
        <f>(Financial[[#This Row],[ Sales with discount]]-Financial[[#This Row],[COGS]])/Financial[[#This Row],[ Sales with discount]]</f>
        <v>0.12380952380952381</v>
      </c>
      <c r="Q54" s="12">
        <f>(Financial[[#This Row],[ Sales with discount]]-Financial[[#This Row],[COGS]])/Financial[[#This Row],[COGS]]</f>
        <v>0.14130434782608695</v>
      </c>
      <c r="R54" s="17">
        <f>Financial[[#This Row],[Units Sold]]/Financial[[#This Row],[quantity of transactions]]</f>
        <v>2.2910447761194028</v>
      </c>
      <c r="S54" s="17">
        <f>Financial[[#This Row],[ Sales with discount]]/Financial[[#This Row],[quantity of transactions]]</f>
        <v>721.67910447761199</v>
      </c>
      <c r="T54" s="5" t="str">
        <f>TEXT(Financial[[#This Row],[Date]],"MMMM")</f>
        <v>жовтень</v>
      </c>
      <c r="U54" s="22">
        <f>YEAR(Financial[[#This Row],[Date]])</f>
        <v>2020</v>
      </c>
    </row>
    <row r="55" spans="1:21" x14ac:dyDescent="0.3">
      <c r="A55" t="s">
        <v>9</v>
      </c>
      <c r="B55" t="s">
        <v>13</v>
      </c>
      <c r="C55" s="3" t="s">
        <v>26</v>
      </c>
      <c r="D55" s="3" t="s">
        <v>30</v>
      </c>
      <c r="E55">
        <v>708</v>
      </c>
      <c r="F55" s="10">
        <v>10</v>
      </c>
      <c r="G55" s="10">
        <v>20</v>
      </c>
      <c r="H55" s="14">
        <v>425</v>
      </c>
      <c r="I55" s="19">
        <v>43983</v>
      </c>
      <c r="J55" s="10">
        <f>Financial[[#This Row],[Units Sold]]*Financial[[#This Row],[Sale Price]]</f>
        <v>14160</v>
      </c>
      <c r="K55" s="11" cm="1">
        <f t="array" ref="K55">_xlfn.IFS(Financial[[#This Row],[Discount Band]]="High",0.15,Financial[[#This Row],[Discount Band]]="Medium",0.1,Financial[[#This Row],[Discount Band]]="Low",0.05,Financial[[#This Row],[Discount Band]]="None",0)</f>
        <v>0.1</v>
      </c>
      <c r="L55" s="10">
        <f>Financial[[#This Row],[Gross Sales]]*Financial[[#This Row],[Discount, %]]</f>
        <v>1416</v>
      </c>
      <c r="M55" s="10">
        <f>Financial[[#This Row],[Gross Sales]]-Financial[[#This Row],[Discounts, usd]]</f>
        <v>12744</v>
      </c>
      <c r="N55" s="10">
        <f>Financial[[#This Row],[Units Sold]]*Financial[[#This Row],[Manufacturing Price]]</f>
        <v>7080</v>
      </c>
      <c r="O55" s="10">
        <f>Financial[[#This Row],[ Sales with discount]]-(Financial[[#This Row],[Units Sold]]*Financial[[#This Row],[Manufacturing Price]])</f>
        <v>5664</v>
      </c>
      <c r="P55" s="12">
        <f>(Financial[[#This Row],[ Sales with discount]]-Financial[[#This Row],[COGS]])/Financial[[#This Row],[ Sales with discount]]</f>
        <v>0.44444444444444442</v>
      </c>
      <c r="Q55" s="12">
        <f>(Financial[[#This Row],[ Sales with discount]]-Financial[[#This Row],[COGS]])/Financial[[#This Row],[COGS]]</f>
        <v>0.8</v>
      </c>
      <c r="R55" s="17">
        <f>Financial[[#This Row],[Units Sold]]/Financial[[#This Row],[quantity of transactions]]</f>
        <v>1.6658823529411764</v>
      </c>
      <c r="S55" s="17">
        <f>Financial[[#This Row],[ Sales with discount]]/Financial[[#This Row],[quantity of transactions]]</f>
        <v>29.985882352941175</v>
      </c>
      <c r="T55" s="5" t="str">
        <f>TEXT(Financial[[#This Row],[Date]],"MMMM")</f>
        <v>червень</v>
      </c>
      <c r="U55" s="22">
        <f>YEAR(Financial[[#This Row],[Date]])</f>
        <v>2020</v>
      </c>
    </row>
    <row r="56" spans="1:21" x14ac:dyDescent="0.3">
      <c r="A56" t="s">
        <v>9</v>
      </c>
      <c r="B56" t="s">
        <v>13</v>
      </c>
      <c r="C56" s="3" t="s">
        <v>23</v>
      </c>
      <c r="D56" s="3" t="s">
        <v>30</v>
      </c>
      <c r="E56">
        <v>257</v>
      </c>
      <c r="F56" s="10">
        <v>4</v>
      </c>
      <c r="G56" s="10">
        <v>7</v>
      </c>
      <c r="H56" s="14">
        <v>251</v>
      </c>
      <c r="I56" s="19">
        <v>43952</v>
      </c>
      <c r="J56" s="10">
        <f>Financial[[#This Row],[Units Sold]]*Financial[[#This Row],[Sale Price]]</f>
        <v>1799</v>
      </c>
      <c r="K56" s="11" cm="1">
        <f t="array" ref="K56">_xlfn.IFS(Financial[[#This Row],[Discount Band]]="High",0.15,Financial[[#This Row],[Discount Band]]="Medium",0.1,Financial[[#This Row],[Discount Band]]="Low",0.05,Financial[[#This Row],[Discount Band]]="None",0)</f>
        <v>0.1</v>
      </c>
      <c r="L56" s="10">
        <f>Financial[[#This Row],[Gross Sales]]*Financial[[#This Row],[Discount, %]]</f>
        <v>179.9</v>
      </c>
      <c r="M56" s="10">
        <f>Financial[[#This Row],[Gross Sales]]-Financial[[#This Row],[Discounts, usd]]</f>
        <v>1619.1</v>
      </c>
      <c r="N56" s="10">
        <f>Financial[[#This Row],[Units Sold]]*Financial[[#This Row],[Manufacturing Price]]</f>
        <v>1028</v>
      </c>
      <c r="O56" s="10">
        <f>Financial[[#This Row],[ Sales with discount]]-(Financial[[#This Row],[Units Sold]]*Financial[[#This Row],[Manufacturing Price]])</f>
        <v>591.09999999999991</v>
      </c>
      <c r="P56" s="12">
        <f>(Financial[[#This Row],[ Sales with discount]]-Financial[[#This Row],[COGS]])/Financial[[#This Row],[ Sales with discount]]</f>
        <v>0.36507936507936506</v>
      </c>
      <c r="Q56" s="12">
        <f>(Financial[[#This Row],[ Sales with discount]]-Financial[[#This Row],[COGS]])/Financial[[#This Row],[COGS]]</f>
        <v>0.57499999999999996</v>
      </c>
      <c r="R56" s="17">
        <f>Financial[[#This Row],[Units Sold]]/Financial[[#This Row],[quantity of transactions]]</f>
        <v>1.0239043824701195</v>
      </c>
      <c r="S56" s="17">
        <f>Financial[[#This Row],[ Sales with discount]]/Financial[[#This Row],[quantity of transactions]]</f>
        <v>6.4505976095617523</v>
      </c>
      <c r="T56" s="5" t="str">
        <f>TEXT(Financial[[#This Row],[Date]],"MMMM")</f>
        <v>травень</v>
      </c>
      <c r="U56" s="22">
        <f>YEAR(Financial[[#This Row],[Date]])</f>
        <v>2020</v>
      </c>
    </row>
    <row r="57" spans="1:21" x14ac:dyDescent="0.3">
      <c r="A57" t="s">
        <v>9</v>
      </c>
      <c r="B57" t="s">
        <v>13</v>
      </c>
      <c r="C57" s="3" t="s">
        <v>26</v>
      </c>
      <c r="D57" s="3" t="s">
        <v>30</v>
      </c>
      <c r="E57">
        <v>1135</v>
      </c>
      <c r="F57" s="10">
        <v>4</v>
      </c>
      <c r="G57" s="10">
        <v>7</v>
      </c>
      <c r="H57" s="14">
        <v>876</v>
      </c>
      <c r="I57" s="19">
        <v>43983</v>
      </c>
      <c r="J57" s="10">
        <f>Financial[[#This Row],[Units Sold]]*Financial[[#This Row],[Sale Price]]</f>
        <v>7945</v>
      </c>
      <c r="K57" s="11" cm="1">
        <f t="array" ref="K57">_xlfn.IFS(Financial[[#This Row],[Discount Band]]="High",0.15,Financial[[#This Row],[Discount Band]]="Medium",0.1,Financial[[#This Row],[Discount Band]]="Low",0.05,Financial[[#This Row],[Discount Band]]="None",0)</f>
        <v>0.1</v>
      </c>
      <c r="L57" s="10">
        <f>Financial[[#This Row],[Gross Sales]]*Financial[[#This Row],[Discount, %]]</f>
        <v>794.5</v>
      </c>
      <c r="M57" s="10">
        <f>Financial[[#This Row],[Gross Sales]]-Financial[[#This Row],[Discounts, usd]]</f>
        <v>7150.5</v>
      </c>
      <c r="N57" s="10">
        <f>Financial[[#This Row],[Units Sold]]*Financial[[#This Row],[Manufacturing Price]]</f>
        <v>4540</v>
      </c>
      <c r="O57" s="10">
        <f>Financial[[#This Row],[ Sales with discount]]-(Financial[[#This Row],[Units Sold]]*Financial[[#This Row],[Manufacturing Price]])</f>
        <v>2610.5</v>
      </c>
      <c r="P57" s="12">
        <f>(Financial[[#This Row],[ Sales with discount]]-Financial[[#This Row],[COGS]])/Financial[[#This Row],[ Sales with discount]]</f>
        <v>0.36507936507936506</v>
      </c>
      <c r="Q57" s="12">
        <f>(Financial[[#This Row],[ Sales with discount]]-Financial[[#This Row],[COGS]])/Financial[[#This Row],[COGS]]</f>
        <v>0.57499999999999996</v>
      </c>
      <c r="R57" s="17">
        <f>Financial[[#This Row],[Units Sold]]/Financial[[#This Row],[quantity of transactions]]</f>
        <v>1.2956621004566211</v>
      </c>
      <c r="S57" s="17">
        <f>Financial[[#This Row],[ Sales with discount]]/Financial[[#This Row],[quantity of transactions]]</f>
        <v>8.162671232876713</v>
      </c>
      <c r="T57" s="5" t="str">
        <f>TEXT(Financial[[#This Row],[Date]],"MMMM")</f>
        <v>червень</v>
      </c>
      <c r="U57" s="22">
        <f>YEAR(Financial[[#This Row],[Date]])</f>
        <v>2020</v>
      </c>
    </row>
    <row r="58" spans="1:21" x14ac:dyDescent="0.3">
      <c r="A58" t="s">
        <v>9</v>
      </c>
      <c r="B58" t="s">
        <v>13</v>
      </c>
      <c r="C58" s="3" t="s">
        <v>24</v>
      </c>
      <c r="D58" s="3" t="s">
        <v>30</v>
      </c>
      <c r="E58">
        <v>1582</v>
      </c>
      <c r="F58" s="10">
        <v>5</v>
      </c>
      <c r="G58" s="10">
        <v>7</v>
      </c>
      <c r="H58" s="14">
        <v>355</v>
      </c>
      <c r="I58" s="19">
        <v>44166</v>
      </c>
      <c r="J58" s="10">
        <f>Financial[[#This Row],[Units Sold]]*Financial[[#This Row],[Sale Price]]</f>
        <v>11074</v>
      </c>
      <c r="K58" s="11" cm="1">
        <f t="array" ref="K58">_xlfn.IFS(Financial[[#This Row],[Discount Band]]="High",0.15,Financial[[#This Row],[Discount Band]]="Medium",0.1,Financial[[#This Row],[Discount Band]]="Low",0.05,Financial[[#This Row],[Discount Band]]="None",0)</f>
        <v>0.1</v>
      </c>
      <c r="L58" s="10">
        <f>Financial[[#This Row],[Gross Sales]]*Financial[[#This Row],[Discount, %]]</f>
        <v>1107.4000000000001</v>
      </c>
      <c r="M58" s="10">
        <f>Financial[[#This Row],[Gross Sales]]-Financial[[#This Row],[Discounts, usd]]</f>
        <v>9966.6</v>
      </c>
      <c r="N58" s="10">
        <f>Financial[[#This Row],[Units Sold]]*Financial[[#This Row],[Manufacturing Price]]</f>
        <v>7910</v>
      </c>
      <c r="O58" s="10">
        <f>Financial[[#This Row],[ Sales with discount]]-(Financial[[#This Row],[Units Sold]]*Financial[[#This Row],[Manufacturing Price]])</f>
        <v>2056.6000000000004</v>
      </c>
      <c r="P58" s="12">
        <f>(Financial[[#This Row],[ Sales with discount]]-Financial[[#This Row],[COGS]])/Financial[[#This Row],[ Sales with discount]]</f>
        <v>0.20634920634920637</v>
      </c>
      <c r="Q58" s="12">
        <f>(Financial[[#This Row],[ Sales with discount]]-Financial[[#This Row],[COGS]])/Financial[[#This Row],[COGS]]</f>
        <v>0.26000000000000006</v>
      </c>
      <c r="R58" s="17">
        <f>Financial[[#This Row],[Units Sold]]/Financial[[#This Row],[quantity of transactions]]</f>
        <v>4.4563380281690144</v>
      </c>
      <c r="S58" s="17">
        <f>Financial[[#This Row],[ Sales with discount]]/Financial[[#This Row],[quantity of transactions]]</f>
        <v>28.07492957746479</v>
      </c>
      <c r="T58" s="5" t="str">
        <f>TEXT(Financial[[#This Row],[Date]],"MMMM")</f>
        <v>грудень</v>
      </c>
      <c r="U58" s="22">
        <f>YEAR(Financial[[#This Row],[Date]])</f>
        <v>2020</v>
      </c>
    </row>
    <row r="59" spans="1:21" x14ac:dyDescent="0.3">
      <c r="A59" t="s">
        <v>9</v>
      </c>
      <c r="B59" t="s">
        <v>13</v>
      </c>
      <c r="C59" s="3" t="s">
        <v>22</v>
      </c>
      <c r="D59" s="3" t="s">
        <v>30</v>
      </c>
      <c r="E59">
        <v>1611</v>
      </c>
      <c r="F59" s="10">
        <v>4</v>
      </c>
      <c r="G59" s="10">
        <v>7</v>
      </c>
      <c r="H59" s="14">
        <v>1038</v>
      </c>
      <c r="I59" s="19">
        <v>44166</v>
      </c>
      <c r="J59" s="10">
        <f>Financial[[#This Row],[Units Sold]]*Financial[[#This Row],[Sale Price]]</f>
        <v>11277</v>
      </c>
      <c r="K59" s="11" cm="1">
        <f t="array" ref="K59">_xlfn.IFS(Financial[[#This Row],[Discount Band]]="High",0.15,Financial[[#This Row],[Discount Band]]="Medium",0.1,Financial[[#This Row],[Discount Band]]="Low",0.05,Financial[[#This Row],[Discount Band]]="None",0)</f>
        <v>0.1</v>
      </c>
      <c r="L59" s="10">
        <f>Financial[[#This Row],[Gross Sales]]*Financial[[#This Row],[Discount, %]]</f>
        <v>1127.7</v>
      </c>
      <c r="M59" s="10">
        <f>Financial[[#This Row],[Gross Sales]]-Financial[[#This Row],[Discounts, usd]]</f>
        <v>10149.299999999999</v>
      </c>
      <c r="N59" s="10">
        <f>Financial[[#This Row],[Units Sold]]*Financial[[#This Row],[Manufacturing Price]]</f>
        <v>6444</v>
      </c>
      <c r="O59" s="10">
        <f>Financial[[#This Row],[ Sales with discount]]-(Financial[[#This Row],[Units Sold]]*Financial[[#This Row],[Manufacturing Price]])</f>
        <v>3705.2999999999993</v>
      </c>
      <c r="P59" s="12">
        <f>(Financial[[#This Row],[ Sales with discount]]-Financial[[#This Row],[COGS]])/Financial[[#This Row],[ Sales with discount]]</f>
        <v>0.36507936507936506</v>
      </c>
      <c r="Q59" s="12">
        <f>(Financial[[#This Row],[ Sales with discount]]-Financial[[#This Row],[COGS]])/Financial[[#This Row],[COGS]]</f>
        <v>0.57499999999999984</v>
      </c>
      <c r="R59" s="17">
        <f>Financial[[#This Row],[Units Sold]]/Financial[[#This Row],[quantity of transactions]]</f>
        <v>1.5520231213872833</v>
      </c>
      <c r="S59" s="17">
        <f>Financial[[#This Row],[ Sales with discount]]/Financial[[#This Row],[quantity of transactions]]</f>
        <v>9.7777456647398839</v>
      </c>
      <c r="T59" s="5" t="str">
        <f>TEXT(Financial[[#This Row],[Date]],"MMMM")</f>
        <v>грудень</v>
      </c>
      <c r="U59" s="22">
        <f>YEAR(Financial[[#This Row],[Date]])</f>
        <v>2020</v>
      </c>
    </row>
    <row r="60" spans="1:21" x14ac:dyDescent="0.3">
      <c r="A60" t="s">
        <v>9</v>
      </c>
      <c r="B60" t="s">
        <v>13</v>
      </c>
      <c r="C60" s="3" t="s">
        <v>23</v>
      </c>
      <c r="D60" s="3" t="s">
        <v>28</v>
      </c>
      <c r="E60">
        <v>292</v>
      </c>
      <c r="F60" s="10">
        <v>16</v>
      </c>
      <c r="G60" s="10">
        <v>20</v>
      </c>
      <c r="H60" s="14">
        <v>162</v>
      </c>
      <c r="I60" s="19">
        <v>43862</v>
      </c>
      <c r="J60" s="10">
        <f>Financial[[#This Row],[Units Sold]]*Financial[[#This Row],[Sale Price]]</f>
        <v>5840</v>
      </c>
      <c r="K60" s="11" cm="1">
        <f t="array" ref="K60">_xlfn.IFS(Financial[[#This Row],[Discount Band]]="High",0.15,Financial[[#This Row],[Discount Band]]="Medium",0.1,Financial[[#This Row],[Discount Band]]="Low",0.05,Financial[[#This Row],[Discount Band]]="None",0)</f>
        <v>0</v>
      </c>
      <c r="L60" s="10">
        <f>Financial[[#This Row],[Gross Sales]]*Financial[[#This Row],[Discount, %]]</f>
        <v>0</v>
      </c>
      <c r="M60" s="10">
        <f>Financial[[#This Row],[Gross Sales]]-Financial[[#This Row],[Discounts, usd]]</f>
        <v>5840</v>
      </c>
      <c r="N60" s="10">
        <f>Financial[[#This Row],[Units Sold]]*Financial[[#This Row],[Manufacturing Price]]</f>
        <v>4672</v>
      </c>
      <c r="O60" s="10">
        <f>Financial[[#This Row],[ Sales with discount]]-(Financial[[#This Row],[Units Sold]]*Financial[[#This Row],[Manufacturing Price]])</f>
        <v>1168</v>
      </c>
      <c r="P60" s="12">
        <f>(Financial[[#This Row],[ Sales with discount]]-Financial[[#This Row],[COGS]])/Financial[[#This Row],[ Sales with discount]]</f>
        <v>0.2</v>
      </c>
      <c r="Q60" s="12">
        <f>(Financial[[#This Row],[ Sales with discount]]-Financial[[#This Row],[COGS]])/Financial[[#This Row],[COGS]]</f>
        <v>0.25</v>
      </c>
      <c r="R60" s="17">
        <f>Financial[[#This Row],[Units Sold]]/Financial[[#This Row],[quantity of transactions]]</f>
        <v>1.8024691358024691</v>
      </c>
      <c r="S60" s="17">
        <f>Financial[[#This Row],[ Sales with discount]]/Financial[[#This Row],[quantity of transactions]]</f>
        <v>36.049382716049379</v>
      </c>
      <c r="T60" s="5" t="str">
        <f>TEXT(Financial[[#This Row],[Date]],"MMMM")</f>
        <v>лютий</v>
      </c>
      <c r="U60" s="22">
        <f>YEAR(Financial[[#This Row],[Date]])</f>
        <v>2020</v>
      </c>
    </row>
    <row r="61" spans="1:21" x14ac:dyDescent="0.3">
      <c r="A61" t="s">
        <v>9</v>
      </c>
      <c r="B61" t="s">
        <v>13</v>
      </c>
      <c r="C61" s="3" t="s">
        <v>24</v>
      </c>
      <c r="D61" s="3" t="s">
        <v>29</v>
      </c>
      <c r="E61">
        <v>2092</v>
      </c>
      <c r="F61" s="10">
        <v>4</v>
      </c>
      <c r="G61" s="10">
        <v>7</v>
      </c>
      <c r="H61" s="14">
        <v>187</v>
      </c>
      <c r="I61" s="19">
        <v>44136</v>
      </c>
      <c r="J61" s="10">
        <f>Financial[[#This Row],[Units Sold]]*Financial[[#This Row],[Sale Price]]</f>
        <v>14644</v>
      </c>
      <c r="K61" s="11" cm="1">
        <f t="array" ref="K61">_xlfn.IFS(Financial[[#This Row],[Discount Band]]="High",0.15,Financial[[#This Row],[Discount Band]]="Medium",0.1,Financial[[#This Row],[Discount Band]]="Low",0.05,Financial[[#This Row],[Discount Band]]="None",0)</f>
        <v>0.05</v>
      </c>
      <c r="L61" s="10">
        <f>Financial[[#This Row],[Gross Sales]]*Financial[[#This Row],[Discount, %]]</f>
        <v>732.2</v>
      </c>
      <c r="M61" s="10">
        <f>Financial[[#This Row],[Gross Sales]]-Financial[[#This Row],[Discounts, usd]]</f>
        <v>13911.8</v>
      </c>
      <c r="N61" s="10">
        <f>Financial[[#This Row],[Units Sold]]*Financial[[#This Row],[Manufacturing Price]]</f>
        <v>8368</v>
      </c>
      <c r="O61" s="10">
        <f>Financial[[#This Row],[ Sales with discount]]-(Financial[[#This Row],[Units Sold]]*Financial[[#This Row],[Manufacturing Price]])</f>
        <v>5543.7999999999993</v>
      </c>
      <c r="P61" s="12">
        <f>(Financial[[#This Row],[ Sales with discount]]-Financial[[#This Row],[COGS]])/Financial[[#This Row],[ Sales with discount]]</f>
        <v>0.39849624060150374</v>
      </c>
      <c r="Q61" s="12">
        <f>(Financial[[#This Row],[ Sales with discount]]-Financial[[#This Row],[COGS]])/Financial[[#This Row],[COGS]]</f>
        <v>0.66249999999999987</v>
      </c>
      <c r="R61" s="17">
        <f>Financial[[#This Row],[Units Sold]]/Financial[[#This Row],[quantity of transactions]]</f>
        <v>11.18716577540107</v>
      </c>
      <c r="S61" s="17">
        <f>Financial[[#This Row],[ Sales with discount]]/Financial[[#This Row],[quantity of transactions]]</f>
        <v>74.394652406417109</v>
      </c>
      <c r="T61" s="5" t="str">
        <f>TEXT(Financial[[#This Row],[Date]],"MMMM")</f>
        <v>листопад</v>
      </c>
      <c r="U61" s="22">
        <f>YEAR(Financial[[#This Row],[Date]])</f>
        <v>2020</v>
      </c>
    </row>
    <row r="62" spans="1:21" x14ac:dyDescent="0.3">
      <c r="A62" t="s">
        <v>9</v>
      </c>
      <c r="B62" t="s">
        <v>13</v>
      </c>
      <c r="C62" s="3" t="s">
        <v>22</v>
      </c>
      <c r="D62" s="3" t="s">
        <v>30</v>
      </c>
      <c r="E62">
        <v>708</v>
      </c>
      <c r="F62" s="10">
        <v>15</v>
      </c>
      <c r="G62" s="10">
        <v>20</v>
      </c>
      <c r="H62" s="14">
        <v>559</v>
      </c>
      <c r="I62" s="19">
        <v>43983</v>
      </c>
      <c r="J62" s="10">
        <f>Financial[[#This Row],[Units Sold]]*Financial[[#This Row],[Sale Price]]</f>
        <v>14160</v>
      </c>
      <c r="K62" s="11" cm="1">
        <f t="array" ref="K62">_xlfn.IFS(Financial[[#This Row],[Discount Band]]="High",0.15,Financial[[#This Row],[Discount Band]]="Medium",0.1,Financial[[#This Row],[Discount Band]]="Low",0.05,Financial[[#This Row],[Discount Band]]="None",0)</f>
        <v>0.1</v>
      </c>
      <c r="L62" s="10">
        <f>Financial[[#This Row],[Gross Sales]]*Financial[[#This Row],[Discount, %]]</f>
        <v>1416</v>
      </c>
      <c r="M62" s="10">
        <f>Financial[[#This Row],[Gross Sales]]-Financial[[#This Row],[Discounts, usd]]</f>
        <v>12744</v>
      </c>
      <c r="N62" s="10">
        <f>Financial[[#This Row],[Units Sold]]*Financial[[#This Row],[Manufacturing Price]]</f>
        <v>10620</v>
      </c>
      <c r="O62" s="10">
        <f>Financial[[#This Row],[ Sales with discount]]-(Financial[[#This Row],[Units Sold]]*Financial[[#This Row],[Manufacturing Price]])</f>
        <v>2124</v>
      </c>
      <c r="P62" s="12">
        <f>(Financial[[#This Row],[ Sales with discount]]-Financial[[#This Row],[COGS]])/Financial[[#This Row],[ Sales with discount]]</f>
        <v>0.16666666666666666</v>
      </c>
      <c r="Q62" s="12">
        <f>(Financial[[#This Row],[ Sales with discount]]-Financial[[#This Row],[COGS]])/Financial[[#This Row],[COGS]]</f>
        <v>0.2</v>
      </c>
      <c r="R62" s="17">
        <f>Financial[[#This Row],[Units Sold]]/Financial[[#This Row],[quantity of transactions]]</f>
        <v>1.2665474060822899</v>
      </c>
      <c r="S62" s="17">
        <f>Financial[[#This Row],[ Sales with discount]]/Financial[[#This Row],[quantity of transactions]]</f>
        <v>22.797853309481216</v>
      </c>
      <c r="T62" s="5" t="str">
        <f>TEXT(Financial[[#This Row],[Date]],"MMMM")</f>
        <v>червень</v>
      </c>
      <c r="U62" s="22">
        <f>YEAR(Financial[[#This Row],[Date]])</f>
        <v>2020</v>
      </c>
    </row>
    <row r="63" spans="1:21" x14ac:dyDescent="0.3">
      <c r="A63" t="s">
        <v>9</v>
      </c>
      <c r="B63" t="s">
        <v>13</v>
      </c>
      <c r="C63" s="3" t="s">
        <v>24</v>
      </c>
      <c r="D63" s="3" t="s">
        <v>31</v>
      </c>
      <c r="E63">
        <v>1808</v>
      </c>
      <c r="F63" s="10">
        <v>4</v>
      </c>
      <c r="G63" s="10">
        <v>7</v>
      </c>
      <c r="H63" s="14">
        <v>153</v>
      </c>
      <c r="I63" s="19">
        <v>44136</v>
      </c>
      <c r="J63" s="10">
        <f>Financial[[#This Row],[Units Sold]]*Financial[[#This Row],[Sale Price]]</f>
        <v>12656</v>
      </c>
      <c r="K63" s="11" cm="1">
        <f t="array" ref="K63">_xlfn.IFS(Financial[[#This Row],[Discount Band]]="High",0.15,Financial[[#This Row],[Discount Band]]="Medium",0.1,Financial[[#This Row],[Discount Band]]="Low",0.05,Financial[[#This Row],[Discount Band]]="None",0)</f>
        <v>0.15</v>
      </c>
      <c r="L63" s="10">
        <f>Financial[[#This Row],[Gross Sales]]*Financial[[#This Row],[Discount, %]]</f>
        <v>1898.3999999999999</v>
      </c>
      <c r="M63" s="10">
        <f>Financial[[#This Row],[Gross Sales]]-Financial[[#This Row],[Discounts, usd]]</f>
        <v>10757.6</v>
      </c>
      <c r="N63" s="10">
        <f>Financial[[#This Row],[Units Sold]]*Financial[[#This Row],[Manufacturing Price]]</f>
        <v>7232</v>
      </c>
      <c r="O63" s="10">
        <f>Financial[[#This Row],[ Sales with discount]]-(Financial[[#This Row],[Units Sold]]*Financial[[#This Row],[Manufacturing Price]])</f>
        <v>3525.6000000000004</v>
      </c>
      <c r="P63" s="12">
        <f>(Financial[[#This Row],[ Sales with discount]]-Financial[[#This Row],[COGS]])/Financial[[#This Row],[ Sales with discount]]</f>
        <v>0.32773109243697479</v>
      </c>
      <c r="Q63" s="12">
        <f>(Financial[[#This Row],[ Sales with discount]]-Financial[[#This Row],[COGS]])/Financial[[#This Row],[COGS]]</f>
        <v>0.48750000000000004</v>
      </c>
      <c r="R63" s="17">
        <f>Financial[[#This Row],[Units Sold]]/Financial[[#This Row],[quantity of transactions]]</f>
        <v>11.816993464052288</v>
      </c>
      <c r="S63" s="17">
        <f>Financial[[#This Row],[ Sales with discount]]/Financial[[#This Row],[quantity of transactions]]</f>
        <v>70.311111111111117</v>
      </c>
      <c r="T63" s="5" t="str">
        <f>TEXT(Financial[[#This Row],[Date]],"MMMM")</f>
        <v>листопад</v>
      </c>
      <c r="U63" s="22">
        <f>YEAR(Financial[[#This Row],[Date]])</f>
        <v>2020</v>
      </c>
    </row>
    <row r="64" spans="1:21" x14ac:dyDescent="0.3">
      <c r="A64" t="s">
        <v>9</v>
      </c>
      <c r="B64" t="s">
        <v>13</v>
      </c>
      <c r="C64" s="3" t="s">
        <v>25</v>
      </c>
      <c r="D64" s="3" t="s">
        <v>28</v>
      </c>
      <c r="E64">
        <v>1817</v>
      </c>
      <c r="F64" s="10">
        <v>17</v>
      </c>
      <c r="G64" s="10">
        <v>20</v>
      </c>
      <c r="H64" s="14">
        <v>1199</v>
      </c>
      <c r="I64" s="19">
        <v>44166</v>
      </c>
      <c r="J64" s="10">
        <f>Financial[[#This Row],[Units Sold]]*Financial[[#This Row],[Sale Price]]</f>
        <v>36340</v>
      </c>
      <c r="K64" s="11" cm="1">
        <f t="array" ref="K64">_xlfn.IFS(Financial[[#This Row],[Discount Band]]="High",0.15,Financial[[#This Row],[Discount Band]]="Medium",0.1,Financial[[#This Row],[Discount Band]]="Low",0.05,Financial[[#This Row],[Discount Band]]="None",0)</f>
        <v>0</v>
      </c>
      <c r="L64" s="10">
        <f>Financial[[#This Row],[Gross Sales]]*Financial[[#This Row],[Discount, %]]</f>
        <v>0</v>
      </c>
      <c r="M64" s="10">
        <f>Financial[[#This Row],[Gross Sales]]-Financial[[#This Row],[Discounts, usd]]</f>
        <v>36340</v>
      </c>
      <c r="N64" s="10">
        <f>Financial[[#This Row],[Units Sold]]*Financial[[#This Row],[Manufacturing Price]]</f>
        <v>30889</v>
      </c>
      <c r="O64" s="10">
        <f>Financial[[#This Row],[ Sales with discount]]-(Financial[[#This Row],[Units Sold]]*Financial[[#This Row],[Manufacturing Price]])</f>
        <v>5451</v>
      </c>
      <c r="P64" s="12">
        <f>(Financial[[#This Row],[ Sales with discount]]-Financial[[#This Row],[COGS]])/Financial[[#This Row],[ Sales with discount]]</f>
        <v>0.15</v>
      </c>
      <c r="Q64" s="12">
        <f>(Financial[[#This Row],[ Sales with discount]]-Financial[[#This Row],[COGS]])/Financial[[#This Row],[COGS]]</f>
        <v>0.17647058823529413</v>
      </c>
      <c r="R64" s="17">
        <f>Financial[[#This Row],[Units Sold]]/Financial[[#This Row],[quantity of transactions]]</f>
        <v>1.5154295246038365</v>
      </c>
      <c r="S64" s="17">
        <f>Financial[[#This Row],[ Sales with discount]]/Financial[[#This Row],[quantity of transactions]]</f>
        <v>30.308590492076732</v>
      </c>
      <c r="T64" s="5" t="str">
        <f>TEXT(Financial[[#This Row],[Date]],"MMMM")</f>
        <v>грудень</v>
      </c>
      <c r="U64" s="22">
        <f>YEAR(Financial[[#This Row],[Date]])</f>
        <v>2020</v>
      </c>
    </row>
    <row r="65" spans="1:21" x14ac:dyDescent="0.3">
      <c r="A65" t="s">
        <v>9</v>
      </c>
      <c r="B65" t="s">
        <v>13</v>
      </c>
      <c r="C65" s="3" t="s">
        <v>26</v>
      </c>
      <c r="D65" s="3" t="s">
        <v>30</v>
      </c>
      <c r="E65">
        <v>1118</v>
      </c>
      <c r="F65" s="10">
        <v>10</v>
      </c>
      <c r="G65" s="10">
        <v>20</v>
      </c>
      <c r="H65" s="14">
        <v>301</v>
      </c>
      <c r="I65" s="19">
        <v>44136</v>
      </c>
      <c r="J65" s="10">
        <f>Financial[[#This Row],[Units Sold]]*Financial[[#This Row],[Sale Price]]</f>
        <v>22360</v>
      </c>
      <c r="K65" s="11" cm="1">
        <f t="array" ref="K65">_xlfn.IFS(Financial[[#This Row],[Discount Band]]="High",0.15,Financial[[#This Row],[Discount Band]]="Medium",0.1,Financial[[#This Row],[Discount Band]]="Low",0.05,Financial[[#This Row],[Discount Band]]="None",0)</f>
        <v>0.1</v>
      </c>
      <c r="L65" s="10">
        <f>Financial[[#This Row],[Gross Sales]]*Financial[[#This Row],[Discount, %]]</f>
        <v>2236</v>
      </c>
      <c r="M65" s="10">
        <f>Financial[[#This Row],[Gross Sales]]-Financial[[#This Row],[Discounts, usd]]</f>
        <v>20124</v>
      </c>
      <c r="N65" s="10">
        <f>Financial[[#This Row],[Units Sold]]*Financial[[#This Row],[Manufacturing Price]]</f>
        <v>11180</v>
      </c>
      <c r="O65" s="10">
        <f>Financial[[#This Row],[ Sales with discount]]-(Financial[[#This Row],[Units Sold]]*Financial[[#This Row],[Manufacturing Price]])</f>
        <v>8944</v>
      </c>
      <c r="P65" s="12">
        <f>(Financial[[#This Row],[ Sales with discount]]-Financial[[#This Row],[COGS]])/Financial[[#This Row],[ Sales with discount]]</f>
        <v>0.44444444444444442</v>
      </c>
      <c r="Q65" s="12">
        <f>(Financial[[#This Row],[ Sales with discount]]-Financial[[#This Row],[COGS]])/Financial[[#This Row],[COGS]]</f>
        <v>0.8</v>
      </c>
      <c r="R65" s="17">
        <f>Financial[[#This Row],[Units Sold]]/Financial[[#This Row],[quantity of transactions]]</f>
        <v>3.7142857142857144</v>
      </c>
      <c r="S65" s="17">
        <f>Financial[[#This Row],[ Sales with discount]]/Financial[[#This Row],[quantity of transactions]]</f>
        <v>66.857142857142861</v>
      </c>
      <c r="T65" s="5" t="str">
        <f>TEXT(Financial[[#This Row],[Date]],"MMMM")</f>
        <v>листопад</v>
      </c>
      <c r="U65" s="22">
        <f>YEAR(Financial[[#This Row],[Date]])</f>
        <v>2020</v>
      </c>
    </row>
    <row r="66" spans="1:21" x14ac:dyDescent="0.3">
      <c r="A66" t="s">
        <v>9</v>
      </c>
      <c r="B66" t="s">
        <v>13</v>
      </c>
      <c r="C66" s="3" t="s">
        <v>22</v>
      </c>
      <c r="D66" s="3" t="s">
        <v>31</v>
      </c>
      <c r="E66">
        <v>2734</v>
      </c>
      <c r="F66" s="10">
        <v>5</v>
      </c>
      <c r="G66" s="10">
        <v>7</v>
      </c>
      <c r="H66" s="14">
        <v>2644</v>
      </c>
      <c r="I66" s="19">
        <v>44105</v>
      </c>
      <c r="J66" s="10">
        <f>Financial[[#This Row],[Units Sold]]*Financial[[#This Row],[Sale Price]]</f>
        <v>19138</v>
      </c>
      <c r="K66" s="11" cm="1">
        <f t="array" ref="K66">_xlfn.IFS(Financial[[#This Row],[Discount Band]]="High",0.15,Financial[[#This Row],[Discount Band]]="Medium",0.1,Financial[[#This Row],[Discount Band]]="Low",0.05,Financial[[#This Row],[Discount Band]]="None",0)</f>
        <v>0.15</v>
      </c>
      <c r="L66" s="10">
        <f>Financial[[#This Row],[Gross Sales]]*Financial[[#This Row],[Discount, %]]</f>
        <v>2870.7</v>
      </c>
      <c r="M66" s="10">
        <f>Financial[[#This Row],[Gross Sales]]-Financial[[#This Row],[Discounts, usd]]</f>
        <v>16267.3</v>
      </c>
      <c r="N66" s="10">
        <f>Financial[[#This Row],[Units Sold]]*Financial[[#This Row],[Manufacturing Price]]</f>
        <v>13670</v>
      </c>
      <c r="O66" s="10">
        <f>Financial[[#This Row],[ Sales with discount]]-(Financial[[#This Row],[Units Sold]]*Financial[[#This Row],[Manufacturing Price]])</f>
        <v>2597.2999999999993</v>
      </c>
      <c r="P66" s="12">
        <f>(Financial[[#This Row],[ Sales with discount]]-Financial[[#This Row],[COGS]])/Financial[[#This Row],[ Sales with discount]]</f>
        <v>0.15966386554621845</v>
      </c>
      <c r="Q66" s="12">
        <f>(Financial[[#This Row],[ Sales with discount]]-Financial[[#This Row],[COGS]])/Financial[[#This Row],[COGS]]</f>
        <v>0.18999999999999995</v>
      </c>
      <c r="R66" s="17">
        <f>Financial[[#This Row],[Units Sold]]/Financial[[#This Row],[quantity of transactions]]</f>
        <v>1.0340393343419063</v>
      </c>
      <c r="S66" s="17">
        <f>Financial[[#This Row],[ Sales with discount]]/Financial[[#This Row],[quantity of transactions]]</f>
        <v>6.1525340393343413</v>
      </c>
      <c r="T66" s="5" t="str">
        <f>TEXT(Financial[[#This Row],[Date]],"MMMM")</f>
        <v>жовтень</v>
      </c>
      <c r="U66" s="22">
        <f>YEAR(Financial[[#This Row],[Date]])</f>
        <v>2020</v>
      </c>
    </row>
    <row r="67" spans="1:21" x14ac:dyDescent="0.3">
      <c r="A67" t="s">
        <v>9</v>
      </c>
      <c r="B67" t="s">
        <v>13</v>
      </c>
      <c r="C67" s="3" t="s">
        <v>24</v>
      </c>
      <c r="D67" s="3" t="s">
        <v>30</v>
      </c>
      <c r="E67">
        <v>1135</v>
      </c>
      <c r="F67" s="10">
        <v>5</v>
      </c>
      <c r="G67" s="10">
        <v>7</v>
      </c>
      <c r="H67" s="14">
        <v>888</v>
      </c>
      <c r="I67" s="19">
        <v>43983</v>
      </c>
      <c r="J67" s="10">
        <f>Financial[[#This Row],[Units Sold]]*Financial[[#This Row],[Sale Price]]</f>
        <v>7945</v>
      </c>
      <c r="K67" s="11" cm="1">
        <f t="array" ref="K67">_xlfn.IFS(Financial[[#This Row],[Discount Band]]="High",0.15,Financial[[#This Row],[Discount Band]]="Medium",0.1,Financial[[#This Row],[Discount Band]]="Low",0.05,Financial[[#This Row],[Discount Band]]="None",0)</f>
        <v>0.1</v>
      </c>
      <c r="L67" s="10">
        <f>Financial[[#This Row],[Gross Sales]]*Financial[[#This Row],[Discount, %]]</f>
        <v>794.5</v>
      </c>
      <c r="M67" s="10">
        <f>Financial[[#This Row],[Gross Sales]]-Financial[[#This Row],[Discounts, usd]]</f>
        <v>7150.5</v>
      </c>
      <c r="N67" s="10">
        <f>Financial[[#This Row],[Units Sold]]*Financial[[#This Row],[Manufacturing Price]]</f>
        <v>5675</v>
      </c>
      <c r="O67" s="10">
        <f>Financial[[#This Row],[ Sales with discount]]-(Financial[[#This Row],[Units Sold]]*Financial[[#This Row],[Manufacturing Price]])</f>
        <v>1475.5</v>
      </c>
      <c r="P67" s="12">
        <f>(Financial[[#This Row],[ Sales with discount]]-Financial[[#This Row],[COGS]])/Financial[[#This Row],[ Sales with discount]]</f>
        <v>0.20634920634920634</v>
      </c>
      <c r="Q67" s="12">
        <f>(Financial[[#This Row],[ Sales with discount]]-Financial[[#This Row],[COGS]])/Financial[[#This Row],[COGS]]</f>
        <v>0.26</v>
      </c>
      <c r="R67" s="17">
        <f>Financial[[#This Row],[Units Sold]]/Financial[[#This Row],[quantity of transactions]]</f>
        <v>1.2781531531531531</v>
      </c>
      <c r="S67" s="17">
        <f>Financial[[#This Row],[ Sales with discount]]/Financial[[#This Row],[quantity of transactions]]</f>
        <v>8.0523648648648649</v>
      </c>
      <c r="T67" s="5" t="str">
        <f>TEXT(Financial[[#This Row],[Date]],"MMMM")</f>
        <v>червень</v>
      </c>
      <c r="U67" s="22">
        <f>YEAR(Financial[[#This Row],[Date]])</f>
        <v>2020</v>
      </c>
    </row>
    <row r="68" spans="1:21" x14ac:dyDescent="0.3">
      <c r="A68" t="s">
        <v>9</v>
      </c>
      <c r="B68" t="s">
        <v>13</v>
      </c>
      <c r="C68" s="3" t="s">
        <v>22</v>
      </c>
      <c r="D68" s="3" t="s">
        <v>29</v>
      </c>
      <c r="E68">
        <v>1830</v>
      </c>
      <c r="F68" s="10">
        <v>5</v>
      </c>
      <c r="G68" s="10">
        <v>7</v>
      </c>
      <c r="H68" s="14">
        <v>211</v>
      </c>
      <c r="I68" s="19">
        <v>44044</v>
      </c>
      <c r="J68" s="10">
        <f>Financial[[#This Row],[Units Sold]]*Financial[[#This Row],[Sale Price]]</f>
        <v>12810</v>
      </c>
      <c r="K68" s="11" cm="1">
        <f t="array" ref="K68">_xlfn.IFS(Financial[[#This Row],[Discount Band]]="High",0.15,Financial[[#This Row],[Discount Band]]="Medium",0.1,Financial[[#This Row],[Discount Band]]="Low",0.05,Financial[[#This Row],[Discount Band]]="None",0)</f>
        <v>0.05</v>
      </c>
      <c r="L68" s="10">
        <f>Financial[[#This Row],[Gross Sales]]*Financial[[#This Row],[Discount, %]]</f>
        <v>640.5</v>
      </c>
      <c r="M68" s="10">
        <f>Financial[[#This Row],[Gross Sales]]-Financial[[#This Row],[Discounts, usd]]</f>
        <v>12169.5</v>
      </c>
      <c r="N68" s="10">
        <f>Financial[[#This Row],[Units Sold]]*Financial[[#This Row],[Manufacturing Price]]</f>
        <v>9150</v>
      </c>
      <c r="O68" s="10">
        <f>Financial[[#This Row],[ Sales with discount]]-(Financial[[#This Row],[Units Sold]]*Financial[[#This Row],[Manufacturing Price]])</f>
        <v>3019.5</v>
      </c>
      <c r="P68" s="12">
        <f>(Financial[[#This Row],[ Sales with discount]]-Financial[[#This Row],[COGS]])/Financial[[#This Row],[ Sales with discount]]</f>
        <v>0.24812030075187969</v>
      </c>
      <c r="Q68" s="12">
        <f>(Financial[[#This Row],[ Sales with discount]]-Financial[[#This Row],[COGS]])/Financial[[#This Row],[COGS]]</f>
        <v>0.33</v>
      </c>
      <c r="R68" s="17">
        <f>Financial[[#This Row],[Units Sold]]/Financial[[#This Row],[quantity of transactions]]</f>
        <v>8.6729857819905209</v>
      </c>
      <c r="S68" s="17">
        <f>Financial[[#This Row],[ Sales with discount]]/Financial[[#This Row],[quantity of transactions]]</f>
        <v>57.675355450236964</v>
      </c>
      <c r="T68" s="5" t="str">
        <f>TEXT(Financial[[#This Row],[Date]],"MMMM")</f>
        <v>серпень</v>
      </c>
      <c r="U68" s="22">
        <f>YEAR(Financial[[#This Row],[Date]])</f>
        <v>2020</v>
      </c>
    </row>
    <row r="69" spans="1:21" x14ac:dyDescent="0.3">
      <c r="A69" t="s">
        <v>9</v>
      </c>
      <c r="B69" t="s">
        <v>13</v>
      </c>
      <c r="C69" s="3" t="s">
        <v>25</v>
      </c>
      <c r="D69" s="3" t="s">
        <v>29</v>
      </c>
      <c r="E69">
        <v>1326</v>
      </c>
      <c r="F69" s="10">
        <v>5</v>
      </c>
      <c r="G69" s="10">
        <v>7</v>
      </c>
      <c r="H69" s="14">
        <v>131</v>
      </c>
      <c r="I69" s="19">
        <v>43891</v>
      </c>
      <c r="J69" s="10">
        <f>Financial[[#This Row],[Units Sold]]*Financial[[#This Row],[Sale Price]]</f>
        <v>9282</v>
      </c>
      <c r="K69" s="11" cm="1">
        <f t="array" ref="K69">_xlfn.IFS(Financial[[#This Row],[Discount Band]]="High",0.15,Financial[[#This Row],[Discount Band]]="Medium",0.1,Financial[[#This Row],[Discount Band]]="Low",0.05,Financial[[#This Row],[Discount Band]]="None",0)</f>
        <v>0.05</v>
      </c>
      <c r="L69" s="10">
        <f>Financial[[#This Row],[Gross Sales]]*Financial[[#This Row],[Discount, %]]</f>
        <v>464.1</v>
      </c>
      <c r="M69" s="10">
        <f>Financial[[#This Row],[Gross Sales]]-Financial[[#This Row],[Discounts, usd]]</f>
        <v>8817.9</v>
      </c>
      <c r="N69" s="10">
        <f>Financial[[#This Row],[Units Sold]]*Financial[[#This Row],[Manufacturing Price]]</f>
        <v>6630</v>
      </c>
      <c r="O69" s="10">
        <f>Financial[[#This Row],[ Sales with discount]]-(Financial[[#This Row],[Units Sold]]*Financial[[#This Row],[Manufacturing Price]])</f>
        <v>2187.8999999999996</v>
      </c>
      <c r="P69" s="12">
        <f>(Financial[[#This Row],[ Sales with discount]]-Financial[[#This Row],[COGS]])/Financial[[#This Row],[ Sales with discount]]</f>
        <v>0.24812030075187966</v>
      </c>
      <c r="Q69" s="12">
        <f>(Financial[[#This Row],[ Sales with discount]]-Financial[[#This Row],[COGS]])/Financial[[#This Row],[COGS]]</f>
        <v>0.32999999999999996</v>
      </c>
      <c r="R69" s="17">
        <f>Financial[[#This Row],[Units Sold]]/Financial[[#This Row],[quantity of transactions]]</f>
        <v>10.122137404580153</v>
      </c>
      <c r="S69" s="17">
        <f>Financial[[#This Row],[ Sales with discount]]/Financial[[#This Row],[quantity of transactions]]</f>
        <v>67.312213740458006</v>
      </c>
      <c r="T69" s="5" t="str">
        <f>TEXT(Financial[[#This Row],[Date]],"MMMM")</f>
        <v>березень</v>
      </c>
      <c r="U69" s="22">
        <f>YEAR(Financial[[#This Row],[Date]])</f>
        <v>2020</v>
      </c>
    </row>
    <row r="70" spans="1:21" x14ac:dyDescent="0.3">
      <c r="A70" t="s">
        <v>9</v>
      </c>
      <c r="B70" t="s">
        <v>13</v>
      </c>
      <c r="C70" s="3" t="s">
        <v>24</v>
      </c>
      <c r="D70" s="3" t="s">
        <v>29</v>
      </c>
      <c r="E70">
        <v>3850.5</v>
      </c>
      <c r="F70" s="10">
        <v>12</v>
      </c>
      <c r="G70" s="10">
        <v>20</v>
      </c>
      <c r="H70" s="14">
        <v>2380</v>
      </c>
      <c r="I70" s="19">
        <v>43922</v>
      </c>
      <c r="J70" s="10">
        <f>Financial[[#This Row],[Units Sold]]*Financial[[#This Row],[Sale Price]]</f>
        <v>77010</v>
      </c>
      <c r="K70" s="11" cm="1">
        <f t="array" ref="K70">_xlfn.IFS(Financial[[#This Row],[Discount Band]]="High",0.15,Financial[[#This Row],[Discount Band]]="Medium",0.1,Financial[[#This Row],[Discount Band]]="Low",0.05,Financial[[#This Row],[Discount Band]]="None",0)</f>
        <v>0.05</v>
      </c>
      <c r="L70" s="10">
        <f>Financial[[#This Row],[Gross Sales]]*Financial[[#This Row],[Discount, %]]</f>
        <v>3850.5</v>
      </c>
      <c r="M70" s="10">
        <f>Financial[[#This Row],[Gross Sales]]-Financial[[#This Row],[Discounts, usd]]</f>
        <v>73159.5</v>
      </c>
      <c r="N70" s="10">
        <f>Financial[[#This Row],[Units Sold]]*Financial[[#This Row],[Manufacturing Price]]</f>
        <v>46206</v>
      </c>
      <c r="O70" s="10">
        <f>Financial[[#This Row],[ Sales with discount]]-(Financial[[#This Row],[Units Sold]]*Financial[[#This Row],[Manufacturing Price]])</f>
        <v>26953.5</v>
      </c>
      <c r="P70" s="12">
        <f>(Financial[[#This Row],[ Sales with discount]]-Financial[[#This Row],[COGS]])/Financial[[#This Row],[ Sales with discount]]</f>
        <v>0.36842105263157893</v>
      </c>
      <c r="Q70" s="12">
        <f>(Financial[[#This Row],[ Sales with discount]]-Financial[[#This Row],[COGS]])/Financial[[#This Row],[COGS]]</f>
        <v>0.58333333333333337</v>
      </c>
      <c r="R70" s="17">
        <f>Financial[[#This Row],[Units Sold]]/Financial[[#This Row],[quantity of transactions]]</f>
        <v>1.6178571428571429</v>
      </c>
      <c r="S70" s="17">
        <f>Financial[[#This Row],[ Sales with discount]]/Financial[[#This Row],[quantity of transactions]]</f>
        <v>30.739285714285714</v>
      </c>
      <c r="T70" s="5" t="str">
        <f>TEXT(Financial[[#This Row],[Date]],"MMMM")</f>
        <v>квітень</v>
      </c>
      <c r="U70" s="22">
        <f>YEAR(Financial[[#This Row],[Date]])</f>
        <v>2020</v>
      </c>
    </row>
    <row r="71" spans="1:21" x14ac:dyDescent="0.3">
      <c r="A71" t="s">
        <v>9</v>
      </c>
      <c r="B71" t="s">
        <v>13</v>
      </c>
      <c r="C71" s="3" t="s">
        <v>25</v>
      </c>
      <c r="D71" s="3" t="s">
        <v>31</v>
      </c>
      <c r="E71">
        <v>865.5</v>
      </c>
      <c r="F71" s="10">
        <v>12</v>
      </c>
      <c r="G71" s="10">
        <v>20</v>
      </c>
      <c r="H71" s="14">
        <v>577</v>
      </c>
      <c r="I71" s="19">
        <v>44013</v>
      </c>
      <c r="J71" s="10">
        <f>Financial[[#This Row],[Units Sold]]*Financial[[#This Row],[Sale Price]]</f>
        <v>17310</v>
      </c>
      <c r="K71" s="11" cm="1">
        <f t="array" ref="K71">_xlfn.IFS(Financial[[#This Row],[Discount Band]]="High",0.15,Financial[[#This Row],[Discount Band]]="Medium",0.1,Financial[[#This Row],[Discount Band]]="Low",0.05,Financial[[#This Row],[Discount Band]]="None",0)</f>
        <v>0.15</v>
      </c>
      <c r="L71" s="10">
        <f>Financial[[#This Row],[Gross Sales]]*Financial[[#This Row],[Discount, %]]</f>
        <v>2596.5</v>
      </c>
      <c r="M71" s="10">
        <f>Financial[[#This Row],[Gross Sales]]-Financial[[#This Row],[Discounts, usd]]</f>
        <v>14713.5</v>
      </c>
      <c r="N71" s="10">
        <f>Financial[[#This Row],[Units Sold]]*Financial[[#This Row],[Manufacturing Price]]</f>
        <v>10386</v>
      </c>
      <c r="O71" s="10">
        <f>Financial[[#This Row],[ Sales with discount]]-(Financial[[#This Row],[Units Sold]]*Financial[[#This Row],[Manufacturing Price]])</f>
        <v>4327.5</v>
      </c>
      <c r="P71" s="12">
        <f>(Financial[[#This Row],[ Sales with discount]]-Financial[[#This Row],[COGS]])/Financial[[#This Row],[ Sales with discount]]</f>
        <v>0.29411764705882354</v>
      </c>
      <c r="Q71" s="12">
        <f>(Financial[[#This Row],[ Sales with discount]]-Financial[[#This Row],[COGS]])/Financial[[#This Row],[COGS]]</f>
        <v>0.41666666666666669</v>
      </c>
      <c r="R71" s="17">
        <f>Financial[[#This Row],[Units Sold]]/Financial[[#This Row],[quantity of transactions]]</f>
        <v>1.5</v>
      </c>
      <c r="S71" s="17">
        <f>Financial[[#This Row],[ Sales with discount]]/Financial[[#This Row],[quantity of transactions]]</f>
        <v>25.5</v>
      </c>
      <c r="T71" s="5" t="str">
        <f>TEXT(Financial[[#This Row],[Date]],"MMMM")</f>
        <v>липень</v>
      </c>
      <c r="U71" s="22">
        <f>YEAR(Financial[[#This Row],[Date]])</f>
        <v>2020</v>
      </c>
    </row>
    <row r="72" spans="1:21" x14ac:dyDescent="0.3">
      <c r="A72" t="s">
        <v>9</v>
      </c>
      <c r="B72" t="s">
        <v>13</v>
      </c>
      <c r="C72" s="3" t="s">
        <v>23</v>
      </c>
      <c r="D72" s="3" t="s">
        <v>31</v>
      </c>
      <c r="E72">
        <v>2428</v>
      </c>
      <c r="F72" s="10">
        <v>13</v>
      </c>
      <c r="G72" s="10">
        <v>20</v>
      </c>
      <c r="H72" s="14">
        <v>1165</v>
      </c>
      <c r="I72" s="19">
        <v>43891</v>
      </c>
      <c r="J72" s="10">
        <f>Financial[[#This Row],[Units Sold]]*Financial[[#This Row],[Sale Price]]</f>
        <v>48560</v>
      </c>
      <c r="K72" s="11" cm="1">
        <f t="array" ref="K72">_xlfn.IFS(Financial[[#This Row],[Discount Band]]="High",0.15,Financial[[#This Row],[Discount Band]]="Medium",0.1,Financial[[#This Row],[Discount Band]]="Low",0.05,Financial[[#This Row],[Discount Band]]="None",0)</f>
        <v>0.15</v>
      </c>
      <c r="L72" s="10">
        <f>Financial[[#This Row],[Gross Sales]]*Financial[[#This Row],[Discount, %]]</f>
        <v>7284</v>
      </c>
      <c r="M72" s="10">
        <f>Financial[[#This Row],[Gross Sales]]-Financial[[#This Row],[Discounts, usd]]</f>
        <v>41276</v>
      </c>
      <c r="N72" s="10">
        <f>Financial[[#This Row],[Units Sold]]*Financial[[#This Row],[Manufacturing Price]]</f>
        <v>31564</v>
      </c>
      <c r="O72" s="10">
        <f>Financial[[#This Row],[ Sales with discount]]-(Financial[[#This Row],[Units Sold]]*Financial[[#This Row],[Manufacturing Price]])</f>
        <v>9712</v>
      </c>
      <c r="P72" s="12">
        <f>(Financial[[#This Row],[ Sales with discount]]-Financial[[#This Row],[COGS]])/Financial[[#This Row],[ Sales with discount]]</f>
        <v>0.23529411764705882</v>
      </c>
      <c r="Q72" s="12">
        <f>(Financial[[#This Row],[ Sales with discount]]-Financial[[#This Row],[COGS]])/Financial[[#This Row],[COGS]]</f>
        <v>0.30769230769230771</v>
      </c>
      <c r="R72" s="17">
        <f>Financial[[#This Row],[Units Sold]]/Financial[[#This Row],[quantity of transactions]]</f>
        <v>2.0841201716738196</v>
      </c>
      <c r="S72" s="17">
        <f>Financial[[#This Row],[ Sales with discount]]/Financial[[#This Row],[quantity of transactions]]</f>
        <v>35.430042918454937</v>
      </c>
      <c r="T72" s="5" t="str">
        <f>TEXT(Financial[[#This Row],[Date]],"MMMM")</f>
        <v>березень</v>
      </c>
      <c r="U72" s="22">
        <f>YEAR(Financial[[#This Row],[Date]])</f>
        <v>2020</v>
      </c>
    </row>
    <row r="73" spans="1:21" x14ac:dyDescent="0.3">
      <c r="A73" t="s">
        <v>9</v>
      </c>
      <c r="B73" t="s">
        <v>13</v>
      </c>
      <c r="C73" s="3" t="s">
        <v>23</v>
      </c>
      <c r="D73" s="3" t="s">
        <v>30</v>
      </c>
      <c r="E73">
        <v>1389</v>
      </c>
      <c r="F73" s="10">
        <v>11</v>
      </c>
      <c r="G73" s="10">
        <v>20</v>
      </c>
      <c r="H73" s="14">
        <v>263</v>
      </c>
      <c r="I73" s="19">
        <v>44105</v>
      </c>
      <c r="J73" s="10">
        <f>Financial[[#This Row],[Units Sold]]*Financial[[#This Row],[Sale Price]]</f>
        <v>27780</v>
      </c>
      <c r="K73" s="11" cm="1">
        <f t="array" ref="K73">_xlfn.IFS(Financial[[#This Row],[Discount Band]]="High",0.15,Financial[[#This Row],[Discount Band]]="Medium",0.1,Financial[[#This Row],[Discount Band]]="Low",0.05,Financial[[#This Row],[Discount Band]]="None",0)</f>
        <v>0.1</v>
      </c>
      <c r="L73" s="10">
        <f>Financial[[#This Row],[Gross Sales]]*Financial[[#This Row],[Discount, %]]</f>
        <v>2778</v>
      </c>
      <c r="M73" s="10">
        <f>Financial[[#This Row],[Gross Sales]]-Financial[[#This Row],[Discounts, usd]]</f>
        <v>25002</v>
      </c>
      <c r="N73" s="10">
        <f>Financial[[#This Row],[Units Sold]]*Financial[[#This Row],[Manufacturing Price]]</f>
        <v>15279</v>
      </c>
      <c r="O73" s="10">
        <f>Financial[[#This Row],[ Sales with discount]]-(Financial[[#This Row],[Units Sold]]*Financial[[#This Row],[Manufacturing Price]])</f>
        <v>9723</v>
      </c>
      <c r="P73" s="12">
        <f>(Financial[[#This Row],[ Sales with discount]]-Financial[[#This Row],[COGS]])/Financial[[#This Row],[ Sales with discount]]</f>
        <v>0.3888888888888889</v>
      </c>
      <c r="Q73" s="12">
        <f>(Financial[[#This Row],[ Sales with discount]]-Financial[[#This Row],[COGS]])/Financial[[#This Row],[COGS]]</f>
        <v>0.63636363636363635</v>
      </c>
      <c r="R73" s="17">
        <f>Financial[[#This Row],[Units Sold]]/Financial[[#This Row],[quantity of transactions]]</f>
        <v>5.2813688212927756</v>
      </c>
      <c r="S73" s="17">
        <f>Financial[[#This Row],[ Sales with discount]]/Financial[[#This Row],[quantity of transactions]]</f>
        <v>95.064638783269956</v>
      </c>
      <c r="T73" s="5" t="str">
        <f>TEXT(Financial[[#This Row],[Date]],"MMMM")</f>
        <v>жовтень</v>
      </c>
      <c r="U73" s="22">
        <f>YEAR(Financial[[#This Row],[Date]])</f>
        <v>2020</v>
      </c>
    </row>
    <row r="74" spans="1:21" x14ac:dyDescent="0.3">
      <c r="A74" t="s">
        <v>9</v>
      </c>
      <c r="B74" t="s">
        <v>13</v>
      </c>
      <c r="C74" s="3" t="s">
        <v>25</v>
      </c>
      <c r="D74" s="3" t="s">
        <v>30</v>
      </c>
      <c r="E74">
        <v>1389</v>
      </c>
      <c r="F74" s="10">
        <v>10</v>
      </c>
      <c r="G74" s="10">
        <v>20</v>
      </c>
      <c r="H74" s="14">
        <v>630</v>
      </c>
      <c r="I74" s="19">
        <v>44105</v>
      </c>
      <c r="J74" s="10">
        <f>Financial[[#This Row],[Units Sold]]*Financial[[#This Row],[Sale Price]]</f>
        <v>27780</v>
      </c>
      <c r="K74" s="11" cm="1">
        <f t="array" ref="K74">_xlfn.IFS(Financial[[#This Row],[Discount Band]]="High",0.15,Financial[[#This Row],[Discount Band]]="Medium",0.1,Financial[[#This Row],[Discount Band]]="Low",0.05,Financial[[#This Row],[Discount Band]]="None",0)</f>
        <v>0.1</v>
      </c>
      <c r="L74" s="10">
        <f>Financial[[#This Row],[Gross Sales]]*Financial[[#This Row],[Discount, %]]</f>
        <v>2778</v>
      </c>
      <c r="M74" s="10">
        <f>Financial[[#This Row],[Gross Sales]]-Financial[[#This Row],[Discounts, usd]]</f>
        <v>25002</v>
      </c>
      <c r="N74" s="10">
        <f>Financial[[#This Row],[Units Sold]]*Financial[[#This Row],[Manufacturing Price]]</f>
        <v>13890</v>
      </c>
      <c r="O74" s="10">
        <f>Financial[[#This Row],[ Sales with discount]]-(Financial[[#This Row],[Units Sold]]*Financial[[#This Row],[Manufacturing Price]])</f>
        <v>11112</v>
      </c>
      <c r="P74" s="12">
        <f>(Financial[[#This Row],[ Sales with discount]]-Financial[[#This Row],[COGS]])/Financial[[#This Row],[ Sales with discount]]</f>
        <v>0.44444444444444442</v>
      </c>
      <c r="Q74" s="12">
        <f>(Financial[[#This Row],[ Sales with discount]]-Financial[[#This Row],[COGS]])/Financial[[#This Row],[COGS]]</f>
        <v>0.8</v>
      </c>
      <c r="R74" s="17">
        <f>Financial[[#This Row],[Units Sold]]/Financial[[#This Row],[quantity of transactions]]</f>
        <v>2.2047619047619049</v>
      </c>
      <c r="S74" s="17">
        <f>Financial[[#This Row],[ Sales with discount]]/Financial[[#This Row],[quantity of transactions]]</f>
        <v>39.685714285714283</v>
      </c>
      <c r="T74" s="5" t="str">
        <f>TEXT(Financial[[#This Row],[Date]],"MMMM")</f>
        <v>жовтень</v>
      </c>
      <c r="U74" s="22">
        <f>YEAR(Financial[[#This Row],[Date]])</f>
        <v>2020</v>
      </c>
    </row>
    <row r="75" spans="1:21" x14ac:dyDescent="0.3">
      <c r="A75" t="s">
        <v>9</v>
      </c>
      <c r="B75" t="s">
        <v>13</v>
      </c>
      <c r="C75" s="3" t="s">
        <v>22</v>
      </c>
      <c r="D75" s="3" t="s">
        <v>31</v>
      </c>
      <c r="E75">
        <v>1249</v>
      </c>
      <c r="F75" s="10">
        <v>17</v>
      </c>
      <c r="G75" s="10">
        <v>20</v>
      </c>
      <c r="H75" s="14">
        <v>1096</v>
      </c>
      <c r="I75" s="19">
        <v>44105</v>
      </c>
      <c r="J75" s="10">
        <f>Financial[[#This Row],[Units Sold]]*Financial[[#This Row],[Sale Price]]</f>
        <v>24980</v>
      </c>
      <c r="K75" s="11" cm="1">
        <f t="array" ref="K75">_xlfn.IFS(Financial[[#This Row],[Discount Band]]="High",0.15,Financial[[#This Row],[Discount Band]]="Medium",0.1,Financial[[#This Row],[Discount Band]]="Low",0.05,Financial[[#This Row],[Discount Band]]="None",0)</f>
        <v>0.15</v>
      </c>
      <c r="L75" s="10">
        <f>Financial[[#This Row],[Gross Sales]]*Financial[[#This Row],[Discount, %]]</f>
        <v>3747</v>
      </c>
      <c r="M75" s="10">
        <f>Financial[[#This Row],[Gross Sales]]-Financial[[#This Row],[Discounts, usd]]</f>
        <v>21233</v>
      </c>
      <c r="N75" s="10">
        <f>Financial[[#This Row],[Units Sold]]*Financial[[#This Row],[Manufacturing Price]]</f>
        <v>21233</v>
      </c>
      <c r="O75" s="10">
        <f>Financial[[#This Row],[ Sales with discount]]-(Financial[[#This Row],[Units Sold]]*Financial[[#This Row],[Manufacturing Price]])</f>
        <v>0</v>
      </c>
      <c r="P75" s="12">
        <f>(Financial[[#This Row],[ Sales with discount]]-Financial[[#This Row],[COGS]])/Financial[[#This Row],[ Sales with discount]]</f>
        <v>0</v>
      </c>
      <c r="Q75" s="12">
        <f>(Financial[[#This Row],[ Sales with discount]]-Financial[[#This Row],[COGS]])/Financial[[#This Row],[COGS]]</f>
        <v>0</v>
      </c>
      <c r="R75" s="17">
        <f>Financial[[#This Row],[Units Sold]]/Financial[[#This Row],[quantity of transactions]]</f>
        <v>1.1395985401459854</v>
      </c>
      <c r="S75" s="17">
        <f>Financial[[#This Row],[ Sales with discount]]/Financial[[#This Row],[quantity of transactions]]</f>
        <v>19.373175182481752</v>
      </c>
      <c r="T75" s="5" t="str">
        <f>TEXT(Financial[[#This Row],[Date]],"MMMM")</f>
        <v>жовтень</v>
      </c>
      <c r="U75" s="22">
        <f>YEAR(Financial[[#This Row],[Date]])</f>
        <v>2020</v>
      </c>
    </row>
    <row r="76" spans="1:21" x14ac:dyDescent="0.3">
      <c r="A76" t="s">
        <v>9</v>
      </c>
      <c r="B76" t="s">
        <v>13</v>
      </c>
      <c r="C76" s="3" t="s">
        <v>21</v>
      </c>
      <c r="D76" s="3" t="s">
        <v>29</v>
      </c>
      <c r="E76">
        <v>831</v>
      </c>
      <c r="F76" s="10">
        <v>15</v>
      </c>
      <c r="G76" s="10">
        <v>20</v>
      </c>
      <c r="H76" s="14">
        <v>90</v>
      </c>
      <c r="I76" s="19">
        <v>43952</v>
      </c>
      <c r="J76" s="10">
        <f>Financial[[#This Row],[Units Sold]]*Financial[[#This Row],[Sale Price]]</f>
        <v>16620</v>
      </c>
      <c r="K76" s="11" cm="1">
        <f t="array" ref="K76">_xlfn.IFS(Financial[[#This Row],[Discount Band]]="High",0.15,Financial[[#This Row],[Discount Band]]="Medium",0.1,Financial[[#This Row],[Discount Band]]="Low",0.05,Financial[[#This Row],[Discount Band]]="None",0)</f>
        <v>0.05</v>
      </c>
      <c r="L76" s="10">
        <f>Financial[[#This Row],[Gross Sales]]*Financial[[#This Row],[Discount, %]]</f>
        <v>831</v>
      </c>
      <c r="M76" s="10">
        <f>Financial[[#This Row],[Gross Sales]]-Financial[[#This Row],[Discounts, usd]]</f>
        <v>15789</v>
      </c>
      <c r="N76" s="10">
        <f>Financial[[#This Row],[Units Sold]]*Financial[[#This Row],[Manufacturing Price]]</f>
        <v>12465</v>
      </c>
      <c r="O76" s="10">
        <f>Financial[[#This Row],[ Sales with discount]]-(Financial[[#This Row],[Units Sold]]*Financial[[#This Row],[Manufacturing Price]])</f>
        <v>3324</v>
      </c>
      <c r="P76" s="12">
        <f>(Financial[[#This Row],[ Sales with discount]]-Financial[[#This Row],[COGS]])/Financial[[#This Row],[ Sales with discount]]</f>
        <v>0.21052631578947367</v>
      </c>
      <c r="Q76" s="12">
        <f>(Financial[[#This Row],[ Sales with discount]]-Financial[[#This Row],[COGS]])/Financial[[#This Row],[COGS]]</f>
        <v>0.26666666666666666</v>
      </c>
      <c r="R76" s="17">
        <f>Financial[[#This Row],[Units Sold]]/Financial[[#This Row],[quantity of transactions]]</f>
        <v>9.2333333333333325</v>
      </c>
      <c r="S76" s="17">
        <f>Financial[[#This Row],[ Sales with discount]]/Financial[[#This Row],[quantity of transactions]]</f>
        <v>175.43333333333334</v>
      </c>
      <c r="T76" s="5" t="str">
        <f>TEXT(Financial[[#This Row],[Date]],"MMMM")</f>
        <v>травень</v>
      </c>
      <c r="U76" s="22">
        <f>YEAR(Financial[[#This Row],[Date]])</f>
        <v>2020</v>
      </c>
    </row>
    <row r="77" spans="1:21" x14ac:dyDescent="0.3">
      <c r="A77" t="s">
        <v>9</v>
      </c>
      <c r="B77" t="s">
        <v>13</v>
      </c>
      <c r="C77" s="3" t="s">
        <v>23</v>
      </c>
      <c r="D77" s="3" t="s">
        <v>29</v>
      </c>
      <c r="E77">
        <v>4251</v>
      </c>
      <c r="F77" s="10">
        <v>5</v>
      </c>
      <c r="G77" s="10">
        <v>7</v>
      </c>
      <c r="H77" s="14">
        <v>2131</v>
      </c>
      <c r="I77" s="19">
        <v>43831</v>
      </c>
      <c r="J77" s="10">
        <f>Financial[[#This Row],[Units Sold]]*Financial[[#This Row],[Sale Price]]</f>
        <v>29757</v>
      </c>
      <c r="K77" s="11" cm="1">
        <f t="array" ref="K77">_xlfn.IFS(Financial[[#This Row],[Discount Band]]="High",0.15,Financial[[#This Row],[Discount Band]]="Medium",0.1,Financial[[#This Row],[Discount Band]]="Low",0.05,Financial[[#This Row],[Discount Band]]="None",0)</f>
        <v>0.05</v>
      </c>
      <c r="L77" s="10">
        <f>Financial[[#This Row],[Gross Sales]]*Financial[[#This Row],[Discount, %]]</f>
        <v>1487.8500000000001</v>
      </c>
      <c r="M77" s="10">
        <f>Financial[[#This Row],[Gross Sales]]-Financial[[#This Row],[Discounts, usd]]</f>
        <v>28269.15</v>
      </c>
      <c r="N77" s="10">
        <f>Financial[[#This Row],[Units Sold]]*Financial[[#This Row],[Manufacturing Price]]</f>
        <v>21255</v>
      </c>
      <c r="O77" s="10">
        <f>Financial[[#This Row],[ Sales with discount]]-(Financial[[#This Row],[Units Sold]]*Financial[[#This Row],[Manufacturing Price]])</f>
        <v>7014.1500000000015</v>
      </c>
      <c r="P77" s="12">
        <f>(Financial[[#This Row],[ Sales with discount]]-Financial[[#This Row],[COGS]])/Financial[[#This Row],[ Sales with discount]]</f>
        <v>0.24812030075187974</v>
      </c>
      <c r="Q77" s="12">
        <f>(Financial[[#This Row],[ Sales with discount]]-Financial[[#This Row],[COGS]])/Financial[[#This Row],[COGS]]</f>
        <v>0.33000000000000007</v>
      </c>
      <c r="R77" s="17">
        <f>Financial[[#This Row],[Units Sold]]/Financial[[#This Row],[quantity of transactions]]</f>
        <v>1.9948381041764429</v>
      </c>
      <c r="S77" s="17">
        <f>Financial[[#This Row],[ Sales with discount]]/Financial[[#This Row],[quantity of transactions]]</f>
        <v>13.265673392773346</v>
      </c>
      <c r="T77" s="5" t="str">
        <f>TEXT(Financial[[#This Row],[Date]],"MMMM")</f>
        <v>січень</v>
      </c>
      <c r="U77" s="22">
        <f>YEAR(Financial[[#This Row],[Date]])</f>
        <v>2020</v>
      </c>
    </row>
    <row r="78" spans="1:21" x14ac:dyDescent="0.3">
      <c r="A78" t="s">
        <v>9</v>
      </c>
      <c r="B78" t="s">
        <v>13</v>
      </c>
      <c r="C78" s="3" t="s">
        <v>23</v>
      </c>
      <c r="D78" s="3" t="s">
        <v>31</v>
      </c>
      <c r="E78">
        <v>2394</v>
      </c>
      <c r="F78" s="10">
        <v>14</v>
      </c>
      <c r="G78" s="10">
        <v>20</v>
      </c>
      <c r="H78" s="14">
        <v>913</v>
      </c>
      <c r="I78" s="19">
        <v>44044</v>
      </c>
      <c r="J78" s="10">
        <f>Financial[[#This Row],[Units Sold]]*Financial[[#This Row],[Sale Price]]</f>
        <v>47880</v>
      </c>
      <c r="K78" s="11" cm="1">
        <f t="array" ref="K78">_xlfn.IFS(Financial[[#This Row],[Discount Band]]="High",0.15,Financial[[#This Row],[Discount Band]]="Medium",0.1,Financial[[#This Row],[Discount Band]]="Low",0.05,Financial[[#This Row],[Discount Band]]="None",0)</f>
        <v>0.15</v>
      </c>
      <c r="L78" s="10">
        <f>Financial[[#This Row],[Gross Sales]]*Financial[[#This Row],[Discount, %]]</f>
        <v>7182</v>
      </c>
      <c r="M78" s="10">
        <f>Financial[[#This Row],[Gross Sales]]-Financial[[#This Row],[Discounts, usd]]</f>
        <v>40698</v>
      </c>
      <c r="N78" s="10">
        <f>Financial[[#This Row],[Units Sold]]*Financial[[#This Row],[Manufacturing Price]]</f>
        <v>33516</v>
      </c>
      <c r="O78" s="10">
        <f>Financial[[#This Row],[ Sales with discount]]-(Financial[[#This Row],[Units Sold]]*Financial[[#This Row],[Manufacturing Price]])</f>
        <v>7182</v>
      </c>
      <c r="P78" s="12">
        <f>(Financial[[#This Row],[ Sales with discount]]-Financial[[#This Row],[COGS]])/Financial[[#This Row],[ Sales with discount]]</f>
        <v>0.17647058823529413</v>
      </c>
      <c r="Q78" s="12">
        <f>(Financial[[#This Row],[ Sales with discount]]-Financial[[#This Row],[COGS]])/Financial[[#This Row],[COGS]]</f>
        <v>0.21428571428571427</v>
      </c>
      <c r="R78" s="17">
        <f>Financial[[#This Row],[Units Sold]]/Financial[[#This Row],[quantity of transactions]]</f>
        <v>2.6221248630887186</v>
      </c>
      <c r="S78" s="17">
        <f>Financial[[#This Row],[ Sales with discount]]/Financial[[#This Row],[quantity of transactions]]</f>
        <v>44.576122672508212</v>
      </c>
      <c r="T78" s="5" t="str">
        <f>TEXT(Financial[[#This Row],[Date]],"MMMM")</f>
        <v>серпень</v>
      </c>
      <c r="U78" s="22">
        <f>YEAR(Financial[[#This Row],[Date]])</f>
        <v>2020</v>
      </c>
    </row>
    <row r="79" spans="1:21" x14ac:dyDescent="0.3">
      <c r="A79" t="s">
        <v>9</v>
      </c>
      <c r="B79" t="s">
        <v>13</v>
      </c>
      <c r="C79" s="3" t="s">
        <v>23</v>
      </c>
      <c r="D79" s="3" t="s">
        <v>28</v>
      </c>
      <c r="E79">
        <v>1817</v>
      </c>
      <c r="F79" s="10">
        <v>11</v>
      </c>
      <c r="G79" s="10">
        <v>20</v>
      </c>
      <c r="H79" s="14">
        <v>1177</v>
      </c>
      <c r="I79" s="19">
        <v>44166</v>
      </c>
      <c r="J79" s="10">
        <f>Financial[[#This Row],[Units Sold]]*Financial[[#This Row],[Sale Price]]</f>
        <v>36340</v>
      </c>
      <c r="K79" s="11" cm="1">
        <f t="array" ref="K79">_xlfn.IFS(Financial[[#This Row],[Discount Band]]="High",0.15,Financial[[#This Row],[Discount Band]]="Medium",0.1,Financial[[#This Row],[Discount Band]]="Low",0.05,Financial[[#This Row],[Discount Band]]="None",0)</f>
        <v>0</v>
      </c>
      <c r="L79" s="10">
        <f>Financial[[#This Row],[Gross Sales]]*Financial[[#This Row],[Discount, %]]</f>
        <v>0</v>
      </c>
      <c r="M79" s="10">
        <f>Financial[[#This Row],[Gross Sales]]-Financial[[#This Row],[Discounts, usd]]</f>
        <v>36340</v>
      </c>
      <c r="N79" s="10">
        <f>Financial[[#This Row],[Units Sold]]*Financial[[#This Row],[Manufacturing Price]]</f>
        <v>19987</v>
      </c>
      <c r="O79" s="10">
        <f>Financial[[#This Row],[ Sales with discount]]-(Financial[[#This Row],[Units Sold]]*Financial[[#This Row],[Manufacturing Price]])</f>
        <v>16353</v>
      </c>
      <c r="P79" s="12">
        <f>(Financial[[#This Row],[ Sales with discount]]-Financial[[#This Row],[COGS]])/Financial[[#This Row],[ Sales with discount]]</f>
        <v>0.45</v>
      </c>
      <c r="Q79" s="12">
        <f>(Financial[[#This Row],[ Sales with discount]]-Financial[[#This Row],[COGS]])/Financial[[#This Row],[COGS]]</f>
        <v>0.81818181818181823</v>
      </c>
      <c r="R79" s="17">
        <f>Financial[[#This Row],[Units Sold]]/Financial[[#This Row],[quantity of transactions]]</f>
        <v>1.5437553101104502</v>
      </c>
      <c r="S79" s="17">
        <f>Financial[[#This Row],[ Sales with discount]]/Financial[[#This Row],[quantity of transactions]]</f>
        <v>30.875106202209007</v>
      </c>
      <c r="T79" s="5" t="str">
        <f>TEXT(Financial[[#This Row],[Date]],"MMMM")</f>
        <v>грудень</v>
      </c>
      <c r="U79" s="22">
        <f>YEAR(Financial[[#This Row],[Date]])</f>
        <v>2020</v>
      </c>
    </row>
    <row r="80" spans="1:21" x14ac:dyDescent="0.3">
      <c r="A80" t="s">
        <v>9</v>
      </c>
      <c r="B80" t="s">
        <v>13</v>
      </c>
      <c r="C80" s="3" t="s">
        <v>22</v>
      </c>
      <c r="D80" s="3" t="s">
        <v>29</v>
      </c>
      <c r="E80">
        <v>2851</v>
      </c>
      <c r="F80" s="10">
        <v>5</v>
      </c>
      <c r="G80" s="10">
        <v>7</v>
      </c>
      <c r="H80" s="14">
        <v>809</v>
      </c>
      <c r="I80" s="19">
        <v>44105</v>
      </c>
      <c r="J80" s="10">
        <f>Financial[[#This Row],[Units Sold]]*Financial[[#This Row],[Sale Price]]</f>
        <v>19957</v>
      </c>
      <c r="K80" s="11" cm="1">
        <f t="array" ref="K80">_xlfn.IFS(Financial[[#This Row],[Discount Band]]="High",0.15,Financial[[#This Row],[Discount Band]]="Medium",0.1,Financial[[#This Row],[Discount Band]]="Low",0.05,Financial[[#This Row],[Discount Band]]="None",0)</f>
        <v>0.05</v>
      </c>
      <c r="L80" s="10">
        <f>Financial[[#This Row],[Gross Sales]]*Financial[[#This Row],[Discount, %]]</f>
        <v>997.85</v>
      </c>
      <c r="M80" s="10">
        <f>Financial[[#This Row],[Gross Sales]]-Financial[[#This Row],[Discounts, usd]]</f>
        <v>18959.150000000001</v>
      </c>
      <c r="N80" s="10">
        <f>Financial[[#This Row],[Units Sold]]*Financial[[#This Row],[Manufacturing Price]]</f>
        <v>14255</v>
      </c>
      <c r="O80" s="10">
        <f>Financial[[#This Row],[ Sales with discount]]-(Financial[[#This Row],[Units Sold]]*Financial[[#This Row],[Manufacturing Price]])</f>
        <v>4704.1500000000015</v>
      </c>
      <c r="P80" s="12">
        <f>(Financial[[#This Row],[ Sales with discount]]-Financial[[#This Row],[COGS]])/Financial[[#This Row],[ Sales with discount]]</f>
        <v>0.24812030075187977</v>
      </c>
      <c r="Q80" s="12">
        <f>(Financial[[#This Row],[ Sales with discount]]-Financial[[#This Row],[COGS]])/Financial[[#This Row],[COGS]]</f>
        <v>0.33000000000000013</v>
      </c>
      <c r="R80" s="17">
        <f>Financial[[#This Row],[Units Sold]]/Financial[[#This Row],[quantity of transactions]]</f>
        <v>3.5241038318912237</v>
      </c>
      <c r="S80" s="17">
        <f>Financial[[#This Row],[ Sales with discount]]/Financial[[#This Row],[quantity of transactions]]</f>
        <v>23.435290482076638</v>
      </c>
      <c r="T80" s="5" t="str">
        <f>TEXT(Financial[[#This Row],[Date]],"MMMM")</f>
        <v>жовтень</v>
      </c>
      <c r="U80" s="22">
        <f>YEAR(Financial[[#This Row],[Date]])</f>
        <v>2020</v>
      </c>
    </row>
    <row r="81" spans="1:21" x14ac:dyDescent="0.3">
      <c r="A81" t="s">
        <v>9</v>
      </c>
      <c r="B81" t="s">
        <v>13</v>
      </c>
      <c r="C81" s="3" t="s">
        <v>22</v>
      </c>
      <c r="D81" s="3" t="s">
        <v>31</v>
      </c>
      <c r="E81">
        <v>200</v>
      </c>
      <c r="F81" s="10">
        <v>206</v>
      </c>
      <c r="G81" s="10">
        <v>350</v>
      </c>
      <c r="H81" s="14">
        <v>73</v>
      </c>
      <c r="I81" s="19">
        <v>43952</v>
      </c>
      <c r="J81" s="10">
        <f>Financial[[#This Row],[Units Sold]]*Financial[[#This Row],[Sale Price]]</f>
        <v>70000</v>
      </c>
      <c r="K81" s="11" cm="1">
        <f t="array" ref="K81">_xlfn.IFS(Financial[[#This Row],[Discount Band]]="High",0.15,Financial[[#This Row],[Discount Band]]="Medium",0.1,Financial[[#This Row],[Discount Band]]="Low",0.05,Financial[[#This Row],[Discount Band]]="None",0)</f>
        <v>0.15</v>
      </c>
      <c r="L81" s="10">
        <f>Financial[[#This Row],[Gross Sales]]*Financial[[#This Row],[Discount, %]]</f>
        <v>10500</v>
      </c>
      <c r="M81" s="10">
        <f>Financial[[#This Row],[Gross Sales]]-Financial[[#This Row],[Discounts, usd]]</f>
        <v>59500</v>
      </c>
      <c r="N81" s="10">
        <f>Financial[[#This Row],[Units Sold]]*Financial[[#This Row],[Manufacturing Price]]</f>
        <v>41200</v>
      </c>
      <c r="O81" s="10">
        <f>Financial[[#This Row],[ Sales with discount]]-(Financial[[#This Row],[Units Sold]]*Financial[[#This Row],[Manufacturing Price]])</f>
        <v>18300</v>
      </c>
      <c r="P81" s="12">
        <f>(Financial[[#This Row],[ Sales with discount]]-Financial[[#This Row],[COGS]])/Financial[[#This Row],[ Sales with discount]]</f>
        <v>0.30756302521008405</v>
      </c>
      <c r="Q81" s="12">
        <f>(Financial[[#This Row],[ Sales with discount]]-Financial[[#This Row],[COGS]])/Financial[[#This Row],[COGS]]</f>
        <v>0.44417475728155342</v>
      </c>
      <c r="R81" s="17">
        <f>Financial[[#This Row],[Units Sold]]/Financial[[#This Row],[quantity of transactions]]</f>
        <v>2.7397260273972601</v>
      </c>
      <c r="S81" s="17">
        <f>Financial[[#This Row],[ Sales with discount]]/Financial[[#This Row],[quantity of transactions]]</f>
        <v>815.06849315068496</v>
      </c>
      <c r="T81" s="5" t="str">
        <f>TEXT(Financial[[#This Row],[Date]],"MMMM")</f>
        <v>травень</v>
      </c>
      <c r="U81" s="22">
        <f>YEAR(Financial[[#This Row],[Date]])</f>
        <v>2020</v>
      </c>
    </row>
    <row r="82" spans="1:21" x14ac:dyDescent="0.3">
      <c r="A82" t="s">
        <v>9</v>
      </c>
      <c r="B82" t="s">
        <v>13</v>
      </c>
      <c r="C82" s="3" t="s">
        <v>23</v>
      </c>
      <c r="D82" s="3" t="s">
        <v>31</v>
      </c>
      <c r="E82">
        <v>2104.5</v>
      </c>
      <c r="F82" s="10">
        <v>240</v>
      </c>
      <c r="G82" s="10">
        <v>350</v>
      </c>
      <c r="H82" s="14">
        <v>273</v>
      </c>
      <c r="I82" s="19">
        <v>44013</v>
      </c>
      <c r="J82" s="10">
        <f>Financial[[#This Row],[Units Sold]]*Financial[[#This Row],[Sale Price]]</f>
        <v>736575</v>
      </c>
      <c r="K82" s="11" cm="1">
        <f t="array" ref="K82">_xlfn.IFS(Financial[[#This Row],[Discount Band]]="High",0.15,Financial[[#This Row],[Discount Band]]="Medium",0.1,Financial[[#This Row],[Discount Band]]="Low",0.05,Financial[[#This Row],[Discount Band]]="None",0)</f>
        <v>0.15</v>
      </c>
      <c r="L82" s="10">
        <f>Financial[[#This Row],[Gross Sales]]*Financial[[#This Row],[Discount, %]]</f>
        <v>110486.25</v>
      </c>
      <c r="M82" s="10">
        <f>Financial[[#This Row],[Gross Sales]]-Financial[[#This Row],[Discounts, usd]]</f>
        <v>626088.75</v>
      </c>
      <c r="N82" s="10">
        <f>Financial[[#This Row],[Units Sold]]*Financial[[#This Row],[Manufacturing Price]]</f>
        <v>505080</v>
      </c>
      <c r="O82" s="10">
        <f>Financial[[#This Row],[ Sales with discount]]-(Financial[[#This Row],[Units Sold]]*Financial[[#This Row],[Manufacturing Price]])</f>
        <v>121008.75</v>
      </c>
      <c r="P82" s="12">
        <f>(Financial[[#This Row],[ Sales with discount]]-Financial[[#This Row],[COGS]])/Financial[[#This Row],[ Sales with discount]]</f>
        <v>0.19327731092436976</v>
      </c>
      <c r="Q82" s="12">
        <f>(Financial[[#This Row],[ Sales with discount]]-Financial[[#This Row],[COGS]])/Financial[[#This Row],[COGS]]</f>
        <v>0.23958333333333334</v>
      </c>
      <c r="R82" s="17">
        <f>Financial[[#This Row],[Units Sold]]/Financial[[#This Row],[quantity of transactions]]</f>
        <v>7.7087912087912089</v>
      </c>
      <c r="S82" s="17">
        <f>Financial[[#This Row],[ Sales with discount]]/Financial[[#This Row],[quantity of transactions]]</f>
        <v>2293.3653846153848</v>
      </c>
      <c r="T82" s="5" t="str">
        <f>TEXT(Financial[[#This Row],[Date]],"MMMM")</f>
        <v>липень</v>
      </c>
      <c r="U82" s="22">
        <f>YEAR(Financial[[#This Row],[Date]])</f>
        <v>2020</v>
      </c>
    </row>
    <row r="83" spans="1:21" x14ac:dyDescent="0.3">
      <c r="A83" t="s">
        <v>9</v>
      </c>
      <c r="B83" t="s">
        <v>13</v>
      </c>
      <c r="C83" s="3" t="s">
        <v>24</v>
      </c>
      <c r="D83" s="3" t="s">
        <v>29</v>
      </c>
      <c r="E83">
        <v>2646</v>
      </c>
      <c r="F83" s="10">
        <v>10</v>
      </c>
      <c r="G83" s="10">
        <v>20</v>
      </c>
      <c r="H83" s="14">
        <v>1860</v>
      </c>
      <c r="I83" s="19">
        <v>44075</v>
      </c>
      <c r="J83" s="10">
        <f>Financial[[#This Row],[Units Sold]]*Financial[[#This Row],[Sale Price]]</f>
        <v>52920</v>
      </c>
      <c r="K83" s="11" cm="1">
        <f t="array" ref="K83">_xlfn.IFS(Financial[[#This Row],[Discount Band]]="High",0.15,Financial[[#This Row],[Discount Band]]="Medium",0.1,Financial[[#This Row],[Discount Band]]="Low",0.05,Financial[[#This Row],[Discount Band]]="None",0)</f>
        <v>0.05</v>
      </c>
      <c r="L83" s="10">
        <f>Financial[[#This Row],[Gross Sales]]*Financial[[#This Row],[Discount, %]]</f>
        <v>2646</v>
      </c>
      <c r="M83" s="10">
        <f>Financial[[#This Row],[Gross Sales]]-Financial[[#This Row],[Discounts, usd]]</f>
        <v>50274</v>
      </c>
      <c r="N83" s="10">
        <f>Financial[[#This Row],[Units Sold]]*Financial[[#This Row],[Manufacturing Price]]</f>
        <v>26460</v>
      </c>
      <c r="O83" s="10">
        <f>Financial[[#This Row],[ Sales with discount]]-(Financial[[#This Row],[Units Sold]]*Financial[[#This Row],[Manufacturing Price]])</f>
        <v>23814</v>
      </c>
      <c r="P83" s="12">
        <f>(Financial[[#This Row],[ Sales with discount]]-Financial[[#This Row],[COGS]])/Financial[[#This Row],[ Sales with discount]]</f>
        <v>0.47368421052631576</v>
      </c>
      <c r="Q83" s="12">
        <f>(Financial[[#This Row],[ Sales with discount]]-Financial[[#This Row],[COGS]])/Financial[[#This Row],[COGS]]</f>
        <v>0.9</v>
      </c>
      <c r="R83" s="17">
        <f>Financial[[#This Row],[Units Sold]]/Financial[[#This Row],[quantity of transactions]]</f>
        <v>1.4225806451612903</v>
      </c>
      <c r="S83" s="17">
        <f>Financial[[#This Row],[ Sales with discount]]/Financial[[#This Row],[quantity of transactions]]</f>
        <v>27.029032258064515</v>
      </c>
      <c r="T83" s="5" t="str">
        <f>TEXT(Financial[[#This Row],[Date]],"MMMM")</f>
        <v>вересень</v>
      </c>
      <c r="U83" s="22">
        <f>YEAR(Financial[[#This Row],[Date]])</f>
        <v>2020</v>
      </c>
    </row>
    <row r="84" spans="1:21" x14ac:dyDescent="0.3">
      <c r="A84" t="s">
        <v>9</v>
      </c>
      <c r="B84" t="s">
        <v>13</v>
      </c>
      <c r="C84" s="3" t="s">
        <v>23</v>
      </c>
      <c r="D84" s="3" t="s">
        <v>30</v>
      </c>
      <c r="E84">
        <v>1802</v>
      </c>
      <c r="F84" s="10">
        <v>17</v>
      </c>
      <c r="G84" s="10">
        <v>20</v>
      </c>
      <c r="H84" s="14">
        <v>340</v>
      </c>
      <c r="I84" s="19">
        <v>44166</v>
      </c>
      <c r="J84" s="10">
        <f>Financial[[#This Row],[Units Sold]]*Financial[[#This Row],[Sale Price]]</f>
        <v>36040</v>
      </c>
      <c r="K84" s="11" cm="1">
        <f t="array" ref="K84">_xlfn.IFS(Financial[[#This Row],[Discount Band]]="High",0.15,Financial[[#This Row],[Discount Band]]="Medium",0.1,Financial[[#This Row],[Discount Band]]="Low",0.05,Financial[[#This Row],[Discount Band]]="None",0)</f>
        <v>0.1</v>
      </c>
      <c r="L84" s="10">
        <f>Financial[[#This Row],[Gross Sales]]*Financial[[#This Row],[Discount, %]]</f>
        <v>3604</v>
      </c>
      <c r="M84" s="10">
        <f>Financial[[#This Row],[Gross Sales]]-Financial[[#This Row],[Discounts, usd]]</f>
        <v>32436</v>
      </c>
      <c r="N84" s="10">
        <f>Financial[[#This Row],[Units Sold]]*Financial[[#This Row],[Manufacturing Price]]</f>
        <v>30634</v>
      </c>
      <c r="O84" s="10">
        <f>Financial[[#This Row],[ Sales with discount]]-(Financial[[#This Row],[Units Sold]]*Financial[[#This Row],[Manufacturing Price]])</f>
        <v>1802</v>
      </c>
      <c r="P84" s="12">
        <f>(Financial[[#This Row],[ Sales with discount]]-Financial[[#This Row],[COGS]])/Financial[[#This Row],[ Sales with discount]]</f>
        <v>5.5555555555555552E-2</v>
      </c>
      <c r="Q84" s="12">
        <f>(Financial[[#This Row],[ Sales with discount]]-Financial[[#This Row],[COGS]])/Financial[[#This Row],[COGS]]</f>
        <v>5.8823529411764705E-2</v>
      </c>
      <c r="R84" s="17">
        <f>Financial[[#This Row],[Units Sold]]/Financial[[#This Row],[quantity of transactions]]</f>
        <v>5.3</v>
      </c>
      <c r="S84" s="17">
        <f>Financial[[#This Row],[ Sales with discount]]/Financial[[#This Row],[quantity of transactions]]</f>
        <v>95.4</v>
      </c>
      <c r="T84" s="5" t="str">
        <f>TEXT(Financial[[#This Row],[Date]],"MMMM")</f>
        <v>грудень</v>
      </c>
      <c r="U84" s="22">
        <f>YEAR(Financial[[#This Row],[Date]])</f>
        <v>2020</v>
      </c>
    </row>
    <row r="85" spans="1:21" x14ac:dyDescent="0.3">
      <c r="A85" t="s">
        <v>9</v>
      </c>
      <c r="B85" t="s">
        <v>13</v>
      </c>
      <c r="C85" s="3" t="s">
        <v>21</v>
      </c>
      <c r="D85" s="3" t="s">
        <v>28</v>
      </c>
      <c r="E85">
        <v>1618.5</v>
      </c>
      <c r="F85" s="10">
        <v>15</v>
      </c>
      <c r="G85" s="10">
        <v>20</v>
      </c>
      <c r="H85" s="14">
        <v>1130</v>
      </c>
      <c r="I85" s="19">
        <v>43831</v>
      </c>
      <c r="J85" s="10">
        <f>Financial[[#This Row],[Units Sold]]*Financial[[#This Row],[Sale Price]]</f>
        <v>32370</v>
      </c>
      <c r="K85" s="11" cm="1">
        <f t="array" ref="K85">_xlfn.IFS(Financial[[#This Row],[Discount Band]]="High",0.15,Financial[[#This Row],[Discount Band]]="Medium",0.1,Financial[[#This Row],[Discount Band]]="Low",0.05,Financial[[#This Row],[Discount Band]]="None",0)</f>
        <v>0</v>
      </c>
      <c r="L85" s="10">
        <f>Financial[[#This Row],[Gross Sales]]*Financial[[#This Row],[Discount, %]]</f>
        <v>0</v>
      </c>
      <c r="M85" s="10">
        <f>Financial[[#This Row],[Gross Sales]]-Financial[[#This Row],[Discounts, usd]]</f>
        <v>32370</v>
      </c>
      <c r="N85" s="10">
        <f>Financial[[#This Row],[Units Sold]]*Financial[[#This Row],[Manufacturing Price]]</f>
        <v>24277.5</v>
      </c>
      <c r="O85" s="10">
        <f>Financial[[#This Row],[ Sales with discount]]-(Financial[[#This Row],[Units Sold]]*Financial[[#This Row],[Manufacturing Price]])</f>
        <v>8092.5</v>
      </c>
      <c r="P85" s="12">
        <f>(Financial[[#This Row],[ Sales with discount]]-Financial[[#This Row],[COGS]])/Financial[[#This Row],[ Sales with discount]]</f>
        <v>0.25</v>
      </c>
      <c r="Q85" s="12">
        <f>(Financial[[#This Row],[ Sales with discount]]-Financial[[#This Row],[COGS]])/Financial[[#This Row],[COGS]]</f>
        <v>0.33333333333333331</v>
      </c>
      <c r="R85" s="17">
        <f>Financial[[#This Row],[Units Sold]]/Financial[[#This Row],[quantity of transactions]]</f>
        <v>1.4323008849557521</v>
      </c>
      <c r="S85" s="17">
        <f>Financial[[#This Row],[ Sales with discount]]/Financial[[#This Row],[quantity of transactions]]</f>
        <v>28.646017699115045</v>
      </c>
      <c r="T85" s="5" t="str">
        <f>TEXT(Financial[[#This Row],[Date]],"MMMM")</f>
        <v>січень</v>
      </c>
      <c r="U85" s="22">
        <f>YEAR(Financial[[#This Row],[Date]])</f>
        <v>2020</v>
      </c>
    </row>
    <row r="86" spans="1:21" x14ac:dyDescent="0.3">
      <c r="A86" t="s">
        <v>9</v>
      </c>
      <c r="B86" t="s">
        <v>13</v>
      </c>
      <c r="C86" s="3" t="s">
        <v>25</v>
      </c>
      <c r="D86" s="3" t="s">
        <v>31</v>
      </c>
      <c r="E86">
        <v>2935</v>
      </c>
      <c r="F86" s="10">
        <v>11</v>
      </c>
      <c r="G86" s="10">
        <v>20</v>
      </c>
      <c r="H86" s="14">
        <v>2913</v>
      </c>
      <c r="I86" s="19">
        <v>44136</v>
      </c>
      <c r="J86" s="10">
        <f>Financial[[#This Row],[Units Sold]]*Financial[[#This Row],[Sale Price]]</f>
        <v>58700</v>
      </c>
      <c r="K86" s="11" cm="1">
        <f t="array" ref="K86">_xlfn.IFS(Financial[[#This Row],[Discount Band]]="High",0.15,Financial[[#This Row],[Discount Band]]="Medium",0.1,Financial[[#This Row],[Discount Band]]="Low",0.05,Financial[[#This Row],[Discount Band]]="None",0)</f>
        <v>0.15</v>
      </c>
      <c r="L86" s="10">
        <f>Financial[[#This Row],[Gross Sales]]*Financial[[#This Row],[Discount, %]]</f>
        <v>8805</v>
      </c>
      <c r="M86" s="10">
        <f>Financial[[#This Row],[Gross Sales]]-Financial[[#This Row],[Discounts, usd]]</f>
        <v>49895</v>
      </c>
      <c r="N86" s="10">
        <f>Financial[[#This Row],[Units Sold]]*Financial[[#This Row],[Manufacturing Price]]</f>
        <v>32285</v>
      </c>
      <c r="O86" s="10">
        <f>Financial[[#This Row],[ Sales with discount]]-(Financial[[#This Row],[Units Sold]]*Financial[[#This Row],[Manufacturing Price]])</f>
        <v>17610</v>
      </c>
      <c r="P86" s="12">
        <f>(Financial[[#This Row],[ Sales with discount]]-Financial[[#This Row],[COGS]])/Financial[[#This Row],[ Sales with discount]]</f>
        <v>0.35294117647058826</v>
      </c>
      <c r="Q86" s="12">
        <f>(Financial[[#This Row],[ Sales with discount]]-Financial[[#This Row],[COGS]])/Financial[[#This Row],[COGS]]</f>
        <v>0.54545454545454541</v>
      </c>
      <c r="R86" s="17">
        <f>Financial[[#This Row],[Units Sold]]/Financial[[#This Row],[quantity of transactions]]</f>
        <v>1.0075523515276348</v>
      </c>
      <c r="S86" s="17">
        <f>Financial[[#This Row],[ Sales with discount]]/Financial[[#This Row],[quantity of transactions]]</f>
        <v>17.128389975969789</v>
      </c>
      <c r="T86" s="5" t="str">
        <f>TEXT(Financial[[#This Row],[Date]],"MMMM")</f>
        <v>листопад</v>
      </c>
      <c r="U86" s="22">
        <f>YEAR(Financial[[#This Row],[Date]])</f>
        <v>2020</v>
      </c>
    </row>
    <row r="87" spans="1:21" x14ac:dyDescent="0.3">
      <c r="A87" t="s">
        <v>9</v>
      </c>
      <c r="B87" t="s">
        <v>13</v>
      </c>
      <c r="C87" s="3" t="s">
        <v>23</v>
      </c>
      <c r="D87" s="3" t="s">
        <v>29</v>
      </c>
      <c r="E87">
        <v>2074</v>
      </c>
      <c r="F87" s="10">
        <v>17</v>
      </c>
      <c r="G87" s="10">
        <v>20</v>
      </c>
      <c r="H87" s="14">
        <v>925</v>
      </c>
      <c r="I87" s="19">
        <v>44075</v>
      </c>
      <c r="J87" s="10">
        <f>Financial[[#This Row],[Units Sold]]*Financial[[#This Row],[Sale Price]]</f>
        <v>41480</v>
      </c>
      <c r="K87" s="11" cm="1">
        <f t="array" ref="K87">_xlfn.IFS(Financial[[#This Row],[Discount Band]]="High",0.15,Financial[[#This Row],[Discount Band]]="Medium",0.1,Financial[[#This Row],[Discount Band]]="Low",0.05,Financial[[#This Row],[Discount Band]]="None",0)</f>
        <v>0.05</v>
      </c>
      <c r="L87" s="10">
        <f>Financial[[#This Row],[Gross Sales]]*Financial[[#This Row],[Discount, %]]</f>
        <v>2074</v>
      </c>
      <c r="M87" s="10">
        <f>Financial[[#This Row],[Gross Sales]]-Financial[[#This Row],[Discounts, usd]]</f>
        <v>39406</v>
      </c>
      <c r="N87" s="10">
        <f>Financial[[#This Row],[Units Sold]]*Financial[[#This Row],[Manufacturing Price]]</f>
        <v>35258</v>
      </c>
      <c r="O87" s="10">
        <f>Financial[[#This Row],[ Sales with discount]]-(Financial[[#This Row],[Units Sold]]*Financial[[#This Row],[Manufacturing Price]])</f>
        <v>4148</v>
      </c>
      <c r="P87" s="12">
        <f>(Financial[[#This Row],[ Sales with discount]]-Financial[[#This Row],[COGS]])/Financial[[#This Row],[ Sales with discount]]</f>
        <v>0.10526315789473684</v>
      </c>
      <c r="Q87" s="12">
        <f>(Financial[[#This Row],[ Sales with discount]]-Financial[[#This Row],[COGS]])/Financial[[#This Row],[COGS]]</f>
        <v>0.11764705882352941</v>
      </c>
      <c r="R87" s="17">
        <f>Financial[[#This Row],[Units Sold]]/Financial[[#This Row],[quantity of transactions]]</f>
        <v>2.2421621621621624</v>
      </c>
      <c r="S87" s="17">
        <f>Financial[[#This Row],[ Sales with discount]]/Financial[[#This Row],[quantity of transactions]]</f>
        <v>42.601081081081084</v>
      </c>
      <c r="T87" s="5" t="str">
        <f>TEXT(Financial[[#This Row],[Date]],"MMMM")</f>
        <v>вересень</v>
      </c>
      <c r="U87" s="22">
        <f>YEAR(Financial[[#This Row],[Date]])</f>
        <v>2020</v>
      </c>
    </row>
    <row r="88" spans="1:21" x14ac:dyDescent="0.3">
      <c r="A88" t="s">
        <v>9</v>
      </c>
      <c r="B88" t="s">
        <v>13</v>
      </c>
      <c r="C88" s="3" t="s">
        <v>26</v>
      </c>
      <c r="D88" s="3" t="s">
        <v>30</v>
      </c>
      <c r="E88">
        <v>552</v>
      </c>
      <c r="F88" s="10">
        <v>199</v>
      </c>
      <c r="G88" s="10">
        <v>350</v>
      </c>
      <c r="H88" s="14">
        <v>300</v>
      </c>
      <c r="I88" s="19">
        <v>44044</v>
      </c>
      <c r="J88" s="10">
        <f>Financial[[#This Row],[Units Sold]]*Financial[[#This Row],[Sale Price]]</f>
        <v>193200</v>
      </c>
      <c r="K88" s="11" cm="1">
        <f t="array" ref="K88">_xlfn.IFS(Financial[[#This Row],[Discount Band]]="High",0.15,Financial[[#This Row],[Discount Band]]="Medium",0.1,Financial[[#This Row],[Discount Band]]="Low",0.05,Financial[[#This Row],[Discount Band]]="None",0)</f>
        <v>0.1</v>
      </c>
      <c r="L88" s="10">
        <f>Financial[[#This Row],[Gross Sales]]*Financial[[#This Row],[Discount, %]]</f>
        <v>19320</v>
      </c>
      <c r="M88" s="10">
        <f>Financial[[#This Row],[Gross Sales]]-Financial[[#This Row],[Discounts, usd]]</f>
        <v>173880</v>
      </c>
      <c r="N88" s="10">
        <f>Financial[[#This Row],[Units Sold]]*Financial[[#This Row],[Manufacturing Price]]</f>
        <v>109848</v>
      </c>
      <c r="O88" s="10">
        <f>Financial[[#This Row],[ Sales with discount]]-(Financial[[#This Row],[Units Sold]]*Financial[[#This Row],[Manufacturing Price]])</f>
        <v>64032</v>
      </c>
      <c r="P88" s="12">
        <f>(Financial[[#This Row],[ Sales with discount]]-Financial[[#This Row],[COGS]])/Financial[[#This Row],[ Sales with discount]]</f>
        <v>0.36825396825396828</v>
      </c>
      <c r="Q88" s="12">
        <f>(Financial[[#This Row],[ Sales with discount]]-Financial[[#This Row],[COGS]])/Financial[[#This Row],[COGS]]</f>
        <v>0.58291457286432158</v>
      </c>
      <c r="R88" s="17">
        <f>Financial[[#This Row],[Units Sold]]/Financial[[#This Row],[quantity of transactions]]</f>
        <v>1.84</v>
      </c>
      <c r="S88" s="17">
        <f>Financial[[#This Row],[ Sales with discount]]/Financial[[#This Row],[quantity of transactions]]</f>
        <v>579.6</v>
      </c>
      <c r="T88" s="5" t="str">
        <f>TEXT(Financial[[#This Row],[Date]],"MMMM")</f>
        <v>серпень</v>
      </c>
      <c r="U88" s="22">
        <f>YEAR(Financial[[#This Row],[Date]])</f>
        <v>2020</v>
      </c>
    </row>
    <row r="89" spans="1:21" x14ac:dyDescent="0.3">
      <c r="A89" t="s">
        <v>9</v>
      </c>
      <c r="B89" t="s">
        <v>13</v>
      </c>
      <c r="C89" s="3" t="s">
        <v>21</v>
      </c>
      <c r="D89" s="3" t="s">
        <v>31</v>
      </c>
      <c r="E89">
        <v>923</v>
      </c>
      <c r="F89" s="10">
        <v>266</v>
      </c>
      <c r="G89" s="10">
        <v>350</v>
      </c>
      <c r="H89" s="14">
        <v>571</v>
      </c>
      <c r="I89" s="19">
        <v>43891</v>
      </c>
      <c r="J89" s="10">
        <f>Financial[[#This Row],[Units Sold]]*Financial[[#This Row],[Sale Price]]</f>
        <v>323050</v>
      </c>
      <c r="K89" s="11" cm="1">
        <f t="array" ref="K89">_xlfn.IFS(Financial[[#This Row],[Discount Band]]="High",0.15,Financial[[#This Row],[Discount Band]]="Medium",0.1,Financial[[#This Row],[Discount Band]]="Low",0.05,Financial[[#This Row],[Discount Band]]="None",0)</f>
        <v>0.15</v>
      </c>
      <c r="L89" s="10">
        <f>Financial[[#This Row],[Gross Sales]]*Financial[[#This Row],[Discount, %]]</f>
        <v>48457.5</v>
      </c>
      <c r="M89" s="10">
        <f>Financial[[#This Row],[Gross Sales]]-Financial[[#This Row],[Discounts, usd]]</f>
        <v>274592.5</v>
      </c>
      <c r="N89" s="10">
        <f>Financial[[#This Row],[Units Sold]]*Financial[[#This Row],[Manufacturing Price]]</f>
        <v>245518</v>
      </c>
      <c r="O89" s="10">
        <f>Financial[[#This Row],[ Sales with discount]]-(Financial[[#This Row],[Units Sold]]*Financial[[#This Row],[Manufacturing Price]])</f>
        <v>29074.5</v>
      </c>
      <c r="P89" s="12">
        <f>(Financial[[#This Row],[ Sales with discount]]-Financial[[#This Row],[COGS]])/Financial[[#This Row],[ Sales with discount]]</f>
        <v>0.10588235294117647</v>
      </c>
      <c r="Q89" s="12">
        <f>(Financial[[#This Row],[ Sales with discount]]-Financial[[#This Row],[COGS]])/Financial[[#This Row],[COGS]]</f>
        <v>0.11842105263157894</v>
      </c>
      <c r="R89" s="17">
        <f>Financial[[#This Row],[Units Sold]]/Financial[[#This Row],[quantity of transactions]]</f>
        <v>1.6164623467600701</v>
      </c>
      <c r="S89" s="17">
        <f>Financial[[#This Row],[ Sales with discount]]/Financial[[#This Row],[quantity of transactions]]</f>
        <v>480.89754816112082</v>
      </c>
      <c r="T89" s="5" t="str">
        <f>TEXT(Financial[[#This Row],[Date]],"MMMM")</f>
        <v>березень</v>
      </c>
      <c r="U89" s="22">
        <f>YEAR(Financial[[#This Row],[Date]])</f>
        <v>2020</v>
      </c>
    </row>
    <row r="90" spans="1:21" x14ac:dyDescent="0.3">
      <c r="A90" t="s">
        <v>9</v>
      </c>
      <c r="B90" t="s">
        <v>13</v>
      </c>
      <c r="C90" s="3" t="s">
        <v>26</v>
      </c>
      <c r="D90" s="3" t="s">
        <v>31</v>
      </c>
      <c r="E90">
        <v>707</v>
      </c>
      <c r="F90" s="10">
        <v>274</v>
      </c>
      <c r="G90" s="10">
        <v>350</v>
      </c>
      <c r="H90" s="14">
        <v>433</v>
      </c>
      <c r="I90" s="19">
        <v>44075</v>
      </c>
      <c r="J90" s="10">
        <f>Financial[[#This Row],[Units Sold]]*Financial[[#This Row],[Sale Price]]</f>
        <v>247450</v>
      </c>
      <c r="K90" s="11" cm="1">
        <f t="array" ref="K90">_xlfn.IFS(Financial[[#This Row],[Discount Band]]="High",0.15,Financial[[#This Row],[Discount Band]]="Medium",0.1,Financial[[#This Row],[Discount Band]]="Low",0.05,Financial[[#This Row],[Discount Band]]="None",0)</f>
        <v>0.15</v>
      </c>
      <c r="L90" s="10">
        <f>Financial[[#This Row],[Gross Sales]]*Financial[[#This Row],[Discount, %]]</f>
        <v>37117.5</v>
      </c>
      <c r="M90" s="10">
        <f>Financial[[#This Row],[Gross Sales]]-Financial[[#This Row],[Discounts, usd]]</f>
        <v>210332.5</v>
      </c>
      <c r="N90" s="10">
        <f>Financial[[#This Row],[Units Sold]]*Financial[[#This Row],[Manufacturing Price]]</f>
        <v>193718</v>
      </c>
      <c r="O90" s="10">
        <f>Financial[[#This Row],[ Sales with discount]]-(Financial[[#This Row],[Units Sold]]*Financial[[#This Row],[Manufacturing Price]])</f>
        <v>16614.5</v>
      </c>
      <c r="P90" s="12">
        <f>(Financial[[#This Row],[ Sales with discount]]-Financial[[#This Row],[COGS]])/Financial[[#This Row],[ Sales with discount]]</f>
        <v>7.8991596638655459E-2</v>
      </c>
      <c r="Q90" s="12">
        <f>(Financial[[#This Row],[ Sales with discount]]-Financial[[#This Row],[COGS]])/Financial[[#This Row],[COGS]]</f>
        <v>8.576642335766424E-2</v>
      </c>
      <c r="R90" s="17">
        <f>Financial[[#This Row],[Units Sold]]/Financial[[#This Row],[quantity of transactions]]</f>
        <v>1.6327944572748267</v>
      </c>
      <c r="S90" s="17">
        <f>Financial[[#This Row],[ Sales with discount]]/Financial[[#This Row],[quantity of transactions]]</f>
        <v>485.75635103926095</v>
      </c>
      <c r="T90" s="5" t="str">
        <f>TEXT(Financial[[#This Row],[Date]],"MMMM")</f>
        <v>вересень</v>
      </c>
      <c r="U90" s="22">
        <f>YEAR(Financial[[#This Row],[Date]])</f>
        <v>2020</v>
      </c>
    </row>
    <row r="91" spans="1:21" x14ac:dyDescent="0.3">
      <c r="A91" t="s">
        <v>9</v>
      </c>
      <c r="B91" t="s">
        <v>13</v>
      </c>
      <c r="C91" s="3" t="s">
        <v>23</v>
      </c>
      <c r="D91" s="3" t="s">
        <v>31</v>
      </c>
      <c r="E91">
        <v>700</v>
      </c>
      <c r="F91" s="10">
        <v>271</v>
      </c>
      <c r="G91" s="10">
        <v>350</v>
      </c>
      <c r="H91" s="14">
        <v>80</v>
      </c>
      <c r="I91" s="19">
        <v>44136</v>
      </c>
      <c r="J91" s="10">
        <f>Financial[[#This Row],[Units Sold]]*Financial[[#This Row],[Sale Price]]</f>
        <v>245000</v>
      </c>
      <c r="K91" s="11" cm="1">
        <f t="array" ref="K91">_xlfn.IFS(Financial[[#This Row],[Discount Band]]="High",0.15,Financial[[#This Row],[Discount Band]]="Medium",0.1,Financial[[#This Row],[Discount Band]]="Low",0.05,Financial[[#This Row],[Discount Band]]="None",0)</f>
        <v>0.15</v>
      </c>
      <c r="L91" s="10">
        <f>Financial[[#This Row],[Gross Sales]]*Financial[[#This Row],[Discount, %]]</f>
        <v>36750</v>
      </c>
      <c r="M91" s="10">
        <f>Financial[[#This Row],[Gross Sales]]-Financial[[#This Row],[Discounts, usd]]</f>
        <v>208250</v>
      </c>
      <c r="N91" s="10">
        <f>Financial[[#This Row],[Units Sold]]*Financial[[#This Row],[Manufacturing Price]]</f>
        <v>189700</v>
      </c>
      <c r="O91" s="10">
        <f>Financial[[#This Row],[ Sales with discount]]-(Financial[[#This Row],[Units Sold]]*Financial[[#This Row],[Manufacturing Price]])</f>
        <v>18550</v>
      </c>
      <c r="P91" s="12">
        <f>(Financial[[#This Row],[ Sales with discount]]-Financial[[#This Row],[COGS]])/Financial[[#This Row],[ Sales with discount]]</f>
        <v>8.9075630252100843E-2</v>
      </c>
      <c r="Q91" s="12">
        <f>(Financial[[#This Row],[ Sales with discount]]-Financial[[#This Row],[COGS]])/Financial[[#This Row],[COGS]]</f>
        <v>9.7785977859778592E-2</v>
      </c>
      <c r="R91" s="17">
        <f>Financial[[#This Row],[Units Sold]]/Financial[[#This Row],[quantity of transactions]]</f>
        <v>8.75</v>
      </c>
      <c r="S91" s="17">
        <f>Financial[[#This Row],[ Sales with discount]]/Financial[[#This Row],[quantity of transactions]]</f>
        <v>2603.125</v>
      </c>
      <c r="T91" s="5" t="str">
        <f>TEXT(Financial[[#This Row],[Date]],"MMMM")</f>
        <v>листопад</v>
      </c>
      <c r="U91" s="22">
        <f>YEAR(Financial[[#This Row],[Date]])</f>
        <v>2020</v>
      </c>
    </row>
    <row r="92" spans="1:21" x14ac:dyDescent="0.3">
      <c r="A92" t="s">
        <v>9</v>
      </c>
      <c r="B92" t="s">
        <v>13</v>
      </c>
      <c r="C92" s="3" t="s">
        <v>26</v>
      </c>
      <c r="D92" s="3" t="s">
        <v>29</v>
      </c>
      <c r="E92">
        <v>1778</v>
      </c>
      <c r="F92" s="10">
        <v>245</v>
      </c>
      <c r="G92" s="10">
        <v>350</v>
      </c>
      <c r="H92" s="14">
        <v>1237</v>
      </c>
      <c r="I92" s="19">
        <v>44166</v>
      </c>
      <c r="J92" s="10">
        <f>Financial[[#This Row],[Units Sold]]*Financial[[#This Row],[Sale Price]]</f>
        <v>622300</v>
      </c>
      <c r="K92" s="11" cm="1">
        <f t="array" ref="K92">_xlfn.IFS(Financial[[#This Row],[Discount Band]]="High",0.15,Financial[[#This Row],[Discount Band]]="Medium",0.1,Financial[[#This Row],[Discount Band]]="Low",0.05,Financial[[#This Row],[Discount Band]]="None",0)</f>
        <v>0.05</v>
      </c>
      <c r="L92" s="10">
        <f>Financial[[#This Row],[Gross Sales]]*Financial[[#This Row],[Discount, %]]</f>
        <v>31115</v>
      </c>
      <c r="M92" s="10">
        <f>Financial[[#This Row],[Gross Sales]]-Financial[[#This Row],[Discounts, usd]]</f>
        <v>591185</v>
      </c>
      <c r="N92" s="10">
        <f>Financial[[#This Row],[Units Sold]]*Financial[[#This Row],[Manufacturing Price]]</f>
        <v>435610</v>
      </c>
      <c r="O92" s="10">
        <f>Financial[[#This Row],[ Sales with discount]]-(Financial[[#This Row],[Units Sold]]*Financial[[#This Row],[Manufacturing Price]])</f>
        <v>155575</v>
      </c>
      <c r="P92" s="12">
        <f>(Financial[[#This Row],[ Sales with discount]]-Financial[[#This Row],[COGS]])/Financial[[#This Row],[ Sales with discount]]</f>
        <v>0.26315789473684209</v>
      </c>
      <c r="Q92" s="12">
        <f>(Financial[[#This Row],[ Sales with discount]]-Financial[[#This Row],[COGS]])/Financial[[#This Row],[COGS]]</f>
        <v>0.35714285714285715</v>
      </c>
      <c r="R92" s="17">
        <f>Financial[[#This Row],[Units Sold]]/Financial[[#This Row],[quantity of transactions]]</f>
        <v>1.4373484236054972</v>
      </c>
      <c r="S92" s="17">
        <f>Financial[[#This Row],[ Sales with discount]]/Financial[[#This Row],[quantity of transactions]]</f>
        <v>477.9183508488278</v>
      </c>
      <c r="T92" s="5" t="str">
        <f>TEXT(Financial[[#This Row],[Date]],"MMMM")</f>
        <v>грудень</v>
      </c>
      <c r="U92" s="22">
        <f>YEAR(Financial[[#This Row],[Date]])</f>
        <v>2020</v>
      </c>
    </row>
    <row r="93" spans="1:21" x14ac:dyDescent="0.3">
      <c r="A93" t="s">
        <v>9</v>
      </c>
      <c r="B93" t="s">
        <v>13</v>
      </c>
      <c r="C93" s="3" t="s">
        <v>21</v>
      </c>
      <c r="D93" s="3" t="s">
        <v>29</v>
      </c>
      <c r="E93">
        <v>2852</v>
      </c>
      <c r="F93" s="10">
        <v>199</v>
      </c>
      <c r="G93" s="10">
        <v>350</v>
      </c>
      <c r="H93" s="14">
        <v>1372</v>
      </c>
      <c r="I93" s="19">
        <v>44166</v>
      </c>
      <c r="J93" s="10">
        <f>Financial[[#This Row],[Units Sold]]*Financial[[#This Row],[Sale Price]]</f>
        <v>998200</v>
      </c>
      <c r="K93" s="11" cm="1">
        <f t="array" ref="K93">_xlfn.IFS(Financial[[#This Row],[Discount Band]]="High",0.15,Financial[[#This Row],[Discount Band]]="Medium",0.1,Financial[[#This Row],[Discount Band]]="Low",0.05,Financial[[#This Row],[Discount Band]]="None",0)</f>
        <v>0.05</v>
      </c>
      <c r="L93" s="10">
        <f>Financial[[#This Row],[Gross Sales]]*Financial[[#This Row],[Discount, %]]</f>
        <v>49910</v>
      </c>
      <c r="M93" s="10">
        <f>Financial[[#This Row],[Gross Sales]]-Financial[[#This Row],[Discounts, usd]]</f>
        <v>948290</v>
      </c>
      <c r="N93" s="10">
        <f>Financial[[#This Row],[Units Sold]]*Financial[[#This Row],[Manufacturing Price]]</f>
        <v>567548</v>
      </c>
      <c r="O93" s="10">
        <f>Financial[[#This Row],[ Sales with discount]]-(Financial[[#This Row],[Units Sold]]*Financial[[#This Row],[Manufacturing Price]])</f>
        <v>380742</v>
      </c>
      <c r="P93" s="12">
        <f>(Financial[[#This Row],[ Sales with discount]]-Financial[[#This Row],[COGS]])/Financial[[#This Row],[ Sales with discount]]</f>
        <v>0.40150375939849625</v>
      </c>
      <c r="Q93" s="12">
        <f>(Financial[[#This Row],[ Sales with discount]]-Financial[[#This Row],[COGS]])/Financial[[#This Row],[COGS]]</f>
        <v>0.67085427135678388</v>
      </c>
      <c r="R93" s="17">
        <f>Financial[[#This Row],[Units Sold]]/Financial[[#This Row],[quantity of transactions]]</f>
        <v>2.0787172011661808</v>
      </c>
      <c r="S93" s="17">
        <f>Financial[[#This Row],[ Sales with discount]]/Financial[[#This Row],[quantity of transactions]]</f>
        <v>691.17346938775506</v>
      </c>
      <c r="T93" s="5" t="str">
        <f>TEXT(Financial[[#This Row],[Date]],"MMMM")</f>
        <v>грудень</v>
      </c>
      <c r="U93" s="22">
        <f>YEAR(Financial[[#This Row],[Date]])</f>
        <v>2020</v>
      </c>
    </row>
    <row r="94" spans="1:21" x14ac:dyDescent="0.3">
      <c r="A94" t="s">
        <v>9</v>
      </c>
      <c r="B94" t="s">
        <v>13</v>
      </c>
      <c r="C94" s="3" t="s">
        <v>26</v>
      </c>
      <c r="D94" s="3" t="s">
        <v>31</v>
      </c>
      <c r="E94">
        <v>2240</v>
      </c>
      <c r="F94" s="10">
        <v>256</v>
      </c>
      <c r="G94" s="10">
        <v>350</v>
      </c>
      <c r="H94" s="14">
        <v>670</v>
      </c>
      <c r="I94" s="19">
        <v>43862</v>
      </c>
      <c r="J94" s="10">
        <f>Financial[[#This Row],[Units Sold]]*Financial[[#This Row],[Sale Price]]</f>
        <v>784000</v>
      </c>
      <c r="K94" s="11" cm="1">
        <f t="array" ref="K94">_xlfn.IFS(Financial[[#This Row],[Discount Band]]="High",0.15,Financial[[#This Row],[Discount Band]]="Medium",0.1,Financial[[#This Row],[Discount Band]]="Low",0.05,Financial[[#This Row],[Discount Band]]="None",0)</f>
        <v>0.15</v>
      </c>
      <c r="L94" s="10">
        <f>Financial[[#This Row],[Gross Sales]]*Financial[[#This Row],[Discount, %]]</f>
        <v>117600</v>
      </c>
      <c r="M94" s="10">
        <f>Financial[[#This Row],[Gross Sales]]-Financial[[#This Row],[Discounts, usd]]</f>
        <v>666400</v>
      </c>
      <c r="N94" s="10">
        <f>Financial[[#This Row],[Units Sold]]*Financial[[#This Row],[Manufacturing Price]]</f>
        <v>573440</v>
      </c>
      <c r="O94" s="10">
        <f>Financial[[#This Row],[ Sales with discount]]-(Financial[[#This Row],[Units Sold]]*Financial[[#This Row],[Manufacturing Price]])</f>
        <v>92960</v>
      </c>
      <c r="P94" s="12">
        <f>(Financial[[#This Row],[ Sales with discount]]-Financial[[#This Row],[COGS]])/Financial[[#This Row],[ Sales with discount]]</f>
        <v>0.13949579831932774</v>
      </c>
      <c r="Q94" s="12">
        <f>(Financial[[#This Row],[ Sales with discount]]-Financial[[#This Row],[COGS]])/Financial[[#This Row],[COGS]]</f>
        <v>0.162109375</v>
      </c>
      <c r="R94" s="17">
        <f>Financial[[#This Row],[Units Sold]]/Financial[[#This Row],[quantity of transactions]]</f>
        <v>3.3432835820895521</v>
      </c>
      <c r="S94" s="17">
        <f>Financial[[#This Row],[ Sales with discount]]/Financial[[#This Row],[quantity of transactions]]</f>
        <v>994.62686567164178</v>
      </c>
      <c r="T94" s="5" t="str">
        <f>TEXT(Financial[[#This Row],[Date]],"MMMM")</f>
        <v>лютий</v>
      </c>
      <c r="U94" s="22">
        <f>YEAR(Financial[[#This Row],[Date]])</f>
        <v>2020</v>
      </c>
    </row>
    <row r="95" spans="1:21" x14ac:dyDescent="0.3">
      <c r="A95" t="s">
        <v>9</v>
      </c>
      <c r="B95" t="s">
        <v>13</v>
      </c>
      <c r="C95" s="3" t="s">
        <v>24</v>
      </c>
      <c r="D95" s="3" t="s">
        <v>30</v>
      </c>
      <c r="E95">
        <v>1269</v>
      </c>
      <c r="F95" s="10">
        <v>282</v>
      </c>
      <c r="G95" s="10">
        <v>350</v>
      </c>
      <c r="H95" s="14">
        <v>1070</v>
      </c>
      <c r="I95" s="19">
        <v>44105</v>
      </c>
      <c r="J95" s="10">
        <f>Financial[[#This Row],[Units Sold]]*Financial[[#This Row],[Sale Price]]</f>
        <v>444150</v>
      </c>
      <c r="K95" s="11" cm="1">
        <f t="array" ref="K95">_xlfn.IFS(Financial[[#This Row],[Discount Band]]="High",0.15,Financial[[#This Row],[Discount Band]]="Medium",0.1,Financial[[#This Row],[Discount Band]]="Low",0.05,Financial[[#This Row],[Discount Band]]="None",0)</f>
        <v>0.1</v>
      </c>
      <c r="L95" s="10">
        <f>Financial[[#This Row],[Gross Sales]]*Financial[[#This Row],[Discount, %]]</f>
        <v>44415</v>
      </c>
      <c r="M95" s="10">
        <f>Financial[[#This Row],[Gross Sales]]-Financial[[#This Row],[Discounts, usd]]</f>
        <v>399735</v>
      </c>
      <c r="N95" s="10">
        <f>Financial[[#This Row],[Units Sold]]*Financial[[#This Row],[Manufacturing Price]]</f>
        <v>357858</v>
      </c>
      <c r="O95" s="10">
        <f>Financial[[#This Row],[ Sales with discount]]-(Financial[[#This Row],[Units Sold]]*Financial[[#This Row],[Manufacturing Price]])</f>
        <v>41877</v>
      </c>
      <c r="P95" s="12">
        <f>(Financial[[#This Row],[ Sales with discount]]-Financial[[#This Row],[COGS]])/Financial[[#This Row],[ Sales with discount]]</f>
        <v>0.10476190476190476</v>
      </c>
      <c r="Q95" s="12">
        <f>(Financial[[#This Row],[ Sales with discount]]-Financial[[#This Row],[COGS]])/Financial[[#This Row],[COGS]]</f>
        <v>0.11702127659574468</v>
      </c>
      <c r="R95" s="17">
        <f>Financial[[#This Row],[Units Sold]]/Financial[[#This Row],[quantity of transactions]]</f>
        <v>1.185981308411215</v>
      </c>
      <c r="S95" s="17">
        <f>Financial[[#This Row],[ Sales with discount]]/Financial[[#This Row],[quantity of transactions]]</f>
        <v>373.5841121495327</v>
      </c>
      <c r="T95" s="5" t="str">
        <f>TEXT(Financial[[#This Row],[Date]],"MMMM")</f>
        <v>жовтень</v>
      </c>
      <c r="U95" s="22">
        <f>YEAR(Financial[[#This Row],[Date]])</f>
        <v>2020</v>
      </c>
    </row>
    <row r="96" spans="1:21" x14ac:dyDescent="0.3">
      <c r="A96" t="s">
        <v>9</v>
      </c>
      <c r="B96" t="s">
        <v>13</v>
      </c>
      <c r="C96" s="3" t="s">
        <v>25</v>
      </c>
      <c r="D96" s="3" t="s">
        <v>29</v>
      </c>
      <c r="E96">
        <v>943.5</v>
      </c>
      <c r="F96" s="10">
        <v>201</v>
      </c>
      <c r="G96" s="10">
        <v>350</v>
      </c>
      <c r="H96" s="14">
        <v>771</v>
      </c>
      <c r="I96" s="19">
        <v>43922</v>
      </c>
      <c r="J96" s="10">
        <f>Financial[[#This Row],[Units Sold]]*Financial[[#This Row],[Sale Price]]</f>
        <v>330225</v>
      </c>
      <c r="K96" s="11" cm="1">
        <f t="array" ref="K96">_xlfn.IFS(Financial[[#This Row],[Discount Band]]="High",0.15,Financial[[#This Row],[Discount Band]]="Medium",0.1,Financial[[#This Row],[Discount Band]]="Low",0.05,Financial[[#This Row],[Discount Band]]="None",0)</f>
        <v>0.05</v>
      </c>
      <c r="L96" s="10">
        <f>Financial[[#This Row],[Gross Sales]]*Financial[[#This Row],[Discount, %]]</f>
        <v>16511.25</v>
      </c>
      <c r="M96" s="10">
        <f>Financial[[#This Row],[Gross Sales]]-Financial[[#This Row],[Discounts, usd]]</f>
        <v>313713.75</v>
      </c>
      <c r="N96" s="10">
        <f>Financial[[#This Row],[Units Sold]]*Financial[[#This Row],[Manufacturing Price]]</f>
        <v>189643.5</v>
      </c>
      <c r="O96" s="10">
        <f>Financial[[#This Row],[ Sales with discount]]-(Financial[[#This Row],[Units Sold]]*Financial[[#This Row],[Manufacturing Price]])</f>
        <v>124070.25</v>
      </c>
      <c r="P96" s="12">
        <f>(Financial[[#This Row],[ Sales with discount]]-Financial[[#This Row],[COGS]])/Financial[[#This Row],[ Sales with discount]]</f>
        <v>0.39548872180451128</v>
      </c>
      <c r="Q96" s="12">
        <f>(Financial[[#This Row],[ Sales with discount]]-Financial[[#This Row],[COGS]])/Financial[[#This Row],[COGS]]</f>
        <v>0.654228855721393</v>
      </c>
      <c r="R96" s="17">
        <f>Financial[[#This Row],[Units Sold]]/Financial[[#This Row],[quantity of transactions]]</f>
        <v>1.2237354085603114</v>
      </c>
      <c r="S96" s="17">
        <f>Financial[[#This Row],[ Sales with discount]]/Financial[[#This Row],[quantity of transactions]]</f>
        <v>406.89202334630352</v>
      </c>
      <c r="T96" s="5" t="str">
        <f>TEXT(Financial[[#This Row],[Date]],"MMMM")</f>
        <v>квітень</v>
      </c>
      <c r="U96" s="22">
        <f>YEAR(Financial[[#This Row],[Date]])</f>
        <v>2020</v>
      </c>
    </row>
    <row r="97" spans="1:21" x14ac:dyDescent="0.3">
      <c r="A97" t="s">
        <v>9</v>
      </c>
      <c r="B97" t="s">
        <v>13</v>
      </c>
      <c r="C97" s="3" t="s">
        <v>26</v>
      </c>
      <c r="D97" s="3" t="s">
        <v>30</v>
      </c>
      <c r="E97">
        <v>1228</v>
      </c>
      <c r="F97" s="10">
        <v>257</v>
      </c>
      <c r="G97" s="10">
        <v>350</v>
      </c>
      <c r="H97" s="14">
        <v>629</v>
      </c>
      <c r="I97" s="19">
        <v>44105</v>
      </c>
      <c r="J97" s="10">
        <f>Financial[[#This Row],[Units Sold]]*Financial[[#This Row],[Sale Price]]</f>
        <v>429800</v>
      </c>
      <c r="K97" s="11" cm="1">
        <f t="array" ref="K97">_xlfn.IFS(Financial[[#This Row],[Discount Band]]="High",0.15,Financial[[#This Row],[Discount Band]]="Medium",0.1,Financial[[#This Row],[Discount Band]]="Low",0.05,Financial[[#This Row],[Discount Band]]="None",0)</f>
        <v>0.1</v>
      </c>
      <c r="L97" s="10">
        <f>Financial[[#This Row],[Gross Sales]]*Financial[[#This Row],[Discount, %]]</f>
        <v>42980</v>
      </c>
      <c r="M97" s="10">
        <f>Financial[[#This Row],[Gross Sales]]-Financial[[#This Row],[Discounts, usd]]</f>
        <v>386820</v>
      </c>
      <c r="N97" s="10">
        <f>Financial[[#This Row],[Units Sold]]*Financial[[#This Row],[Manufacturing Price]]</f>
        <v>315596</v>
      </c>
      <c r="O97" s="10">
        <f>Financial[[#This Row],[ Sales with discount]]-(Financial[[#This Row],[Units Sold]]*Financial[[#This Row],[Manufacturing Price]])</f>
        <v>71224</v>
      </c>
      <c r="P97" s="12">
        <f>(Financial[[#This Row],[ Sales with discount]]-Financial[[#This Row],[COGS]])/Financial[[#This Row],[ Sales with discount]]</f>
        <v>0.18412698412698414</v>
      </c>
      <c r="Q97" s="12">
        <f>(Financial[[#This Row],[ Sales with discount]]-Financial[[#This Row],[COGS]])/Financial[[#This Row],[COGS]]</f>
        <v>0.22568093385214008</v>
      </c>
      <c r="R97" s="17">
        <f>Financial[[#This Row],[Units Sold]]/Financial[[#This Row],[quantity of transactions]]</f>
        <v>1.9523052464228934</v>
      </c>
      <c r="S97" s="17">
        <f>Financial[[#This Row],[ Sales with discount]]/Financial[[#This Row],[quantity of transactions]]</f>
        <v>614.97615262321142</v>
      </c>
      <c r="T97" s="5" t="str">
        <f>TEXT(Financial[[#This Row],[Date]],"MMMM")</f>
        <v>жовтень</v>
      </c>
      <c r="U97" s="22">
        <f>YEAR(Financial[[#This Row],[Date]])</f>
        <v>2020</v>
      </c>
    </row>
    <row r="98" spans="1:21" x14ac:dyDescent="0.3">
      <c r="A98" t="s">
        <v>9</v>
      </c>
      <c r="B98" t="s">
        <v>13</v>
      </c>
      <c r="C98" s="3" t="s">
        <v>24</v>
      </c>
      <c r="D98" s="3" t="s">
        <v>31</v>
      </c>
      <c r="E98">
        <v>2632</v>
      </c>
      <c r="F98" s="10">
        <v>210</v>
      </c>
      <c r="G98" s="10">
        <v>350</v>
      </c>
      <c r="H98" s="14">
        <v>928</v>
      </c>
      <c r="I98" s="19">
        <v>43983</v>
      </c>
      <c r="J98" s="10">
        <f>Financial[[#This Row],[Units Sold]]*Financial[[#This Row],[Sale Price]]</f>
        <v>921200</v>
      </c>
      <c r="K98" s="11" cm="1">
        <f t="array" ref="K98">_xlfn.IFS(Financial[[#This Row],[Discount Band]]="High",0.15,Financial[[#This Row],[Discount Band]]="Medium",0.1,Financial[[#This Row],[Discount Band]]="Low",0.05,Financial[[#This Row],[Discount Band]]="None",0)</f>
        <v>0.15</v>
      </c>
      <c r="L98" s="10">
        <f>Financial[[#This Row],[Gross Sales]]*Financial[[#This Row],[Discount, %]]</f>
        <v>138180</v>
      </c>
      <c r="M98" s="10">
        <f>Financial[[#This Row],[Gross Sales]]-Financial[[#This Row],[Discounts, usd]]</f>
        <v>783020</v>
      </c>
      <c r="N98" s="10">
        <f>Financial[[#This Row],[Units Sold]]*Financial[[#This Row],[Manufacturing Price]]</f>
        <v>552720</v>
      </c>
      <c r="O98" s="10">
        <f>Financial[[#This Row],[ Sales with discount]]-(Financial[[#This Row],[Units Sold]]*Financial[[#This Row],[Manufacturing Price]])</f>
        <v>230300</v>
      </c>
      <c r="P98" s="12">
        <f>(Financial[[#This Row],[ Sales with discount]]-Financial[[#This Row],[COGS]])/Financial[[#This Row],[ Sales with discount]]</f>
        <v>0.29411764705882354</v>
      </c>
      <c r="Q98" s="12">
        <f>(Financial[[#This Row],[ Sales with discount]]-Financial[[#This Row],[COGS]])/Financial[[#This Row],[COGS]]</f>
        <v>0.41666666666666669</v>
      </c>
      <c r="R98" s="17">
        <f>Financial[[#This Row],[Units Sold]]/Financial[[#This Row],[quantity of transactions]]</f>
        <v>2.8362068965517242</v>
      </c>
      <c r="S98" s="17">
        <f>Financial[[#This Row],[ Sales with discount]]/Financial[[#This Row],[quantity of transactions]]</f>
        <v>843.77155172413791</v>
      </c>
      <c r="T98" s="5" t="str">
        <f>TEXT(Financial[[#This Row],[Date]],"MMMM")</f>
        <v>червень</v>
      </c>
      <c r="U98" s="22">
        <f>YEAR(Financial[[#This Row],[Date]])</f>
        <v>2020</v>
      </c>
    </row>
    <row r="99" spans="1:21" x14ac:dyDescent="0.3">
      <c r="A99" t="s">
        <v>9</v>
      </c>
      <c r="B99" t="s">
        <v>13</v>
      </c>
      <c r="C99" s="3" t="s">
        <v>22</v>
      </c>
      <c r="D99" s="3" t="s">
        <v>31</v>
      </c>
      <c r="E99">
        <v>2227.5</v>
      </c>
      <c r="F99" s="10">
        <v>232</v>
      </c>
      <c r="G99" s="10">
        <v>350</v>
      </c>
      <c r="H99" s="14">
        <v>958</v>
      </c>
      <c r="I99" s="19">
        <v>43831</v>
      </c>
      <c r="J99" s="10">
        <f>Financial[[#This Row],[Units Sold]]*Financial[[#This Row],[Sale Price]]</f>
        <v>779625</v>
      </c>
      <c r="K99" s="11" cm="1">
        <f t="array" ref="K99">_xlfn.IFS(Financial[[#This Row],[Discount Band]]="High",0.15,Financial[[#This Row],[Discount Band]]="Medium",0.1,Financial[[#This Row],[Discount Band]]="Low",0.05,Financial[[#This Row],[Discount Band]]="None",0)</f>
        <v>0.15</v>
      </c>
      <c r="L99" s="10">
        <f>Financial[[#This Row],[Gross Sales]]*Financial[[#This Row],[Discount, %]]</f>
        <v>116943.75</v>
      </c>
      <c r="M99" s="10">
        <f>Financial[[#This Row],[Gross Sales]]-Financial[[#This Row],[Discounts, usd]]</f>
        <v>662681.25</v>
      </c>
      <c r="N99" s="10">
        <f>Financial[[#This Row],[Units Sold]]*Financial[[#This Row],[Manufacturing Price]]</f>
        <v>516780</v>
      </c>
      <c r="O99" s="10">
        <f>Financial[[#This Row],[ Sales with discount]]-(Financial[[#This Row],[Units Sold]]*Financial[[#This Row],[Manufacturing Price]])</f>
        <v>145901.25</v>
      </c>
      <c r="P99" s="12">
        <f>(Financial[[#This Row],[ Sales with discount]]-Financial[[#This Row],[COGS]])/Financial[[#This Row],[ Sales with discount]]</f>
        <v>0.22016806722689075</v>
      </c>
      <c r="Q99" s="12">
        <f>(Financial[[#This Row],[ Sales with discount]]-Financial[[#This Row],[COGS]])/Financial[[#This Row],[COGS]]</f>
        <v>0.28232758620689657</v>
      </c>
      <c r="R99" s="17">
        <f>Financial[[#This Row],[Units Sold]]/Financial[[#This Row],[quantity of transactions]]</f>
        <v>2.3251565762004174</v>
      </c>
      <c r="S99" s="17">
        <f>Financial[[#This Row],[ Sales with discount]]/Financial[[#This Row],[quantity of transactions]]</f>
        <v>691.7340814196242</v>
      </c>
      <c r="T99" s="5" t="str">
        <f>TEXT(Financial[[#This Row],[Date]],"MMMM")</f>
        <v>січень</v>
      </c>
      <c r="U99" s="22">
        <f>YEAR(Financial[[#This Row],[Date]])</f>
        <v>2020</v>
      </c>
    </row>
    <row r="100" spans="1:21" x14ac:dyDescent="0.3">
      <c r="A100" t="s">
        <v>9</v>
      </c>
      <c r="B100" t="s">
        <v>13</v>
      </c>
      <c r="C100" s="3" t="s">
        <v>23</v>
      </c>
      <c r="D100" s="3" t="s">
        <v>28</v>
      </c>
      <c r="E100">
        <v>1725</v>
      </c>
      <c r="F100" s="10">
        <v>258</v>
      </c>
      <c r="G100" s="10">
        <v>350</v>
      </c>
      <c r="H100" s="14">
        <v>1086</v>
      </c>
      <c r="I100" s="19">
        <v>44136</v>
      </c>
      <c r="J100" s="10">
        <f>Financial[[#This Row],[Units Sold]]*Financial[[#This Row],[Sale Price]]</f>
        <v>603750</v>
      </c>
      <c r="K100" s="11" cm="1">
        <f t="array" ref="K100">_xlfn.IFS(Financial[[#This Row],[Discount Band]]="High",0.15,Financial[[#This Row],[Discount Band]]="Medium",0.1,Financial[[#This Row],[Discount Band]]="Low",0.05,Financial[[#This Row],[Discount Band]]="None",0)</f>
        <v>0</v>
      </c>
      <c r="L100" s="10">
        <f>Financial[[#This Row],[Gross Sales]]*Financial[[#This Row],[Discount, %]]</f>
        <v>0</v>
      </c>
      <c r="M100" s="10">
        <f>Financial[[#This Row],[Gross Sales]]-Financial[[#This Row],[Discounts, usd]]</f>
        <v>603750</v>
      </c>
      <c r="N100" s="10">
        <f>Financial[[#This Row],[Units Sold]]*Financial[[#This Row],[Manufacturing Price]]</f>
        <v>445050</v>
      </c>
      <c r="O100" s="10">
        <f>Financial[[#This Row],[ Sales with discount]]-(Financial[[#This Row],[Units Sold]]*Financial[[#This Row],[Manufacturing Price]])</f>
        <v>158700</v>
      </c>
      <c r="P100" s="12">
        <f>(Financial[[#This Row],[ Sales with discount]]-Financial[[#This Row],[COGS]])/Financial[[#This Row],[ Sales with discount]]</f>
        <v>0.26285714285714284</v>
      </c>
      <c r="Q100" s="12">
        <f>(Financial[[#This Row],[ Sales with discount]]-Financial[[#This Row],[COGS]])/Financial[[#This Row],[COGS]]</f>
        <v>0.35658914728682173</v>
      </c>
      <c r="R100" s="17">
        <f>Financial[[#This Row],[Units Sold]]/Financial[[#This Row],[quantity of transactions]]</f>
        <v>1.5883977900552486</v>
      </c>
      <c r="S100" s="17">
        <f>Financial[[#This Row],[ Sales with discount]]/Financial[[#This Row],[quantity of transactions]]</f>
        <v>555.93922651933701</v>
      </c>
      <c r="T100" s="5" t="str">
        <f>TEXT(Financial[[#This Row],[Date]],"MMMM")</f>
        <v>листопад</v>
      </c>
      <c r="U100" s="22">
        <f>YEAR(Financial[[#This Row],[Date]])</f>
        <v>2020</v>
      </c>
    </row>
    <row r="101" spans="1:21" x14ac:dyDescent="0.3">
      <c r="A101" t="s">
        <v>9</v>
      </c>
      <c r="B101" t="s">
        <v>13</v>
      </c>
      <c r="C101" s="3" t="s">
        <v>23</v>
      </c>
      <c r="D101" s="3" t="s">
        <v>29</v>
      </c>
      <c r="E101">
        <v>2852</v>
      </c>
      <c r="F101" s="10">
        <v>206</v>
      </c>
      <c r="G101" s="10">
        <v>350</v>
      </c>
      <c r="H101" s="14">
        <v>1571</v>
      </c>
      <c r="I101" s="19">
        <v>44166</v>
      </c>
      <c r="J101" s="10">
        <f>Financial[[#This Row],[Units Sold]]*Financial[[#This Row],[Sale Price]]</f>
        <v>998200</v>
      </c>
      <c r="K101" s="11" cm="1">
        <f t="array" ref="K101">_xlfn.IFS(Financial[[#This Row],[Discount Band]]="High",0.15,Financial[[#This Row],[Discount Band]]="Medium",0.1,Financial[[#This Row],[Discount Band]]="Low",0.05,Financial[[#This Row],[Discount Band]]="None",0)</f>
        <v>0.05</v>
      </c>
      <c r="L101" s="10">
        <f>Financial[[#This Row],[Gross Sales]]*Financial[[#This Row],[Discount, %]]</f>
        <v>49910</v>
      </c>
      <c r="M101" s="10">
        <f>Financial[[#This Row],[Gross Sales]]-Financial[[#This Row],[Discounts, usd]]</f>
        <v>948290</v>
      </c>
      <c r="N101" s="10">
        <f>Financial[[#This Row],[Units Sold]]*Financial[[#This Row],[Manufacturing Price]]</f>
        <v>587512</v>
      </c>
      <c r="O101" s="10">
        <f>Financial[[#This Row],[ Sales with discount]]-(Financial[[#This Row],[Units Sold]]*Financial[[#This Row],[Manufacturing Price]])</f>
        <v>360778</v>
      </c>
      <c r="P101" s="12">
        <f>(Financial[[#This Row],[ Sales with discount]]-Financial[[#This Row],[COGS]])/Financial[[#This Row],[ Sales with discount]]</f>
        <v>0.38045112781954887</v>
      </c>
      <c r="Q101" s="12">
        <f>(Financial[[#This Row],[ Sales with discount]]-Financial[[#This Row],[COGS]])/Financial[[#This Row],[COGS]]</f>
        <v>0.61407766990291257</v>
      </c>
      <c r="R101" s="17">
        <f>Financial[[#This Row],[Units Sold]]/Financial[[#This Row],[quantity of transactions]]</f>
        <v>1.8154042011457669</v>
      </c>
      <c r="S101" s="17">
        <f>Financial[[#This Row],[ Sales with discount]]/Financial[[#This Row],[quantity of transactions]]</f>
        <v>603.62189688096748</v>
      </c>
      <c r="T101" s="5" t="str">
        <f>TEXT(Financial[[#This Row],[Date]],"MMMM")</f>
        <v>грудень</v>
      </c>
      <c r="U101" s="22">
        <f>YEAR(Financial[[#This Row],[Date]])</f>
        <v>2020</v>
      </c>
    </row>
    <row r="102" spans="1:21" x14ac:dyDescent="0.3">
      <c r="A102" t="s">
        <v>7</v>
      </c>
      <c r="B102" t="s">
        <v>13</v>
      </c>
      <c r="C102" s="3" t="s">
        <v>23</v>
      </c>
      <c r="D102" s="3" t="s">
        <v>31</v>
      </c>
      <c r="E102">
        <v>2470</v>
      </c>
      <c r="F102" s="10">
        <v>10</v>
      </c>
      <c r="G102" s="10">
        <v>15</v>
      </c>
      <c r="H102" s="14">
        <v>2372</v>
      </c>
      <c r="I102" s="19">
        <v>44075</v>
      </c>
      <c r="J102" s="10">
        <f>Financial[[#This Row],[Units Sold]]*Financial[[#This Row],[Sale Price]]</f>
        <v>37050</v>
      </c>
      <c r="K102" s="11" cm="1">
        <f t="array" ref="K102">_xlfn.IFS(Financial[[#This Row],[Discount Band]]="High",0.15,Financial[[#This Row],[Discount Band]]="Medium",0.1,Financial[[#This Row],[Discount Band]]="Low",0.05,Financial[[#This Row],[Discount Band]]="None",0)</f>
        <v>0.15</v>
      </c>
      <c r="L102" s="10">
        <f>Financial[[#This Row],[Gross Sales]]*Financial[[#This Row],[Discount, %]]</f>
        <v>5557.5</v>
      </c>
      <c r="M102" s="10">
        <f>Financial[[#This Row],[Gross Sales]]-Financial[[#This Row],[Discounts, usd]]</f>
        <v>31492.5</v>
      </c>
      <c r="N102" s="10">
        <f>Financial[[#This Row],[Units Sold]]*Financial[[#This Row],[Manufacturing Price]]</f>
        <v>24700</v>
      </c>
      <c r="O102" s="10">
        <f>Financial[[#This Row],[ Sales with discount]]-(Financial[[#This Row],[Units Sold]]*Financial[[#This Row],[Manufacturing Price]])</f>
        <v>6792.5</v>
      </c>
      <c r="P102" s="12">
        <f>(Financial[[#This Row],[ Sales with discount]]-Financial[[#This Row],[COGS]])/Financial[[#This Row],[ Sales with discount]]</f>
        <v>0.21568627450980393</v>
      </c>
      <c r="Q102" s="12">
        <f>(Financial[[#This Row],[ Sales with discount]]-Financial[[#This Row],[COGS]])/Financial[[#This Row],[COGS]]</f>
        <v>0.27500000000000002</v>
      </c>
      <c r="R102" s="17">
        <f>Financial[[#This Row],[Units Sold]]/Financial[[#This Row],[quantity of transactions]]</f>
        <v>1.0413153456998314</v>
      </c>
      <c r="S102" s="17">
        <f>Financial[[#This Row],[ Sales with discount]]/Financial[[#This Row],[quantity of transactions]]</f>
        <v>13.27677065767285</v>
      </c>
      <c r="T102" s="5" t="str">
        <f>TEXT(Financial[[#This Row],[Date]],"MMMM")</f>
        <v>вересень</v>
      </c>
      <c r="U102" s="22">
        <f>YEAR(Financial[[#This Row],[Date]])</f>
        <v>2020</v>
      </c>
    </row>
    <row r="103" spans="1:21" x14ac:dyDescent="0.3">
      <c r="A103" t="s">
        <v>7</v>
      </c>
      <c r="B103" t="s">
        <v>13</v>
      </c>
      <c r="C103" s="3" t="s">
        <v>21</v>
      </c>
      <c r="D103" s="3" t="s">
        <v>31</v>
      </c>
      <c r="E103">
        <v>2300</v>
      </c>
      <c r="F103" s="10">
        <v>8</v>
      </c>
      <c r="G103" s="10">
        <v>15</v>
      </c>
      <c r="H103" s="14">
        <v>2107</v>
      </c>
      <c r="I103" s="19">
        <v>44166</v>
      </c>
      <c r="J103" s="10">
        <f>Financial[[#This Row],[Units Sold]]*Financial[[#This Row],[Sale Price]]</f>
        <v>34500</v>
      </c>
      <c r="K103" s="11" cm="1">
        <f t="array" ref="K103">_xlfn.IFS(Financial[[#This Row],[Discount Band]]="High",0.15,Financial[[#This Row],[Discount Band]]="Medium",0.1,Financial[[#This Row],[Discount Band]]="Low",0.05,Financial[[#This Row],[Discount Band]]="None",0)</f>
        <v>0.15</v>
      </c>
      <c r="L103" s="10">
        <f>Financial[[#This Row],[Gross Sales]]*Financial[[#This Row],[Discount, %]]</f>
        <v>5175</v>
      </c>
      <c r="M103" s="10">
        <f>Financial[[#This Row],[Gross Sales]]-Financial[[#This Row],[Discounts, usd]]</f>
        <v>29325</v>
      </c>
      <c r="N103" s="10">
        <f>Financial[[#This Row],[Units Sold]]*Financial[[#This Row],[Manufacturing Price]]</f>
        <v>18400</v>
      </c>
      <c r="O103" s="10">
        <f>Financial[[#This Row],[ Sales with discount]]-(Financial[[#This Row],[Units Sold]]*Financial[[#This Row],[Manufacturing Price]])</f>
        <v>10925</v>
      </c>
      <c r="P103" s="12">
        <f>(Financial[[#This Row],[ Sales with discount]]-Financial[[#This Row],[COGS]])/Financial[[#This Row],[ Sales with discount]]</f>
        <v>0.37254901960784315</v>
      </c>
      <c r="Q103" s="12">
        <f>(Financial[[#This Row],[ Sales with discount]]-Financial[[#This Row],[COGS]])/Financial[[#This Row],[COGS]]</f>
        <v>0.59375</v>
      </c>
      <c r="R103" s="17">
        <f>Financial[[#This Row],[Units Sold]]/Financial[[#This Row],[quantity of transactions]]</f>
        <v>1.0915994304698624</v>
      </c>
      <c r="S103" s="17">
        <f>Financial[[#This Row],[ Sales with discount]]/Financial[[#This Row],[quantity of transactions]]</f>
        <v>13.917892738490744</v>
      </c>
      <c r="T103" s="5" t="str">
        <f>TEXT(Financial[[#This Row],[Date]],"MMMM")</f>
        <v>грудень</v>
      </c>
      <c r="U103" s="22">
        <f>YEAR(Financial[[#This Row],[Date]])</f>
        <v>2020</v>
      </c>
    </row>
    <row r="104" spans="1:21" x14ac:dyDescent="0.3">
      <c r="A104" t="s">
        <v>7</v>
      </c>
      <c r="B104" t="s">
        <v>13</v>
      </c>
      <c r="C104" s="3" t="s">
        <v>23</v>
      </c>
      <c r="D104" s="3" t="s">
        <v>31</v>
      </c>
      <c r="E104">
        <v>1614</v>
      </c>
      <c r="F104" s="10">
        <v>8</v>
      </c>
      <c r="G104" s="10">
        <v>15</v>
      </c>
      <c r="H104" s="14">
        <v>1337</v>
      </c>
      <c r="I104" s="19">
        <v>43922</v>
      </c>
      <c r="J104" s="10">
        <f>Financial[[#This Row],[Units Sold]]*Financial[[#This Row],[Sale Price]]</f>
        <v>24210</v>
      </c>
      <c r="K104" s="11" cm="1">
        <f t="array" ref="K104">_xlfn.IFS(Financial[[#This Row],[Discount Band]]="High",0.15,Financial[[#This Row],[Discount Band]]="Medium",0.1,Financial[[#This Row],[Discount Band]]="Low",0.05,Financial[[#This Row],[Discount Band]]="None",0)</f>
        <v>0.15</v>
      </c>
      <c r="L104" s="10">
        <f>Financial[[#This Row],[Gross Sales]]*Financial[[#This Row],[Discount, %]]</f>
        <v>3631.5</v>
      </c>
      <c r="M104" s="10">
        <f>Financial[[#This Row],[Gross Sales]]-Financial[[#This Row],[Discounts, usd]]</f>
        <v>20578.5</v>
      </c>
      <c r="N104" s="10">
        <f>Financial[[#This Row],[Units Sold]]*Financial[[#This Row],[Manufacturing Price]]</f>
        <v>12912</v>
      </c>
      <c r="O104" s="10">
        <f>Financial[[#This Row],[ Sales with discount]]-(Financial[[#This Row],[Units Sold]]*Financial[[#This Row],[Manufacturing Price]])</f>
        <v>7666.5</v>
      </c>
      <c r="P104" s="12">
        <f>(Financial[[#This Row],[ Sales with discount]]-Financial[[#This Row],[COGS]])/Financial[[#This Row],[ Sales with discount]]</f>
        <v>0.37254901960784315</v>
      </c>
      <c r="Q104" s="12">
        <f>(Financial[[#This Row],[ Sales with discount]]-Financial[[#This Row],[COGS]])/Financial[[#This Row],[COGS]]</f>
        <v>0.59375</v>
      </c>
      <c r="R104" s="17">
        <f>Financial[[#This Row],[Units Sold]]/Financial[[#This Row],[quantity of transactions]]</f>
        <v>1.2071802543006731</v>
      </c>
      <c r="S104" s="17">
        <f>Financial[[#This Row],[ Sales with discount]]/Financial[[#This Row],[quantity of transactions]]</f>
        <v>15.391548242333583</v>
      </c>
      <c r="T104" s="5" t="str">
        <f>TEXT(Financial[[#This Row],[Date]],"MMMM")</f>
        <v>квітень</v>
      </c>
      <c r="U104" s="22">
        <f>YEAR(Financial[[#This Row],[Date]])</f>
        <v>2020</v>
      </c>
    </row>
    <row r="105" spans="1:21" x14ac:dyDescent="0.3">
      <c r="A105" t="s">
        <v>7</v>
      </c>
      <c r="B105" t="s">
        <v>13</v>
      </c>
      <c r="C105" s="3" t="s">
        <v>24</v>
      </c>
      <c r="D105" s="3" t="s">
        <v>30</v>
      </c>
      <c r="E105">
        <v>1262</v>
      </c>
      <c r="F105" s="10">
        <v>8</v>
      </c>
      <c r="G105" s="10">
        <v>15</v>
      </c>
      <c r="H105" s="14">
        <v>846</v>
      </c>
      <c r="I105" s="19">
        <v>43952</v>
      </c>
      <c r="J105" s="10">
        <f>Financial[[#This Row],[Units Sold]]*Financial[[#This Row],[Sale Price]]</f>
        <v>18930</v>
      </c>
      <c r="K105" s="11" cm="1">
        <f t="array" ref="K105">_xlfn.IFS(Financial[[#This Row],[Discount Band]]="High",0.15,Financial[[#This Row],[Discount Band]]="Medium",0.1,Financial[[#This Row],[Discount Band]]="Low",0.05,Financial[[#This Row],[Discount Band]]="None",0)</f>
        <v>0.1</v>
      </c>
      <c r="L105" s="10">
        <f>Financial[[#This Row],[Gross Sales]]*Financial[[#This Row],[Discount, %]]</f>
        <v>1893</v>
      </c>
      <c r="M105" s="10">
        <f>Financial[[#This Row],[Gross Sales]]-Financial[[#This Row],[Discounts, usd]]</f>
        <v>17037</v>
      </c>
      <c r="N105" s="10">
        <f>Financial[[#This Row],[Units Sold]]*Financial[[#This Row],[Manufacturing Price]]</f>
        <v>10096</v>
      </c>
      <c r="O105" s="10">
        <f>Financial[[#This Row],[ Sales with discount]]-(Financial[[#This Row],[Units Sold]]*Financial[[#This Row],[Manufacturing Price]])</f>
        <v>6941</v>
      </c>
      <c r="P105" s="12">
        <f>(Financial[[#This Row],[ Sales with discount]]-Financial[[#This Row],[COGS]])/Financial[[#This Row],[ Sales with discount]]</f>
        <v>0.40740740740740738</v>
      </c>
      <c r="Q105" s="12">
        <f>(Financial[[#This Row],[ Sales with discount]]-Financial[[#This Row],[COGS]])/Financial[[#This Row],[COGS]]</f>
        <v>0.6875</v>
      </c>
      <c r="R105" s="17">
        <f>Financial[[#This Row],[Units Sold]]/Financial[[#This Row],[quantity of transactions]]</f>
        <v>1.491725768321513</v>
      </c>
      <c r="S105" s="17">
        <f>Financial[[#This Row],[ Sales with discount]]/Financial[[#This Row],[quantity of transactions]]</f>
        <v>20.138297872340427</v>
      </c>
      <c r="T105" s="5" t="str">
        <f>TEXT(Financial[[#This Row],[Date]],"MMMM")</f>
        <v>травень</v>
      </c>
      <c r="U105" s="22">
        <f>YEAR(Financial[[#This Row],[Date]])</f>
        <v>2020</v>
      </c>
    </row>
    <row r="106" spans="1:21" x14ac:dyDescent="0.3">
      <c r="A106" t="s">
        <v>7</v>
      </c>
      <c r="B106" t="s">
        <v>13</v>
      </c>
      <c r="C106" s="3" t="s">
        <v>24</v>
      </c>
      <c r="D106" s="3" t="s">
        <v>31</v>
      </c>
      <c r="E106">
        <v>384</v>
      </c>
      <c r="F106" s="10">
        <v>9</v>
      </c>
      <c r="G106" s="10">
        <v>15</v>
      </c>
      <c r="H106" s="14">
        <v>372</v>
      </c>
      <c r="I106" s="19">
        <v>43831</v>
      </c>
      <c r="J106" s="10">
        <f>Financial[[#This Row],[Units Sold]]*Financial[[#This Row],[Sale Price]]</f>
        <v>5760</v>
      </c>
      <c r="K106" s="11" cm="1">
        <f t="array" ref="K106">_xlfn.IFS(Financial[[#This Row],[Discount Band]]="High",0.15,Financial[[#This Row],[Discount Band]]="Medium",0.1,Financial[[#This Row],[Discount Band]]="Low",0.05,Financial[[#This Row],[Discount Band]]="None",0)</f>
        <v>0.15</v>
      </c>
      <c r="L106" s="10">
        <f>Financial[[#This Row],[Gross Sales]]*Financial[[#This Row],[Discount, %]]</f>
        <v>864</v>
      </c>
      <c r="M106" s="10">
        <f>Financial[[#This Row],[Gross Sales]]-Financial[[#This Row],[Discounts, usd]]</f>
        <v>4896</v>
      </c>
      <c r="N106" s="10">
        <f>Financial[[#This Row],[Units Sold]]*Financial[[#This Row],[Manufacturing Price]]</f>
        <v>3456</v>
      </c>
      <c r="O106" s="10">
        <f>Financial[[#This Row],[ Sales with discount]]-(Financial[[#This Row],[Units Sold]]*Financial[[#This Row],[Manufacturing Price]])</f>
        <v>1440</v>
      </c>
      <c r="P106" s="12">
        <f>(Financial[[#This Row],[ Sales with discount]]-Financial[[#This Row],[COGS]])/Financial[[#This Row],[ Sales with discount]]</f>
        <v>0.29411764705882354</v>
      </c>
      <c r="Q106" s="12">
        <f>(Financial[[#This Row],[ Sales with discount]]-Financial[[#This Row],[COGS]])/Financial[[#This Row],[COGS]]</f>
        <v>0.41666666666666669</v>
      </c>
      <c r="R106" s="17">
        <f>Financial[[#This Row],[Units Sold]]/Financial[[#This Row],[quantity of transactions]]</f>
        <v>1.032258064516129</v>
      </c>
      <c r="S106" s="17">
        <f>Financial[[#This Row],[ Sales with discount]]/Financial[[#This Row],[quantity of transactions]]</f>
        <v>13.161290322580646</v>
      </c>
      <c r="T106" s="5" t="str">
        <f>TEXT(Financial[[#This Row],[Date]],"MMMM")</f>
        <v>січень</v>
      </c>
      <c r="U106" s="22">
        <f>YEAR(Financial[[#This Row],[Date]])</f>
        <v>2020</v>
      </c>
    </row>
    <row r="107" spans="1:21" x14ac:dyDescent="0.3">
      <c r="A107" t="s">
        <v>7</v>
      </c>
      <c r="B107" t="s">
        <v>13</v>
      </c>
      <c r="C107" s="3" t="s">
        <v>23</v>
      </c>
      <c r="D107" s="3" t="s">
        <v>29</v>
      </c>
      <c r="E107">
        <v>218</v>
      </c>
      <c r="F107" s="10">
        <v>12</v>
      </c>
      <c r="G107" s="10">
        <v>15</v>
      </c>
      <c r="H107" s="14">
        <v>175</v>
      </c>
      <c r="I107" s="19">
        <v>44075</v>
      </c>
      <c r="J107" s="10">
        <f>Financial[[#This Row],[Units Sold]]*Financial[[#This Row],[Sale Price]]</f>
        <v>3270</v>
      </c>
      <c r="K107" s="11" cm="1">
        <f t="array" ref="K107">_xlfn.IFS(Financial[[#This Row],[Discount Band]]="High",0.15,Financial[[#This Row],[Discount Band]]="Medium",0.1,Financial[[#This Row],[Discount Band]]="Low",0.05,Financial[[#This Row],[Discount Band]]="None",0)</f>
        <v>0.05</v>
      </c>
      <c r="L107" s="10">
        <f>Financial[[#This Row],[Gross Sales]]*Financial[[#This Row],[Discount, %]]</f>
        <v>163.5</v>
      </c>
      <c r="M107" s="10">
        <f>Financial[[#This Row],[Gross Sales]]-Financial[[#This Row],[Discounts, usd]]</f>
        <v>3106.5</v>
      </c>
      <c r="N107" s="10">
        <f>Financial[[#This Row],[Units Sold]]*Financial[[#This Row],[Manufacturing Price]]</f>
        <v>2616</v>
      </c>
      <c r="O107" s="10">
        <f>Financial[[#This Row],[ Sales with discount]]-(Financial[[#This Row],[Units Sold]]*Financial[[#This Row],[Manufacturing Price]])</f>
        <v>490.5</v>
      </c>
      <c r="P107" s="12">
        <f>(Financial[[#This Row],[ Sales with discount]]-Financial[[#This Row],[COGS]])/Financial[[#This Row],[ Sales with discount]]</f>
        <v>0.15789473684210525</v>
      </c>
      <c r="Q107" s="12">
        <f>(Financial[[#This Row],[ Sales with discount]]-Financial[[#This Row],[COGS]])/Financial[[#This Row],[COGS]]</f>
        <v>0.1875</v>
      </c>
      <c r="R107" s="17">
        <f>Financial[[#This Row],[Units Sold]]/Financial[[#This Row],[quantity of transactions]]</f>
        <v>1.2457142857142858</v>
      </c>
      <c r="S107" s="17">
        <f>Financial[[#This Row],[ Sales with discount]]/Financial[[#This Row],[quantity of transactions]]</f>
        <v>17.751428571428573</v>
      </c>
      <c r="T107" s="5" t="str">
        <f>TEXT(Financial[[#This Row],[Date]],"MMMM")</f>
        <v>вересень</v>
      </c>
      <c r="U107" s="22">
        <f>YEAR(Financial[[#This Row],[Date]])</f>
        <v>2020</v>
      </c>
    </row>
    <row r="108" spans="1:21" x14ac:dyDescent="0.3">
      <c r="A108" t="s">
        <v>7</v>
      </c>
      <c r="B108" t="s">
        <v>13</v>
      </c>
      <c r="C108" s="3" t="s">
        <v>26</v>
      </c>
      <c r="D108" s="3" t="s">
        <v>31</v>
      </c>
      <c r="E108">
        <v>1743</v>
      </c>
      <c r="F108" s="10">
        <v>12</v>
      </c>
      <c r="G108" s="10">
        <v>15</v>
      </c>
      <c r="H108" s="14">
        <v>1464</v>
      </c>
      <c r="I108" s="19">
        <v>44105</v>
      </c>
      <c r="J108" s="10">
        <f>Financial[[#This Row],[Units Sold]]*Financial[[#This Row],[Sale Price]]</f>
        <v>26145</v>
      </c>
      <c r="K108" s="11" cm="1">
        <f t="array" ref="K108">_xlfn.IFS(Financial[[#This Row],[Discount Band]]="High",0.15,Financial[[#This Row],[Discount Band]]="Medium",0.1,Financial[[#This Row],[Discount Band]]="Low",0.05,Financial[[#This Row],[Discount Band]]="None",0)</f>
        <v>0.15</v>
      </c>
      <c r="L108" s="10">
        <f>Financial[[#This Row],[Gross Sales]]*Financial[[#This Row],[Discount, %]]</f>
        <v>3921.75</v>
      </c>
      <c r="M108" s="10">
        <f>Financial[[#This Row],[Gross Sales]]-Financial[[#This Row],[Discounts, usd]]</f>
        <v>22223.25</v>
      </c>
      <c r="N108" s="10">
        <f>Financial[[#This Row],[Units Sold]]*Financial[[#This Row],[Manufacturing Price]]</f>
        <v>20916</v>
      </c>
      <c r="O108" s="10">
        <f>Financial[[#This Row],[ Sales with discount]]-(Financial[[#This Row],[Units Sold]]*Financial[[#This Row],[Manufacturing Price]])</f>
        <v>1307.25</v>
      </c>
      <c r="P108" s="12">
        <f>(Financial[[#This Row],[ Sales with discount]]-Financial[[#This Row],[COGS]])/Financial[[#This Row],[ Sales with discount]]</f>
        <v>5.8823529411764705E-2</v>
      </c>
      <c r="Q108" s="12">
        <f>(Financial[[#This Row],[ Sales with discount]]-Financial[[#This Row],[COGS]])/Financial[[#This Row],[COGS]]</f>
        <v>6.25E-2</v>
      </c>
      <c r="R108" s="17">
        <f>Financial[[#This Row],[Units Sold]]/Financial[[#This Row],[quantity of transactions]]</f>
        <v>1.1905737704918034</v>
      </c>
      <c r="S108" s="17">
        <f>Financial[[#This Row],[ Sales with discount]]/Financial[[#This Row],[quantity of transactions]]</f>
        <v>15.179815573770492</v>
      </c>
      <c r="T108" s="5" t="str">
        <f>TEXT(Financial[[#This Row],[Date]],"MMMM")</f>
        <v>жовтень</v>
      </c>
      <c r="U108" s="22">
        <f>YEAR(Financial[[#This Row],[Date]])</f>
        <v>2020</v>
      </c>
    </row>
    <row r="109" spans="1:21" x14ac:dyDescent="0.3">
      <c r="A109" t="s">
        <v>7</v>
      </c>
      <c r="B109" t="s">
        <v>13</v>
      </c>
      <c r="C109" s="3" t="s">
        <v>21</v>
      </c>
      <c r="D109" s="3" t="s">
        <v>30</v>
      </c>
      <c r="E109">
        <v>2844</v>
      </c>
      <c r="F109" s="10">
        <v>9</v>
      </c>
      <c r="G109" s="10">
        <v>15</v>
      </c>
      <c r="H109" s="14">
        <v>2257</v>
      </c>
      <c r="I109" s="19">
        <v>43983</v>
      </c>
      <c r="J109" s="10">
        <f>Financial[[#This Row],[Units Sold]]*Financial[[#This Row],[Sale Price]]</f>
        <v>42660</v>
      </c>
      <c r="K109" s="11" cm="1">
        <f t="array" ref="K109">_xlfn.IFS(Financial[[#This Row],[Discount Band]]="High",0.15,Financial[[#This Row],[Discount Band]]="Medium",0.1,Financial[[#This Row],[Discount Band]]="Low",0.05,Financial[[#This Row],[Discount Band]]="None",0)</f>
        <v>0.1</v>
      </c>
      <c r="L109" s="10">
        <f>Financial[[#This Row],[Gross Sales]]*Financial[[#This Row],[Discount, %]]</f>
        <v>4266</v>
      </c>
      <c r="M109" s="10">
        <f>Financial[[#This Row],[Gross Sales]]-Financial[[#This Row],[Discounts, usd]]</f>
        <v>38394</v>
      </c>
      <c r="N109" s="10">
        <f>Financial[[#This Row],[Units Sold]]*Financial[[#This Row],[Manufacturing Price]]</f>
        <v>25596</v>
      </c>
      <c r="O109" s="10">
        <f>Financial[[#This Row],[ Sales with discount]]-(Financial[[#This Row],[Units Sold]]*Financial[[#This Row],[Manufacturing Price]])</f>
        <v>12798</v>
      </c>
      <c r="P109" s="12">
        <f>(Financial[[#This Row],[ Sales with discount]]-Financial[[#This Row],[COGS]])/Financial[[#This Row],[ Sales with discount]]</f>
        <v>0.33333333333333331</v>
      </c>
      <c r="Q109" s="12">
        <f>(Financial[[#This Row],[ Sales with discount]]-Financial[[#This Row],[COGS]])/Financial[[#This Row],[COGS]]</f>
        <v>0.5</v>
      </c>
      <c r="R109" s="17">
        <f>Financial[[#This Row],[Units Sold]]/Financial[[#This Row],[quantity of transactions]]</f>
        <v>1.2600797518830307</v>
      </c>
      <c r="S109" s="17">
        <f>Financial[[#This Row],[ Sales with discount]]/Financial[[#This Row],[quantity of transactions]]</f>
        <v>17.011076650420911</v>
      </c>
      <c r="T109" s="5" t="str">
        <f>TEXT(Financial[[#This Row],[Date]],"MMMM")</f>
        <v>червень</v>
      </c>
      <c r="U109" s="22">
        <f>YEAR(Financial[[#This Row],[Date]])</f>
        <v>2020</v>
      </c>
    </row>
    <row r="110" spans="1:21" x14ac:dyDescent="0.3">
      <c r="A110" t="s">
        <v>7</v>
      </c>
      <c r="B110" t="s">
        <v>13</v>
      </c>
      <c r="C110" s="3" t="s">
        <v>25</v>
      </c>
      <c r="D110" s="3" t="s">
        <v>30</v>
      </c>
      <c r="E110">
        <v>2844</v>
      </c>
      <c r="F110" s="10">
        <v>10</v>
      </c>
      <c r="G110" s="10">
        <v>15</v>
      </c>
      <c r="H110" s="14">
        <v>565</v>
      </c>
      <c r="I110" s="19">
        <v>43983</v>
      </c>
      <c r="J110" s="10">
        <f>Financial[[#This Row],[Units Sold]]*Financial[[#This Row],[Sale Price]]</f>
        <v>42660</v>
      </c>
      <c r="K110" s="11" cm="1">
        <f t="array" ref="K110">_xlfn.IFS(Financial[[#This Row],[Discount Band]]="High",0.15,Financial[[#This Row],[Discount Band]]="Medium",0.1,Financial[[#This Row],[Discount Band]]="Low",0.05,Financial[[#This Row],[Discount Band]]="None",0)</f>
        <v>0.1</v>
      </c>
      <c r="L110" s="10">
        <f>Financial[[#This Row],[Gross Sales]]*Financial[[#This Row],[Discount, %]]</f>
        <v>4266</v>
      </c>
      <c r="M110" s="10">
        <f>Financial[[#This Row],[Gross Sales]]-Financial[[#This Row],[Discounts, usd]]</f>
        <v>38394</v>
      </c>
      <c r="N110" s="10">
        <f>Financial[[#This Row],[Units Sold]]*Financial[[#This Row],[Manufacturing Price]]</f>
        <v>28440</v>
      </c>
      <c r="O110" s="10">
        <f>Financial[[#This Row],[ Sales with discount]]-(Financial[[#This Row],[Units Sold]]*Financial[[#This Row],[Manufacturing Price]])</f>
        <v>9954</v>
      </c>
      <c r="P110" s="12">
        <f>(Financial[[#This Row],[ Sales with discount]]-Financial[[#This Row],[COGS]])/Financial[[#This Row],[ Sales with discount]]</f>
        <v>0.25925925925925924</v>
      </c>
      <c r="Q110" s="12">
        <f>(Financial[[#This Row],[ Sales with discount]]-Financial[[#This Row],[COGS]])/Financial[[#This Row],[COGS]]</f>
        <v>0.35</v>
      </c>
      <c r="R110" s="17">
        <f>Financial[[#This Row],[Units Sold]]/Financial[[#This Row],[quantity of transactions]]</f>
        <v>5.0336283185840704</v>
      </c>
      <c r="S110" s="17">
        <f>Financial[[#This Row],[ Sales with discount]]/Financial[[#This Row],[quantity of transactions]]</f>
        <v>67.953982300884959</v>
      </c>
      <c r="T110" s="5" t="str">
        <f>TEXT(Financial[[#This Row],[Date]],"MMMM")</f>
        <v>червень</v>
      </c>
      <c r="U110" s="22">
        <f>YEAR(Financial[[#This Row],[Date]])</f>
        <v>2020</v>
      </c>
    </row>
    <row r="111" spans="1:21" x14ac:dyDescent="0.3">
      <c r="A111" t="s">
        <v>7</v>
      </c>
      <c r="B111" t="s">
        <v>13</v>
      </c>
      <c r="C111" s="3" t="s">
        <v>26</v>
      </c>
      <c r="D111" s="3" t="s">
        <v>30</v>
      </c>
      <c r="E111">
        <v>1630.5</v>
      </c>
      <c r="F111" s="10">
        <v>9</v>
      </c>
      <c r="G111" s="10">
        <v>15</v>
      </c>
      <c r="H111" s="14">
        <v>1389</v>
      </c>
      <c r="I111" s="19">
        <v>44013</v>
      </c>
      <c r="J111" s="10">
        <f>Financial[[#This Row],[Units Sold]]*Financial[[#This Row],[Sale Price]]</f>
        <v>24457.5</v>
      </c>
      <c r="K111" s="11" cm="1">
        <f t="array" ref="K111">_xlfn.IFS(Financial[[#This Row],[Discount Band]]="High",0.15,Financial[[#This Row],[Discount Band]]="Medium",0.1,Financial[[#This Row],[Discount Band]]="Low",0.05,Financial[[#This Row],[Discount Band]]="None",0)</f>
        <v>0.1</v>
      </c>
      <c r="L111" s="10">
        <f>Financial[[#This Row],[Gross Sales]]*Financial[[#This Row],[Discount, %]]</f>
        <v>2445.75</v>
      </c>
      <c r="M111" s="10">
        <f>Financial[[#This Row],[Gross Sales]]-Financial[[#This Row],[Discounts, usd]]</f>
        <v>22011.75</v>
      </c>
      <c r="N111" s="10">
        <f>Financial[[#This Row],[Units Sold]]*Financial[[#This Row],[Manufacturing Price]]</f>
        <v>14674.5</v>
      </c>
      <c r="O111" s="10">
        <f>Financial[[#This Row],[ Sales with discount]]-(Financial[[#This Row],[Units Sold]]*Financial[[#This Row],[Manufacturing Price]])</f>
        <v>7337.25</v>
      </c>
      <c r="P111" s="12">
        <f>(Financial[[#This Row],[ Sales with discount]]-Financial[[#This Row],[COGS]])/Financial[[#This Row],[ Sales with discount]]</f>
        <v>0.33333333333333331</v>
      </c>
      <c r="Q111" s="12">
        <f>(Financial[[#This Row],[ Sales with discount]]-Financial[[#This Row],[COGS]])/Financial[[#This Row],[COGS]]</f>
        <v>0.5</v>
      </c>
      <c r="R111" s="17">
        <f>Financial[[#This Row],[Units Sold]]/Financial[[#This Row],[quantity of transactions]]</f>
        <v>1.1738660907127429</v>
      </c>
      <c r="S111" s="17">
        <f>Financial[[#This Row],[ Sales with discount]]/Financial[[#This Row],[quantity of transactions]]</f>
        <v>15.847192224622031</v>
      </c>
      <c r="T111" s="5" t="str">
        <f>TEXT(Financial[[#This Row],[Date]],"MMMM")</f>
        <v>липень</v>
      </c>
      <c r="U111" s="22">
        <f>YEAR(Financial[[#This Row],[Date]])</f>
        <v>2020</v>
      </c>
    </row>
    <row r="112" spans="1:21" x14ac:dyDescent="0.3">
      <c r="A112" t="s">
        <v>7</v>
      </c>
      <c r="B112" t="s">
        <v>13</v>
      </c>
      <c r="C112" s="3" t="s">
        <v>21</v>
      </c>
      <c r="D112" s="3" t="s">
        <v>31</v>
      </c>
      <c r="E112">
        <v>1560</v>
      </c>
      <c r="F112" s="10">
        <v>12</v>
      </c>
      <c r="G112" s="10">
        <v>15</v>
      </c>
      <c r="H112" s="14">
        <v>681</v>
      </c>
      <c r="I112" s="19">
        <v>44136</v>
      </c>
      <c r="J112" s="10">
        <f>Financial[[#This Row],[Units Sold]]*Financial[[#This Row],[Sale Price]]</f>
        <v>23400</v>
      </c>
      <c r="K112" s="11" cm="1">
        <f t="array" ref="K112">_xlfn.IFS(Financial[[#This Row],[Discount Band]]="High",0.15,Financial[[#This Row],[Discount Band]]="Medium",0.1,Financial[[#This Row],[Discount Band]]="Low",0.05,Financial[[#This Row],[Discount Band]]="None",0)</f>
        <v>0.15</v>
      </c>
      <c r="L112" s="10">
        <f>Financial[[#This Row],[Gross Sales]]*Financial[[#This Row],[Discount, %]]</f>
        <v>3510</v>
      </c>
      <c r="M112" s="10">
        <f>Financial[[#This Row],[Gross Sales]]-Financial[[#This Row],[Discounts, usd]]</f>
        <v>19890</v>
      </c>
      <c r="N112" s="10">
        <f>Financial[[#This Row],[Units Sold]]*Financial[[#This Row],[Manufacturing Price]]</f>
        <v>18720</v>
      </c>
      <c r="O112" s="10">
        <f>Financial[[#This Row],[ Sales with discount]]-(Financial[[#This Row],[Units Sold]]*Financial[[#This Row],[Manufacturing Price]])</f>
        <v>1170</v>
      </c>
      <c r="P112" s="12">
        <f>(Financial[[#This Row],[ Sales with discount]]-Financial[[#This Row],[COGS]])/Financial[[#This Row],[ Sales with discount]]</f>
        <v>5.8823529411764705E-2</v>
      </c>
      <c r="Q112" s="12">
        <f>(Financial[[#This Row],[ Sales with discount]]-Financial[[#This Row],[COGS]])/Financial[[#This Row],[COGS]]</f>
        <v>6.25E-2</v>
      </c>
      <c r="R112" s="17">
        <f>Financial[[#This Row],[Units Sold]]/Financial[[#This Row],[quantity of transactions]]</f>
        <v>2.2907488986784141</v>
      </c>
      <c r="S112" s="17">
        <f>Financial[[#This Row],[ Sales with discount]]/Financial[[#This Row],[quantity of transactions]]</f>
        <v>29.207048458149778</v>
      </c>
      <c r="T112" s="5" t="str">
        <f>TEXT(Financial[[#This Row],[Date]],"MMMM")</f>
        <v>листопад</v>
      </c>
      <c r="U112" s="22">
        <f>YEAR(Financial[[#This Row],[Date]])</f>
        <v>2020</v>
      </c>
    </row>
    <row r="113" spans="1:21" x14ac:dyDescent="0.3">
      <c r="A113" t="s">
        <v>7</v>
      </c>
      <c r="B113" t="s">
        <v>13</v>
      </c>
      <c r="C113" s="3" t="s">
        <v>23</v>
      </c>
      <c r="D113" s="3" t="s">
        <v>31</v>
      </c>
      <c r="E113">
        <v>1565</v>
      </c>
      <c r="F113" s="10">
        <v>8</v>
      </c>
      <c r="G113" s="10">
        <v>15</v>
      </c>
      <c r="H113" s="14">
        <v>1131</v>
      </c>
      <c r="I113" s="19">
        <v>44105</v>
      </c>
      <c r="J113" s="10">
        <f>Financial[[#This Row],[Units Sold]]*Financial[[#This Row],[Sale Price]]</f>
        <v>23475</v>
      </c>
      <c r="K113" s="11" cm="1">
        <f t="array" ref="K113">_xlfn.IFS(Financial[[#This Row],[Discount Band]]="High",0.15,Financial[[#This Row],[Discount Band]]="Medium",0.1,Financial[[#This Row],[Discount Band]]="Low",0.05,Financial[[#This Row],[Discount Band]]="None",0)</f>
        <v>0.15</v>
      </c>
      <c r="L113" s="10">
        <f>Financial[[#This Row],[Gross Sales]]*Financial[[#This Row],[Discount, %]]</f>
        <v>3521.25</v>
      </c>
      <c r="M113" s="10">
        <f>Financial[[#This Row],[Gross Sales]]-Financial[[#This Row],[Discounts, usd]]</f>
        <v>19953.75</v>
      </c>
      <c r="N113" s="10">
        <f>Financial[[#This Row],[Units Sold]]*Financial[[#This Row],[Manufacturing Price]]</f>
        <v>12520</v>
      </c>
      <c r="O113" s="10">
        <f>Financial[[#This Row],[ Sales with discount]]-(Financial[[#This Row],[Units Sold]]*Financial[[#This Row],[Manufacturing Price]])</f>
        <v>7433.75</v>
      </c>
      <c r="P113" s="12">
        <f>(Financial[[#This Row],[ Sales with discount]]-Financial[[#This Row],[COGS]])/Financial[[#This Row],[ Sales with discount]]</f>
        <v>0.37254901960784315</v>
      </c>
      <c r="Q113" s="12">
        <f>(Financial[[#This Row],[ Sales with discount]]-Financial[[#This Row],[COGS]])/Financial[[#This Row],[COGS]]</f>
        <v>0.59375</v>
      </c>
      <c r="R113" s="17">
        <f>Financial[[#This Row],[Units Sold]]/Financial[[#This Row],[quantity of transactions]]</f>
        <v>1.3837312113174183</v>
      </c>
      <c r="S113" s="17">
        <f>Financial[[#This Row],[ Sales with discount]]/Financial[[#This Row],[quantity of transactions]]</f>
        <v>17.642572944297083</v>
      </c>
      <c r="T113" s="5" t="str">
        <f>TEXT(Financial[[#This Row],[Date]],"MMMM")</f>
        <v>жовтень</v>
      </c>
      <c r="U113" s="22">
        <f>YEAR(Financial[[#This Row],[Date]])</f>
        <v>2020</v>
      </c>
    </row>
    <row r="114" spans="1:21" x14ac:dyDescent="0.3">
      <c r="A114" t="s">
        <v>7</v>
      </c>
      <c r="B114" t="s">
        <v>13</v>
      </c>
      <c r="C114" s="3" t="s">
        <v>23</v>
      </c>
      <c r="D114" s="3" t="s">
        <v>31</v>
      </c>
      <c r="E114">
        <v>2559</v>
      </c>
      <c r="F114" s="10">
        <v>9</v>
      </c>
      <c r="G114" s="10">
        <v>15</v>
      </c>
      <c r="H114" s="14">
        <v>2466</v>
      </c>
      <c r="I114" s="19">
        <v>44044</v>
      </c>
      <c r="J114" s="10">
        <f>Financial[[#This Row],[Units Sold]]*Financial[[#This Row],[Sale Price]]</f>
        <v>38385</v>
      </c>
      <c r="K114" s="11" cm="1">
        <f t="array" ref="K114">_xlfn.IFS(Financial[[#This Row],[Discount Band]]="High",0.15,Financial[[#This Row],[Discount Band]]="Medium",0.1,Financial[[#This Row],[Discount Band]]="Low",0.05,Financial[[#This Row],[Discount Band]]="None",0)</f>
        <v>0.15</v>
      </c>
      <c r="L114" s="10">
        <f>Financial[[#This Row],[Gross Sales]]*Financial[[#This Row],[Discount, %]]</f>
        <v>5757.75</v>
      </c>
      <c r="M114" s="10">
        <f>Financial[[#This Row],[Gross Sales]]-Financial[[#This Row],[Discounts, usd]]</f>
        <v>32627.25</v>
      </c>
      <c r="N114" s="10">
        <f>Financial[[#This Row],[Units Sold]]*Financial[[#This Row],[Manufacturing Price]]</f>
        <v>23031</v>
      </c>
      <c r="O114" s="10">
        <f>Financial[[#This Row],[ Sales with discount]]-(Financial[[#This Row],[Units Sold]]*Financial[[#This Row],[Manufacturing Price]])</f>
        <v>9596.25</v>
      </c>
      <c r="P114" s="12">
        <f>(Financial[[#This Row],[ Sales with discount]]-Financial[[#This Row],[COGS]])/Financial[[#This Row],[ Sales with discount]]</f>
        <v>0.29411764705882354</v>
      </c>
      <c r="Q114" s="12">
        <f>(Financial[[#This Row],[ Sales with discount]]-Financial[[#This Row],[COGS]])/Financial[[#This Row],[COGS]]</f>
        <v>0.41666666666666669</v>
      </c>
      <c r="R114" s="17">
        <f>Financial[[#This Row],[Units Sold]]/Financial[[#This Row],[quantity of transactions]]</f>
        <v>1.0377128953771289</v>
      </c>
      <c r="S114" s="17">
        <f>Financial[[#This Row],[ Sales with discount]]/Financial[[#This Row],[quantity of transactions]]</f>
        <v>13.230839416058394</v>
      </c>
      <c r="T114" s="5" t="str">
        <f>TEXT(Financial[[#This Row],[Date]],"MMMM")</f>
        <v>серпень</v>
      </c>
      <c r="U114" s="22">
        <f>YEAR(Financial[[#This Row],[Date]])</f>
        <v>2020</v>
      </c>
    </row>
    <row r="115" spans="1:21" x14ac:dyDescent="0.3">
      <c r="A115" t="s">
        <v>7</v>
      </c>
      <c r="B115" t="s">
        <v>13</v>
      </c>
      <c r="C115" s="3" t="s">
        <v>21</v>
      </c>
      <c r="D115" s="3" t="s">
        <v>31</v>
      </c>
      <c r="E115">
        <v>2689</v>
      </c>
      <c r="F115" s="10">
        <v>8</v>
      </c>
      <c r="G115" s="10">
        <v>15</v>
      </c>
      <c r="H115" s="14">
        <v>2159</v>
      </c>
      <c r="I115" s="19">
        <v>44136</v>
      </c>
      <c r="J115" s="10">
        <f>Financial[[#This Row],[Units Sold]]*Financial[[#This Row],[Sale Price]]</f>
        <v>40335</v>
      </c>
      <c r="K115" s="11" cm="1">
        <f t="array" ref="K115">_xlfn.IFS(Financial[[#This Row],[Discount Band]]="High",0.15,Financial[[#This Row],[Discount Band]]="Medium",0.1,Financial[[#This Row],[Discount Band]]="Low",0.05,Financial[[#This Row],[Discount Band]]="None",0)</f>
        <v>0.15</v>
      </c>
      <c r="L115" s="10">
        <f>Financial[[#This Row],[Gross Sales]]*Financial[[#This Row],[Discount, %]]</f>
        <v>6050.25</v>
      </c>
      <c r="M115" s="10">
        <f>Financial[[#This Row],[Gross Sales]]-Financial[[#This Row],[Discounts, usd]]</f>
        <v>34284.75</v>
      </c>
      <c r="N115" s="10">
        <f>Financial[[#This Row],[Units Sold]]*Financial[[#This Row],[Manufacturing Price]]</f>
        <v>21512</v>
      </c>
      <c r="O115" s="10">
        <f>Financial[[#This Row],[ Sales with discount]]-(Financial[[#This Row],[Units Sold]]*Financial[[#This Row],[Manufacturing Price]])</f>
        <v>12772.75</v>
      </c>
      <c r="P115" s="12">
        <f>(Financial[[#This Row],[ Sales with discount]]-Financial[[#This Row],[COGS]])/Financial[[#This Row],[ Sales with discount]]</f>
        <v>0.37254901960784315</v>
      </c>
      <c r="Q115" s="12">
        <f>(Financial[[#This Row],[ Sales with discount]]-Financial[[#This Row],[COGS]])/Financial[[#This Row],[COGS]]</f>
        <v>0.59375</v>
      </c>
      <c r="R115" s="17">
        <f>Financial[[#This Row],[Units Sold]]/Financial[[#This Row],[quantity of transactions]]</f>
        <v>1.2454840203798054</v>
      </c>
      <c r="S115" s="17">
        <f>Financial[[#This Row],[ Sales with discount]]/Financial[[#This Row],[quantity of transactions]]</f>
        <v>15.87992125984252</v>
      </c>
      <c r="T115" s="5" t="str">
        <f>TEXT(Financial[[#This Row],[Date]],"MMMM")</f>
        <v>листопад</v>
      </c>
      <c r="U115" s="22">
        <f>YEAR(Financial[[#This Row],[Date]])</f>
        <v>2020</v>
      </c>
    </row>
    <row r="116" spans="1:21" x14ac:dyDescent="0.3">
      <c r="A116" t="s">
        <v>7</v>
      </c>
      <c r="B116" t="s">
        <v>13</v>
      </c>
      <c r="C116" s="3" t="s">
        <v>23</v>
      </c>
      <c r="D116" s="3" t="s">
        <v>29</v>
      </c>
      <c r="E116">
        <v>2363</v>
      </c>
      <c r="F116" s="10">
        <v>10</v>
      </c>
      <c r="G116" s="10">
        <v>15</v>
      </c>
      <c r="H116" s="14">
        <v>619</v>
      </c>
      <c r="I116" s="19">
        <v>43862</v>
      </c>
      <c r="J116" s="10">
        <f>Financial[[#This Row],[Units Sold]]*Financial[[#This Row],[Sale Price]]</f>
        <v>35445</v>
      </c>
      <c r="K116" s="11" cm="1">
        <f t="array" ref="K116">_xlfn.IFS(Financial[[#This Row],[Discount Band]]="High",0.15,Financial[[#This Row],[Discount Band]]="Medium",0.1,Financial[[#This Row],[Discount Band]]="Low",0.05,Financial[[#This Row],[Discount Band]]="None",0)</f>
        <v>0.05</v>
      </c>
      <c r="L116" s="10">
        <f>Financial[[#This Row],[Gross Sales]]*Financial[[#This Row],[Discount, %]]</f>
        <v>1772.25</v>
      </c>
      <c r="M116" s="10">
        <f>Financial[[#This Row],[Gross Sales]]-Financial[[#This Row],[Discounts, usd]]</f>
        <v>33672.75</v>
      </c>
      <c r="N116" s="10">
        <f>Financial[[#This Row],[Units Sold]]*Financial[[#This Row],[Manufacturing Price]]</f>
        <v>23630</v>
      </c>
      <c r="O116" s="10">
        <f>Financial[[#This Row],[ Sales with discount]]-(Financial[[#This Row],[Units Sold]]*Financial[[#This Row],[Manufacturing Price]])</f>
        <v>10042.75</v>
      </c>
      <c r="P116" s="12">
        <f>(Financial[[#This Row],[ Sales with discount]]-Financial[[#This Row],[COGS]])/Financial[[#This Row],[ Sales with discount]]</f>
        <v>0.2982456140350877</v>
      </c>
      <c r="Q116" s="12">
        <f>(Financial[[#This Row],[ Sales with discount]]-Financial[[#This Row],[COGS]])/Financial[[#This Row],[COGS]]</f>
        <v>0.42499999999999999</v>
      </c>
      <c r="R116" s="17">
        <f>Financial[[#This Row],[Units Sold]]/Financial[[#This Row],[quantity of transactions]]</f>
        <v>3.8174474959612277</v>
      </c>
      <c r="S116" s="17">
        <f>Financial[[#This Row],[ Sales with discount]]/Financial[[#This Row],[quantity of transactions]]</f>
        <v>54.398626817447493</v>
      </c>
      <c r="T116" s="5" t="str">
        <f>TEXT(Financial[[#This Row],[Date]],"MMMM")</f>
        <v>лютий</v>
      </c>
      <c r="U116" s="22">
        <f>YEAR(Financial[[#This Row],[Date]])</f>
        <v>2020</v>
      </c>
    </row>
    <row r="117" spans="1:21" x14ac:dyDescent="0.3">
      <c r="A117" t="s">
        <v>7</v>
      </c>
      <c r="B117" t="s">
        <v>13</v>
      </c>
      <c r="C117" s="3" t="s">
        <v>25</v>
      </c>
      <c r="D117" s="3" t="s">
        <v>31</v>
      </c>
      <c r="E117">
        <v>1565</v>
      </c>
      <c r="F117" s="10">
        <v>10</v>
      </c>
      <c r="G117" s="10">
        <v>15</v>
      </c>
      <c r="H117" s="14">
        <v>348</v>
      </c>
      <c r="I117" s="19">
        <v>44105</v>
      </c>
      <c r="J117" s="10">
        <f>Financial[[#This Row],[Units Sold]]*Financial[[#This Row],[Sale Price]]</f>
        <v>23475</v>
      </c>
      <c r="K117" s="11" cm="1">
        <f t="array" ref="K117">_xlfn.IFS(Financial[[#This Row],[Discount Band]]="High",0.15,Financial[[#This Row],[Discount Band]]="Medium",0.1,Financial[[#This Row],[Discount Band]]="Low",0.05,Financial[[#This Row],[Discount Band]]="None",0)</f>
        <v>0.15</v>
      </c>
      <c r="L117" s="10">
        <f>Financial[[#This Row],[Gross Sales]]*Financial[[#This Row],[Discount, %]]</f>
        <v>3521.25</v>
      </c>
      <c r="M117" s="10">
        <f>Financial[[#This Row],[Gross Sales]]-Financial[[#This Row],[Discounts, usd]]</f>
        <v>19953.75</v>
      </c>
      <c r="N117" s="10">
        <f>Financial[[#This Row],[Units Sold]]*Financial[[#This Row],[Manufacturing Price]]</f>
        <v>15650</v>
      </c>
      <c r="O117" s="10">
        <f>Financial[[#This Row],[ Sales with discount]]-(Financial[[#This Row],[Units Sold]]*Financial[[#This Row],[Manufacturing Price]])</f>
        <v>4303.75</v>
      </c>
      <c r="P117" s="12">
        <f>(Financial[[#This Row],[ Sales with discount]]-Financial[[#This Row],[COGS]])/Financial[[#This Row],[ Sales with discount]]</f>
        <v>0.21568627450980393</v>
      </c>
      <c r="Q117" s="12">
        <f>(Financial[[#This Row],[ Sales with discount]]-Financial[[#This Row],[COGS]])/Financial[[#This Row],[COGS]]</f>
        <v>0.27500000000000002</v>
      </c>
      <c r="R117" s="17">
        <f>Financial[[#This Row],[Units Sold]]/Financial[[#This Row],[quantity of transactions]]</f>
        <v>4.4971264367816088</v>
      </c>
      <c r="S117" s="17">
        <f>Financial[[#This Row],[ Sales with discount]]/Financial[[#This Row],[quantity of transactions]]</f>
        <v>57.338362068965516</v>
      </c>
      <c r="T117" s="5" t="str">
        <f>TEXT(Financial[[#This Row],[Date]],"MMMM")</f>
        <v>жовтень</v>
      </c>
      <c r="U117" s="22">
        <f>YEAR(Financial[[#This Row],[Date]])</f>
        <v>2020</v>
      </c>
    </row>
    <row r="118" spans="1:21" x14ac:dyDescent="0.3">
      <c r="A118" t="s">
        <v>7</v>
      </c>
      <c r="B118" t="s">
        <v>13</v>
      </c>
      <c r="C118" s="3" t="s">
        <v>23</v>
      </c>
      <c r="D118" s="3" t="s">
        <v>31</v>
      </c>
      <c r="E118">
        <v>1743</v>
      </c>
      <c r="F118" s="10">
        <v>11</v>
      </c>
      <c r="G118" s="10">
        <v>15</v>
      </c>
      <c r="H118" s="14">
        <v>288</v>
      </c>
      <c r="I118" s="19">
        <v>44105</v>
      </c>
      <c r="J118" s="10">
        <f>Financial[[#This Row],[Units Sold]]*Financial[[#This Row],[Sale Price]]</f>
        <v>26145</v>
      </c>
      <c r="K118" s="11" cm="1">
        <f t="array" ref="K118">_xlfn.IFS(Financial[[#This Row],[Discount Band]]="High",0.15,Financial[[#This Row],[Discount Band]]="Medium",0.1,Financial[[#This Row],[Discount Band]]="Low",0.05,Financial[[#This Row],[Discount Band]]="None",0)</f>
        <v>0.15</v>
      </c>
      <c r="L118" s="10">
        <f>Financial[[#This Row],[Gross Sales]]*Financial[[#This Row],[Discount, %]]</f>
        <v>3921.75</v>
      </c>
      <c r="M118" s="10">
        <f>Financial[[#This Row],[Gross Sales]]-Financial[[#This Row],[Discounts, usd]]</f>
        <v>22223.25</v>
      </c>
      <c r="N118" s="10">
        <f>Financial[[#This Row],[Units Sold]]*Financial[[#This Row],[Manufacturing Price]]</f>
        <v>19173</v>
      </c>
      <c r="O118" s="10">
        <f>Financial[[#This Row],[ Sales with discount]]-(Financial[[#This Row],[Units Sold]]*Financial[[#This Row],[Manufacturing Price]])</f>
        <v>3050.25</v>
      </c>
      <c r="P118" s="12">
        <f>(Financial[[#This Row],[ Sales with discount]]-Financial[[#This Row],[COGS]])/Financial[[#This Row],[ Sales with discount]]</f>
        <v>0.13725490196078433</v>
      </c>
      <c r="Q118" s="12">
        <f>(Financial[[#This Row],[ Sales with discount]]-Financial[[#This Row],[COGS]])/Financial[[#This Row],[COGS]]</f>
        <v>0.15909090909090909</v>
      </c>
      <c r="R118" s="17">
        <f>Financial[[#This Row],[Units Sold]]/Financial[[#This Row],[quantity of transactions]]</f>
        <v>6.052083333333333</v>
      </c>
      <c r="S118" s="17">
        <f>Financial[[#This Row],[ Sales with discount]]/Financial[[#This Row],[quantity of transactions]]</f>
        <v>77.1640625</v>
      </c>
      <c r="T118" s="5" t="str">
        <f>TEXT(Financial[[#This Row],[Date]],"MMMM")</f>
        <v>жовтень</v>
      </c>
      <c r="U118" s="22">
        <f>YEAR(Financial[[#This Row],[Date]])</f>
        <v>2020</v>
      </c>
    </row>
    <row r="119" spans="1:21" x14ac:dyDescent="0.3">
      <c r="A119" t="s">
        <v>7</v>
      </c>
      <c r="B119" t="s">
        <v>13</v>
      </c>
      <c r="C119" s="3" t="s">
        <v>22</v>
      </c>
      <c r="D119" s="3" t="s">
        <v>31</v>
      </c>
      <c r="E119">
        <v>2300</v>
      </c>
      <c r="F119" s="10">
        <v>12</v>
      </c>
      <c r="G119" s="10">
        <v>15</v>
      </c>
      <c r="H119" s="14">
        <v>131</v>
      </c>
      <c r="I119" s="19">
        <v>44166</v>
      </c>
      <c r="J119" s="10">
        <f>Financial[[#This Row],[Units Sold]]*Financial[[#This Row],[Sale Price]]</f>
        <v>34500</v>
      </c>
      <c r="K119" s="11" cm="1">
        <f t="array" ref="K119">_xlfn.IFS(Financial[[#This Row],[Discount Band]]="High",0.15,Financial[[#This Row],[Discount Band]]="Medium",0.1,Financial[[#This Row],[Discount Band]]="Low",0.05,Financial[[#This Row],[Discount Band]]="None",0)</f>
        <v>0.15</v>
      </c>
      <c r="L119" s="10">
        <f>Financial[[#This Row],[Gross Sales]]*Financial[[#This Row],[Discount, %]]</f>
        <v>5175</v>
      </c>
      <c r="M119" s="10">
        <f>Financial[[#This Row],[Gross Sales]]-Financial[[#This Row],[Discounts, usd]]</f>
        <v>29325</v>
      </c>
      <c r="N119" s="10">
        <f>Financial[[#This Row],[Units Sold]]*Financial[[#This Row],[Manufacturing Price]]</f>
        <v>27600</v>
      </c>
      <c r="O119" s="10">
        <f>Financial[[#This Row],[ Sales with discount]]-(Financial[[#This Row],[Units Sold]]*Financial[[#This Row],[Manufacturing Price]])</f>
        <v>1725</v>
      </c>
      <c r="P119" s="12">
        <f>(Financial[[#This Row],[ Sales with discount]]-Financial[[#This Row],[COGS]])/Financial[[#This Row],[ Sales with discount]]</f>
        <v>5.8823529411764705E-2</v>
      </c>
      <c r="Q119" s="12">
        <f>(Financial[[#This Row],[ Sales with discount]]-Financial[[#This Row],[COGS]])/Financial[[#This Row],[COGS]]</f>
        <v>6.25E-2</v>
      </c>
      <c r="R119" s="17">
        <f>Financial[[#This Row],[Units Sold]]/Financial[[#This Row],[quantity of transactions]]</f>
        <v>17.557251908396946</v>
      </c>
      <c r="S119" s="17">
        <f>Financial[[#This Row],[ Sales with discount]]/Financial[[#This Row],[quantity of transactions]]</f>
        <v>223.85496183206106</v>
      </c>
      <c r="T119" s="5" t="str">
        <f>TEXT(Financial[[#This Row],[Date]],"MMMM")</f>
        <v>грудень</v>
      </c>
      <c r="U119" s="22">
        <f>YEAR(Financial[[#This Row],[Date]])</f>
        <v>2020</v>
      </c>
    </row>
    <row r="120" spans="1:21" x14ac:dyDescent="0.3">
      <c r="A120" t="s">
        <v>7</v>
      </c>
      <c r="B120" t="s">
        <v>13</v>
      </c>
      <c r="C120" s="3" t="s">
        <v>22</v>
      </c>
      <c r="D120" s="3" t="s">
        <v>29</v>
      </c>
      <c r="E120">
        <v>1967</v>
      </c>
      <c r="F120" s="10">
        <v>9</v>
      </c>
      <c r="G120" s="10">
        <v>15</v>
      </c>
      <c r="H120" s="14">
        <v>1817</v>
      </c>
      <c r="I120" s="19">
        <v>43891</v>
      </c>
      <c r="J120" s="10">
        <f>Financial[[#This Row],[Units Sold]]*Financial[[#This Row],[Sale Price]]</f>
        <v>29505</v>
      </c>
      <c r="K120" s="11" cm="1">
        <f t="array" ref="K120">_xlfn.IFS(Financial[[#This Row],[Discount Band]]="High",0.15,Financial[[#This Row],[Discount Band]]="Medium",0.1,Financial[[#This Row],[Discount Band]]="Low",0.05,Financial[[#This Row],[Discount Band]]="None",0)</f>
        <v>0.05</v>
      </c>
      <c r="L120" s="10">
        <f>Financial[[#This Row],[Gross Sales]]*Financial[[#This Row],[Discount, %]]</f>
        <v>1475.25</v>
      </c>
      <c r="M120" s="10">
        <f>Financial[[#This Row],[Gross Sales]]-Financial[[#This Row],[Discounts, usd]]</f>
        <v>28029.75</v>
      </c>
      <c r="N120" s="10">
        <f>Financial[[#This Row],[Units Sold]]*Financial[[#This Row],[Manufacturing Price]]</f>
        <v>17703</v>
      </c>
      <c r="O120" s="10">
        <f>Financial[[#This Row],[ Sales with discount]]-(Financial[[#This Row],[Units Sold]]*Financial[[#This Row],[Manufacturing Price]])</f>
        <v>10326.75</v>
      </c>
      <c r="P120" s="12">
        <f>(Financial[[#This Row],[ Sales with discount]]-Financial[[#This Row],[COGS]])/Financial[[#This Row],[ Sales with discount]]</f>
        <v>0.36842105263157893</v>
      </c>
      <c r="Q120" s="12">
        <f>(Financial[[#This Row],[ Sales with discount]]-Financial[[#This Row],[COGS]])/Financial[[#This Row],[COGS]]</f>
        <v>0.58333333333333337</v>
      </c>
      <c r="R120" s="17">
        <f>Financial[[#This Row],[Units Sold]]/Financial[[#This Row],[quantity of transactions]]</f>
        <v>1.0825536598789214</v>
      </c>
      <c r="S120" s="17">
        <f>Financial[[#This Row],[ Sales with discount]]/Financial[[#This Row],[quantity of transactions]]</f>
        <v>15.426389653274628</v>
      </c>
      <c r="T120" s="5" t="str">
        <f>TEXT(Financial[[#This Row],[Date]],"MMMM")</f>
        <v>березень</v>
      </c>
      <c r="U120" s="22">
        <f>YEAR(Financial[[#This Row],[Date]])</f>
        <v>2020</v>
      </c>
    </row>
    <row r="121" spans="1:21" x14ac:dyDescent="0.3">
      <c r="A121" t="s">
        <v>7</v>
      </c>
      <c r="B121" t="s">
        <v>13</v>
      </c>
      <c r="C121" s="3" t="s">
        <v>23</v>
      </c>
      <c r="D121" s="3" t="s">
        <v>28</v>
      </c>
      <c r="E121">
        <v>2152</v>
      </c>
      <c r="F121" s="10">
        <v>12</v>
      </c>
      <c r="G121" s="10">
        <v>15</v>
      </c>
      <c r="H121" s="14">
        <v>803</v>
      </c>
      <c r="I121" s="19">
        <v>44166</v>
      </c>
      <c r="J121" s="10">
        <f>Financial[[#This Row],[Units Sold]]*Financial[[#This Row],[Sale Price]]</f>
        <v>32280</v>
      </c>
      <c r="K121" s="11" cm="1">
        <f t="array" ref="K121">_xlfn.IFS(Financial[[#This Row],[Discount Band]]="High",0.15,Financial[[#This Row],[Discount Band]]="Medium",0.1,Financial[[#This Row],[Discount Band]]="Low",0.05,Financial[[#This Row],[Discount Band]]="None",0)</f>
        <v>0</v>
      </c>
      <c r="L121" s="10">
        <f>Financial[[#This Row],[Gross Sales]]*Financial[[#This Row],[Discount, %]]</f>
        <v>0</v>
      </c>
      <c r="M121" s="10">
        <f>Financial[[#This Row],[Gross Sales]]-Financial[[#This Row],[Discounts, usd]]</f>
        <v>32280</v>
      </c>
      <c r="N121" s="10">
        <f>Financial[[#This Row],[Units Sold]]*Financial[[#This Row],[Manufacturing Price]]</f>
        <v>25824</v>
      </c>
      <c r="O121" s="10">
        <f>Financial[[#This Row],[ Sales with discount]]-(Financial[[#This Row],[Units Sold]]*Financial[[#This Row],[Manufacturing Price]])</f>
        <v>6456</v>
      </c>
      <c r="P121" s="12">
        <f>(Financial[[#This Row],[ Sales with discount]]-Financial[[#This Row],[COGS]])/Financial[[#This Row],[ Sales with discount]]</f>
        <v>0.2</v>
      </c>
      <c r="Q121" s="12">
        <f>(Financial[[#This Row],[ Sales with discount]]-Financial[[#This Row],[COGS]])/Financial[[#This Row],[COGS]]</f>
        <v>0.25</v>
      </c>
      <c r="R121" s="17">
        <f>Financial[[#This Row],[Units Sold]]/Financial[[#This Row],[quantity of transactions]]</f>
        <v>2.6799501867995019</v>
      </c>
      <c r="S121" s="17">
        <f>Financial[[#This Row],[ Sales with discount]]/Financial[[#This Row],[quantity of transactions]]</f>
        <v>40.199252801992529</v>
      </c>
      <c r="T121" s="5" t="str">
        <f>TEXT(Financial[[#This Row],[Date]],"MMMM")</f>
        <v>грудень</v>
      </c>
      <c r="U121" s="22">
        <f>YEAR(Financial[[#This Row],[Date]])</f>
        <v>2020</v>
      </c>
    </row>
    <row r="122" spans="1:21" x14ac:dyDescent="0.3">
      <c r="A122" t="s">
        <v>6</v>
      </c>
      <c r="B122" t="s">
        <v>13</v>
      </c>
      <c r="C122" s="3" t="s">
        <v>22</v>
      </c>
      <c r="D122" s="1" t="s">
        <v>30</v>
      </c>
      <c r="E122">
        <v>3802.5</v>
      </c>
      <c r="F122" s="10">
        <v>232</v>
      </c>
      <c r="G122" s="10">
        <v>300</v>
      </c>
      <c r="H122" s="14">
        <v>1639</v>
      </c>
      <c r="I122" s="19">
        <v>43922</v>
      </c>
      <c r="J122" s="10">
        <f>Financial[[#This Row],[Units Sold]]*Financial[[#This Row],[Sale Price]]</f>
        <v>1140750</v>
      </c>
      <c r="K122" s="11" cm="1">
        <f t="array" ref="K122">_xlfn.IFS(Financial[[#This Row],[Discount Band]]="High",0.15,Financial[[#This Row],[Discount Band]]="Medium",0.1,Financial[[#This Row],[Discount Band]]="Low",0.05,Financial[[#This Row],[Discount Band]]="None",0)</f>
        <v>0.1</v>
      </c>
      <c r="L122" s="10">
        <f>Financial[[#This Row],[Gross Sales]]*Financial[[#This Row],[Discount, %]]</f>
        <v>114075</v>
      </c>
      <c r="M122" s="10">
        <f>Financial[[#This Row],[Gross Sales]]-Financial[[#This Row],[Discounts, usd]]</f>
        <v>1026675</v>
      </c>
      <c r="N122" s="10">
        <f>Financial[[#This Row],[Units Sold]]*Financial[[#This Row],[Manufacturing Price]]</f>
        <v>882180</v>
      </c>
      <c r="O122" s="10">
        <f>Financial[[#This Row],[ Sales with discount]]-(Financial[[#This Row],[Units Sold]]*Financial[[#This Row],[Manufacturing Price]])</f>
        <v>144495</v>
      </c>
      <c r="P122" s="12">
        <f>(Financial[[#This Row],[ Sales with discount]]-Financial[[#This Row],[COGS]])/Financial[[#This Row],[ Sales with discount]]</f>
        <v>0.14074074074074075</v>
      </c>
      <c r="Q122" s="12">
        <f>(Financial[[#This Row],[ Sales with discount]]-Financial[[#This Row],[COGS]])/Financial[[#This Row],[COGS]]</f>
        <v>0.16379310344827586</v>
      </c>
      <c r="R122" s="17">
        <f>Financial[[#This Row],[Units Sold]]/Financial[[#This Row],[quantity of transactions]]</f>
        <v>2.320012202562538</v>
      </c>
      <c r="S122" s="17">
        <f>Financial[[#This Row],[ Sales with discount]]/Financial[[#This Row],[quantity of transactions]]</f>
        <v>626.40329469188532</v>
      </c>
      <c r="T122" s="5" t="str">
        <f>TEXT(Financial[[#This Row],[Date]],"MMMM")</f>
        <v>квітень</v>
      </c>
      <c r="U122" s="22">
        <f>YEAR(Financial[[#This Row],[Date]])</f>
        <v>2020</v>
      </c>
    </row>
    <row r="123" spans="1:21" x14ac:dyDescent="0.3">
      <c r="A123" t="s">
        <v>6</v>
      </c>
      <c r="B123" t="s">
        <v>13</v>
      </c>
      <c r="C123" s="3" t="s">
        <v>26</v>
      </c>
      <c r="D123" s="3" t="s">
        <v>31</v>
      </c>
      <c r="E123">
        <v>888</v>
      </c>
      <c r="F123" s="10">
        <v>184</v>
      </c>
      <c r="G123" s="10">
        <v>300</v>
      </c>
      <c r="H123" s="14">
        <v>557</v>
      </c>
      <c r="I123" s="19">
        <v>43891</v>
      </c>
      <c r="J123" s="10">
        <f>Financial[[#This Row],[Units Sold]]*Financial[[#This Row],[Sale Price]]</f>
        <v>266400</v>
      </c>
      <c r="K123" s="11" cm="1">
        <f t="array" ref="K123">_xlfn.IFS(Financial[[#This Row],[Discount Band]]="High",0.15,Financial[[#This Row],[Discount Band]]="Medium",0.1,Financial[[#This Row],[Discount Band]]="Low",0.05,Financial[[#This Row],[Discount Band]]="None",0)</f>
        <v>0.15</v>
      </c>
      <c r="L123" s="10">
        <f>Financial[[#This Row],[Gross Sales]]*Financial[[#This Row],[Discount, %]]</f>
        <v>39960</v>
      </c>
      <c r="M123" s="10">
        <f>Financial[[#This Row],[Gross Sales]]-Financial[[#This Row],[Discounts, usd]]</f>
        <v>226440</v>
      </c>
      <c r="N123" s="10">
        <f>Financial[[#This Row],[Units Sold]]*Financial[[#This Row],[Manufacturing Price]]</f>
        <v>163392</v>
      </c>
      <c r="O123" s="10">
        <f>Financial[[#This Row],[ Sales with discount]]-(Financial[[#This Row],[Units Sold]]*Financial[[#This Row],[Manufacturing Price]])</f>
        <v>63048</v>
      </c>
      <c r="P123" s="12">
        <f>(Financial[[#This Row],[ Sales with discount]]-Financial[[#This Row],[COGS]])/Financial[[#This Row],[ Sales with discount]]</f>
        <v>0.27843137254901962</v>
      </c>
      <c r="Q123" s="12">
        <f>(Financial[[#This Row],[ Sales with discount]]-Financial[[#This Row],[COGS]])/Financial[[#This Row],[COGS]]</f>
        <v>0.3858695652173913</v>
      </c>
      <c r="R123" s="17">
        <f>Financial[[#This Row],[Units Sold]]/Financial[[#This Row],[quantity of transactions]]</f>
        <v>1.5942549371633752</v>
      </c>
      <c r="S123" s="17">
        <f>Financial[[#This Row],[ Sales with discount]]/Financial[[#This Row],[quantity of transactions]]</f>
        <v>406.53500897666066</v>
      </c>
      <c r="T123" s="5" t="str">
        <f>TEXT(Financial[[#This Row],[Date]],"MMMM")</f>
        <v>березень</v>
      </c>
      <c r="U123" s="22">
        <f>YEAR(Financial[[#This Row],[Date]])</f>
        <v>2020</v>
      </c>
    </row>
    <row r="124" spans="1:21" x14ac:dyDescent="0.3">
      <c r="A124" t="s">
        <v>6</v>
      </c>
      <c r="B124" t="s">
        <v>13</v>
      </c>
      <c r="C124" s="3" t="s">
        <v>25</v>
      </c>
      <c r="D124" s="3" t="s">
        <v>31</v>
      </c>
      <c r="E124">
        <v>1496</v>
      </c>
      <c r="F124" s="10">
        <v>169</v>
      </c>
      <c r="G124" s="10">
        <v>300</v>
      </c>
      <c r="H124" s="14">
        <v>1029</v>
      </c>
      <c r="I124" s="19">
        <v>44105</v>
      </c>
      <c r="J124" s="10">
        <f>Financial[[#This Row],[Units Sold]]*Financial[[#This Row],[Sale Price]]</f>
        <v>448800</v>
      </c>
      <c r="K124" s="11" cm="1">
        <f t="array" ref="K124">_xlfn.IFS(Financial[[#This Row],[Discount Band]]="High",0.15,Financial[[#This Row],[Discount Band]]="Medium",0.1,Financial[[#This Row],[Discount Band]]="Low",0.05,Financial[[#This Row],[Discount Band]]="None",0)</f>
        <v>0.15</v>
      </c>
      <c r="L124" s="10">
        <f>Financial[[#This Row],[Gross Sales]]*Financial[[#This Row],[Discount, %]]</f>
        <v>67320</v>
      </c>
      <c r="M124" s="10">
        <f>Financial[[#This Row],[Gross Sales]]-Financial[[#This Row],[Discounts, usd]]</f>
        <v>381480</v>
      </c>
      <c r="N124" s="10">
        <f>Financial[[#This Row],[Units Sold]]*Financial[[#This Row],[Manufacturing Price]]</f>
        <v>252824</v>
      </c>
      <c r="O124" s="10">
        <f>Financial[[#This Row],[ Sales with discount]]-(Financial[[#This Row],[Units Sold]]*Financial[[#This Row],[Manufacturing Price]])</f>
        <v>128656</v>
      </c>
      <c r="P124" s="12">
        <f>(Financial[[#This Row],[ Sales with discount]]-Financial[[#This Row],[COGS]])/Financial[[#This Row],[ Sales with discount]]</f>
        <v>0.33725490196078434</v>
      </c>
      <c r="Q124" s="12">
        <f>(Financial[[#This Row],[ Sales with discount]]-Financial[[#This Row],[COGS]])/Financial[[#This Row],[COGS]]</f>
        <v>0.50887573964497046</v>
      </c>
      <c r="R124" s="17">
        <f>Financial[[#This Row],[Units Sold]]/Financial[[#This Row],[quantity of transactions]]</f>
        <v>1.4538386783284742</v>
      </c>
      <c r="S124" s="17">
        <f>Financial[[#This Row],[ Sales with discount]]/Financial[[#This Row],[quantity of transactions]]</f>
        <v>370.72886297376095</v>
      </c>
      <c r="T124" s="5" t="str">
        <f>TEXT(Financial[[#This Row],[Date]],"MMMM")</f>
        <v>жовтень</v>
      </c>
      <c r="U124" s="22">
        <f>YEAR(Financial[[#This Row],[Date]])</f>
        <v>2020</v>
      </c>
    </row>
    <row r="125" spans="1:21" x14ac:dyDescent="0.3">
      <c r="A125" t="s">
        <v>6</v>
      </c>
      <c r="B125" t="s">
        <v>13</v>
      </c>
      <c r="C125" s="3" t="s">
        <v>25</v>
      </c>
      <c r="D125" s="3" t="s">
        <v>29</v>
      </c>
      <c r="E125">
        <v>1874</v>
      </c>
      <c r="F125" s="10">
        <v>191</v>
      </c>
      <c r="G125" s="10">
        <v>300</v>
      </c>
      <c r="H125" s="14">
        <v>1579</v>
      </c>
      <c r="I125" s="19">
        <v>44044</v>
      </c>
      <c r="J125" s="10">
        <f>Financial[[#This Row],[Units Sold]]*Financial[[#This Row],[Sale Price]]</f>
        <v>562200</v>
      </c>
      <c r="K125" s="11" cm="1">
        <f t="array" ref="K125">_xlfn.IFS(Financial[[#This Row],[Discount Band]]="High",0.15,Financial[[#This Row],[Discount Band]]="Medium",0.1,Financial[[#This Row],[Discount Band]]="Low",0.05,Financial[[#This Row],[Discount Band]]="None",0)</f>
        <v>0.05</v>
      </c>
      <c r="L125" s="10">
        <f>Financial[[#This Row],[Gross Sales]]*Financial[[#This Row],[Discount, %]]</f>
        <v>28110</v>
      </c>
      <c r="M125" s="10">
        <f>Financial[[#This Row],[Gross Sales]]-Financial[[#This Row],[Discounts, usd]]</f>
        <v>534090</v>
      </c>
      <c r="N125" s="10">
        <f>Financial[[#This Row],[Units Sold]]*Financial[[#This Row],[Manufacturing Price]]</f>
        <v>357934</v>
      </c>
      <c r="O125" s="10">
        <f>Financial[[#This Row],[ Sales with discount]]-(Financial[[#This Row],[Units Sold]]*Financial[[#This Row],[Manufacturing Price]])</f>
        <v>176156</v>
      </c>
      <c r="P125" s="12">
        <f>(Financial[[#This Row],[ Sales with discount]]-Financial[[#This Row],[COGS]])/Financial[[#This Row],[ Sales with discount]]</f>
        <v>0.3298245614035088</v>
      </c>
      <c r="Q125" s="12">
        <f>(Financial[[#This Row],[ Sales with discount]]-Financial[[#This Row],[COGS]])/Financial[[#This Row],[COGS]]</f>
        <v>0.49214659685863876</v>
      </c>
      <c r="R125" s="17">
        <f>Financial[[#This Row],[Units Sold]]/Financial[[#This Row],[quantity of transactions]]</f>
        <v>1.1868271057631412</v>
      </c>
      <c r="S125" s="17">
        <f>Financial[[#This Row],[ Sales with discount]]/Financial[[#This Row],[quantity of transactions]]</f>
        <v>338.24572514249525</v>
      </c>
      <c r="T125" s="5" t="str">
        <f>TEXT(Financial[[#This Row],[Date]],"MMMM")</f>
        <v>серпень</v>
      </c>
      <c r="U125" s="22">
        <f>YEAR(Financial[[#This Row],[Date]])</f>
        <v>2020</v>
      </c>
    </row>
    <row r="126" spans="1:21" x14ac:dyDescent="0.3">
      <c r="A126" t="s">
        <v>6</v>
      </c>
      <c r="B126" t="s">
        <v>13</v>
      </c>
      <c r="C126" s="3" t="s">
        <v>23</v>
      </c>
      <c r="D126" s="3" t="s">
        <v>30</v>
      </c>
      <c r="E126">
        <v>1404</v>
      </c>
      <c r="F126" s="10">
        <v>152</v>
      </c>
      <c r="G126" s="10">
        <v>300</v>
      </c>
      <c r="H126" s="14">
        <v>130</v>
      </c>
      <c r="I126" s="19">
        <v>44136</v>
      </c>
      <c r="J126" s="10">
        <f>Financial[[#This Row],[Units Sold]]*Financial[[#This Row],[Sale Price]]</f>
        <v>421200</v>
      </c>
      <c r="K126" s="11" cm="1">
        <f t="array" ref="K126">_xlfn.IFS(Financial[[#This Row],[Discount Band]]="High",0.15,Financial[[#This Row],[Discount Band]]="Medium",0.1,Financial[[#This Row],[Discount Band]]="Low",0.05,Financial[[#This Row],[Discount Band]]="None",0)</f>
        <v>0.1</v>
      </c>
      <c r="L126" s="10">
        <f>Financial[[#This Row],[Gross Sales]]*Financial[[#This Row],[Discount, %]]</f>
        <v>42120</v>
      </c>
      <c r="M126" s="10">
        <f>Financial[[#This Row],[Gross Sales]]-Financial[[#This Row],[Discounts, usd]]</f>
        <v>379080</v>
      </c>
      <c r="N126" s="10">
        <f>Financial[[#This Row],[Units Sold]]*Financial[[#This Row],[Manufacturing Price]]</f>
        <v>213408</v>
      </c>
      <c r="O126" s="10">
        <f>Financial[[#This Row],[ Sales with discount]]-(Financial[[#This Row],[Units Sold]]*Financial[[#This Row],[Manufacturing Price]])</f>
        <v>165672</v>
      </c>
      <c r="P126" s="12">
        <f>(Financial[[#This Row],[ Sales with discount]]-Financial[[#This Row],[COGS]])/Financial[[#This Row],[ Sales with discount]]</f>
        <v>0.43703703703703706</v>
      </c>
      <c r="Q126" s="12">
        <f>(Financial[[#This Row],[ Sales with discount]]-Financial[[#This Row],[COGS]])/Financial[[#This Row],[COGS]]</f>
        <v>0.77631578947368418</v>
      </c>
      <c r="R126" s="17">
        <f>Financial[[#This Row],[Units Sold]]/Financial[[#This Row],[quantity of transactions]]</f>
        <v>10.8</v>
      </c>
      <c r="S126" s="17">
        <f>Financial[[#This Row],[ Sales with discount]]/Financial[[#This Row],[quantity of transactions]]</f>
        <v>2916</v>
      </c>
      <c r="T126" s="5" t="str">
        <f>TEXT(Financial[[#This Row],[Date]],"MMMM")</f>
        <v>листопад</v>
      </c>
      <c r="U126" s="22">
        <f>YEAR(Financial[[#This Row],[Date]])</f>
        <v>2020</v>
      </c>
    </row>
    <row r="127" spans="1:21" x14ac:dyDescent="0.3">
      <c r="A127" t="s">
        <v>6</v>
      </c>
      <c r="B127" t="s">
        <v>13</v>
      </c>
      <c r="C127" s="3" t="s">
        <v>22</v>
      </c>
      <c r="D127" s="3" t="s">
        <v>30</v>
      </c>
      <c r="E127">
        <v>1283</v>
      </c>
      <c r="F127" s="10">
        <v>231</v>
      </c>
      <c r="G127" s="10">
        <v>300</v>
      </c>
      <c r="H127" s="14">
        <v>1119</v>
      </c>
      <c r="I127" s="19">
        <v>44075</v>
      </c>
      <c r="J127" s="10">
        <f>Financial[[#This Row],[Units Sold]]*Financial[[#This Row],[Sale Price]]</f>
        <v>384900</v>
      </c>
      <c r="K127" s="11" cm="1">
        <f t="array" ref="K127">_xlfn.IFS(Financial[[#This Row],[Discount Band]]="High",0.15,Financial[[#This Row],[Discount Band]]="Medium",0.1,Financial[[#This Row],[Discount Band]]="Low",0.05,Financial[[#This Row],[Discount Band]]="None",0)</f>
        <v>0.1</v>
      </c>
      <c r="L127" s="10">
        <f>Financial[[#This Row],[Gross Sales]]*Financial[[#This Row],[Discount, %]]</f>
        <v>38490</v>
      </c>
      <c r="M127" s="10">
        <f>Financial[[#This Row],[Gross Sales]]-Financial[[#This Row],[Discounts, usd]]</f>
        <v>346410</v>
      </c>
      <c r="N127" s="10">
        <f>Financial[[#This Row],[Units Sold]]*Financial[[#This Row],[Manufacturing Price]]</f>
        <v>296373</v>
      </c>
      <c r="O127" s="10">
        <f>Financial[[#This Row],[ Sales with discount]]-(Financial[[#This Row],[Units Sold]]*Financial[[#This Row],[Manufacturing Price]])</f>
        <v>50037</v>
      </c>
      <c r="P127" s="12">
        <f>(Financial[[#This Row],[ Sales with discount]]-Financial[[#This Row],[COGS]])/Financial[[#This Row],[ Sales with discount]]</f>
        <v>0.14444444444444443</v>
      </c>
      <c r="Q127" s="12">
        <f>(Financial[[#This Row],[ Sales with discount]]-Financial[[#This Row],[COGS]])/Financial[[#This Row],[COGS]]</f>
        <v>0.16883116883116883</v>
      </c>
      <c r="R127" s="17">
        <f>Financial[[#This Row],[Units Sold]]/Financial[[#This Row],[quantity of transactions]]</f>
        <v>1.1465594280607685</v>
      </c>
      <c r="S127" s="17">
        <f>Financial[[#This Row],[ Sales with discount]]/Financial[[#This Row],[quantity of transactions]]</f>
        <v>309.57104557640753</v>
      </c>
      <c r="T127" s="5" t="str">
        <f>TEXT(Financial[[#This Row],[Date]],"MMMM")</f>
        <v>вересень</v>
      </c>
      <c r="U127" s="22">
        <f>YEAR(Financial[[#This Row],[Date]])</f>
        <v>2020</v>
      </c>
    </row>
    <row r="128" spans="1:21" x14ac:dyDescent="0.3">
      <c r="A128" t="s">
        <v>6</v>
      </c>
      <c r="B128" t="s">
        <v>13</v>
      </c>
      <c r="C128" s="3" t="s">
        <v>25</v>
      </c>
      <c r="D128" s="3" t="s">
        <v>30</v>
      </c>
      <c r="E128">
        <v>2436</v>
      </c>
      <c r="F128" s="10">
        <v>152</v>
      </c>
      <c r="G128" s="10">
        <v>300</v>
      </c>
      <c r="H128" s="14">
        <v>1422</v>
      </c>
      <c r="I128" s="19">
        <v>44166</v>
      </c>
      <c r="J128" s="10">
        <f>Financial[[#This Row],[Units Sold]]*Financial[[#This Row],[Sale Price]]</f>
        <v>730800</v>
      </c>
      <c r="K128" s="11" cm="1">
        <f t="array" ref="K128">_xlfn.IFS(Financial[[#This Row],[Discount Band]]="High",0.15,Financial[[#This Row],[Discount Band]]="Medium",0.1,Financial[[#This Row],[Discount Band]]="Low",0.05,Financial[[#This Row],[Discount Band]]="None",0)</f>
        <v>0.1</v>
      </c>
      <c r="L128" s="10">
        <f>Financial[[#This Row],[Gross Sales]]*Financial[[#This Row],[Discount, %]]</f>
        <v>73080</v>
      </c>
      <c r="M128" s="10">
        <f>Financial[[#This Row],[Gross Sales]]-Financial[[#This Row],[Discounts, usd]]</f>
        <v>657720</v>
      </c>
      <c r="N128" s="10">
        <f>Financial[[#This Row],[Units Sold]]*Financial[[#This Row],[Manufacturing Price]]</f>
        <v>370272</v>
      </c>
      <c r="O128" s="10">
        <f>Financial[[#This Row],[ Sales with discount]]-(Financial[[#This Row],[Units Sold]]*Financial[[#This Row],[Manufacturing Price]])</f>
        <v>287448</v>
      </c>
      <c r="P128" s="12">
        <f>(Financial[[#This Row],[ Sales with discount]]-Financial[[#This Row],[COGS]])/Financial[[#This Row],[ Sales with discount]]</f>
        <v>0.43703703703703706</v>
      </c>
      <c r="Q128" s="12">
        <f>(Financial[[#This Row],[ Sales with discount]]-Financial[[#This Row],[COGS]])/Financial[[#This Row],[COGS]]</f>
        <v>0.77631578947368418</v>
      </c>
      <c r="R128" s="17">
        <f>Financial[[#This Row],[Units Sold]]/Financial[[#This Row],[quantity of transactions]]</f>
        <v>1.7130801687763713</v>
      </c>
      <c r="S128" s="17">
        <f>Financial[[#This Row],[ Sales with discount]]/Financial[[#This Row],[quantity of transactions]]</f>
        <v>462.53164556962025</v>
      </c>
      <c r="T128" s="5" t="str">
        <f>TEXT(Financial[[#This Row],[Date]],"MMMM")</f>
        <v>грудень</v>
      </c>
      <c r="U128" s="22">
        <f>YEAR(Financial[[#This Row],[Date]])</f>
        <v>2020</v>
      </c>
    </row>
    <row r="129" spans="1:21" x14ac:dyDescent="0.3">
      <c r="A129" t="s">
        <v>6</v>
      </c>
      <c r="B129" t="s">
        <v>13</v>
      </c>
      <c r="C129" s="3" t="s">
        <v>23</v>
      </c>
      <c r="D129" s="3" t="s">
        <v>31</v>
      </c>
      <c r="E129">
        <v>1366</v>
      </c>
      <c r="F129" s="10">
        <v>180</v>
      </c>
      <c r="G129" s="10">
        <v>300</v>
      </c>
      <c r="H129" s="14">
        <v>1021</v>
      </c>
      <c r="I129" s="19">
        <v>44136</v>
      </c>
      <c r="J129" s="10">
        <f>Financial[[#This Row],[Units Sold]]*Financial[[#This Row],[Sale Price]]</f>
        <v>409800</v>
      </c>
      <c r="K129" s="11" cm="1">
        <f t="array" ref="K129">_xlfn.IFS(Financial[[#This Row],[Discount Band]]="High",0.15,Financial[[#This Row],[Discount Band]]="Medium",0.1,Financial[[#This Row],[Discount Band]]="Low",0.05,Financial[[#This Row],[Discount Band]]="None",0)</f>
        <v>0.15</v>
      </c>
      <c r="L129" s="10">
        <f>Financial[[#This Row],[Gross Sales]]*Financial[[#This Row],[Discount, %]]</f>
        <v>61470</v>
      </c>
      <c r="M129" s="10">
        <f>Financial[[#This Row],[Gross Sales]]-Financial[[#This Row],[Discounts, usd]]</f>
        <v>348330</v>
      </c>
      <c r="N129" s="10">
        <f>Financial[[#This Row],[Units Sold]]*Financial[[#This Row],[Manufacturing Price]]</f>
        <v>245880</v>
      </c>
      <c r="O129" s="10">
        <f>Financial[[#This Row],[ Sales with discount]]-(Financial[[#This Row],[Units Sold]]*Financial[[#This Row],[Manufacturing Price]])</f>
        <v>102450</v>
      </c>
      <c r="P129" s="12">
        <f>(Financial[[#This Row],[ Sales with discount]]-Financial[[#This Row],[COGS]])/Financial[[#This Row],[ Sales with discount]]</f>
        <v>0.29411764705882354</v>
      </c>
      <c r="Q129" s="12">
        <f>(Financial[[#This Row],[ Sales with discount]]-Financial[[#This Row],[COGS]])/Financial[[#This Row],[COGS]]</f>
        <v>0.41666666666666669</v>
      </c>
      <c r="R129" s="17">
        <f>Financial[[#This Row],[Units Sold]]/Financial[[#This Row],[quantity of transactions]]</f>
        <v>1.3379040156709108</v>
      </c>
      <c r="S129" s="17">
        <f>Financial[[#This Row],[ Sales with discount]]/Financial[[#This Row],[quantity of transactions]]</f>
        <v>341.1655239960823</v>
      </c>
      <c r="T129" s="5" t="str">
        <f>TEXT(Financial[[#This Row],[Date]],"MMMM")</f>
        <v>листопад</v>
      </c>
      <c r="U129" s="22">
        <f>YEAR(Financial[[#This Row],[Date]])</f>
        <v>2020</v>
      </c>
    </row>
    <row r="130" spans="1:21" x14ac:dyDescent="0.3">
      <c r="A130" t="s">
        <v>6</v>
      </c>
      <c r="B130" t="s">
        <v>13</v>
      </c>
      <c r="C130" s="3" t="s">
        <v>25</v>
      </c>
      <c r="D130" s="3" t="s">
        <v>31</v>
      </c>
      <c r="E130">
        <v>269</v>
      </c>
      <c r="F130" s="10">
        <v>194</v>
      </c>
      <c r="G130" s="10">
        <v>300</v>
      </c>
      <c r="H130" s="14">
        <v>100</v>
      </c>
      <c r="I130" s="19">
        <v>44105</v>
      </c>
      <c r="J130" s="10">
        <f>Financial[[#This Row],[Units Sold]]*Financial[[#This Row],[Sale Price]]</f>
        <v>80700</v>
      </c>
      <c r="K130" s="11" cm="1">
        <f t="array" ref="K130">_xlfn.IFS(Financial[[#This Row],[Discount Band]]="High",0.15,Financial[[#This Row],[Discount Band]]="Medium",0.1,Financial[[#This Row],[Discount Band]]="Low",0.05,Financial[[#This Row],[Discount Band]]="None",0)</f>
        <v>0.15</v>
      </c>
      <c r="L130" s="10">
        <f>Financial[[#This Row],[Gross Sales]]*Financial[[#This Row],[Discount, %]]</f>
        <v>12105</v>
      </c>
      <c r="M130" s="10">
        <f>Financial[[#This Row],[Gross Sales]]-Financial[[#This Row],[Discounts, usd]]</f>
        <v>68595</v>
      </c>
      <c r="N130" s="10">
        <f>Financial[[#This Row],[Units Sold]]*Financial[[#This Row],[Manufacturing Price]]</f>
        <v>52186</v>
      </c>
      <c r="O130" s="10">
        <f>Financial[[#This Row],[ Sales with discount]]-(Financial[[#This Row],[Units Sold]]*Financial[[#This Row],[Manufacturing Price]])</f>
        <v>16409</v>
      </c>
      <c r="P130" s="12">
        <f>(Financial[[#This Row],[ Sales with discount]]-Financial[[#This Row],[COGS]])/Financial[[#This Row],[ Sales with discount]]</f>
        <v>0.23921568627450981</v>
      </c>
      <c r="Q130" s="12">
        <f>(Financial[[#This Row],[ Sales with discount]]-Financial[[#This Row],[COGS]])/Financial[[#This Row],[COGS]]</f>
        <v>0.31443298969072164</v>
      </c>
      <c r="R130" s="17">
        <f>Financial[[#This Row],[Units Sold]]/Financial[[#This Row],[quantity of transactions]]</f>
        <v>2.69</v>
      </c>
      <c r="S130" s="17">
        <f>Financial[[#This Row],[ Sales with discount]]/Financial[[#This Row],[quantity of transactions]]</f>
        <v>685.95</v>
      </c>
      <c r="T130" s="5" t="str">
        <f>TEXT(Financial[[#This Row],[Date]],"MMMM")</f>
        <v>жовтень</v>
      </c>
      <c r="U130" s="22">
        <f>YEAR(Financial[[#This Row],[Date]])</f>
        <v>2020</v>
      </c>
    </row>
    <row r="131" spans="1:21" x14ac:dyDescent="0.3">
      <c r="A131" t="s">
        <v>6</v>
      </c>
      <c r="B131" t="s">
        <v>13</v>
      </c>
      <c r="C131" s="3" t="s">
        <v>24</v>
      </c>
      <c r="D131" s="3" t="s">
        <v>31</v>
      </c>
      <c r="E131">
        <v>269</v>
      </c>
      <c r="F131" s="10">
        <v>216</v>
      </c>
      <c r="G131" s="10">
        <v>300</v>
      </c>
      <c r="H131" s="14">
        <v>244</v>
      </c>
      <c r="I131" s="19">
        <v>44105</v>
      </c>
      <c r="J131" s="10">
        <f>Financial[[#This Row],[Units Sold]]*Financial[[#This Row],[Sale Price]]</f>
        <v>80700</v>
      </c>
      <c r="K131" s="11" cm="1">
        <f t="array" ref="K131">_xlfn.IFS(Financial[[#This Row],[Discount Band]]="High",0.15,Financial[[#This Row],[Discount Band]]="Medium",0.1,Financial[[#This Row],[Discount Band]]="Low",0.05,Financial[[#This Row],[Discount Band]]="None",0)</f>
        <v>0.15</v>
      </c>
      <c r="L131" s="10">
        <f>Financial[[#This Row],[Gross Sales]]*Financial[[#This Row],[Discount, %]]</f>
        <v>12105</v>
      </c>
      <c r="M131" s="10">
        <f>Financial[[#This Row],[Gross Sales]]-Financial[[#This Row],[Discounts, usd]]</f>
        <v>68595</v>
      </c>
      <c r="N131" s="10">
        <f>Financial[[#This Row],[Units Sold]]*Financial[[#This Row],[Manufacturing Price]]</f>
        <v>58104</v>
      </c>
      <c r="O131" s="10">
        <f>Financial[[#This Row],[ Sales with discount]]-(Financial[[#This Row],[Units Sold]]*Financial[[#This Row],[Manufacturing Price]])</f>
        <v>10491</v>
      </c>
      <c r="P131" s="12">
        <f>(Financial[[#This Row],[ Sales with discount]]-Financial[[#This Row],[COGS]])/Financial[[#This Row],[ Sales with discount]]</f>
        <v>0.15294117647058825</v>
      </c>
      <c r="Q131" s="12">
        <f>(Financial[[#This Row],[ Sales with discount]]-Financial[[#This Row],[COGS]])/Financial[[#This Row],[COGS]]</f>
        <v>0.18055555555555555</v>
      </c>
      <c r="R131" s="17">
        <f>Financial[[#This Row],[Units Sold]]/Financial[[#This Row],[quantity of transactions]]</f>
        <v>1.1024590163934427</v>
      </c>
      <c r="S131" s="17">
        <f>Financial[[#This Row],[ Sales with discount]]/Financial[[#This Row],[quantity of transactions]]</f>
        <v>281.12704918032784</v>
      </c>
      <c r="T131" s="5" t="str">
        <f>TEXT(Financial[[#This Row],[Date]],"MMMM")</f>
        <v>жовтень</v>
      </c>
      <c r="U131" s="22">
        <f>YEAR(Financial[[#This Row],[Date]])</f>
        <v>2020</v>
      </c>
    </row>
    <row r="132" spans="1:21" x14ac:dyDescent="0.3">
      <c r="A132" t="s">
        <v>6</v>
      </c>
      <c r="B132" t="s">
        <v>13</v>
      </c>
      <c r="C132" s="3" t="s">
        <v>23</v>
      </c>
      <c r="D132" s="3" t="s">
        <v>30</v>
      </c>
      <c r="E132">
        <v>1702</v>
      </c>
      <c r="F132" s="10">
        <v>215</v>
      </c>
      <c r="G132" s="10">
        <v>300</v>
      </c>
      <c r="H132" s="14">
        <v>1080</v>
      </c>
      <c r="I132" s="19">
        <v>43952</v>
      </c>
      <c r="J132" s="10">
        <f>Financial[[#This Row],[Units Sold]]*Financial[[#This Row],[Sale Price]]</f>
        <v>510600</v>
      </c>
      <c r="K132" s="11" cm="1">
        <f t="array" ref="K132">_xlfn.IFS(Financial[[#This Row],[Discount Band]]="High",0.15,Financial[[#This Row],[Discount Band]]="Medium",0.1,Financial[[#This Row],[Discount Band]]="Low",0.05,Financial[[#This Row],[Discount Band]]="None",0)</f>
        <v>0.1</v>
      </c>
      <c r="L132" s="10">
        <f>Financial[[#This Row],[Gross Sales]]*Financial[[#This Row],[Discount, %]]</f>
        <v>51060</v>
      </c>
      <c r="M132" s="10">
        <f>Financial[[#This Row],[Gross Sales]]-Financial[[#This Row],[Discounts, usd]]</f>
        <v>459540</v>
      </c>
      <c r="N132" s="10">
        <f>Financial[[#This Row],[Units Sold]]*Financial[[#This Row],[Manufacturing Price]]</f>
        <v>365930</v>
      </c>
      <c r="O132" s="10">
        <f>Financial[[#This Row],[ Sales with discount]]-(Financial[[#This Row],[Units Sold]]*Financial[[#This Row],[Manufacturing Price]])</f>
        <v>93610</v>
      </c>
      <c r="P132" s="12">
        <f>(Financial[[#This Row],[ Sales with discount]]-Financial[[#This Row],[COGS]])/Financial[[#This Row],[ Sales with discount]]</f>
        <v>0.20370370370370369</v>
      </c>
      <c r="Q132" s="12">
        <f>(Financial[[#This Row],[ Sales with discount]]-Financial[[#This Row],[COGS]])/Financial[[#This Row],[COGS]]</f>
        <v>0.2558139534883721</v>
      </c>
      <c r="R132" s="17">
        <f>Financial[[#This Row],[Units Sold]]/Financial[[#This Row],[quantity of transactions]]</f>
        <v>1.575925925925926</v>
      </c>
      <c r="S132" s="17">
        <f>Financial[[#This Row],[ Sales with discount]]/Financial[[#This Row],[quantity of transactions]]</f>
        <v>425.5</v>
      </c>
      <c r="T132" s="5" t="str">
        <f>TEXT(Financial[[#This Row],[Date]],"MMMM")</f>
        <v>травень</v>
      </c>
      <c r="U132" s="22">
        <f>YEAR(Financial[[#This Row],[Date]])</f>
        <v>2020</v>
      </c>
    </row>
    <row r="133" spans="1:21" x14ac:dyDescent="0.3">
      <c r="A133" t="s">
        <v>6</v>
      </c>
      <c r="B133" t="s">
        <v>13</v>
      </c>
      <c r="C133" s="3" t="s">
        <v>23</v>
      </c>
      <c r="D133" s="3" t="s">
        <v>31</v>
      </c>
      <c r="E133">
        <v>873</v>
      </c>
      <c r="F133" s="10">
        <v>183</v>
      </c>
      <c r="G133" s="10">
        <v>300</v>
      </c>
      <c r="H133" s="14">
        <v>397</v>
      </c>
      <c r="I133" s="19">
        <v>43831</v>
      </c>
      <c r="J133" s="10">
        <f>Financial[[#This Row],[Units Sold]]*Financial[[#This Row],[Sale Price]]</f>
        <v>261900</v>
      </c>
      <c r="K133" s="11" cm="1">
        <f t="array" ref="K133">_xlfn.IFS(Financial[[#This Row],[Discount Band]]="High",0.15,Financial[[#This Row],[Discount Band]]="Medium",0.1,Financial[[#This Row],[Discount Band]]="Low",0.05,Financial[[#This Row],[Discount Band]]="None",0)</f>
        <v>0.15</v>
      </c>
      <c r="L133" s="10">
        <f>Financial[[#This Row],[Gross Sales]]*Financial[[#This Row],[Discount, %]]</f>
        <v>39285</v>
      </c>
      <c r="M133" s="10">
        <f>Financial[[#This Row],[Gross Sales]]-Financial[[#This Row],[Discounts, usd]]</f>
        <v>222615</v>
      </c>
      <c r="N133" s="10">
        <f>Financial[[#This Row],[Units Sold]]*Financial[[#This Row],[Manufacturing Price]]</f>
        <v>159759</v>
      </c>
      <c r="O133" s="10">
        <f>Financial[[#This Row],[ Sales with discount]]-(Financial[[#This Row],[Units Sold]]*Financial[[#This Row],[Manufacturing Price]])</f>
        <v>62856</v>
      </c>
      <c r="P133" s="12">
        <f>(Financial[[#This Row],[ Sales with discount]]-Financial[[#This Row],[COGS]])/Financial[[#This Row],[ Sales with discount]]</f>
        <v>0.28235294117647058</v>
      </c>
      <c r="Q133" s="12">
        <f>(Financial[[#This Row],[ Sales with discount]]-Financial[[#This Row],[COGS]])/Financial[[#This Row],[COGS]]</f>
        <v>0.39344262295081966</v>
      </c>
      <c r="R133" s="17">
        <f>Financial[[#This Row],[Units Sold]]/Financial[[#This Row],[quantity of transactions]]</f>
        <v>2.1989924433249368</v>
      </c>
      <c r="S133" s="17">
        <f>Financial[[#This Row],[ Sales with discount]]/Financial[[#This Row],[quantity of transactions]]</f>
        <v>560.74307304785896</v>
      </c>
      <c r="T133" s="5" t="str">
        <f>TEXT(Financial[[#This Row],[Date]],"MMMM")</f>
        <v>січень</v>
      </c>
      <c r="U133" s="22">
        <f>YEAR(Financial[[#This Row],[Date]])</f>
        <v>2020</v>
      </c>
    </row>
    <row r="134" spans="1:21" x14ac:dyDescent="0.3">
      <c r="A134" t="s">
        <v>6</v>
      </c>
      <c r="B134" t="s">
        <v>13</v>
      </c>
      <c r="C134" s="3" t="s">
        <v>23</v>
      </c>
      <c r="D134" s="3" t="s">
        <v>30</v>
      </c>
      <c r="E134">
        <v>1094</v>
      </c>
      <c r="F134" s="10">
        <v>185</v>
      </c>
      <c r="G134" s="10">
        <v>300</v>
      </c>
      <c r="H134" s="14">
        <v>663</v>
      </c>
      <c r="I134" s="19">
        <v>43983</v>
      </c>
      <c r="J134" s="10">
        <f>Financial[[#This Row],[Units Sold]]*Financial[[#This Row],[Sale Price]]</f>
        <v>328200</v>
      </c>
      <c r="K134" s="11" cm="1">
        <f t="array" ref="K134">_xlfn.IFS(Financial[[#This Row],[Discount Band]]="High",0.15,Financial[[#This Row],[Discount Band]]="Medium",0.1,Financial[[#This Row],[Discount Band]]="Low",0.05,Financial[[#This Row],[Discount Band]]="None",0)</f>
        <v>0.1</v>
      </c>
      <c r="L134" s="10">
        <f>Financial[[#This Row],[Gross Sales]]*Financial[[#This Row],[Discount, %]]</f>
        <v>32820</v>
      </c>
      <c r="M134" s="10">
        <f>Financial[[#This Row],[Gross Sales]]-Financial[[#This Row],[Discounts, usd]]</f>
        <v>295380</v>
      </c>
      <c r="N134" s="10">
        <f>Financial[[#This Row],[Units Sold]]*Financial[[#This Row],[Manufacturing Price]]</f>
        <v>202390</v>
      </c>
      <c r="O134" s="10">
        <f>Financial[[#This Row],[ Sales with discount]]-(Financial[[#This Row],[Units Sold]]*Financial[[#This Row],[Manufacturing Price]])</f>
        <v>92990</v>
      </c>
      <c r="P134" s="12">
        <f>(Financial[[#This Row],[ Sales with discount]]-Financial[[#This Row],[COGS]])/Financial[[#This Row],[ Sales with discount]]</f>
        <v>0.31481481481481483</v>
      </c>
      <c r="Q134" s="12">
        <f>(Financial[[#This Row],[ Sales with discount]]-Financial[[#This Row],[COGS]])/Financial[[#This Row],[COGS]]</f>
        <v>0.45945945945945948</v>
      </c>
      <c r="R134" s="17">
        <f>Financial[[#This Row],[Units Sold]]/Financial[[#This Row],[quantity of transactions]]</f>
        <v>1.650075414781297</v>
      </c>
      <c r="S134" s="17">
        <f>Financial[[#This Row],[ Sales with discount]]/Financial[[#This Row],[quantity of transactions]]</f>
        <v>445.52036199095022</v>
      </c>
      <c r="T134" s="5" t="str">
        <f>TEXT(Financial[[#This Row],[Date]],"MMMM")</f>
        <v>червень</v>
      </c>
      <c r="U134" s="22">
        <f>YEAR(Financial[[#This Row],[Date]])</f>
        <v>2020</v>
      </c>
    </row>
    <row r="135" spans="1:21" x14ac:dyDescent="0.3">
      <c r="A135" t="s">
        <v>6</v>
      </c>
      <c r="B135" t="s">
        <v>13</v>
      </c>
      <c r="C135" s="3" t="s">
        <v>21</v>
      </c>
      <c r="D135" s="3" t="s">
        <v>30</v>
      </c>
      <c r="E135">
        <v>1094</v>
      </c>
      <c r="F135" s="10">
        <v>205</v>
      </c>
      <c r="G135" s="10">
        <v>300</v>
      </c>
      <c r="H135" s="14">
        <v>445</v>
      </c>
      <c r="I135" s="19">
        <v>43983</v>
      </c>
      <c r="J135" s="10">
        <f>Financial[[#This Row],[Units Sold]]*Financial[[#This Row],[Sale Price]]</f>
        <v>328200</v>
      </c>
      <c r="K135" s="11" cm="1">
        <f t="array" ref="K135">_xlfn.IFS(Financial[[#This Row],[Discount Band]]="High",0.15,Financial[[#This Row],[Discount Band]]="Medium",0.1,Financial[[#This Row],[Discount Band]]="Low",0.05,Financial[[#This Row],[Discount Band]]="None",0)</f>
        <v>0.1</v>
      </c>
      <c r="L135" s="10">
        <f>Financial[[#This Row],[Gross Sales]]*Financial[[#This Row],[Discount, %]]</f>
        <v>32820</v>
      </c>
      <c r="M135" s="10">
        <f>Financial[[#This Row],[Gross Sales]]-Financial[[#This Row],[Discounts, usd]]</f>
        <v>295380</v>
      </c>
      <c r="N135" s="10">
        <f>Financial[[#This Row],[Units Sold]]*Financial[[#This Row],[Manufacturing Price]]</f>
        <v>224270</v>
      </c>
      <c r="O135" s="10">
        <f>Financial[[#This Row],[ Sales with discount]]-(Financial[[#This Row],[Units Sold]]*Financial[[#This Row],[Manufacturing Price]])</f>
        <v>71110</v>
      </c>
      <c r="P135" s="12">
        <f>(Financial[[#This Row],[ Sales with discount]]-Financial[[#This Row],[COGS]])/Financial[[#This Row],[ Sales with discount]]</f>
        <v>0.24074074074074073</v>
      </c>
      <c r="Q135" s="12">
        <f>(Financial[[#This Row],[ Sales with discount]]-Financial[[#This Row],[COGS]])/Financial[[#This Row],[COGS]]</f>
        <v>0.31707317073170732</v>
      </c>
      <c r="R135" s="17">
        <f>Financial[[#This Row],[Units Sold]]/Financial[[#This Row],[quantity of transactions]]</f>
        <v>2.458426966292135</v>
      </c>
      <c r="S135" s="17">
        <f>Financial[[#This Row],[ Sales with discount]]/Financial[[#This Row],[quantity of transactions]]</f>
        <v>663.77528089887642</v>
      </c>
      <c r="T135" s="5" t="str">
        <f>TEXT(Financial[[#This Row],[Date]],"MMMM")</f>
        <v>червень</v>
      </c>
      <c r="U135" s="22">
        <f>YEAR(Financial[[#This Row],[Date]])</f>
        <v>2020</v>
      </c>
    </row>
    <row r="136" spans="1:21" x14ac:dyDescent="0.3">
      <c r="A136" t="s">
        <v>6</v>
      </c>
      <c r="B136" t="s">
        <v>13</v>
      </c>
      <c r="C136" s="3" t="s">
        <v>25</v>
      </c>
      <c r="D136" s="3" t="s">
        <v>28</v>
      </c>
      <c r="E136">
        <v>2001</v>
      </c>
      <c r="F136" s="10">
        <v>213</v>
      </c>
      <c r="G136" s="10">
        <v>300</v>
      </c>
      <c r="H136" s="14">
        <v>134</v>
      </c>
      <c r="I136" s="19">
        <v>43862</v>
      </c>
      <c r="J136" s="10">
        <f>Financial[[#This Row],[Units Sold]]*Financial[[#This Row],[Sale Price]]</f>
        <v>600300</v>
      </c>
      <c r="K136" s="11" cm="1">
        <f t="array" ref="K136">_xlfn.IFS(Financial[[#This Row],[Discount Band]]="High",0.15,Financial[[#This Row],[Discount Band]]="Medium",0.1,Financial[[#This Row],[Discount Band]]="Low",0.05,Financial[[#This Row],[Discount Band]]="None",0)</f>
        <v>0</v>
      </c>
      <c r="L136" s="10">
        <f>Financial[[#This Row],[Gross Sales]]*Financial[[#This Row],[Discount, %]]</f>
        <v>0</v>
      </c>
      <c r="M136" s="10">
        <f>Financial[[#This Row],[Gross Sales]]-Financial[[#This Row],[Discounts, usd]]</f>
        <v>600300</v>
      </c>
      <c r="N136" s="10">
        <f>Financial[[#This Row],[Units Sold]]*Financial[[#This Row],[Manufacturing Price]]</f>
        <v>426213</v>
      </c>
      <c r="O136" s="10">
        <f>Financial[[#This Row],[ Sales with discount]]-(Financial[[#This Row],[Units Sold]]*Financial[[#This Row],[Manufacturing Price]])</f>
        <v>174087</v>
      </c>
      <c r="P136" s="12">
        <f>(Financial[[#This Row],[ Sales with discount]]-Financial[[#This Row],[COGS]])/Financial[[#This Row],[ Sales with discount]]</f>
        <v>0.28999999999999998</v>
      </c>
      <c r="Q136" s="12">
        <f>(Financial[[#This Row],[ Sales with discount]]-Financial[[#This Row],[COGS]])/Financial[[#This Row],[COGS]]</f>
        <v>0.40845070422535212</v>
      </c>
      <c r="R136" s="17">
        <f>Financial[[#This Row],[Units Sold]]/Financial[[#This Row],[quantity of transactions]]</f>
        <v>14.932835820895523</v>
      </c>
      <c r="S136" s="17">
        <f>Financial[[#This Row],[ Sales with discount]]/Financial[[#This Row],[quantity of transactions]]</f>
        <v>4479.8507462686566</v>
      </c>
      <c r="T136" s="5" t="str">
        <f>TEXT(Financial[[#This Row],[Date]],"MMMM")</f>
        <v>лютий</v>
      </c>
      <c r="U136" s="22">
        <f>YEAR(Financial[[#This Row],[Date]])</f>
        <v>2020</v>
      </c>
    </row>
    <row r="137" spans="1:21" x14ac:dyDescent="0.3">
      <c r="A137" t="s">
        <v>6</v>
      </c>
      <c r="B137" t="s">
        <v>13</v>
      </c>
      <c r="C137" s="3" t="s">
        <v>26</v>
      </c>
      <c r="D137" s="3" t="s">
        <v>29</v>
      </c>
      <c r="E137">
        <v>1916</v>
      </c>
      <c r="F137" s="10">
        <v>191</v>
      </c>
      <c r="G137" s="10">
        <v>300</v>
      </c>
      <c r="H137" s="14">
        <v>1462</v>
      </c>
      <c r="I137" s="19">
        <v>44166</v>
      </c>
      <c r="J137" s="10">
        <f>Financial[[#This Row],[Units Sold]]*Financial[[#This Row],[Sale Price]]</f>
        <v>574800</v>
      </c>
      <c r="K137" s="11" cm="1">
        <f t="array" ref="K137">_xlfn.IFS(Financial[[#This Row],[Discount Band]]="High",0.15,Financial[[#This Row],[Discount Band]]="Medium",0.1,Financial[[#This Row],[Discount Band]]="Low",0.05,Financial[[#This Row],[Discount Band]]="None",0)</f>
        <v>0.05</v>
      </c>
      <c r="L137" s="10">
        <f>Financial[[#This Row],[Gross Sales]]*Financial[[#This Row],[Discount, %]]</f>
        <v>28740</v>
      </c>
      <c r="M137" s="10">
        <f>Financial[[#This Row],[Gross Sales]]-Financial[[#This Row],[Discounts, usd]]</f>
        <v>546060</v>
      </c>
      <c r="N137" s="10">
        <f>Financial[[#This Row],[Units Sold]]*Financial[[#This Row],[Manufacturing Price]]</f>
        <v>365956</v>
      </c>
      <c r="O137" s="10">
        <f>Financial[[#This Row],[ Sales with discount]]-(Financial[[#This Row],[Units Sold]]*Financial[[#This Row],[Manufacturing Price]])</f>
        <v>180104</v>
      </c>
      <c r="P137" s="12">
        <f>(Financial[[#This Row],[ Sales with discount]]-Financial[[#This Row],[COGS]])/Financial[[#This Row],[ Sales with discount]]</f>
        <v>0.3298245614035088</v>
      </c>
      <c r="Q137" s="12">
        <f>(Financial[[#This Row],[ Sales with discount]]-Financial[[#This Row],[COGS]])/Financial[[#This Row],[COGS]]</f>
        <v>0.49214659685863876</v>
      </c>
      <c r="R137" s="17">
        <f>Financial[[#This Row],[Units Sold]]/Financial[[#This Row],[quantity of transactions]]</f>
        <v>1.310533515731874</v>
      </c>
      <c r="S137" s="17">
        <f>Financial[[#This Row],[ Sales with discount]]/Financial[[#This Row],[quantity of transactions]]</f>
        <v>373.50205198358412</v>
      </c>
      <c r="T137" s="5" t="str">
        <f>TEXT(Financial[[#This Row],[Date]],"MMMM")</f>
        <v>грудень</v>
      </c>
      <c r="U137" s="22">
        <f>YEAR(Financial[[#This Row],[Date]])</f>
        <v>2020</v>
      </c>
    </row>
    <row r="138" spans="1:21" x14ac:dyDescent="0.3">
      <c r="A138" t="s">
        <v>6</v>
      </c>
      <c r="B138" t="s">
        <v>13</v>
      </c>
      <c r="C138" s="3" t="s">
        <v>21</v>
      </c>
      <c r="D138" s="3" t="s">
        <v>31</v>
      </c>
      <c r="E138">
        <v>1496</v>
      </c>
      <c r="F138" s="10">
        <v>187</v>
      </c>
      <c r="G138" s="10">
        <v>300</v>
      </c>
      <c r="H138" s="14">
        <v>1358</v>
      </c>
      <c r="I138" s="19">
        <v>44105</v>
      </c>
      <c r="J138" s="10">
        <f>Financial[[#This Row],[Units Sold]]*Financial[[#This Row],[Sale Price]]</f>
        <v>448800</v>
      </c>
      <c r="K138" s="11" cm="1">
        <f t="array" ref="K138">_xlfn.IFS(Financial[[#This Row],[Discount Band]]="High",0.15,Financial[[#This Row],[Discount Band]]="Medium",0.1,Financial[[#This Row],[Discount Band]]="Low",0.05,Financial[[#This Row],[Discount Band]]="None",0)</f>
        <v>0.15</v>
      </c>
      <c r="L138" s="10">
        <f>Financial[[#This Row],[Gross Sales]]*Financial[[#This Row],[Discount, %]]</f>
        <v>67320</v>
      </c>
      <c r="M138" s="10">
        <f>Financial[[#This Row],[Gross Sales]]-Financial[[#This Row],[Discounts, usd]]</f>
        <v>381480</v>
      </c>
      <c r="N138" s="10">
        <f>Financial[[#This Row],[Units Sold]]*Financial[[#This Row],[Manufacturing Price]]</f>
        <v>279752</v>
      </c>
      <c r="O138" s="10">
        <f>Financial[[#This Row],[ Sales with discount]]-(Financial[[#This Row],[Units Sold]]*Financial[[#This Row],[Manufacturing Price]])</f>
        <v>101728</v>
      </c>
      <c r="P138" s="12">
        <f>(Financial[[#This Row],[ Sales with discount]]-Financial[[#This Row],[COGS]])/Financial[[#This Row],[ Sales with discount]]</f>
        <v>0.26666666666666666</v>
      </c>
      <c r="Q138" s="12">
        <f>(Financial[[#This Row],[ Sales with discount]]-Financial[[#This Row],[COGS]])/Financial[[#This Row],[COGS]]</f>
        <v>0.36363636363636365</v>
      </c>
      <c r="R138" s="17">
        <f>Financial[[#This Row],[Units Sold]]/Financial[[#This Row],[quantity of transactions]]</f>
        <v>1.1016200294550811</v>
      </c>
      <c r="S138" s="17">
        <f>Financial[[#This Row],[ Sales with discount]]/Financial[[#This Row],[quantity of transactions]]</f>
        <v>280.91310751104567</v>
      </c>
      <c r="T138" s="5" t="str">
        <f>TEXT(Financial[[#This Row],[Date]],"MMMM")</f>
        <v>жовтень</v>
      </c>
      <c r="U138" s="22">
        <f>YEAR(Financial[[#This Row],[Date]])</f>
        <v>2020</v>
      </c>
    </row>
    <row r="139" spans="1:21" x14ac:dyDescent="0.3">
      <c r="A139" t="s">
        <v>6</v>
      </c>
      <c r="B139" t="s">
        <v>13</v>
      </c>
      <c r="C139" s="3" t="s">
        <v>25</v>
      </c>
      <c r="D139" s="3" t="s">
        <v>30</v>
      </c>
      <c r="E139">
        <v>2134</v>
      </c>
      <c r="F139" s="10">
        <v>249</v>
      </c>
      <c r="G139" s="10">
        <v>300</v>
      </c>
      <c r="H139" s="14">
        <v>688</v>
      </c>
      <c r="I139" s="19">
        <v>44075</v>
      </c>
      <c r="J139" s="10">
        <f>Financial[[#This Row],[Units Sold]]*Financial[[#This Row],[Sale Price]]</f>
        <v>640200</v>
      </c>
      <c r="K139" s="11" cm="1">
        <f t="array" ref="K139">_xlfn.IFS(Financial[[#This Row],[Discount Band]]="High",0.15,Financial[[#This Row],[Discount Band]]="Medium",0.1,Financial[[#This Row],[Discount Band]]="Low",0.05,Financial[[#This Row],[Discount Band]]="None",0)</f>
        <v>0.1</v>
      </c>
      <c r="L139" s="10">
        <f>Financial[[#This Row],[Gross Sales]]*Financial[[#This Row],[Discount, %]]</f>
        <v>64020</v>
      </c>
      <c r="M139" s="10">
        <f>Financial[[#This Row],[Gross Sales]]-Financial[[#This Row],[Discounts, usd]]</f>
        <v>576180</v>
      </c>
      <c r="N139" s="10">
        <f>Financial[[#This Row],[Units Sold]]*Financial[[#This Row],[Manufacturing Price]]</f>
        <v>531366</v>
      </c>
      <c r="O139" s="10">
        <f>Financial[[#This Row],[ Sales with discount]]-(Financial[[#This Row],[Units Sold]]*Financial[[#This Row],[Manufacturing Price]])</f>
        <v>44814</v>
      </c>
      <c r="P139" s="12">
        <f>(Financial[[#This Row],[ Sales with discount]]-Financial[[#This Row],[COGS]])/Financial[[#This Row],[ Sales with discount]]</f>
        <v>7.7777777777777779E-2</v>
      </c>
      <c r="Q139" s="12">
        <f>(Financial[[#This Row],[ Sales with discount]]-Financial[[#This Row],[COGS]])/Financial[[#This Row],[COGS]]</f>
        <v>8.4337349397590355E-2</v>
      </c>
      <c r="R139" s="17">
        <f>Financial[[#This Row],[Units Sold]]/Financial[[#This Row],[quantity of transactions]]</f>
        <v>3.1017441860465116</v>
      </c>
      <c r="S139" s="17">
        <f>Financial[[#This Row],[ Sales with discount]]/Financial[[#This Row],[quantity of transactions]]</f>
        <v>837.47093023255809</v>
      </c>
      <c r="T139" s="5" t="str">
        <f>TEXT(Financial[[#This Row],[Date]],"MMMM")</f>
        <v>вересень</v>
      </c>
      <c r="U139" s="22">
        <f>YEAR(Financial[[#This Row],[Date]])</f>
        <v>2020</v>
      </c>
    </row>
    <row r="140" spans="1:21" x14ac:dyDescent="0.3">
      <c r="A140" t="s">
        <v>6</v>
      </c>
      <c r="B140" t="s">
        <v>13</v>
      </c>
      <c r="C140" s="3" t="s">
        <v>23</v>
      </c>
      <c r="D140" s="3" t="s">
        <v>29</v>
      </c>
      <c r="E140">
        <v>1916</v>
      </c>
      <c r="F140" s="10">
        <v>178</v>
      </c>
      <c r="G140" s="10">
        <v>300</v>
      </c>
      <c r="H140" s="14">
        <v>1367</v>
      </c>
      <c r="I140" s="19">
        <v>44166</v>
      </c>
      <c r="J140" s="10">
        <f>Financial[[#This Row],[Units Sold]]*Financial[[#This Row],[Sale Price]]</f>
        <v>574800</v>
      </c>
      <c r="K140" s="11" cm="1">
        <f t="array" ref="K140">_xlfn.IFS(Financial[[#This Row],[Discount Band]]="High",0.15,Financial[[#This Row],[Discount Band]]="Medium",0.1,Financial[[#This Row],[Discount Band]]="Low",0.05,Financial[[#This Row],[Discount Band]]="None",0)</f>
        <v>0.05</v>
      </c>
      <c r="L140" s="10">
        <f>Financial[[#This Row],[Gross Sales]]*Financial[[#This Row],[Discount, %]]</f>
        <v>28740</v>
      </c>
      <c r="M140" s="10">
        <f>Financial[[#This Row],[Gross Sales]]-Financial[[#This Row],[Discounts, usd]]</f>
        <v>546060</v>
      </c>
      <c r="N140" s="10">
        <f>Financial[[#This Row],[Units Sold]]*Financial[[#This Row],[Manufacturing Price]]</f>
        <v>341048</v>
      </c>
      <c r="O140" s="10">
        <f>Financial[[#This Row],[ Sales with discount]]-(Financial[[#This Row],[Units Sold]]*Financial[[#This Row],[Manufacturing Price]])</f>
        <v>205012</v>
      </c>
      <c r="P140" s="12">
        <f>(Financial[[#This Row],[ Sales with discount]]-Financial[[#This Row],[COGS]])/Financial[[#This Row],[ Sales with discount]]</f>
        <v>0.37543859649122807</v>
      </c>
      <c r="Q140" s="12">
        <f>(Financial[[#This Row],[ Sales with discount]]-Financial[[#This Row],[COGS]])/Financial[[#This Row],[COGS]]</f>
        <v>0.601123595505618</v>
      </c>
      <c r="R140" s="17">
        <f>Financial[[#This Row],[Units Sold]]/Financial[[#This Row],[quantity of transactions]]</f>
        <v>1.401609363569861</v>
      </c>
      <c r="S140" s="17">
        <f>Financial[[#This Row],[ Sales with discount]]/Financial[[#This Row],[quantity of transactions]]</f>
        <v>399.45866861741041</v>
      </c>
      <c r="T140" s="5" t="str">
        <f>TEXT(Financial[[#This Row],[Date]],"MMMM")</f>
        <v>грудень</v>
      </c>
      <c r="U140" s="22">
        <f>YEAR(Financial[[#This Row],[Date]])</f>
        <v>2020</v>
      </c>
    </row>
    <row r="141" spans="1:21" x14ac:dyDescent="0.3">
      <c r="A141" t="s">
        <v>6</v>
      </c>
      <c r="B141" t="s">
        <v>13</v>
      </c>
      <c r="C141" s="3" t="s">
        <v>24</v>
      </c>
      <c r="D141" s="3" t="s">
        <v>30</v>
      </c>
      <c r="E141">
        <v>3793.5</v>
      </c>
      <c r="F141" s="10">
        <v>244</v>
      </c>
      <c r="G141" s="10">
        <v>300</v>
      </c>
      <c r="H141" s="14">
        <v>1009</v>
      </c>
      <c r="I141" s="19">
        <v>44013</v>
      </c>
      <c r="J141" s="10">
        <f>Financial[[#This Row],[Units Sold]]*Financial[[#This Row],[Sale Price]]</f>
        <v>1138050</v>
      </c>
      <c r="K141" s="11" cm="1">
        <f t="array" ref="K141">_xlfn.IFS(Financial[[#This Row],[Discount Band]]="High",0.15,Financial[[#This Row],[Discount Band]]="Medium",0.1,Financial[[#This Row],[Discount Band]]="Low",0.05,Financial[[#This Row],[Discount Band]]="None",0)</f>
        <v>0.1</v>
      </c>
      <c r="L141" s="10">
        <f>Financial[[#This Row],[Gross Sales]]*Financial[[#This Row],[Discount, %]]</f>
        <v>113805</v>
      </c>
      <c r="M141" s="10">
        <f>Financial[[#This Row],[Gross Sales]]-Financial[[#This Row],[Discounts, usd]]</f>
        <v>1024245</v>
      </c>
      <c r="N141" s="10">
        <f>Financial[[#This Row],[Units Sold]]*Financial[[#This Row],[Manufacturing Price]]</f>
        <v>925614</v>
      </c>
      <c r="O141" s="10">
        <f>Financial[[#This Row],[ Sales with discount]]-(Financial[[#This Row],[Units Sold]]*Financial[[#This Row],[Manufacturing Price]])</f>
        <v>98631</v>
      </c>
      <c r="P141" s="12">
        <f>(Financial[[#This Row],[ Sales with discount]]-Financial[[#This Row],[COGS]])/Financial[[#This Row],[ Sales with discount]]</f>
        <v>9.6296296296296297E-2</v>
      </c>
      <c r="Q141" s="12">
        <f>(Financial[[#This Row],[ Sales with discount]]-Financial[[#This Row],[COGS]])/Financial[[#This Row],[COGS]]</f>
        <v>0.10655737704918032</v>
      </c>
      <c r="R141" s="17">
        <f>Financial[[#This Row],[Units Sold]]/Financial[[#This Row],[quantity of transactions]]</f>
        <v>3.7596630327056491</v>
      </c>
      <c r="S141" s="17">
        <f>Financial[[#This Row],[ Sales with discount]]/Financial[[#This Row],[quantity of transactions]]</f>
        <v>1015.1090188305253</v>
      </c>
      <c r="T141" s="5" t="str">
        <f>TEXT(Financial[[#This Row],[Date]],"MMMM")</f>
        <v>липень</v>
      </c>
      <c r="U141" s="22">
        <f>YEAR(Financial[[#This Row],[Date]])</f>
        <v>2020</v>
      </c>
    </row>
    <row r="142" spans="1:21" x14ac:dyDescent="0.3">
      <c r="A142" t="s">
        <v>10</v>
      </c>
      <c r="B142" t="s">
        <v>14</v>
      </c>
      <c r="C142" s="3" t="s">
        <v>26</v>
      </c>
      <c r="D142" s="3" t="s">
        <v>31</v>
      </c>
      <c r="E142">
        <v>2475</v>
      </c>
      <c r="F142" s="10">
        <v>7</v>
      </c>
      <c r="G142" s="10">
        <v>12</v>
      </c>
      <c r="H142" s="14">
        <v>2197</v>
      </c>
      <c r="I142" s="19">
        <v>44044</v>
      </c>
      <c r="J142" s="10">
        <f>Financial[[#This Row],[Units Sold]]*Financial[[#This Row],[Sale Price]]</f>
        <v>29700</v>
      </c>
      <c r="K142" s="11" cm="1">
        <f t="array" ref="K142">_xlfn.IFS(Financial[[#This Row],[Discount Band]]="High",0.15,Financial[[#This Row],[Discount Band]]="Medium",0.1,Financial[[#This Row],[Discount Band]]="Low",0.05,Financial[[#This Row],[Discount Band]]="None",0)</f>
        <v>0.15</v>
      </c>
      <c r="L142" s="10">
        <f>Financial[[#This Row],[Gross Sales]]*Financial[[#This Row],[Discount, %]]</f>
        <v>4455</v>
      </c>
      <c r="M142" s="10">
        <f>Financial[[#This Row],[Gross Sales]]-Financial[[#This Row],[Discounts, usd]]</f>
        <v>25245</v>
      </c>
      <c r="N142" s="10">
        <f>Financial[[#This Row],[Units Sold]]*Financial[[#This Row],[Manufacturing Price]]</f>
        <v>17325</v>
      </c>
      <c r="O142" s="10">
        <f>Financial[[#This Row],[ Sales with discount]]-(Financial[[#This Row],[Units Sold]]*Financial[[#This Row],[Manufacturing Price]])</f>
        <v>7920</v>
      </c>
      <c r="P142" s="12">
        <f>(Financial[[#This Row],[ Sales with discount]]-Financial[[#This Row],[COGS]])/Financial[[#This Row],[ Sales with discount]]</f>
        <v>0.31372549019607843</v>
      </c>
      <c r="Q142" s="12">
        <f>(Financial[[#This Row],[ Sales with discount]]-Financial[[#This Row],[COGS]])/Financial[[#This Row],[COGS]]</f>
        <v>0.45714285714285713</v>
      </c>
      <c r="R142" s="17">
        <f>Financial[[#This Row],[Units Sold]]/Financial[[#This Row],[quantity of transactions]]</f>
        <v>1.1265361857077834</v>
      </c>
      <c r="S142" s="17">
        <f>Financial[[#This Row],[ Sales with discount]]/Financial[[#This Row],[quantity of transactions]]</f>
        <v>11.49066909421939</v>
      </c>
      <c r="T142" s="5" t="str">
        <f>TEXT(Financial[[#This Row],[Date]],"MMMM")</f>
        <v>серпень</v>
      </c>
      <c r="U142" s="22">
        <f>YEAR(Financial[[#This Row],[Date]])</f>
        <v>2020</v>
      </c>
    </row>
    <row r="143" spans="1:21" x14ac:dyDescent="0.3">
      <c r="A143" t="s">
        <v>10</v>
      </c>
      <c r="B143" t="s">
        <v>14</v>
      </c>
      <c r="C143" s="3" t="s">
        <v>22</v>
      </c>
      <c r="D143" s="3" t="s">
        <v>30</v>
      </c>
      <c r="E143">
        <v>2342</v>
      </c>
      <c r="F143" s="10">
        <v>8</v>
      </c>
      <c r="G143" s="10">
        <v>12</v>
      </c>
      <c r="H143" s="14">
        <v>1014</v>
      </c>
      <c r="I143" s="19">
        <v>44136</v>
      </c>
      <c r="J143" s="10">
        <f>Financial[[#This Row],[Units Sold]]*Financial[[#This Row],[Sale Price]]</f>
        <v>28104</v>
      </c>
      <c r="K143" s="11" cm="1">
        <f t="array" ref="K143">_xlfn.IFS(Financial[[#This Row],[Discount Band]]="High",0.15,Financial[[#This Row],[Discount Band]]="Medium",0.1,Financial[[#This Row],[Discount Band]]="Low",0.05,Financial[[#This Row],[Discount Band]]="None",0)</f>
        <v>0.1</v>
      </c>
      <c r="L143" s="10">
        <f>Financial[[#This Row],[Gross Sales]]*Financial[[#This Row],[Discount, %]]</f>
        <v>2810.4</v>
      </c>
      <c r="M143" s="10">
        <f>Financial[[#This Row],[Gross Sales]]-Financial[[#This Row],[Discounts, usd]]</f>
        <v>25293.599999999999</v>
      </c>
      <c r="N143" s="10">
        <f>Financial[[#This Row],[Units Sold]]*Financial[[#This Row],[Manufacturing Price]]</f>
        <v>18736</v>
      </c>
      <c r="O143" s="10">
        <f>Financial[[#This Row],[ Sales with discount]]-(Financial[[#This Row],[Units Sold]]*Financial[[#This Row],[Manufacturing Price]])</f>
        <v>6557.5999999999985</v>
      </c>
      <c r="P143" s="12">
        <f>(Financial[[#This Row],[ Sales with discount]]-Financial[[#This Row],[COGS]])/Financial[[#This Row],[ Sales with discount]]</f>
        <v>0.25925925925925919</v>
      </c>
      <c r="Q143" s="12">
        <f>(Financial[[#This Row],[ Sales with discount]]-Financial[[#This Row],[COGS]])/Financial[[#This Row],[COGS]]</f>
        <v>0.34999999999999992</v>
      </c>
      <c r="R143" s="17">
        <f>Financial[[#This Row],[Units Sold]]/Financial[[#This Row],[quantity of transactions]]</f>
        <v>2.3096646942800789</v>
      </c>
      <c r="S143" s="17">
        <f>Financial[[#This Row],[ Sales with discount]]/Financial[[#This Row],[quantity of transactions]]</f>
        <v>24.944378698224849</v>
      </c>
      <c r="T143" s="5" t="str">
        <f>TEXT(Financial[[#This Row],[Date]],"MMMM")</f>
        <v>листопад</v>
      </c>
      <c r="U143" s="22">
        <f>YEAR(Financial[[#This Row],[Date]])</f>
        <v>2020</v>
      </c>
    </row>
    <row r="144" spans="1:21" x14ac:dyDescent="0.3">
      <c r="A144" t="s">
        <v>10</v>
      </c>
      <c r="B144" t="s">
        <v>14</v>
      </c>
      <c r="C144" s="3" t="s">
        <v>25</v>
      </c>
      <c r="D144" s="3" t="s">
        <v>31</v>
      </c>
      <c r="E144">
        <v>1734</v>
      </c>
      <c r="F144" s="10">
        <v>8</v>
      </c>
      <c r="G144" s="10">
        <v>12</v>
      </c>
      <c r="H144" s="14">
        <v>1621</v>
      </c>
      <c r="I144" s="19">
        <v>43831</v>
      </c>
      <c r="J144" s="10">
        <f>Financial[[#This Row],[Units Sold]]*Financial[[#This Row],[Sale Price]]</f>
        <v>20808</v>
      </c>
      <c r="K144" s="11" cm="1">
        <f t="array" ref="K144">_xlfn.IFS(Financial[[#This Row],[Discount Band]]="High",0.15,Financial[[#This Row],[Discount Band]]="Medium",0.1,Financial[[#This Row],[Discount Band]]="Low",0.05,Financial[[#This Row],[Discount Band]]="None",0)</f>
        <v>0.15</v>
      </c>
      <c r="L144" s="10">
        <f>Financial[[#This Row],[Gross Sales]]*Financial[[#This Row],[Discount, %]]</f>
        <v>3121.2</v>
      </c>
      <c r="M144" s="10">
        <f>Financial[[#This Row],[Gross Sales]]-Financial[[#This Row],[Discounts, usd]]</f>
        <v>17686.8</v>
      </c>
      <c r="N144" s="10">
        <f>Financial[[#This Row],[Units Sold]]*Financial[[#This Row],[Manufacturing Price]]</f>
        <v>13872</v>
      </c>
      <c r="O144" s="10">
        <f>Financial[[#This Row],[ Sales with discount]]-(Financial[[#This Row],[Units Sold]]*Financial[[#This Row],[Manufacturing Price]])</f>
        <v>3814.7999999999993</v>
      </c>
      <c r="P144" s="12">
        <f>(Financial[[#This Row],[ Sales with discount]]-Financial[[#This Row],[COGS]])/Financial[[#This Row],[ Sales with discount]]</f>
        <v>0.21568627450980388</v>
      </c>
      <c r="Q144" s="12">
        <f>(Financial[[#This Row],[ Sales with discount]]-Financial[[#This Row],[COGS]])/Financial[[#This Row],[COGS]]</f>
        <v>0.27499999999999997</v>
      </c>
      <c r="R144" s="17">
        <f>Financial[[#This Row],[Units Sold]]/Financial[[#This Row],[quantity of transactions]]</f>
        <v>1.0697100555212831</v>
      </c>
      <c r="S144" s="17">
        <f>Financial[[#This Row],[ Sales with discount]]/Financial[[#This Row],[quantity of transactions]]</f>
        <v>10.911042566317088</v>
      </c>
      <c r="T144" s="5" t="str">
        <f>TEXT(Financial[[#This Row],[Date]],"MMMM")</f>
        <v>січень</v>
      </c>
      <c r="U144" s="22">
        <f>YEAR(Financial[[#This Row],[Date]])</f>
        <v>2020</v>
      </c>
    </row>
    <row r="145" spans="1:21" x14ac:dyDescent="0.3">
      <c r="A145" t="s">
        <v>10</v>
      </c>
      <c r="B145" t="s">
        <v>14</v>
      </c>
      <c r="C145" s="3" t="s">
        <v>23</v>
      </c>
      <c r="D145" s="3" t="s">
        <v>29</v>
      </c>
      <c r="E145">
        <v>1785</v>
      </c>
      <c r="F145" s="10">
        <v>8</v>
      </c>
      <c r="G145" s="10">
        <v>12</v>
      </c>
      <c r="H145" s="14">
        <v>1529</v>
      </c>
      <c r="I145" s="19">
        <v>44136</v>
      </c>
      <c r="J145" s="10">
        <f>Financial[[#This Row],[Units Sold]]*Financial[[#This Row],[Sale Price]]</f>
        <v>21420</v>
      </c>
      <c r="K145" s="11" cm="1">
        <f t="array" ref="K145">_xlfn.IFS(Financial[[#This Row],[Discount Band]]="High",0.15,Financial[[#This Row],[Discount Band]]="Medium",0.1,Financial[[#This Row],[Discount Band]]="Low",0.05,Financial[[#This Row],[Discount Band]]="None",0)</f>
        <v>0.05</v>
      </c>
      <c r="L145" s="10">
        <f>Financial[[#This Row],[Gross Sales]]*Financial[[#This Row],[Discount, %]]</f>
        <v>1071</v>
      </c>
      <c r="M145" s="10">
        <f>Financial[[#This Row],[Gross Sales]]-Financial[[#This Row],[Discounts, usd]]</f>
        <v>20349</v>
      </c>
      <c r="N145" s="10">
        <f>Financial[[#This Row],[Units Sold]]*Financial[[#This Row],[Manufacturing Price]]</f>
        <v>14280</v>
      </c>
      <c r="O145" s="10">
        <f>Financial[[#This Row],[ Sales with discount]]-(Financial[[#This Row],[Units Sold]]*Financial[[#This Row],[Manufacturing Price]])</f>
        <v>6069</v>
      </c>
      <c r="P145" s="12">
        <f>(Financial[[#This Row],[ Sales with discount]]-Financial[[#This Row],[COGS]])/Financial[[#This Row],[ Sales with discount]]</f>
        <v>0.2982456140350877</v>
      </c>
      <c r="Q145" s="12">
        <f>(Financial[[#This Row],[ Sales with discount]]-Financial[[#This Row],[COGS]])/Financial[[#This Row],[COGS]]</f>
        <v>0.42499999999999999</v>
      </c>
      <c r="R145" s="17">
        <f>Financial[[#This Row],[Units Sold]]/Financial[[#This Row],[quantity of transactions]]</f>
        <v>1.1674296926095487</v>
      </c>
      <c r="S145" s="17">
        <f>Financial[[#This Row],[ Sales with discount]]/Financial[[#This Row],[quantity of transactions]]</f>
        <v>13.308698495748855</v>
      </c>
      <c r="T145" s="5" t="str">
        <f>TEXT(Financial[[#This Row],[Date]],"MMMM")</f>
        <v>листопад</v>
      </c>
      <c r="U145" s="22">
        <f>YEAR(Financial[[#This Row],[Date]])</f>
        <v>2020</v>
      </c>
    </row>
    <row r="146" spans="1:21" x14ac:dyDescent="0.3">
      <c r="A146" t="s">
        <v>10</v>
      </c>
      <c r="B146" t="s">
        <v>14</v>
      </c>
      <c r="C146" s="3" t="s">
        <v>25</v>
      </c>
      <c r="D146" s="3" t="s">
        <v>30</v>
      </c>
      <c r="E146">
        <v>2234</v>
      </c>
      <c r="F146" s="10">
        <v>9</v>
      </c>
      <c r="G146" s="10">
        <v>12</v>
      </c>
      <c r="H146" s="14">
        <v>411</v>
      </c>
      <c r="I146" s="19">
        <v>44075</v>
      </c>
      <c r="J146" s="10">
        <f>Financial[[#This Row],[Units Sold]]*Financial[[#This Row],[Sale Price]]</f>
        <v>26808</v>
      </c>
      <c r="K146" s="11" cm="1">
        <f t="array" ref="K146">_xlfn.IFS(Financial[[#This Row],[Discount Band]]="High",0.15,Financial[[#This Row],[Discount Band]]="Medium",0.1,Financial[[#This Row],[Discount Band]]="Low",0.05,Financial[[#This Row],[Discount Band]]="None",0)</f>
        <v>0.1</v>
      </c>
      <c r="L146" s="10">
        <f>Financial[[#This Row],[Gross Sales]]*Financial[[#This Row],[Discount, %]]</f>
        <v>2680.8</v>
      </c>
      <c r="M146" s="10">
        <f>Financial[[#This Row],[Gross Sales]]-Financial[[#This Row],[Discounts, usd]]</f>
        <v>24127.200000000001</v>
      </c>
      <c r="N146" s="10">
        <f>Financial[[#This Row],[Units Sold]]*Financial[[#This Row],[Manufacturing Price]]</f>
        <v>20106</v>
      </c>
      <c r="O146" s="10">
        <f>Financial[[#This Row],[ Sales with discount]]-(Financial[[#This Row],[Units Sold]]*Financial[[#This Row],[Manufacturing Price]])</f>
        <v>4021.2000000000007</v>
      </c>
      <c r="P146" s="12">
        <f>(Financial[[#This Row],[ Sales with discount]]-Financial[[#This Row],[COGS]])/Financial[[#This Row],[ Sales with discount]]</f>
        <v>0.16666666666666669</v>
      </c>
      <c r="Q146" s="12">
        <f>(Financial[[#This Row],[ Sales with discount]]-Financial[[#This Row],[COGS]])/Financial[[#This Row],[COGS]]</f>
        <v>0.20000000000000004</v>
      </c>
      <c r="R146" s="17">
        <f>Financial[[#This Row],[Units Sold]]/Financial[[#This Row],[quantity of transactions]]</f>
        <v>5.4355231143552309</v>
      </c>
      <c r="S146" s="17">
        <f>Financial[[#This Row],[ Sales with discount]]/Financial[[#This Row],[quantity of transactions]]</f>
        <v>58.703649635036498</v>
      </c>
      <c r="T146" s="5" t="str">
        <f>TEXT(Financial[[#This Row],[Date]],"MMMM")</f>
        <v>вересень</v>
      </c>
      <c r="U146" s="22">
        <f>YEAR(Financial[[#This Row],[Date]])</f>
        <v>2020</v>
      </c>
    </row>
    <row r="147" spans="1:21" x14ac:dyDescent="0.3">
      <c r="A147" t="s">
        <v>10</v>
      </c>
      <c r="B147" t="s">
        <v>14</v>
      </c>
      <c r="C147" s="3" t="s">
        <v>25</v>
      </c>
      <c r="D147" s="3" t="s">
        <v>29</v>
      </c>
      <c r="E147">
        <v>866</v>
      </c>
      <c r="F147" s="10">
        <v>9</v>
      </c>
      <c r="G147" s="10">
        <v>12</v>
      </c>
      <c r="H147" s="14">
        <v>118</v>
      </c>
      <c r="I147" s="19">
        <v>43952</v>
      </c>
      <c r="J147" s="10">
        <f>Financial[[#This Row],[Units Sold]]*Financial[[#This Row],[Sale Price]]</f>
        <v>10392</v>
      </c>
      <c r="K147" s="11" cm="1">
        <f t="array" ref="K147">_xlfn.IFS(Financial[[#This Row],[Discount Band]]="High",0.15,Financial[[#This Row],[Discount Band]]="Medium",0.1,Financial[[#This Row],[Discount Band]]="Low",0.05,Financial[[#This Row],[Discount Band]]="None",0)</f>
        <v>0.05</v>
      </c>
      <c r="L147" s="10">
        <f>Financial[[#This Row],[Gross Sales]]*Financial[[#This Row],[Discount, %]]</f>
        <v>519.6</v>
      </c>
      <c r="M147" s="10">
        <f>Financial[[#This Row],[Gross Sales]]-Financial[[#This Row],[Discounts, usd]]</f>
        <v>9872.4</v>
      </c>
      <c r="N147" s="10">
        <f>Financial[[#This Row],[Units Sold]]*Financial[[#This Row],[Manufacturing Price]]</f>
        <v>7794</v>
      </c>
      <c r="O147" s="10">
        <f>Financial[[#This Row],[ Sales with discount]]-(Financial[[#This Row],[Units Sold]]*Financial[[#This Row],[Manufacturing Price]])</f>
        <v>2078.3999999999996</v>
      </c>
      <c r="P147" s="12">
        <f>(Financial[[#This Row],[ Sales with discount]]-Financial[[#This Row],[COGS]])/Financial[[#This Row],[ Sales with discount]]</f>
        <v>0.21052631578947364</v>
      </c>
      <c r="Q147" s="12">
        <f>(Financial[[#This Row],[ Sales with discount]]-Financial[[#This Row],[COGS]])/Financial[[#This Row],[COGS]]</f>
        <v>0.26666666666666661</v>
      </c>
      <c r="R147" s="17">
        <f>Financial[[#This Row],[Units Sold]]/Financial[[#This Row],[quantity of transactions]]</f>
        <v>7.3389830508474576</v>
      </c>
      <c r="S147" s="17">
        <f>Financial[[#This Row],[ Sales with discount]]/Financial[[#This Row],[quantity of transactions]]</f>
        <v>83.664406779661007</v>
      </c>
      <c r="T147" s="5" t="str">
        <f>TEXT(Financial[[#This Row],[Date]],"MMMM")</f>
        <v>травень</v>
      </c>
      <c r="U147" s="22">
        <f>YEAR(Financial[[#This Row],[Date]])</f>
        <v>2020</v>
      </c>
    </row>
    <row r="148" spans="1:21" x14ac:dyDescent="0.3">
      <c r="A148" t="s">
        <v>10</v>
      </c>
      <c r="B148" t="s">
        <v>14</v>
      </c>
      <c r="C148" s="3" t="s">
        <v>26</v>
      </c>
      <c r="D148" s="3" t="s">
        <v>30</v>
      </c>
      <c r="E148">
        <v>306</v>
      </c>
      <c r="F148" s="10">
        <v>6</v>
      </c>
      <c r="G148" s="10">
        <v>12</v>
      </c>
      <c r="H148" s="14">
        <v>21</v>
      </c>
      <c r="I148" s="19">
        <v>44166</v>
      </c>
      <c r="J148" s="10">
        <f>Financial[[#This Row],[Units Sold]]*Financial[[#This Row],[Sale Price]]</f>
        <v>3672</v>
      </c>
      <c r="K148" s="11" cm="1">
        <f t="array" ref="K148">_xlfn.IFS(Financial[[#This Row],[Discount Band]]="High",0.15,Financial[[#This Row],[Discount Band]]="Medium",0.1,Financial[[#This Row],[Discount Band]]="Low",0.05,Financial[[#This Row],[Discount Band]]="None",0)</f>
        <v>0.1</v>
      </c>
      <c r="L148" s="10">
        <f>Financial[[#This Row],[Gross Sales]]*Financial[[#This Row],[Discount, %]]</f>
        <v>367.20000000000005</v>
      </c>
      <c r="M148" s="10">
        <f>Financial[[#This Row],[Gross Sales]]-Financial[[#This Row],[Discounts, usd]]</f>
        <v>3304.8</v>
      </c>
      <c r="N148" s="10">
        <f>Financial[[#This Row],[Units Sold]]*Financial[[#This Row],[Manufacturing Price]]</f>
        <v>1836</v>
      </c>
      <c r="O148" s="10">
        <f>Financial[[#This Row],[ Sales with discount]]-(Financial[[#This Row],[Units Sold]]*Financial[[#This Row],[Manufacturing Price]])</f>
        <v>1468.8000000000002</v>
      </c>
      <c r="P148" s="12">
        <f>(Financial[[#This Row],[ Sales with discount]]-Financial[[#This Row],[COGS]])/Financial[[#This Row],[ Sales with discount]]</f>
        <v>0.44444444444444448</v>
      </c>
      <c r="Q148" s="12">
        <f>(Financial[[#This Row],[ Sales with discount]]-Financial[[#This Row],[COGS]])/Financial[[#This Row],[COGS]]</f>
        <v>0.8</v>
      </c>
      <c r="R148" s="17">
        <f>Financial[[#This Row],[Units Sold]]/Financial[[#This Row],[quantity of transactions]]</f>
        <v>14.571428571428571</v>
      </c>
      <c r="S148" s="17">
        <f>Financial[[#This Row],[ Sales with discount]]/Financial[[#This Row],[quantity of transactions]]</f>
        <v>157.37142857142857</v>
      </c>
      <c r="T148" s="5" t="str">
        <f>TEXT(Financial[[#This Row],[Date]],"MMMM")</f>
        <v>грудень</v>
      </c>
      <c r="U148" s="22">
        <f>YEAR(Financial[[#This Row],[Date]])</f>
        <v>2020</v>
      </c>
    </row>
    <row r="149" spans="1:21" x14ac:dyDescent="0.3">
      <c r="A149" t="s">
        <v>10</v>
      </c>
      <c r="B149" t="s">
        <v>14</v>
      </c>
      <c r="C149" s="3" t="s">
        <v>21</v>
      </c>
      <c r="D149" s="3" t="s">
        <v>29</v>
      </c>
      <c r="E149">
        <v>2671</v>
      </c>
      <c r="F149" s="10">
        <v>10</v>
      </c>
      <c r="G149" s="10">
        <v>12</v>
      </c>
      <c r="H149" s="14">
        <v>1130</v>
      </c>
      <c r="I149" s="19">
        <v>44075</v>
      </c>
      <c r="J149" s="10">
        <f>Financial[[#This Row],[Units Sold]]*Financial[[#This Row],[Sale Price]]</f>
        <v>32052</v>
      </c>
      <c r="K149" s="11" cm="1">
        <f t="array" ref="K149">_xlfn.IFS(Financial[[#This Row],[Discount Band]]="High",0.15,Financial[[#This Row],[Discount Band]]="Medium",0.1,Financial[[#This Row],[Discount Band]]="Low",0.05,Financial[[#This Row],[Discount Band]]="None",0)</f>
        <v>0.05</v>
      </c>
      <c r="L149" s="10">
        <f>Financial[[#This Row],[Gross Sales]]*Financial[[#This Row],[Discount, %]]</f>
        <v>1602.6000000000001</v>
      </c>
      <c r="M149" s="10">
        <f>Financial[[#This Row],[Gross Sales]]-Financial[[#This Row],[Discounts, usd]]</f>
        <v>30449.4</v>
      </c>
      <c r="N149" s="10">
        <f>Financial[[#This Row],[Units Sold]]*Financial[[#This Row],[Manufacturing Price]]</f>
        <v>26710</v>
      </c>
      <c r="O149" s="10">
        <f>Financial[[#This Row],[ Sales with discount]]-(Financial[[#This Row],[Units Sold]]*Financial[[#This Row],[Manufacturing Price]])</f>
        <v>3739.4000000000015</v>
      </c>
      <c r="P149" s="12">
        <f>(Financial[[#This Row],[ Sales with discount]]-Financial[[#This Row],[COGS]])/Financial[[#This Row],[ Sales with discount]]</f>
        <v>0.1228070175438597</v>
      </c>
      <c r="Q149" s="12">
        <f>(Financial[[#This Row],[ Sales with discount]]-Financial[[#This Row],[COGS]])/Financial[[#This Row],[COGS]]</f>
        <v>0.14000000000000004</v>
      </c>
      <c r="R149" s="17">
        <f>Financial[[#This Row],[Units Sold]]/Financial[[#This Row],[quantity of transactions]]</f>
        <v>2.3637168141592921</v>
      </c>
      <c r="S149" s="17">
        <f>Financial[[#This Row],[ Sales with discount]]/Financial[[#This Row],[quantity of transactions]]</f>
        <v>26.946371681415929</v>
      </c>
      <c r="T149" s="5" t="str">
        <f>TEXT(Financial[[#This Row],[Date]],"MMMM")</f>
        <v>вересень</v>
      </c>
      <c r="U149" s="22">
        <f>YEAR(Financial[[#This Row],[Date]])</f>
        <v>2020</v>
      </c>
    </row>
    <row r="150" spans="1:21" x14ac:dyDescent="0.3">
      <c r="A150" t="s">
        <v>10</v>
      </c>
      <c r="B150" t="s">
        <v>14</v>
      </c>
      <c r="C150" s="3" t="s">
        <v>24</v>
      </c>
      <c r="D150" s="3" t="s">
        <v>30</v>
      </c>
      <c r="E150">
        <v>1967</v>
      </c>
      <c r="F150" s="10">
        <v>9</v>
      </c>
      <c r="G150" s="10">
        <v>12</v>
      </c>
      <c r="H150" s="14">
        <v>1578</v>
      </c>
      <c r="I150" s="19">
        <v>43891</v>
      </c>
      <c r="J150" s="10">
        <f>Financial[[#This Row],[Units Sold]]*Financial[[#This Row],[Sale Price]]</f>
        <v>23604</v>
      </c>
      <c r="K150" s="11" cm="1">
        <f t="array" ref="K150">_xlfn.IFS(Financial[[#This Row],[Discount Band]]="High",0.15,Financial[[#This Row],[Discount Band]]="Medium",0.1,Financial[[#This Row],[Discount Band]]="Low",0.05,Financial[[#This Row],[Discount Band]]="None",0)</f>
        <v>0.1</v>
      </c>
      <c r="L150" s="10">
        <f>Financial[[#This Row],[Gross Sales]]*Financial[[#This Row],[Discount, %]]</f>
        <v>2360.4</v>
      </c>
      <c r="M150" s="10">
        <f>Financial[[#This Row],[Gross Sales]]-Financial[[#This Row],[Discounts, usd]]</f>
        <v>21243.599999999999</v>
      </c>
      <c r="N150" s="10">
        <f>Financial[[#This Row],[Units Sold]]*Financial[[#This Row],[Manufacturing Price]]</f>
        <v>17703</v>
      </c>
      <c r="O150" s="10">
        <f>Financial[[#This Row],[ Sales with discount]]-(Financial[[#This Row],[Units Sold]]*Financial[[#This Row],[Manufacturing Price]])</f>
        <v>3540.5999999999985</v>
      </c>
      <c r="P150" s="12">
        <f>(Financial[[#This Row],[ Sales with discount]]-Financial[[#This Row],[COGS]])/Financial[[#This Row],[ Sales with discount]]</f>
        <v>0.1666666666666666</v>
      </c>
      <c r="Q150" s="12">
        <f>(Financial[[#This Row],[ Sales with discount]]-Financial[[#This Row],[COGS]])/Financial[[#This Row],[COGS]]</f>
        <v>0.19999999999999993</v>
      </c>
      <c r="R150" s="17">
        <f>Financial[[#This Row],[Units Sold]]/Financial[[#This Row],[quantity of transactions]]</f>
        <v>1.2465145754119138</v>
      </c>
      <c r="S150" s="17">
        <f>Financial[[#This Row],[ Sales with discount]]/Financial[[#This Row],[quantity of transactions]]</f>
        <v>13.462357414448668</v>
      </c>
      <c r="T150" s="5" t="str">
        <f>TEXT(Financial[[#This Row],[Date]],"MMMM")</f>
        <v>березень</v>
      </c>
      <c r="U150" s="22">
        <f>YEAR(Financial[[#This Row],[Date]])</f>
        <v>2020</v>
      </c>
    </row>
    <row r="151" spans="1:21" x14ac:dyDescent="0.3">
      <c r="A151" t="s">
        <v>10</v>
      </c>
      <c r="B151" t="s">
        <v>14</v>
      </c>
      <c r="C151" s="3" t="s">
        <v>23</v>
      </c>
      <c r="D151" s="3" t="s">
        <v>31</v>
      </c>
      <c r="E151">
        <v>1198</v>
      </c>
      <c r="F151" s="10">
        <v>7</v>
      </c>
      <c r="G151" s="10">
        <v>12</v>
      </c>
      <c r="H151" s="14">
        <v>1179</v>
      </c>
      <c r="I151" s="19">
        <v>44105</v>
      </c>
      <c r="J151" s="10">
        <f>Financial[[#This Row],[Units Sold]]*Financial[[#This Row],[Sale Price]]</f>
        <v>14376</v>
      </c>
      <c r="K151" s="11" cm="1">
        <f t="array" ref="K151">_xlfn.IFS(Financial[[#This Row],[Discount Band]]="High",0.15,Financial[[#This Row],[Discount Band]]="Medium",0.1,Financial[[#This Row],[Discount Band]]="Low",0.05,Financial[[#This Row],[Discount Band]]="None",0)</f>
        <v>0.15</v>
      </c>
      <c r="L151" s="10">
        <f>Financial[[#This Row],[Gross Sales]]*Financial[[#This Row],[Discount, %]]</f>
        <v>2156.4</v>
      </c>
      <c r="M151" s="10">
        <f>Financial[[#This Row],[Gross Sales]]-Financial[[#This Row],[Discounts, usd]]</f>
        <v>12219.6</v>
      </c>
      <c r="N151" s="10">
        <f>Financial[[#This Row],[Units Sold]]*Financial[[#This Row],[Manufacturing Price]]</f>
        <v>8386</v>
      </c>
      <c r="O151" s="10">
        <f>Financial[[#This Row],[ Sales with discount]]-(Financial[[#This Row],[Units Sold]]*Financial[[#This Row],[Manufacturing Price]])</f>
        <v>3833.6000000000004</v>
      </c>
      <c r="P151" s="12">
        <f>(Financial[[#This Row],[ Sales with discount]]-Financial[[#This Row],[COGS]])/Financial[[#This Row],[ Sales with discount]]</f>
        <v>0.31372549019607843</v>
      </c>
      <c r="Q151" s="12">
        <f>(Financial[[#This Row],[ Sales with discount]]-Financial[[#This Row],[COGS]])/Financial[[#This Row],[COGS]]</f>
        <v>0.45714285714285718</v>
      </c>
      <c r="R151" s="17">
        <f>Financial[[#This Row],[Units Sold]]/Financial[[#This Row],[quantity of transactions]]</f>
        <v>1.0161153519932147</v>
      </c>
      <c r="S151" s="17">
        <f>Financial[[#This Row],[ Sales with discount]]/Financial[[#This Row],[quantity of transactions]]</f>
        <v>10.364376590330789</v>
      </c>
      <c r="T151" s="5" t="str">
        <f>TEXT(Financial[[#This Row],[Date]],"MMMM")</f>
        <v>жовтень</v>
      </c>
      <c r="U151" s="22">
        <f>YEAR(Financial[[#This Row],[Date]])</f>
        <v>2020</v>
      </c>
    </row>
    <row r="152" spans="1:21" x14ac:dyDescent="0.3">
      <c r="A152" t="s">
        <v>10</v>
      </c>
      <c r="B152" t="s">
        <v>14</v>
      </c>
      <c r="C152" s="3" t="s">
        <v>21</v>
      </c>
      <c r="D152" s="3" t="s">
        <v>30</v>
      </c>
      <c r="E152">
        <v>1865</v>
      </c>
      <c r="F152" s="10">
        <v>8</v>
      </c>
      <c r="G152" s="10">
        <v>12</v>
      </c>
      <c r="H152" s="14">
        <v>100</v>
      </c>
      <c r="I152" s="19">
        <v>43862</v>
      </c>
      <c r="J152" s="10">
        <f>Financial[[#This Row],[Units Sold]]*Financial[[#This Row],[Sale Price]]</f>
        <v>22380</v>
      </c>
      <c r="K152" s="11" cm="1">
        <f t="array" ref="K152">_xlfn.IFS(Financial[[#This Row],[Discount Band]]="High",0.15,Financial[[#This Row],[Discount Band]]="Medium",0.1,Financial[[#This Row],[Discount Band]]="Low",0.05,Financial[[#This Row],[Discount Band]]="None",0)</f>
        <v>0.1</v>
      </c>
      <c r="L152" s="10">
        <f>Financial[[#This Row],[Gross Sales]]*Financial[[#This Row],[Discount, %]]</f>
        <v>2238</v>
      </c>
      <c r="M152" s="10">
        <f>Financial[[#This Row],[Gross Sales]]-Financial[[#This Row],[Discounts, usd]]</f>
        <v>20142</v>
      </c>
      <c r="N152" s="10">
        <f>Financial[[#This Row],[Units Sold]]*Financial[[#This Row],[Manufacturing Price]]</f>
        <v>14920</v>
      </c>
      <c r="O152" s="10">
        <f>Financial[[#This Row],[ Sales with discount]]-(Financial[[#This Row],[Units Sold]]*Financial[[#This Row],[Manufacturing Price]])</f>
        <v>5222</v>
      </c>
      <c r="P152" s="12">
        <f>(Financial[[#This Row],[ Sales with discount]]-Financial[[#This Row],[COGS]])/Financial[[#This Row],[ Sales with discount]]</f>
        <v>0.25925925925925924</v>
      </c>
      <c r="Q152" s="12">
        <f>(Financial[[#This Row],[ Sales with discount]]-Financial[[#This Row],[COGS]])/Financial[[#This Row],[COGS]]</f>
        <v>0.35</v>
      </c>
      <c r="R152" s="17">
        <f>Financial[[#This Row],[Units Sold]]/Financial[[#This Row],[quantity of transactions]]</f>
        <v>18.649999999999999</v>
      </c>
      <c r="S152" s="17">
        <f>Financial[[#This Row],[ Sales with discount]]/Financial[[#This Row],[quantity of transactions]]</f>
        <v>201.42</v>
      </c>
      <c r="T152" s="5" t="str">
        <f>TEXT(Financial[[#This Row],[Date]],"MMMM")</f>
        <v>лютий</v>
      </c>
      <c r="U152" s="22">
        <f>YEAR(Financial[[#This Row],[Date]])</f>
        <v>2020</v>
      </c>
    </row>
    <row r="153" spans="1:21" x14ac:dyDescent="0.3">
      <c r="A153" t="s">
        <v>10</v>
      </c>
      <c r="B153" t="s">
        <v>14</v>
      </c>
      <c r="C153" s="3" t="s">
        <v>26</v>
      </c>
      <c r="D153" s="3" t="s">
        <v>31</v>
      </c>
      <c r="E153">
        <v>1393</v>
      </c>
      <c r="F153" s="10">
        <v>8</v>
      </c>
      <c r="G153" s="10">
        <v>12</v>
      </c>
      <c r="H153" s="14">
        <v>1250</v>
      </c>
      <c r="I153" s="19">
        <v>44105</v>
      </c>
      <c r="J153" s="10">
        <f>Financial[[#This Row],[Units Sold]]*Financial[[#This Row],[Sale Price]]</f>
        <v>16716</v>
      </c>
      <c r="K153" s="11" cm="1">
        <f t="array" ref="K153">_xlfn.IFS(Financial[[#This Row],[Discount Band]]="High",0.15,Financial[[#This Row],[Discount Band]]="Medium",0.1,Financial[[#This Row],[Discount Band]]="Low",0.05,Financial[[#This Row],[Discount Band]]="None",0)</f>
        <v>0.15</v>
      </c>
      <c r="L153" s="10">
        <f>Financial[[#This Row],[Gross Sales]]*Financial[[#This Row],[Discount, %]]</f>
        <v>2507.4</v>
      </c>
      <c r="M153" s="10">
        <f>Financial[[#This Row],[Gross Sales]]-Financial[[#This Row],[Discounts, usd]]</f>
        <v>14208.6</v>
      </c>
      <c r="N153" s="10">
        <f>Financial[[#This Row],[Units Sold]]*Financial[[#This Row],[Manufacturing Price]]</f>
        <v>11144</v>
      </c>
      <c r="O153" s="10">
        <f>Financial[[#This Row],[ Sales with discount]]-(Financial[[#This Row],[Units Sold]]*Financial[[#This Row],[Manufacturing Price]])</f>
        <v>3064.6000000000004</v>
      </c>
      <c r="P153" s="12">
        <f>(Financial[[#This Row],[ Sales with discount]]-Financial[[#This Row],[COGS]])/Financial[[#This Row],[ Sales with discount]]</f>
        <v>0.21568627450980393</v>
      </c>
      <c r="Q153" s="12">
        <f>(Financial[[#This Row],[ Sales with discount]]-Financial[[#This Row],[COGS]])/Financial[[#This Row],[COGS]]</f>
        <v>0.27500000000000002</v>
      </c>
      <c r="R153" s="17">
        <f>Financial[[#This Row],[Units Sold]]/Financial[[#This Row],[quantity of transactions]]</f>
        <v>1.1144000000000001</v>
      </c>
      <c r="S153" s="17">
        <f>Financial[[#This Row],[ Sales with discount]]/Financial[[#This Row],[quantity of transactions]]</f>
        <v>11.36688</v>
      </c>
      <c r="T153" s="5" t="str">
        <f>TEXT(Financial[[#This Row],[Date]],"MMMM")</f>
        <v>жовтень</v>
      </c>
      <c r="U153" s="22">
        <f>YEAR(Financial[[#This Row],[Date]])</f>
        <v>2020</v>
      </c>
    </row>
    <row r="154" spans="1:21" x14ac:dyDescent="0.3">
      <c r="A154" t="s">
        <v>10</v>
      </c>
      <c r="B154" t="s">
        <v>14</v>
      </c>
      <c r="C154" s="3" t="s">
        <v>23</v>
      </c>
      <c r="D154" s="3" t="s">
        <v>29</v>
      </c>
      <c r="E154">
        <v>1055</v>
      </c>
      <c r="F154" s="10">
        <v>10</v>
      </c>
      <c r="G154" s="10">
        <v>12</v>
      </c>
      <c r="H154" s="14">
        <v>891</v>
      </c>
      <c r="I154" s="19">
        <v>44166</v>
      </c>
      <c r="J154" s="10">
        <f>Financial[[#This Row],[Units Sold]]*Financial[[#This Row],[Sale Price]]</f>
        <v>12660</v>
      </c>
      <c r="K154" s="11" cm="1">
        <f t="array" ref="K154">_xlfn.IFS(Financial[[#This Row],[Discount Band]]="High",0.15,Financial[[#This Row],[Discount Band]]="Medium",0.1,Financial[[#This Row],[Discount Band]]="Low",0.05,Financial[[#This Row],[Discount Band]]="None",0)</f>
        <v>0.05</v>
      </c>
      <c r="L154" s="10">
        <f>Financial[[#This Row],[Gross Sales]]*Financial[[#This Row],[Discount, %]]</f>
        <v>633</v>
      </c>
      <c r="M154" s="10">
        <f>Financial[[#This Row],[Gross Sales]]-Financial[[#This Row],[Discounts, usd]]</f>
        <v>12027</v>
      </c>
      <c r="N154" s="10">
        <f>Financial[[#This Row],[Units Sold]]*Financial[[#This Row],[Manufacturing Price]]</f>
        <v>10550</v>
      </c>
      <c r="O154" s="10">
        <f>Financial[[#This Row],[ Sales with discount]]-(Financial[[#This Row],[Units Sold]]*Financial[[#This Row],[Manufacturing Price]])</f>
        <v>1477</v>
      </c>
      <c r="P154" s="12">
        <f>(Financial[[#This Row],[ Sales with discount]]-Financial[[#This Row],[COGS]])/Financial[[#This Row],[ Sales with discount]]</f>
        <v>0.12280701754385964</v>
      </c>
      <c r="Q154" s="12">
        <f>(Financial[[#This Row],[ Sales with discount]]-Financial[[#This Row],[COGS]])/Financial[[#This Row],[COGS]]</f>
        <v>0.14000000000000001</v>
      </c>
      <c r="R154" s="17">
        <f>Financial[[#This Row],[Units Sold]]/Financial[[#This Row],[quantity of transactions]]</f>
        <v>1.1840628507295174</v>
      </c>
      <c r="S154" s="17">
        <f>Financial[[#This Row],[ Sales with discount]]/Financial[[#This Row],[quantity of transactions]]</f>
        <v>13.498316498316498</v>
      </c>
      <c r="T154" s="5" t="str">
        <f>TEXT(Financial[[#This Row],[Date]],"MMMM")</f>
        <v>грудень</v>
      </c>
      <c r="U154" s="22">
        <f>YEAR(Financial[[#This Row],[Date]])</f>
        <v>2020</v>
      </c>
    </row>
    <row r="155" spans="1:21" x14ac:dyDescent="0.3">
      <c r="A155" t="s">
        <v>10</v>
      </c>
      <c r="B155" t="s">
        <v>14</v>
      </c>
      <c r="C155" s="3" t="s">
        <v>21</v>
      </c>
      <c r="D155" s="3" t="s">
        <v>31</v>
      </c>
      <c r="E155">
        <v>1198</v>
      </c>
      <c r="F155" s="10">
        <v>7</v>
      </c>
      <c r="G155" s="10">
        <v>12</v>
      </c>
      <c r="H155" s="14">
        <v>398</v>
      </c>
      <c r="I155" s="19">
        <v>44105</v>
      </c>
      <c r="J155" s="10">
        <f>Financial[[#This Row],[Units Sold]]*Financial[[#This Row],[Sale Price]]</f>
        <v>14376</v>
      </c>
      <c r="K155" s="11" cm="1">
        <f t="array" ref="K155">_xlfn.IFS(Financial[[#This Row],[Discount Band]]="High",0.15,Financial[[#This Row],[Discount Band]]="Medium",0.1,Financial[[#This Row],[Discount Band]]="Low",0.05,Financial[[#This Row],[Discount Band]]="None",0)</f>
        <v>0.15</v>
      </c>
      <c r="L155" s="10">
        <f>Financial[[#This Row],[Gross Sales]]*Financial[[#This Row],[Discount, %]]</f>
        <v>2156.4</v>
      </c>
      <c r="M155" s="10">
        <f>Financial[[#This Row],[Gross Sales]]-Financial[[#This Row],[Discounts, usd]]</f>
        <v>12219.6</v>
      </c>
      <c r="N155" s="10">
        <f>Financial[[#This Row],[Units Sold]]*Financial[[#This Row],[Manufacturing Price]]</f>
        <v>8386</v>
      </c>
      <c r="O155" s="10">
        <f>Financial[[#This Row],[ Sales with discount]]-(Financial[[#This Row],[Units Sold]]*Financial[[#This Row],[Manufacturing Price]])</f>
        <v>3833.6000000000004</v>
      </c>
      <c r="P155" s="12">
        <f>(Financial[[#This Row],[ Sales with discount]]-Financial[[#This Row],[COGS]])/Financial[[#This Row],[ Sales with discount]]</f>
        <v>0.31372549019607843</v>
      </c>
      <c r="Q155" s="12">
        <f>(Financial[[#This Row],[ Sales with discount]]-Financial[[#This Row],[COGS]])/Financial[[#This Row],[COGS]]</f>
        <v>0.45714285714285718</v>
      </c>
      <c r="R155" s="17">
        <f>Financial[[#This Row],[Units Sold]]/Financial[[#This Row],[quantity of transactions]]</f>
        <v>3.0100502512562812</v>
      </c>
      <c r="S155" s="17">
        <f>Financial[[#This Row],[ Sales with discount]]/Financial[[#This Row],[quantity of transactions]]</f>
        <v>30.702512562814071</v>
      </c>
      <c r="T155" s="5" t="str">
        <f>TEXT(Financial[[#This Row],[Date]],"MMMM")</f>
        <v>жовтень</v>
      </c>
      <c r="U155" s="22">
        <f>YEAR(Financial[[#This Row],[Date]])</f>
        <v>2020</v>
      </c>
    </row>
    <row r="156" spans="1:21" x14ac:dyDescent="0.3">
      <c r="A156" t="s">
        <v>10</v>
      </c>
      <c r="B156" t="s">
        <v>14</v>
      </c>
      <c r="C156" s="3" t="s">
        <v>24</v>
      </c>
      <c r="D156" s="3" t="s">
        <v>29</v>
      </c>
      <c r="E156">
        <v>1055</v>
      </c>
      <c r="F156" s="10">
        <v>9</v>
      </c>
      <c r="G156" s="10">
        <v>12</v>
      </c>
      <c r="H156" s="14">
        <v>805</v>
      </c>
      <c r="I156" s="19">
        <v>44166</v>
      </c>
      <c r="J156" s="10">
        <f>Financial[[#This Row],[Units Sold]]*Financial[[#This Row],[Sale Price]]</f>
        <v>12660</v>
      </c>
      <c r="K156" s="11" cm="1">
        <f t="array" ref="K156">_xlfn.IFS(Financial[[#This Row],[Discount Band]]="High",0.15,Financial[[#This Row],[Discount Band]]="Medium",0.1,Financial[[#This Row],[Discount Band]]="Low",0.05,Financial[[#This Row],[Discount Band]]="None",0)</f>
        <v>0.05</v>
      </c>
      <c r="L156" s="10">
        <f>Financial[[#This Row],[Gross Sales]]*Financial[[#This Row],[Discount, %]]</f>
        <v>633</v>
      </c>
      <c r="M156" s="10">
        <f>Financial[[#This Row],[Gross Sales]]-Financial[[#This Row],[Discounts, usd]]</f>
        <v>12027</v>
      </c>
      <c r="N156" s="10">
        <f>Financial[[#This Row],[Units Sold]]*Financial[[#This Row],[Manufacturing Price]]</f>
        <v>9495</v>
      </c>
      <c r="O156" s="10">
        <f>Financial[[#This Row],[ Sales with discount]]-(Financial[[#This Row],[Units Sold]]*Financial[[#This Row],[Manufacturing Price]])</f>
        <v>2532</v>
      </c>
      <c r="P156" s="12">
        <f>(Financial[[#This Row],[ Sales with discount]]-Financial[[#This Row],[COGS]])/Financial[[#This Row],[ Sales with discount]]</f>
        <v>0.21052631578947367</v>
      </c>
      <c r="Q156" s="12">
        <f>(Financial[[#This Row],[ Sales with discount]]-Financial[[#This Row],[COGS]])/Financial[[#This Row],[COGS]]</f>
        <v>0.26666666666666666</v>
      </c>
      <c r="R156" s="17">
        <f>Financial[[#This Row],[Units Sold]]/Financial[[#This Row],[quantity of transactions]]</f>
        <v>1.31055900621118</v>
      </c>
      <c r="S156" s="17">
        <f>Financial[[#This Row],[ Sales with discount]]/Financial[[#This Row],[quantity of transactions]]</f>
        <v>14.940372670807454</v>
      </c>
      <c r="T156" s="5" t="str">
        <f>TEXT(Financial[[#This Row],[Date]],"MMMM")</f>
        <v>грудень</v>
      </c>
      <c r="U156" s="22">
        <f>YEAR(Financial[[#This Row],[Date]])</f>
        <v>2020</v>
      </c>
    </row>
    <row r="157" spans="1:21" x14ac:dyDescent="0.3">
      <c r="A157" t="s">
        <v>10</v>
      </c>
      <c r="B157" t="s">
        <v>14</v>
      </c>
      <c r="C157" s="3" t="s">
        <v>23</v>
      </c>
      <c r="D157" s="3" t="s">
        <v>31</v>
      </c>
      <c r="E157">
        <v>1393</v>
      </c>
      <c r="F157" s="10">
        <v>6</v>
      </c>
      <c r="G157" s="10">
        <v>12</v>
      </c>
      <c r="H157" s="14">
        <v>106</v>
      </c>
      <c r="I157" s="19">
        <v>44105</v>
      </c>
      <c r="J157" s="10">
        <f>Financial[[#This Row],[Units Sold]]*Financial[[#This Row],[Sale Price]]</f>
        <v>16716</v>
      </c>
      <c r="K157" s="11" cm="1">
        <f t="array" ref="K157">_xlfn.IFS(Financial[[#This Row],[Discount Band]]="High",0.15,Financial[[#This Row],[Discount Band]]="Medium",0.1,Financial[[#This Row],[Discount Band]]="Low",0.05,Financial[[#This Row],[Discount Band]]="None",0)</f>
        <v>0.15</v>
      </c>
      <c r="L157" s="10">
        <f>Financial[[#This Row],[Gross Sales]]*Financial[[#This Row],[Discount, %]]</f>
        <v>2507.4</v>
      </c>
      <c r="M157" s="10">
        <f>Financial[[#This Row],[Gross Sales]]-Financial[[#This Row],[Discounts, usd]]</f>
        <v>14208.6</v>
      </c>
      <c r="N157" s="10">
        <f>Financial[[#This Row],[Units Sold]]*Financial[[#This Row],[Manufacturing Price]]</f>
        <v>8358</v>
      </c>
      <c r="O157" s="10">
        <f>Financial[[#This Row],[ Sales with discount]]-(Financial[[#This Row],[Units Sold]]*Financial[[#This Row],[Manufacturing Price]])</f>
        <v>5850.6</v>
      </c>
      <c r="P157" s="12">
        <f>(Financial[[#This Row],[ Sales with discount]]-Financial[[#This Row],[COGS]])/Financial[[#This Row],[ Sales with discount]]</f>
        <v>0.41176470588235298</v>
      </c>
      <c r="Q157" s="12">
        <f>(Financial[[#This Row],[ Sales with discount]]-Financial[[#This Row],[COGS]])/Financial[[#This Row],[COGS]]</f>
        <v>0.70000000000000007</v>
      </c>
      <c r="R157" s="17">
        <f>Financial[[#This Row],[Units Sold]]/Financial[[#This Row],[quantity of transactions]]</f>
        <v>13.141509433962264</v>
      </c>
      <c r="S157" s="17">
        <f>Financial[[#This Row],[ Sales with discount]]/Financial[[#This Row],[quantity of transactions]]</f>
        <v>134.0433962264151</v>
      </c>
      <c r="T157" s="5" t="str">
        <f>TEXT(Financial[[#This Row],[Date]],"MMMM")</f>
        <v>жовтень</v>
      </c>
      <c r="U157" s="22">
        <f>YEAR(Financial[[#This Row],[Date]])</f>
        <v>2020</v>
      </c>
    </row>
    <row r="158" spans="1:21" x14ac:dyDescent="0.3">
      <c r="A158" t="s">
        <v>10</v>
      </c>
      <c r="B158" t="s">
        <v>14</v>
      </c>
      <c r="C158" s="3" t="s">
        <v>22</v>
      </c>
      <c r="D158" s="3" t="s">
        <v>29</v>
      </c>
      <c r="E158">
        <v>1901</v>
      </c>
      <c r="F158" s="10">
        <v>8</v>
      </c>
      <c r="G158" s="10">
        <v>12</v>
      </c>
      <c r="H158" s="14">
        <v>114</v>
      </c>
      <c r="I158" s="19">
        <v>43983</v>
      </c>
      <c r="J158" s="10">
        <f>Financial[[#This Row],[Units Sold]]*Financial[[#This Row],[Sale Price]]</f>
        <v>22812</v>
      </c>
      <c r="K158" s="11" cm="1">
        <f t="array" ref="K158">_xlfn.IFS(Financial[[#This Row],[Discount Band]]="High",0.15,Financial[[#This Row],[Discount Band]]="Medium",0.1,Financial[[#This Row],[Discount Band]]="Low",0.05,Financial[[#This Row],[Discount Band]]="None",0)</f>
        <v>0.05</v>
      </c>
      <c r="L158" s="10">
        <f>Financial[[#This Row],[Gross Sales]]*Financial[[#This Row],[Discount, %]]</f>
        <v>1140.6000000000001</v>
      </c>
      <c r="M158" s="10">
        <f>Financial[[#This Row],[Gross Sales]]-Financial[[#This Row],[Discounts, usd]]</f>
        <v>21671.4</v>
      </c>
      <c r="N158" s="10">
        <f>Financial[[#This Row],[Units Sold]]*Financial[[#This Row],[Manufacturing Price]]</f>
        <v>15208</v>
      </c>
      <c r="O158" s="10">
        <f>Financial[[#This Row],[ Sales with discount]]-(Financial[[#This Row],[Units Sold]]*Financial[[#This Row],[Manufacturing Price]])</f>
        <v>6463.4000000000015</v>
      </c>
      <c r="P158" s="12">
        <f>(Financial[[#This Row],[ Sales with discount]]-Financial[[#This Row],[COGS]])/Financial[[#This Row],[ Sales with discount]]</f>
        <v>0.29824561403508776</v>
      </c>
      <c r="Q158" s="12">
        <f>(Financial[[#This Row],[ Sales with discount]]-Financial[[#This Row],[COGS]])/Financial[[#This Row],[COGS]]</f>
        <v>0.4250000000000001</v>
      </c>
      <c r="R158" s="17">
        <f>Financial[[#This Row],[Units Sold]]/Financial[[#This Row],[quantity of transactions]]</f>
        <v>16.67543859649123</v>
      </c>
      <c r="S158" s="17">
        <f>Financial[[#This Row],[ Sales with discount]]/Financial[[#This Row],[quantity of transactions]]</f>
        <v>190.10000000000002</v>
      </c>
      <c r="T158" s="5" t="str">
        <f>TEXT(Financial[[#This Row],[Date]],"MMMM")</f>
        <v>червень</v>
      </c>
      <c r="U158" s="22">
        <f>YEAR(Financial[[#This Row],[Date]])</f>
        <v>2020</v>
      </c>
    </row>
    <row r="159" spans="1:21" x14ac:dyDescent="0.3">
      <c r="A159" t="s">
        <v>10</v>
      </c>
      <c r="B159" t="s">
        <v>14</v>
      </c>
      <c r="C159" s="3" t="s">
        <v>25</v>
      </c>
      <c r="D159" s="3" t="s">
        <v>30</v>
      </c>
      <c r="E159">
        <v>1738.5</v>
      </c>
      <c r="F159" s="10">
        <v>10</v>
      </c>
      <c r="G159" s="10">
        <v>12</v>
      </c>
      <c r="H159" s="14">
        <v>615</v>
      </c>
      <c r="I159" s="19">
        <v>43922</v>
      </c>
      <c r="J159" s="10">
        <f>Financial[[#This Row],[Units Sold]]*Financial[[#This Row],[Sale Price]]</f>
        <v>20862</v>
      </c>
      <c r="K159" s="11" cm="1">
        <f t="array" ref="K159">_xlfn.IFS(Financial[[#This Row],[Discount Band]]="High",0.15,Financial[[#This Row],[Discount Band]]="Medium",0.1,Financial[[#This Row],[Discount Band]]="Low",0.05,Financial[[#This Row],[Discount Band]]="None",0)</f>
        <v>0.1</v>
      </c>
      <c r="L159" s="10">
        <f>Financial[[#This Row],[Gross Sales]]*Financial[[#This Row],[Discount, %]]</f>
        <v>2086.2000000000003</v>
      </c>
      <c r="M159" s="10">
        <f>Financial[[#This Row],[Gross Sales]]-Financial[[#This Row],[Discounts, usd]]</f>
        <v>18775.8</v>
      </c>
      <c r="N159" s="10">
        <f>Financial[[#This Row],[Units Sold]]*Financial[[#This Row],[Manufacturing Price]]</f>
        <v>17385</v>
      </c>
      <c r="O159" s="10">
        <f>Financial[[#This Row],[ Sales with discount]]-(Financial[[#This Row],[Units Sold]]*Financial[[#This Row],[Manufacturing Price]])</f>
        <v>1390.7999999999993</v>
      </c>
      <c r="P159" s="12">
        <f>(Financial[[#This Row],[ Sales with discount]]-Financial[[#This Row],[COGS]])/Financial[[#This Row],[ Sales with discount]]</f>
        <v>7.4074074074074042E-2</v>
      </c>
      <c r="Q159" s="12">
        <f>(Financial[[#This Row],[ Sales with discount]]-Financial[[#This Row],[COGS]])/Financial[[#This Row],[COGS]]</f>
        <v>7.999999999999996E-2</v>
      </c>
      <c r="R159" s="17">
        <f>Financial[[#This Row],[Units Sold]]/Financial[[#This Row],[quantity of transactions]]</f>
        <v>2.8268292682926828</v>
      </c>
      <c r="S159" s="17">
        <f>Financial[[#This Row],[ Sales with discount]]/Financial[[#This Row],[quantity of transactions]]</f>
        <v>30.529756097560973</v>
      </c>
      <c r="T159" s="5" t="str">
        <f>TEXT(Financial[[#This Row],[Date]],"MMMM")</f>
        <v>квітень</v>
      </c>
      <c r="U159" s="22">
        <f>YEAR(Financial[[#This Row],[Date]])</f>
        <v>2020</v>
      </c>
    </row>
    <row r="160" spans="1:21" x14ac:dyDescent="0.3">
      <c r="A160" t="s">
        <v>10</v>
      </c>
      <c r="B160" t="s">
        <v>14</v>
      </c>
      <c r="C160" s="3" t="s">
        <v>23</v>
      </c>
      <c r="D160" s="3" t="s">
        <v>29</v>
      </c>
      <c r="E160">
        <v>1901</v>
      </c>
      <c r="F160" s="10">
        <v>8</v>
      </c>
      <c r="G160" s="10">
        <v>12</v>
      </c>
      <c r="H160" s="14">
        <v>663</v>
      </c>
      <c r="I160" s="19">
        <v>43983</v>
      </c>
      <c r="J160" s="10">
        <f>Financial[[#This Row],[Units Sold]]*Financial[[#This Row],[Sale Price]]</f>
        <v>22812</v>
      </c>
      <c r="K160" s="11" cm="1">
        <f t="array" ref="K160">_xlfn.IFS(Financial[[#This Row],[Discount Band]]="High",0.15,Financial[[#This Row],[Discount Band]]="Medium",0.1,Financial[[#This Row],[Discount Band]]="Low",0.05,Financial[[#This Row],[Discount Band]]="None",0)</f>
        <v>0.05</v>
      </c>
      <c r="L160" s="10">
        <f>Financial[[#This Row],[Gross Sales]]*Financial[[#This Row],[Discount, %]]</f>
        <v>1140.6000000000001</v>
      </c>
      <c r="M160" s="10">
        <f>Financial[[#This Row],[Gross Sales]]-Financial[[#This Row],[Discounts, usd]]</f>
        <v>21671.4</v>
      </c>
      <c r="N160" s="10">
        <f>Financial[[#This Row],[Units Sold]]*Financial[[#This Row],[Manufacturing Price]]</f>
        <v>15208</v>
      </c>
      <c r="O160" s="10">
        <f>Financial[[#This Row],[ Sales with discount]]-(Financial[[#This Row],[Units Sold]]*Financial[[#This Row],[Manufacturing Price]])</f>
        <v>6463.4000000000015</v>
      </c>
      <c r="P160" s="12">
        <f>(Financial[[#This Row],[ Sales with discount]]-Financial[[#This Row],[COGS]])/Financial[[#This Row],[ Sales with discount]]</f>
        <v>0.29824561403508776</v>
      </c>
      <c r="Q160" s="12">
        <f>(Financial[[#This Row],[ Sales with discount]]-Financial[[#This Row],[COGS]])/Financial[[#This Row],[COGS]]</f>
        <v>0.4250000000000001</v>
      </c>
      <c r="R160" s="17">
        <f>Financial[[#This Row],[Units Sold]]/Financial[[#This Row],[quantity of transactions]]</f>
        <v>2.8672699849170438</v>
      </c>
      <c r="S160" s="17">
        <f>Financial[[#This Row],[ Sales with discount]]/Financial[[#This Row],[quantity of transactions]]</f>
        <v>32.6868778280543</v>
      </c>
      <c r="T160" s="5" t="str">
        <f>TEXT(Financial[[#This Row],[Date]],"MMMM")</f>
        <v>червень</v>
      </c>
      <c r="U160" s="22">
        <f>YEAR(Financial[[#This Row],[Date]])</f>
        <v>2020</v>
      </c>
    </row>
    <row r="161" spans="1:21" x14ac:dyDescent="0.3">
      <c r="A161" t="s">
        <v>10</v>
      </c>
      <c r="B161" t="s">
        <v>14</v>
      </c>
      <c r="C161" s="3" t="s">
        <v>23</v>
      </c>
      <c r="D161" s="3" t="s">
        <v>31</v>
      </c>
      <c r="E161">
        <v>2425.5</v>
      </c>
      <c r="F161" s="10">
        <v>10</v>
      </c>
      <c r="G161" s="10">
        <v>12</v>
      </c>
      <c r="H161" s="14">
        <v>2419</v>
      </c>
      <c r="I161" s="19">
        <v>44013</v>
      </c>
      <c r="J161" s="10">
        <f>Financial[[#This Row],[Units Sold]]*Financial[[#This Row],[Sale Price]]</f>
        <v>29106</v>
      </c>
      <c r="K161" s="11" cm="1">
        <f t="array" ref="K161">_xlfn.IFS(Financial[[#This Row],[Discount Band]]="High",0.15,Financial[[#This Row],[Discount Band]]="Medium",0.1,Financial[[#This Row],[Discount Band]]="Low",0.05,Financial[[#This Row],[Discount Band]]="None",0)</f>
        <v>0.15</v>
      </c>
      <c r="L161" s="10">
        <f>Financial[[#This Row],[Gross Sales]]*Financial[[#This Row],[Discount, %]]</f>
        <v>4365.8999999999996</v>
      </c>
      <c r="M161" s="10">
        <f>Financial[[#This Row],[Gross Sales]]-Financial[[#This Row],[Discounts, usd]]</f>
        <v>24740.1</v>
      </c>
      <c r="N161" s="10">
        <f>Financial[[#This Row],[Units Sold]]*Financial[[#This Row],[Manufacturing Price]]</f>
        <v>24255</v>
      </c>
      <c r="O161" s="10">
        <f>Financial[[#This Row],[ Sales with discount]]-(Financial[[#This Row],[Units Sold]]*Financial[[#This Row],[Manufacturing Price]])</f>
        <v>485.09999999999854</v>
      </c>
      <c r="P161" s="12">
        <f>(Financial[[#This Row],[ Sales with discount]]-Financial[[#This Row],[COGS]])/Financial[[#This Row],[ Sales with discount]]</f>
        <v>1.9607843137254843E-2</v>
      </c>
      <c r="Q161" s="12">
        <f>(Financial[[#This Row],[ Sales with discount]]-Financial[[#This Row],[COGS]])/Financial[[#This Row],[COGS]]</f>
        <v>1.9999999999999941E-2</v>
      </c>
      <c r="R161" s="17">
        <f>Financial[[#This Row],[Units Sold]]/Financial[[#This Row],[quantity of transactions]]</f>
        <v>1.0026870607689127</v>
      </c>
      <c r="S161" s="17">
        <f>Financial[[#This Row],[ Sales with discount]]/Financial[[#This Row],[quantity of transactions]]</f>
        <v>10.22740801984291</v>
      </c>
      <c r="T161" s="5" t="str">
        <f>TEXT(Financial[[#This Row],[Date]],"MMMM")</f>
        <v>липень</v>
      </c>
      <c r="U161" s="22">
        <f>YEAR(Financial[[#This Row],[Date]])</f>
        <v>2020</v>
      </c>
    </row>
    <row r="162" spans="1:21" x14ac:dyDescent="0.3">
      <c r="A162" t="s">
        <v>8</v>
      </c>
      <c r="B162" t="s">
        <v>14</v>
      </c>
      <c r="C162" s="3" t="s">
        <v>21</v>
      </c>
      <c r="D162" s="3" t="s">
        <v>31</v>
      </c>
      <c r="E162">
        <v>1482</v>
      </c>
      <c r="F162" s="10">
        <v>104</v>
      </c>
      <c r="G162" s="10">
        <v>125</v>
      </c>
      <c r="H162" s="14">
        <v>1181</v>
      </c>
      <c r="I162" s="19">
        <v>44166</v>
      </c>
      <c r="J162" s="10">
        <f>Financial[[#This Row],[Units Sold]]*Financial[[#This Row],[Sale Price]]</f>
        <v>185250</v>
      </c>
      <c r="K162" s="11" cm="1">
        <f t="array" ref="K162">_xlfn.IFS(Financial[[#This Row],[Discount Band]]="High",0.15,Financial[[#This Row],[Discount Band]]="Medium",0.1,Financial[[#This Row],[Discount Band]]="Low",0.05,Financial[[#This Row],[Discount Band]]="None",0)</f>
        <v>0.15</v>
      </c>
      <c r="L162" s="10">
        <f>Financial[[#This Row],[Gross Sales]]*Financial[[#This Row],[Discount, %]]</f>
        <v>27787.5</v>
      </c>
      <c r="M162" s="10">
        <f>Financial[[#This Row],[Gross Sales]]-Financial[[#This Row],[Discounts, usd]]</f>
        <v>157462.5</v>
      </c>
      <c r="N162" s="10">
        <f>Financial[[#This Row],[Units Sold]]*Financial[[#This Row],[Manufacturing Price]]</f>
        <v>154128</v>
      </c>
      <c r="O162" s="10">
        <f>Financial[[#This Row],[ Sales with discount]]-(Financial[[#This Row],[Units Sold]]*Financial[[#This Row],[Manufacturing Price]])</f>
        <v>3334.5</v>
      </c>
      <c r="P162" s="12">
        <f>(Financial[[#This Row],[ Sales with discount]]-Financial[[#This Row],[COGS]])/Financial[[#This Row],[ Sales with discount]]</f>
        <v>2.1176470588235293E-2</v>
      </c>
      <c r="Q162" s="12">
        <f>(Financial[[#This Row],[ Sales with discount]]-Financial[[#This Row],[COGS]])/Financial[[#This Row],[COGS]]</f>
        <v>2.1634615384615384E-2</v>
      </c>
      <c r="R162" s="17">
        <f>Financial[[#This Row],[Units Sold]]/Financial[[#This Row],[quantity of transactions]]</f>
        <v>1.2548687552921254</v>
      </c>
      <c r="S162" s="17">
        <f>Financial[[#This Row],[ Sales with discount]]/Financial[[#This Row],[quantity of transactions]]</f>
        <v>133.32980524978831</v>
      </c>
      <c r="T162" s="5" t="str">
        <f>TEXT(Financial[[#This Row],[Date]],"MMMM")</f>
        <v>грудень</v>
      </c>
      <c r="U162" s="22">
        <f>YEAR(Financial[[#This Row],[Date]])</f>
        <v>2020</v>
      </c>
    </row>
    <row r="163" spans="1:21" x14ac:dyDescent="0.3">
      <c r="A163" t="s">
        <v>8</v>
      </c>
      <c r="B163" t="s">
        <v>14</v>
      </c>
      <c r="C163" s="3" t="s">
        <v>21</v>
      </c>
      <c r="D163" s="3" t="s">
        <v>31</v>
      </c>
      <c r="E163">
        <v>1023</v>
      </c>
      <c r="F163" s="10">
        <v>93</v>
      </c>
      <c r="G163" s="10">
        <v>125</v>
      </c>
      <c r="H163" s="14">
        <v>682</v>
      </c>
      <c r="I163" s="19">
        <v>44075</v>
      </c>
      <c r="J163" s="10">
        <f>Financial[[#This Row],[Units Sold]]*Financial[[#This Row],[Sale Price]]</f>
        <v>127875</v>
      </c>
      <c r="K163" s="11" cm="1">
        <f t="array" ref="K163">_xlfn.IFS(Financial[[#This Row],[Discount Band]]="High",0.15,Financial[[#This Row],[Discount Band]]="Medium",0.1,Financial[[#This Row],[Discount Band]]="Low",0.05,Financial[[#This Row],[Discount Band]]="None",0)</f>
        <v>0.15</v>
      </c>
      <c r="L163" s="10">
        <f>Financial[[#This Row],[Gross Sales]]*Financial[[#This Row],[Discount, %]]</f>
        <v>19181.25</v>
      </c>
      <c r="M163" s="10">
        <f>Financial[[#This Row],[Gross Sales]]-Financial[[#This Row],[Discounts, usd]]</f>
        <v>108693.75</v>
      </c>
      <c r="N163" s="10">
        <f>Financial[[#This Row],[Units Sold]]*Financial[[#This Row],[Manufacturing Price]]</f>
        <v>95139</v>
      </c>
      <c r="O163" s="10">
        <f>Financial[[#This Row],[ Sales with discount]]-(Financial[[#This Row],[Units Sold]]*Financial[[#This Row],[Manufacturing Price]])</f>
        <v>13554.75</v>
      </c>
      <c r="P163" s="12">
        <f>(Financial[[#This Row],[ Sales with discount]]-Financial[[#This Row],[COGS]])/Financial[[#This Row],[ Sales with discount]]</f>
        <v>0.12470588235294118</v>
      </c>
      <c r="Q163" s="12">
        <f>(Financial[[#This Row],[ Sales with discount]]-Financial[[#This Row],[COGS]])/Financial[[#This Row],[COGS]]</f>
        <v>0.1424731182795699</v>
      </c>
      <c r="R163" s="17">
        <f>Financial[[#This Row],[Units Sold]]/Financial[[#This Row],[quantity of transactions]]</f>
        <v>1.5</v>
      </c>
      <c r="S163" s="17">
        <f>Financial[[#This Row],[ Sales with discount]]/Financial[[#This Row],[quantity of transactions]]</f>
        <v>159.375</v>
      </c>
      <c r="T163" s="5" t="str">
        <f>TEXT(Financial[[#This Row],[Date]],"MMMM")</f>
        <v>вересень</v>
      </c>
      <c r="U163" s="22">
        <f>YEAR(Financial[[#This Row],[Date]])</f>
        <v>2020</v>
      </c>
    </row>
    <row r="164" spans="1:21" x14ac:dyDescent="0.3">
      <c r="A164" t="s">
        <v>8</v>
      </c>
      <c r="B164" t="s">
        <v>14</v>
      </c>
      <c r="C164" s="3" t="s">
        <v>21</v>
      </c>
      <c r="D164" s="3" t="s">
        <v>31</v>
      </c>
      <c r="E164">
        <v>1174</v>
      </c>
      <c r="F164" s="10">
        <v>80</v>
      </c>
      <c r="G164" s="10">
        <v>125</v>
      </c>
      <c r="H164" s="14">
        <v>1024</v>
      </c>
      <c r="I164" s="19">
        <v>44044</v>
      </c>
      <c r="J164" s="10">
        <f>Financial[[#This Row],[Units Sold]]*Financial[[#This Row],[Sale Price]]</f>
        <v>146750</v>
      </c>
      <c r="K164" s="11" cm="1">
        <f t="array" ref="K164">_xlfn.IFS(Financial[[#This Row],[Discount Band]]="High",0.15,Financial[[#This Row],[Discount Band]]="Medium",0.1,Financial[[#This Row],[Discount Band]]="Low",0.05,Financial[[#This Row],[Discount Band]]="None",0)</f>
        <v>0.15</v>
      </c>
      <c r="L164" s="10">
        <f>Financial[[#This Row],[Gross Sales]]*Financial[[#This Row],[Discount, %]]</f>
        <v>22012.5</v>
      </c>
      <c r="M164" s="10">
        <f>Financial[[#This Row],[Gross Sales]]-Financial[[#This Row],[Discounts, usd]]</f>
        <v>124737.5</v>
      </c>
      <c r="N164" s="10">
        <f>Financial[[#This Row],[Units Sold]]*Financial[[#This Row],[Manufacturing Price]]</f>
        <v>93920</v>
      </c>
      <c r="O164" s="10">
        <f>Financial[[#This Row],[ Sales with discount]]-(Financial[[#This Row],[Units Sold]]*Financial[[#This Row],[Manufacturing Price]])</f>
        <v>30817.5</v>
      </c>
      <c r="P164" s="12">
        <f>(Financial[[#This Row],[ Sales with discount]]-Financial[[#This Row],[COGS]])/Financial[[#This Row],[ Sales with discount]]</f>
        <v>0.24705882352941178</v>
      </c>
      <c r="Q164" s="12">
        <f>(Financial[[#This Row],[ Sales with discount]]-Financial[[#This Row],[COGS]])/Financial[[#This Row],[COGS]]</f>
        <v>0.328125</v>
      </c>
      <c r="R164" s="17">
        <f>Financial[[#This Row],[Units Sold]]/Financial[[#This Row],[quantity of transactions]]</f>
        <v>1.146484375</v>
      </c>
      <c r="S164" s="17">
        <f>Financial[[#This Row],[ Sales with discount]]/Financial[[#This Row],[quantity of transactions]]</f>
        <v>121.81396484375</v>
      </c>
      <c r="T164" s="5" t="str">
        <f>TEXT(Financial[[#This Row],[Date]],"MMMM")</f>
        <v>серпень</v>
      </c>
      <c r="U164" s="22">
        <f>YEAR(Financial[[#This Row],[Date]])</f>
        <v>2020</v>
      </c>
    </row>
    <row r="165" spans="1:21" x14ac:dyDescent="0.3">
      <c r="A165" t="s">
        <v>8</v>
      </c>
      <c r="B165" t="s">
        <v>14</v>
      </c>
      <c r="C165" s="3" t="s">
        <v>24</v>
      </c>
      <c r="D165" s="3" t="s">
        <v>31</v>
      </c>
      <c r="E165">
        <v>663</v>
      </c>
      <c r="F165" s="10">
        <v>88</v>
      </c>
      <c r="G165" s="10">
        <v>125</v>
      </c>
      <c r="H165" s="14">
        <v>221</v>
      </c>
      <c r="I165" s="19">
        <v>44075</v>
      </c>
      <c r="J165" s="10">
        <f>Financial[[#This Row],[Units Sold]]*Financial[[#This Row],[Sale Price]]</f>
        <v>82875</v>
      </c>
      <c r="K165" s="11" cm="1">
        <f t="array" ref="K165">_xlfn.IFS(Financial[[#This Row],[Discount Band]]="High",0.15,Financial[[#This Row],[Discount Band]]="Medium",0.1,Financial[[#This Row],[Discount Band]]="Low",0.05,Financial[[#This Row],[Discount Band]]="None",0)</f>
        <v>0.15</v>
      </c>
      <c r="L165" s="10">
        <f>Financial[[#This Row],[Gross Sales]]*Financial[[#This Row],[Discount, %]]</f>
        <v>12431.25</v>
      </c>
      <c r="M165" s="10">
        <f>Financial[[#This Row],[Gross Sales]]-Financial[[#This Row],[Discounts, usd]]</f>
        <v>70443.75</v>
      </c>
      <c r="N165" s="10">
        <f>Financial[[#This Row],[Units Sold]]*Financial[[#This Row],[Manufacturing Price]]</f>
        <v>58344</v>
      </c>
      <c r="O165" s="10">
        <f>Financial[[#This Row],[ Sales with discount]]-(Financial[[#This Row],[Units Sold]]*Financial[[#This Row],[Manufacturing Price]])</f>
        <v>12099.75</v>
      </c>
      <c r="P165" s="12">
        <f>(Financial[[#This Row],[ Sales with discount]]-Financial[[#This Row],[COGS]])/Financial[[#This Row],[ Sales with discount]]</f>
        <v>0.17176470588235293</v>
      </c>
      <c r="Q165" s="12">
        <f>(Financial[[#This Row],[ Sales with discount]]-Financial[[#This Row],[COGS]])/Financial[[#This Row],[COGS]]</f>
        <v>0.20738636363636365</v>
      </c>
      <c r="R165" s="17">
        <f>Financial[[#This Row],[Units Sold]]/Financial[[#This Row],[quantity of transactions]]</f>
        <v>3</v>
      </c>
      <c r="S165" s="17">
        <f>Financial[[#This Row],[ Sales with discount]]/Financial[[#This Row],[quantity of transactions]]</f>
        <v>318.75</v>
      </c>
      <c r="T165" s="5" t="str">
        <f>TEXT(Financial[[#This Row],[Date]],"MMMM")</f>
        <v>вересень</v>
      </c>
      <c r="U165" s="22">
        <f>YEAR(Financial[[#This Row],[Date]])</f>
        <v>2020</v>
      </c>
    </row>
    <row r="166" spans="1:21" x14ac:dyDescent="0.3">
      <c r="A166" t="s">
        <v>8</v>
      </c>
      <c r="B166" t="s">
        <v>14</v>
      </c>
      <c r="C166" s="3" t="s">
        <v>26</v>
      </c>
      <c r="D166" s="3" t="s">
        <v>30</v>
      </c>
      <c r="E166">
        <v>1987.5</v>
      </c>
      <c r="F166" s="10">
        <v>70</v>
      </c>
      <c r="G166" s="10">
        <v>125</v>
      </c>
      <c r="H166" s="14">
        <v>1202</v>
      </c>
      <c r="I166" s="19">
        <v>43831</v>
      </c>
      <c r="J166" s="10">
        <f>Financial[[#This Row],[Units Sold]]*Financial[[#This Row],[Sale Price]]</f>
        <v>248437.5</v>
      </c>
      <c r="K166" s="11" cm="1">
        <f t="array" ref="K166">_xlfn.IFS(Financial[[#This Row],[Discount Band]]="High",0.15,Financial[[#This Row],[Discount Band]]="Medium",0.1,Financial[[#This Row],[Discount Band]]="Low",0.05,Financial[[#This Row],[Discount Band]]="None",0)</f>
        <v>0.1</v>
      </c>
      <c r="L166" s="10">
        <f>Financial[[#This Row],[Gross Sales]]*Financial[[#This Row],[Discount, %]]</f>
        <v>24843.75</v>
      </c>
      <c r="M166" s="10">
        <f>Financial[[#This Row],[Gross Sales]]-Financial[[#This Row],[Discounts, usd]]</f>
        <v>223593.75</v>
      </c>
      <c r="N166" s="10">
        <f>Financial[[#This Row],[Units Sold]]*Financial[[#This Row],[Manufacturing Price]]</f>
        <v>139125</v>
      </c>
      <c r="O166" s="10">
        <f>Financial[[#This Row],[ Sales with discount]]-(Financial[[#This Row],[Units Sold]]*Financial[[#This Row],[Manufacturing Price]])</f>
        <v>84468.75</v>
      </c>
      <c r="P166" s="12">
        <f>(Financial[[#This Row],[ Sales with discount]]-Financial[[#This Row],[COGS]])/Financial[[#This Row],[ Sales with discount]]</f>
        <v>0.37777777777777777</v>
      </c>
      <c r="Q166" s="12">
        <f>(Financial[[#This Row],[ Sales with discount]]-Financial[[#This Row],[COGS]])/Financial[[#This Row],[COGS]]</f>
        <v>0.6071428571428571</v>
      </c>
      <c r="R166" s="17">
        <f>Financial[[#This Row],[Units Sold]]/Financial[[#This Row],[quantity of transactions]]</f>
        <v>1.6534941763727122</v>
      </c>
      <c r="S166" s="17">
        <f>Financial[[#This Row],[ Sales with discount]]/Financial[[#This Row],[quantity of transactions]]</f>
        <v>186.01809484193012</v>
      </c>
      <c r="T166" s="5" t="str">
        <f>TEXT(Financial[[#This Row],[Date]],"MMMM")</f>
        <v>січень</v>
      </c>
      <c r="U166" s="22">
        <f>YEAR(Financial[[#This Row],[Date]])</f>
        <v>2020</v>
      </c>
    </row>
    <row r="167" spans="1:21" x14ac:dyDescent="0.3">
      <c r="A167" t="s">
        <v>8</v>
      </c>
      <c r="B167" t="s">
        <v>14</v>
      </c>
      <c r="C167" s="3" t="s">
        <v>24</v>
      </c>
      <c r="D167" s="3" t="s">
        <v>30</v>
      </c>
      <c r="E167">
        <v>704</v>
      </c>
      <c r="F167" s="10">
        <v>100</v>
      </c>
      <c r="G167" s="10">
        <v>125</v>
      </c>
      <c r="H167" s="14">
        <v>425</v>
      </c>
      <c r="I167" s="19">
        <v>44105</v>
      </c>
      <c r="J167" s="10">
        <f>Financial[[#This Row],[Units Sold]]*Financial[[#This Row],[Sale Price]]</f>
        <v>88000</v>
      </c>
      <c r="K167" s="11" cm="1">
        <f t="array" ref="K167">_xlfn.IFS(Financial[[#This Row],[Discount Band]]="High",0.15,Financial[[#This Row],[Discount Band]]="Medium",0.1,Financial[[#This Row],[Discount Band]]="Low",0.05,Financial[[#This Row],[Discount Band]]="None",0)</f>
        <v>0.1</v>
      </c>
      <c r="L167" s="10">
        <f>Financial[[#This Row],[Gross Sales]]*Financial[[#This Row],[Discount, %]]</f>
        <v>8800</v>
      </c>
      <c r="M167" s="10">
        <f>Financial[[#This Row],[Gross Sales]]-Financial[[#This Row],[Discounts, usd]]</f>
        <v>79200</v>
      </c>
      <c r="N167" s="10">
        <f>Financial[[#This Row],[Units Sold]]*Financial[[#This Row],[Manufacturing Price]]</f>
        <v>70400</v>
      </c>
      <c r="O167" s="10">
        <f>Financial[[#This Row],[ Sales with discount]]-(Financial[[#This Row],[Units Sold]]*Financial[[#This Row],[Manufacturing Price]])</f>
        <v>8800</v>
      </c>
      <c r="P167" s="12">
        <f>(Financial[[#This Row],[ Sales with discount]]-Financial[[#This Row],[COGS]])/Financial[[#This Row],[ Sales with discount]]</f>
        <v>0.1111111111111111</v>
      </c>
      <c r="Q167" s="12">
        <f>(Financial[[#This Row],[ Sales with discount]]-Financial[[#This Row],[COGS]])/Financial[[#This Row],[COGS]]</f>
        <v>0.125</v>
      </c>
      <c r="R167" s="17">
        <f>Financial[[#This Row],[Units Sold]]/Financial[[#This Row],[quantity of transactions]]</f>
        <v>1.6564705882352941</v>
      </c>
      <c r="S167" s="17">
        <f>Financial[[#This Row],[ Sales with discount]]/Financial[[#This Row],[quantity of transactions]]</f>
        <v>186.35294117647058</v>
      </c>
      <c r="T167" s="5" t="str">
        <f>TEXT(Financial[[#This Row],[Date]],"MMMM")</f>
        <v>жовтень</v>
      </c>
      <c r="U167" s="22">
        <f>YEAR(Financial[[#This Row],[Date]])</f>
        <v>2020</v>
      </c>
    </row>
    <row r="168" spans="1:21" x14ac:dyDescent="0.3">
      <c r="A168" t="s">
        <v>8</v>
      </c>
      <c r="B168" t="s">
        <v>14</v>
      </c>
      <c r="C168" s="3" t="s">
        <v>23</v>
      </c>
      <c r="D168" s="3" t="s">
        <v>30</v>
      </c>
      <c r="E168">
        <v>704</v>
      </c>
      <c r="F168" s="10">
        <v>95</v>
      </c>
      <c r="G168" s="10">
        <v>125</v>
      </c>
      <c r="H168" s="14">
        <v>626</v>
      </c>
      <c r="I168" s="19">
        <v>44105</v>
      </c>
      <c r="J168" s="10">
        <f>Financial[[#This Row],[Units Sold]]*Financial[[#This Row],[Sale Price]]</f>
        <v>88000</v>
      </c>
      <c r="K168" s="11" cm="1">
        <f t="array" ref="K168">_xlfn.IFS(Financial[[#This Row],[Discount Band]]="High",0.15,Financial[[#This Row],[Discount Band]]="Medium",0.1,Financial[[#This Row],[Discount Band]]="Low",0.05,Financial[[#This Row],[Discount Band]]="None",0)</f>
        <v>0.1</v>
      </c>
      <c r="L168" s="10">
        <f>Financial[[#This Row],[Gross Sales]]*Financial[[#This Row],[Discount, %]]</f>
        <v>8800</v>
      </c>
      <c r="M168" s="10">
        <f>Financial[[#This Row],[Gross Sales]]-Financial[[#This Row],[Discounts, usd]]</f>
        <v>79200</v>
      </c>
      <c r="N168" s="10">
        <f>Financial[[#This Row],[Units Sold]]*Financial[[#This Row],[Manufacturing Price]]</f>
        <v>66880</v>
      </c>
      <c r="O168" s="10">
        <f>Financial[[#This Row],[ Sales with discount]]-(Financial[[#This Row],[Units Sold]]*Financial[[#This Row],[Manufacturing Price]])</f>
        <v>12320</v>
      </c>
      <c r="P168" s="12">
        <f>(Financial[[#This Row],[ Sales with discount]]-Financial[[#This Row],[COGS]])/Financial[[#This Row],[ Sales with discount]]</f>
        <v>0.15555555555555556</v>
      </c>
      <c r="Q168" s="12">
        <f>(Financial[[#This Row],[ Sales with discount]]-Financial[[#This Row],[COGS]])/Financial[[#This Row],[COGS]]</f>
        <v>0.18421052631578946</v>
      </c>
      <c r="R168" s="17">
        <f>Financial[[#This Row],[Units Sold]]/Financial[[#This Row],[quantity of transactions]]</f>
        <v>1.1246006389776357</v>
      </c>
      <c r="S168" s="17">
        <f>Financial[[#This Row],[ Sales with discount]]/Financial[[#This Row],[quantity of transactions]]</f>
        <v>126.51757188498402</v>
      </c>
      <c r="T168" s="5" t="str">
        <f>TEXT(Financial[[#This Row],[Date]],"MMMM")</f>
        <v>жовтень</v>
      </c>
      <c r="U168" s="22">
        <f>YEAR(Financial[[#This Row],[Date]])</f>
        <v>2020</v>
      </c>
    </row>
    <row r="169" spans="1:21" x14ac:dyDescent="0.3">
      <c r="A169" t="s">
        <v>8</v>
      </c>
      <c r="B169" t="s">
        <v>14</v>
      </c>
      <c r="C169" s="3" t="s">
        <v>22</v>
      </c>
      <c r="D169" s="3" t="s">
        <v>30</v>
      </c>
      <c r="E169">
        <v>1857</v>
      </c>
      <c r="F169" s="10">
        <v>92</v>
      </c>
      <c r="G169" s="10">
        <v>125</v>
      </c>
      <c r="H169" s="14">
        <v>1040</v>
      </c>
      <c r="I169" s="19">
        <v>44136</v>
      </c>
      <c r="J169" s="10">
        <f>Financial[[#This Row],[Units Sold]]*Financial[[#This Row],[Sale Price]]</f>
        <v>232125</v>
      </c>
      <c r="K169" s="11" cm="1">
        <f t="array" ref="K169">_xlfn.IFS(Financial[[#This Row],[Discount Band]]="High",0.15,Financial[[#This Row],[Discount Band]]="Medium",0.1,Financial[[#This Row],[Discount Band]]="Low",0.05,Financial[[#This Row],[Discount Band]]="None",0)</f>
        <v>0.1</v>
      </c>
      <c r="L169" s="10">
        <f>Financial[[#This Row],[Gross Sales]]*Financial[[#This Row],[Discount, %]]</f>
        <v>23212.5</v>
      </c>
      <c r="M169" s="10">
        <f>Financial[[#This Row],[Gross Sales]]-Financial[[#This Row],[Discounts, usd]]</f>
        <v>208912.5</v>
      </c>
      <c r="N169" s="10">
        <f>Financial[[#This Row],[Units Sold]]*Financial[[#This Row],[Manufacturing Price]]</f>
        <v>170844</v>
      </c>
      <c r="O169" s="10">
        <f>Financial[[#This Row],[ Sales with discount]]-(Financial[[#This Row],[Units Sold]]*Financial[[#This Row],[Manufacturing Price]])</f>
        <v>38068.5</v>
      </c>
      <c r="P169" s="12">
        <f>(Financial[[#This Row],[ Sales with discount]]-Financial[[#This Row],[COGS]])/Financial[[#This Row],[ Sales with discount]]</f>
        <v>0.18222222222222223</v>
      </c>
      <c r="Q169" s="12">
        <f>(Financial[[#This Row],[ Sales with discount]]-Financial[[#This Row],[COGS]])/Financial[[#This Row],[COGS]]</f>
        <v>0.22282608695652173</v>
      </c>
      <c r="R169" s="17">
        <f>Financial[[#This Row],[Units Sold]]/Financial[[#This Row],[quantity of transactions]]</f>
        <v>1.7855769230769232</v>
      </c>
      <c r="S169" s="17">
        <f>Financial[[#This Row],[ Sales with discount]]/Financial[[#This Row],[quantity of transactions]]</f>
        <v>200.87740384615384</v>
      </c>
      <c r="T169" s="5" t="str">
        <f>TEXT(Financial[[#This Row],[Date]],"MMMM")</f>
        <v>листопад</v>
      </c>
      <c r="U169" s="22">
        <f>YEAR(Financial[[#This Row],[Date]])</f>
        <v>2020</v>
      </c>
    </row>
    <row r="170" spans="1:21" x14ac:dyDescent="0.3">
      <c r="A170" t="s">
        <v>8</v>
      </c>
      <c r="B170" t="s">
        <v>14</v>
      </c>
      <c r="C170" s="3" t="s">
        <v>25</v>
      </c>
      <c r="D170" s="3" t="s">
        <v>29</v>
      </c>
      <c r="E170">
        <v>787</v>
      </c>
      <c r="F170" s="10">
        <v>70</v>
      </c>
      <c r="G170" s="10">
        <v>125</v>
      </c>
      <c r="H170" s="14">
        <v>671</v>
      </c>
      <c r="I170" s="19">
        <v>43983</v>
      </c>
      <c r="J170" s="10">
        <f>Financial[[#This Row],[Units Sold]]*Financial[[#This Row],[Sale Price]]</f>
        <v>98375</v>
      </c>
      <c r="K170" s="11" cm="1">
        <f t="array" ref="K170">_xlfn.IFS(Financial[[#This Row],[Discount Band]]="High",0.15,Financial[[#This Row],[Discount Band]]="Medium",0.1,Financial[[#This Row],[Discount Band]]="Low",0.05,Financial[[#This Row],[Discount Band]]="None",0)</f>
        <v>0.05</v>
      </c>
      <c r="L170" s="10">
        <f>Financial[[#This Row],[Gross Sales]]*Financial[[#This Row],[Discount, %]]</f>
        <v>4918.75</v>
      </c>
      <c r="M170" s="10">
        <f>Financial[[#This Row],[Gross Sales]]-Financial[[#This Row],[Discounts, usd]]</f>
        <v>93456.25</v>
      </c>
      <c r="N170" s="10">
        <f>Financial[[#This Row],[Units Sold]]*Financial[[#This Row],[Manufacturing Price]]</f>
        <v>55090</v>
      </c>
      <c r="O170" s="10">
        <f>Financial[[#This Row],[ Sales with discount]]-(Financial[[#This Row],[Units Sold]]*Financial[[#This Row],[Manufacturing Price]])</f>
        <v>38366.25</v>
      </c>
      <c r="P170" s="12">
        <f>(Financial[[#This Row],[ Sales with discount]]-Financial[[#This Row],[COGS]])/Financial[[#This Row],[ Sales with discount]]</f>
        <v>0.41052631578947368</v>
      </c>
      <c r="Q170" s="12">
        <f>(Financial[[#This Row],[ Sales with discount]]-Financial[[#This Row],[COGS]])/Financial[[#This Row],[COGS]]</f>
        <v>0.6964285714285714</v>
      </c>
      <c r="R170" s="17">
        <f>Financial[[#This Row],[Units Sold]]/Financial[[#This Row],[quantity of transactions]]</f>
        <v>1.172876304023845</v>
      </c>
      <c r="S170" s="17">
        <f>Financial[[#This Row],[ Sales with discount]]/Financial[[#This Row],[quantity of transactions]]</f>
        <v>139.27906110283161</v>
      </c>
      <c r="T170" s="5" t="str">
        <f>TEXT(Financial[[#This Row],[Date]],"MMMM")</f>
        <v>червень</v>
      </c>
      <c r="U170" s="22">
        <f>YEAR(Financial[[#This Row],[Date]])</f>
        <v>2020</v>
      </c>
    </row>
    <row r="171" spans="1:21" x14ac:dyDescent="0.3">
      <c r="A171" t="s">
        <v>8</v>
      </c>
      <c r="B171" t="s">
        <v>14</v>
      </c>
      <c r="C171" s="3" t="s">
        <v>22</v>
      </c>
      <c r="D171" s="3" t="s">
        <v>29</v>
      </c>
      <c r="E171">
        <v>1287</v>
      </c>
      <c r="F171" s="10">
        <v>68</v>
      </c>
      <c r="G171" s="10">
        <v>125</v>
      </c>
      <c r="H171" s="14">
        <v>809</v>
      </c>
      <c r="I171" s="19">
        <v>44166</v>
      </c>
      <c r="J171" s="10">
        <f>Financial[[#This Row],[Units Sold]]*Financial[[#This Row],[Sale Price]]</f>
        <v>160875</v>
      </c>
      <c r="K171" s="11" cm="1">
        <f t="array" ref="K171">_xlfn.IFS(Financial[[#This Row],[Discount Band]]="High",0.15,Financial[[#This Row],[Discount Band]]="Medium",0.1,Financial[[#This Row],[Discount Band]]="Low",0.05,Financial[[#This Row],[Discount Band]]="None",0)</f>
        <v>0.05</v>
      </c>
      <c r="L171" s="10">
        <f>Financial[[#This Row],[Gross Sales]]*Financial[[#This Row],[Discount, %]]</f>
        <v>8043.75</v>
      </c>
      <c r="M171" s="10">
        <f>Financial[[#This Row],[Gross Sales]]-Financial[[#This Row],[Discounts, usd]]</f>
        <v>152831.25</v>
      </c>
      <c r="N171" s="10">
        <f>Financial[[#This Row],[Units Sold]]*Financial[[#This Row],[Manufacturing Price]]</f>
        <v>87516</v>
      </c>
      <c r="O171" s="10">
        <f>Financial[[#This Row],[ Sales with discount]]-(Financial[[#This Row],[Units Sold]]*Financial[[#This Row],[Manufacturing Price]])</f>
        <v>65315.25</v>
      </c>
      <c r="P171" s="12">
        <f>(Financial[[#This Row],[ Sales with discount]]-Financial[[#This Row],[COGS]])/Financial[[#This Row],[ Sales with discount]]</f>
        <v>0.42736842105263156</v>
      </c>
      <c r="Q171" s="12">
        <f>(Financial[[#This Row],[ Sales with discount]]-Financial[[#This Row],[COGS]])/Financial[[#This Row],[COGS]]</f>
        <v>0.74632352941176472</v>
      </c>
      <c r="R171" s="17">
        <f>Financial[[#This Row],[Units Sold]]/Financial[[#This Row],[quantity of transactions]]</f>
        <v>1.5908529048207665</v>
      </c>
      <c r="S171" s="17">
        <f>Financial[[#This Row],[ Sales with discount]]/Financial[[#This Row],[quantity of transactions]]</f>
        <v>188.91378244746602</v>
      </c>
      <c r="T171" s="5" t="str">
        <f>TEXT(Financial[[#This Row],[Date]],"MMMM")</f>
        <v>грудень</v>
      </c>
      <c r="U171" s="22">
        <f>YEAR(Financial[[#This Row],[Date]])</f>
        <v>2020</v>
      </c>
    </row>
    <row r="172" spans="1:21" x14ac:dyDescent="0.3">
      <c r="A172" t="s">
        <v>8</v>
      </c>
      <c r="B172" t="s">
        <v>14</v>
      </c>
      <c r="C172" s="3" t="s">
        <v>23</v>
      </c>
      <c r="D172" s="3" t="s">
        <v>29</v>
      </c>
      <c r="E172">
        <v>787</v>
      </c>
      <c r="F172" s="10">
        <v>82</v>
      </c>
      <c r="G172" s="10">
        <v>125</v>
      </c>
      <c r="H172" s="14">
        <v>758</v>
      </c>
      <c r="I172" s="19">
        <v>43983</v>
      </c>
      <c r="J172" s="10">
        <f>Financial[[#This Row],[Units Sold]]*Financial[[#This Row],[Sale Price]]</f>
        <v>98375</v>
      </c>
      <c r="K172" s="11" cm="1">
        <f t="array" ref="K172">_xlfn.IFS(Financial[[#This Row],[Discount Band]]="High",0.15,Financial[[#This Row],[Discount Band]]="Medium",0.1,Financial[[#This Row],[Discount Band]]="Low",0.05,Financial[[#This Row],[Discount Band]]="None",0)</f>
        <v>0.05</v>
      </c>
      <c r="L172" s="10">
        <f>Financial[[#This Row],[Gross Sales]]*Financial[[#This Row],[Discount, %]]</f>
        <v>4918.75</v>
      </c>
      <c r="M172" s="10">
        <f>Financial[[#This Row],[Gross Sales]]-Financial[[#This Row],[Discounts, usd]]</f>
        <v>93456.25</v>
      </c>
      <c r="N172" s="10">
        <f>Financial[[#This Row],[Units Sold]]*Financial[[#This Row],[Manufacturing Price]]</f>
        <v>64534</v>
      </c>
      <c r="O172" s="10">
        <f>Financial[[#This Row],[ Sales with discount]]-(Financial[[#This Row],[Units Sold]]*Financial[[#This Row],[Manufacturing Price]])</f>
        <v>28922.25</v>
      </c>
      <c r="P172" s="12">
        <f>(Financial[[#This Row],[ Sales with discount]]-Financial[[#This Row],[COGS]])/Financial[[#This Row],[ Sales with discount]]</f>
        <v>0.30947368421052629</v>
      </c>
      <c r="Q172" s="12">
        <f>(Financial[[#This Row],[ Sales with discount]]-Financial[[#This Row],[COGS]])/Financial[[#This Row],[COGS]]</f>
        <v>0.44817073170731708</v>
      </c>
      <c r="R172" s="17">
        <f>Financial[[#This Row],[Units Sold]]/Financial[[#This Row],[quantity of transactions]]</f>
        <v>1.0382585751978892</v>
      </c>
      <c r="S172" s="17">
        <f>Financial[[#This Row],[ Sales with discount]]/Financial[[#This Row],[quantity of transactions]]</f>
        <v>123.29320580474933</v>
      </c>
      <c r="T172" s="5" t="str">
        <f>TEXT(Financial[[#This Row],[Date]],"MMMM")</f>
        <v>червень</v>
      </c>
      <c r="U172" s="22">
        <f>YEAR(Financial[[#This Row],[Date]])</f>
        <v>2020</v>
      </c>
    </row>
    <row r="173" spans="1:21" x14ac:dyDescent="0.3">
      <c r="A173" t="s">
        <v>8</v>
      </c>
      <c r="B173" t="s">
        <v>14</v>
      </c>
      <c r="C173" s="3" t="s">
        <v>23</v>
      </c>
      <c r="D173" s="3" t="s">
        <v>30</v>
      </c>
      <c r="E173">
        <v>2385</v>
      </c>
      <c r="F173" s="10">
        <v>106</v>
      </c>
      <c r="G173" s="10">
        <v>125</v>
      </c>
      <c r="H173" s="14">
        <v>1792</v>
      </c>
      <c r="I173" s="19">
        <v>43891</v>
      </c>
      <c r="J173" s="10">
        <f>Financial[[#This Row],[Units Sold]]*Financial[[#This Row],[Sale Price]]</f>
        <v>298125</v>
      </c>
      <c r="K173" s="11" cm="1">
        <f t="array" ref="K173">_xlfn.IFS(Financial[[#This Row],[Discount Band]]="High",0.15,Financial[[#This Row],[Discount Band]]="Medium",0.1,Financial[[#This Row],[Discount Band]]="Low",0.05,Financial[[#This Row],[Discount Band]]="None",0)</f>
        <v>0.1</v>
      </c>
      <c r="L173" s="10">
        <f>Financial[[#This Row],[Gross Sales]]*Financial[[#This Row],[Discount, %]]</f>
        <v>29812.5</v>
      </c>
      <c r="M173" s="10">
        <f>Financial[[#This Row],[Gross Sales]]-Financial[[#This Row],[Discounts, usd]]</f>
        <v>268312.5</v>
      </c>
      <c r="N173" s="10">
        <f>Financial[[#This Row],[Units Sold]]*Financial[[#This Row],[Manufacturing Price]]</f>
        <v>252810</v>
      </c>
      <c r="O173" s="10">
        <f>Financial[[#This Row],[ Sales with discount]]-(Financial[[#This Row],[Units Sold]]*Financial[[#This Row],[Manufacturing Price]])</f>
        <v>15502.5</v>
      </c>
      <c r="P173" s="12">
        <f>(Financial[[#This Row],[ Sales with discount]]-Financial[[#This Row],[COGS]])/Financial[[#This Row],[ Sales with discount]]</f>
        <v>5.7777777777777775E-2</v>
      </c>
      <c r="Q173" s="12">
        <f>(Financial[[#This Row],[ Sales with discount]]-Financial[[#This Row],[COGS]])/Financial[[#This Row],[COGS]]</f>
        <v>6.1320754716981132E-2</v>
      </c>
      <c r="R173" s="17">
        <f>Financial[[#This Row],[Units Sold]]/Financial[[#This Row],[quantity of transactions]]</f>
        <v>1.3309151785714286</v>
      </c>
      <c r="S173" s="17">
        <f>Financial[[#This Row],[ Sales with discount]]/Financial[[#This Row],[quantity of transactions]]</f>
        <v>149.72795758928572</v>
      </c>
      <c r="T173" s="5" t="str">
        <f>TEXT(Financial[[#This Row],[Date]],"MMMM")</f>
        <v>березень</v>
      </c>
      <c r="U173" s="22">
        <f>YEAR(Financial[[#This Row],[Date]])</f>
        <v>2020</v>
      </c>
    </row>
    <row r="174" spans="1:21" x14ac:dyDescent="0.3">
      <c r="A174" t="s">
        <v>8</v>
      </c>
      <c r="B174" t="s">
        <v>14</v>
      </c>
      <c r="C174" s="3" t="s">
        <v>21</v>
      </c>
      <c r="D174" s="3" t="s">
        <v>31</v>
      </c>
      <c r="E174">
        <v>2441</v>
      </c>
      <c r="F174" s="10">
        <v>76</v>
      </c>
      <c r="G174" s="10">
        <v>125</v>
      </c>
      <c r="H174" s="14">
        <v>1895</v>
      </c>
      <c r="I174" s="19">
        <v>44105</v>
      </c>
      <c r="J174" s="10">
        <f>Financial[[#This Row],[Units Sold]]*Financial[[#This Row],[Sale Price]]</f>
        <v>305125</v>
      </c>
      <c r="K174" s="11" cm="1">
        <f t="array" ref="K174">_xlfn.IFS(Financial[[#This Row],[Discount Band]]="High",0.15,Financial[[#This Row],[Discount Band]]="Medium",0.1,Financial[[#This Row],[Discount Band]]="Low",0.05,Financial[[#This Row],[Discount Band]]="None",0)</f>
        <v>0.15</v>
      </c>
      <c r="L174" s="10">
        <f>Financial[[#This Row],[Gross Sales]]*Financial[[#This Row],[Discount, %]]</f>
        <v>45768.75</v>
      </c>
      <c r="M174" s="10">
        <f>Financial[[#This Row],[Gross Sales]]-Financial[[#This Row],[Discounts, usd]]</f>
        <v>259356.25</v>
      </c>
      <c r="N174" s="10">
        <f>Financial[[#This Row],[Units Sold]]*Financial[[#This Row],[Manufacturing Price]]</f>
        <v>185516</v>
      </c>
      <c r="O174" s="10">
        <f>Financial[[#This Row],[ Sales with discount]]-(Financial[[#This Row],[Units Sold]]*Financial[[#This Row],[Manufacturing Price]])</f>
        <v>73840.25</v>
      </c>
      <c r="P174" s="12">
        <f>(Financial[[#This Row],[ Sales with discount]]-Financial[[#This Row],[COGS]])/Financial[[#This Row],[ Sales with discount]]</f>
        <v>0.2847058823529412</v>
      </c>
      <c r="Q174" s="12">
        <f>(Financial[[#This Row],[ Sales with discount]]-Financial[[#This Row],[COGS]])/Financial[[#This Row],[COGS]]</f>
        <v>0.39802631578947367</v>
      </c>
      <c r="R174" s="17">
        <f>Financial[[#This Row],[Units Sold]]/Financial[[#This Row],[quantity of transactions]]</f>
        <v>1.2881266490765171</v>
      </c>
      <c r="S174" s="17">
        <f>Financial[[#This Row],[ Sales with discount]]/Financial[[#This Row],[quantity of transactions]]</f>
        <v>136.86345646437994</v>
      </c>
      <c r="T174" s="5" t="str">
        <f>TEXT(Financial[[#This Row],[Date]],"MMMM")</f>
        <v>жовтень</v>
      </c>
      <c r="U174" s="22">
        <f>YEAR(Financial[[#This Row],[Date]])</f>
        <v>2020</v>
      </c>
    </row>
    <row r="175" spans="1:21" x14ac:dyDescent="0.3">
      <c r="A175" t="s">
        <v>8</v>
      </c>
      <c r="B175" t="s">
        <v>14</v>
      </c>
      <c r="C175" s="3" t="s">
        <v>23</v>
      </c>
      <c r="D175" s="3" t="s">
        <v>29</v>
      </c>
      <c r="E175">
        <v>1287</v>
      </c>
      <c r="F175" s="10">
        <v>84</v>
      </c>
      <c r="G175" s="10">
        <v>125</v>
      </c>
      <c r="H175" s="14">
        <v>1184</v>
      </c>
      <c r="I175" s="19">
        <v>44166</v>
      </c>
      <c r="J175" s="10">
        <f>Financial[[#This Row],[Units Sold]]*Financial[[#This Row],[Sale Price]]</f>
        <v>160875</v>
      </c>
      <c r="K175" s="11" cm="1">
        <f t="array" ref="K175">_xlfn.IFS(Financial[[#This Row],[Discount Band]]="High",0.15,Financial[[#This Row],[Discount Band]]="Medium",0.1,Financial[[#This Row],[Discount Band]]="Low",0.05,Financial[[#This Row],[Discount Band]]="None",0)</f>
        <v>0.05</v>
      </c>
      <c r="L175" s="10">
        <f>Financial[[#This Row],[Gross Sales]]*Financial[[#This Row],[Discount, %]]</f>
        <v>8043.75</v>
      </c>
      <c r="M175" s="10">
        <f>Financial[[#This Row],[Gross Sales]]-Financial[[#This Row],[Discounts, usd]]</f>
        <v>152831.25</v>
      </c>
      <c r="N175" s="10">
        <f>Financial[[#This Row],[Units Sold]]*Financial[[#This Row],[Manufacturing Price]]</f>
        <v>108108</v>
      </c>
      <c r="O175" s="10">
        <f>Financial[[#This Row],[ Sales with discount]]-(Financial[[#This Row],[Units Sold]]*Financial[[#This Row],[Manufacturing Price]])</f>
        <v>44723.25</v>
      </c>
      <c r="P175" s="12">
        <f>(Financial[[#This Row],[ Sales with discount]]-Financial[[#This Row],[COGS]])/Financial[[#This Row],[ Sales with discount]]</f>
        <v>0.29263157894736841</v>
      </c>
      <c r="Q175" s="12">
        <f>(Financial[[#This Row],[ Sales with discount]]-Financial[[#This Row],[COGS]])/Financial[[#This Row],[COGS]]</f>
        <v>0.41369047619047616</v>
      </c>
      <c r="R175" s="17">
        <f>Financial[[#This Row],[Units Sold]]/Financial[[#This Row],[quantity of transactions]]</f>
        <v>1.0869932432432432</v>
      </c>
      <c r="S175" s="17">
        <f>Financial[[#This Row],[ Sales with discount]]/Financial[[#This Row],[quantity of transactions]]</f>
        <v>129.08044763513513</v>
      </c>
      <c r="T175" s="5" t="str">
        <f>TEXT(Financial[[#This Row],[Date]],"MMMM")</f>
        <v>грудень</v>
      </c>
      <c r="U175" s="22">
        <f>YEAR(Financial[[#This Row],[Date]])</f>
        <v>2020</v>
      </c>
    </row>
    <row r="176" spans="1:21" x14ac:dyDescent="0.3">
      <c r="A176" t="s">
        <v>8</v>
      </c>
      <c r="B176" t="s">
        <v>14</v>
      </c>
      <c r="C176" s="3" t="s">
        <v>26</v>
      </c>
      <c r="D176" s="3" t="s">
        <v>31</v>
      </c>
      <c r="E176">
        <v>1433</v>
      </c>
      <c r="F176" s="10">
        <v>70</v>
      </c>
      <c r="G176" s="10">
        <v>125</v>
      </c>
      <c r="H176" s="14">
        <v>229</v>
      </c>
      <c r="I176" s="19">
        <v>43952</v>
      </c>
      <c r="J176" s="10">
        <f>Financial[[#This Row],[Units Sold]]*Financial[[#This Row],[Sale Price]]</f>
        <v>179125</v>
      </c>
      <c r="K176" s="11" cm="1">
        <f t="array" ref="K176">_xlfn.IFS(Financial[[#This Row],[Discount Band]]="High",0.15,Financial[[#This Row],[Discount Band]]="Medium",0.1,Financial[[#This Row],[Discount Band]]="Low",0.05,Financial[[#This Row],[Discount Band]]="None",0)</f>
        <v>0.15</v>
      </c>
      <c r="L176" s="10">
        <f>Financial[[#This Row],[Gross Sales]]*Financial[[#This Row],[Discount, %]]</f>
        <v>26868.75</v>
      </c>
      <c r="M176" s="10">
        <f>Financial[[#This Row],[Gross Sales]]-Financial[[#This Row],[Discounts, usd]]</f>
        <v>152256.25</v>
      </c>
      <c r="N176" s="10">
        <f>Financial[[#This Row],[Units Sold]]*Financial[[#This Row],[Manufacturing Price]]</f>
        <v>100310</v>
      </c>
      <c r="O176" s="10">
        <f>Financial[[#This Row],[ Sales with discount]]-(Financial[[#This Row],[Units Sold]]*Financial[[#This Row],[Manufacturing Price]])</f>
        <v>51946.25</v>
      </c>
      <c r="P176" s="12">
        <f>(Financial[[#This Row],[ Sales with discount]]-Financial[[#This Row],[COGS]])/Financial[[#This Row],[ Sales with discount]]</f>
        <v>0.3411764705882353</v>
      </c>
      <c r="Q176" s="12">
        <f>(Financial[[#This Row],[ Sales with discount]]-Financial[[#This Row],[COGS]])/Financial[[#This Row],[COGS]]</f>
        <v>0.5178571428571429</v>
      </c>
      <c r="R176" s="17">
        <f>Financial[[#This Row],[Units Sold]]/Financial[[#This Row],[quantity of transactions]]</f>
        <v>6.2576419213973802</v>
      </c>
      <c r="S176" s="17">
        <f>Financial[[#This Row],[ Sales with discount]]/Financial[[#This Row],[quantity of transactions]]</f>
        <v>664.87445414847161</v>
      </c>
      <c r="T176" s="5" t="str">
        <f>TEXT(Financial[[#This Row],[Date]],"MMMM")</f>
        <v>травень</v>
      </c>
      <c r="U176" s="22">
        <f>YEAR(Financial[[#This Row],[Date]])</f>
        <v>2020</v>
      </c>
    </row>
    <row r="177" spans="1:21" x14ac:dyDescent="0.3">
      <c r="A177" t="s">
        <v>8</v>
      </c>
      <c r="B177" t="s">
        <v>14</v>
      </c>
      <c r="C177" s="3" t="s">
        <v>25</v>
      </c>
      <c r="D177" s="3" t="s">
        <v>29</v>
      </c>
      <c r="E177">
        <v>1744</v>
      </c>
      <c r="F177" s="10">
        <v>86</v>
      </c>
      <c r="G177" s="10">
        <v>125</v>
      </c>
      <c r="H177" s="14">
        <v>152</v>
      </c>
      <c r="I177" s="19">
        <v>44136</v>
      </c>
      <c r="J177" s="10">
        <f>Financial[[#This Row],[Units Sold]]*Financial[[#This Row],[Sale Price]]</f>
        <v>218000</v>
      </c>
      <c r="K177" s="11" cm="1">
        <f t="array" ref="K177">_xlfn.IFS(Financial[[#This Row],[Discount Band]]="High",0.15,Financial[[#This Row],[Discount Band]]="Medium",0.1,Financial[[#This Row],[Discount Band]]="Low",0.05,Financial[[#This Row],[Discount Band]]="None",0)</f>
        <v>0.05</v>
      </c>
      <c r="L177" s="10">
        <f>Financial[[#This Row],[Gross Sales]]*Financial[[#This Row],[Discount, %]]</f>
        <v>10900</v>
      </c>
      <c r="M177" s="10">
        <f>Financial[[#This Row],[Gross Sales]]-Financial[[#This Row],[Discounts, usd]]</f>
        <v>207100</v>
      </c>
      <c r="N177" s="10">
        <f>Financial[[#This Row],[Units Sold]]*Financial[[#This Row],[Manufacturing Price]]</f>
        <v>149984</v>
      </c>
      <c r="O177" s="10">
        <f>Financial[[#This Row],[ Sales with discount]]-(Financial[[#This Row],[Units Sold]]*Financial[[#This Row],[Manufacturing Price]])</f>
        <v>57116</v>
      </c>
      <c r="P177" s="12">
        <f>(Financial[[#This Row],[ Sales with discount]]-Financial[[#This Row],[COGS]])/Financial[[#This Row],[ Sales with discount]]</f>
        <v>0.27578947368421053</v>
      </c>
      <c r="Q177" s="12">
        <f>(Financial[[#This Row],[ Sales with discount]]-Financial[[#This Row],[COGS]])/Financial[[#This Row],[COGS]]</f>
        <v>0.3808139534883721</v>
      </c>
      <c r="R177" s="17">
        <f>Financial[[#This Row],[Units Sold]]/Financial[[#This Row],[quantity of transactions]]</f>
        <v>11.473684210526315</v>
      </c>
      <c r="S177" s="17">
        <f>Financial[[#This Row],[ Sales with discount]]/Financial[[#This Row],[quantity of transactions]]</f>
        <v>1362.5</v>
      </c>
      <c r="T177" s="5" t="str">
        <f>TEXT(Financial[[#This Row],[Date]],"MMMM")</f>
        <v>листопад</v>
      </c>
      <c r="U177" s="22">
        <f>YEAR(Financial[[#This Row],[Date]])</f>
        <v>2020</v>
      </c>
    </row>
    <row r="178" spans="1:21" x14ac:dyDescent="0.3">
      <c r="A178" t="s">
        <v>8</v>
      </c>
      <c r="B178" t="s">
        <v>14</v>
      </c>
      <c r="C178" s="3" t="s">
        <v>24</v>
      </c>
      <c r="D178" s="3" t="s">
        <v>28</v>
      </c>
      <c r="E178">
        <v>1804</v>
      </c>
      <c r="F178" s="10">
        <v>98</v>
      </c>
      <c r="G178" s="10">
        <v>125</v>
      </c>
      <c r="H178" s="14">
        <v>902</v>
      </c>
      <c r="I178" s="19">
        <v>43862</v>
      </c>
      <c r="J178" s="10">
        <f>Financial[[#This Row],[Units Sold]]*Financial[[#This Row],[Sale Price]]</f>
        <v>225500</v>
      </c>
      <c r="K178" s="11" cm="1">
        <f t="array" ref="K178">_xlfn.IFS(Financial[[#This Row],[Discount Band]]="High",0.15,Financial[[#This Row],[Discount Band]]="Medium",0.1,Financial[[#This Row],[Discount Band]]="Low",0.05,Financial[[#This Row],[Discount Band]]="None",0)</f>
        <v>0</v>
      </c>
      <c r="L178" s="10">
        <f>Financial[[#This Row],[Gross Sales]]*Financial[[#This Row],[Discount, %]]</f>
        <v>0</v>
      </c>
      <c r="M178" s="10">
        <f>Financial[[#This Row],[Gross Sales]]-Financial[[#This Row],[Discounts, usd]]</f>
        <v>225500</v>
      </c>
      <c r="N178" s="10">
        <f>Financial[[#This Row],[Units Sold]]*Financial[[#This Row],[Manufacturing Price]]</f>
        <v>176792</v>
      </c>
      <c r="O178" s="10">
        <f>Financial[[#This Row],[ Sales with discount]]-(Financial[[#This Row],[Units Sold]]*Financial[[#This Row],[Manufacturing Price]])</f>
        <v>48708</v>
      </c>
      <c r="P178" s="12">
        <f>(Financial[[#This Row],[ Sales with discount]]-Financial[[#This Row],[COGS]])/Financial[[#This Row],[ Sales with discount]]</f>
        <v>0.216</v>
      </c>
      <c r="Q178" s="12">
        <f>(Financial[[#This Row],[ Sales with discount]]-Financial[[#This Row],[COGS]])/Financial[[#This Row],[COGS]]</f>
        <v>0.27551020408163263</v>
      </c>
      <c r="R178" s="17">
        <f>Financial[[#This Row],[Units Sold]]/Financial[[#This Row],[quantity of transactions]]</f>
        <v>2</v>
      </c>
      <c r="S178" s="17">
        <f>Financial[[#This Row],[ Sales with discount]]/Financial[[#This Row],[quantity of transactions]]</f>
        <v>250</v>
      </c>
      <c r="T178" s="5" t="str">
        <f>TEXT(Financial[[#This Row],[Date]],"MMMM")</f>
        <v>лютий</v>
      </c>
      <c r="U178" s="22">
        <f>YEAR(Financial[[#This Row],[Date]])</f>
        <v>2020</v>
      </c>
    </row>
    <row r="179" spans="1:21" x14ac:dyDescent="0.3">
      <c r="A179" t="s">
        <v>8</v>
      </c>
      <c r="B179" t="s">
        <v>14</v>
      </c>
      <c r="C179" s="3" t="s">
        <v>23</v>
      </c>
      <c r="D179" s="3" t="s">
        <v>31</v>
      </c>
      <c r="E179">
        <v>2441</v>
      </c>
      <c r="F179" s="10">
        <v>91</v>
      </c>
      <c r="G179" s="10">
        <v>125</v>
      </c>
      <c r="H179" s="14">
        <v>1992</v>
      </c>
      <c r="I179" s="19">
        <v>44105</v>
      </c>
      <c r="J179" s="10">
        <f>Financial[[#This Row],[Units Sold]]*Financial[[#This Row],[Sale Price]]</f>
        <v>305125</v>
      </c>
      <c r="K179" s="11" cm="1">
        <f t="array" ref="K179">_xlfn.IFS(Financial[[#This Row],[Discount Band]]="High",0.15,Financial[[#This Row],[Discount Band]]="Medium",0.1,Financial[[#This Row],[Discount Band]]="Low",0.05,Financial[[#This Row],[Discount Band]]="None",0)</f>
        <v>0.15</v>
      </c>
      <c r="L179" s="10">
        <f>Financial[[#This Row],[Gross Sales]]*Financial[[#This Row],[Discount, %]]</f>
        <v>45768.75</v>
      </c>
      <c r="M179" s="10">
        <f>Financial[[#This Row],[Gross Sales]]-Financial[[#This Row],[Discounts, usd]]</f>
        <v>259356.25</v>
      </c>
      <c r="N179" s="10">
        <f>Financial[[#This Row],[Units Sold]]*Financial[[#This Row],[Manufacturing Price]]</f>
        <v>222131</v>
      </c>
      <c r="O179" s="10">
        <f>Financial[[#This Row],[ Sales with discount]]-(Financial[[#This Row],[Units Sold]]*Financial[[#This Row],[Manufacturing Price]])</f>
        <v>37225.25</v>
      </c>
      <c r="P179" s="12">
        <f>(Financial[[#This Row],[ Sales with discount]]-Financial[[#This Row],[COGS]])/Financial[[#This Row],[ Sales with discount]]</f>
        <v>0.14352941176470588</v>
      </c>
      <c r="Q179" s="12">
        <f>(Financial[[#This Row],[ Sales with discount]]-Financial[[#This Row],[COGS]])/Financial[[#This Row],[COGS]]</f>
        <v>0.16758241758241757</v>
      </c>
      <c r="R179" s="17">
        <f>Financial[[#This Row],[Units Sold]]/Financial[[#This Row],[quantity of transactions]]</f>
        <v>1.2254016064257027</v>
      </c>
      <c r="S179" s="17">
        <f>Financial[[#This Row],[ Sales with discount]]/Financial[[#This Row],[quantity of transactions]]</f>
        <v>130.19892068273091</v>
      </c>
      <c r="T179" s="5" t="str">
        <f>TEXT(Financial[[#This Row],[Date]],"MMMM")</f>
        <v>жовтень</v>
      </c>
      <c r="U179" s="22">
        <f>YEAR(Financial[[#This Row],[Date]])</f>
        <v>2020</v>
      </c>
    </row>
    <row r="180" spans="1:21" x14ac:dyDescent="0.3">
      <c r="A180" t="s">
        <v>8</v>
      </c>
      <c r="B180" t="s">
        <v>14</v>
      </c>
      <c r="C180" s="3" t="s">
        <v>23</v>
      </c>
      <c r="D180" s="3" t="s">
        <v>29</v>
      </c>
      <c r="E180">
        <v>2988</v>
      </c>
      <c r="F180" s="10">
        <v>105</v>
      </c>
      <c r="G180" s="10">
        <v>125</v>
      </c>
      <c r="H180" s="14">
        <v>522</v>
      </c>
      <c r="I180" s="19">
        <v>44013</v>
      </c>
      <c r="J180" s="10">
        <f>Financial[[#This Row],[Units Sold]]*Financial[[#This Row],[Sale Price]]</f>
        <v>373500</v>
      </c>
      <c r="K180" s="11" cm="1">
        <f t="array" ref="K180">_xlfn.IFS(Financial[[#This Row],[Discount Band]]="High",0.15,Financial[[#This Row],[Discount Band]]="Medium",0.1,Financial[[#This Row],[Discount Band]]="Low",0.05,Financial[[#This Row],[Discount Band]]="None",0)</f>
        <v>0.05</v>
      </c>
      <c r="L180" s="10">
        <f>Financial[[#This Row],[Gross Sales]]*Financial[[#This Row],[Discount, %]]</f>
        <v>18675</v>
      </c>
      <c r="M180" s="10">
        <f>Financial[[#This Row],[Gross Sales]]-Financial[[#This Row],[Discounts, usd]]</f>
        <v>354825</v>
      </c>
      <c r="N180" s="10">
        <f>Financial[[#This Row],[Units Sold]]*Financial[[#This Row],[Manufacturing Price]]</f>
        <v>313740</v>
      </c>
      <c r="O180" s="10">
        <f>Financial[[#This Row],[ Sales with discount]]-(Financial[[#This Row],[Units Sold]]*Financial[[#This Row],[Manufacturing Price]])</f>
        <v>41085</v>
      </c>
      <c r="P180" s="12">
        <f>(Financial[[#This Row],[ Sales with discount]]-Financial[[#This Row],[COGS]])/Financial[[#This Row],[ Sales with discount]]</f>
        <v>0.11578947368421053</v>
      </c>
      <c r="Q180" s="12">
        <f>(Financial[[#This Row],[ Sales with discount]]-Financial[[#This Row],[COGS]])/Financial[[#This Row],[COGS]]</f>
        <v>0.13095238095238096</v>
      </c>
      <c r="R180" s="17">
        <f>Financial[[#This Row],[Units Sold]]/Financial[[#This Row],[quantity of transactions]]</f>
        <v>5.7241379310344831</v>
      </c>
      <c r="S180" s="17">
        <f>Financial[[#This Row],[ Sales with discount]]/Financial[[#This Row],[quantity of transactions]]</f>
        <v>679.74137931034488</v>
      </c>
      <c r="T180" s="5" t="str">
        <f>TEXT(Financial[[#This Row],[Date]],"MMMM")</f>
        <v>липень</v>
      </c>
      <c r="U180" s="22">
        <f>YEAR(Financial[[#This Row],[Date]])</f>
        <v>2020</v>
      </c>
    </row>
    <row r="181" spans="1:21" x14ac:dyDescent="0.3">
      <c r="A181" t="s">
        <v>8</v>
      </c>
      <c r="B181" t="s">
        <v>14</v>
      </c>
      <c r="C181" s="3" t="s">
        <v>21</v>
      </c>
      <c r="D181" s="3" t="s">
        <v>29</v>
      </c>
      <c r="E181">
        <v>4243.5</v>
      </c>
      <c r="F181" s="10">
        <v>73</v>
      </c>
      <c r="G181" s="10">
        <v>125</v>
      </c>
      <c r="H181" s="14">
        <v>1669</v>
      </c>
      <c r="I181" s="19">
        <v>43922</v>
      </c>
      <c r="J181" s="10">
        <f>Financial[[#This Row],[Units Sold]]*Financial[[#This Row],[Sale Price]]</f>
        <v>530437.5</v>
      </c>
      <c r="K181" s="11" cm="1">
        <f t="array" ref="K181">_xlfn.IFS(Financial[[#This Row],[Discount Band]]="High",0.15,Financial[[#This Row],[Discount Band]]="Medium",0.1,Financial[[#This Row],[Discount Band]]="Low",0.05,Financial[[#This Row],[Discount Band]]="None",0)</f>
        <v>0.05</v>
      </c>
      <c r="L181" s="10">
        <f>Financial[[#This Row],[Gross Sales]]*Financial[[#This Row],[Discount, %]]</f>
        <v>26521.875</v>
      </c>
      <c r="M181" s="10">
        <f>Financial[[#This Row],[Gross Sales]]-Financial[[#This Row],[Discounts, usd]]</f>
        <v>503915.625</v>
      </c>
      <c r="N181" s="10">
        <f>Financial[[#This Row],[Units Sold]]*Financial[[#This Row],[Manufacturing Price]]</f>
        <v>309775.5</v>
      </c>
      <c r="O181" s="10">
        <f>Financial[[#This Row],[ Sales with discount]]-(Financial[[#This Row],[Units Sold]]*Financial[[#This Row],[Manufacturing Price]])</f>
        <v>194140.125</v>
      </c>
      <c r="P181" s="12">
        <f>(Financial[[#This Row],[ Sales with discount]]-Financial[[#This Row],[COGS]])/Financial[[#This Row],[ Sales with discount]]</f>
        <v>0.38526315789473686</v>
      </c>
      <c r="Q181" s="12">
        <f>(Financial[[#This Row],[ Sales with discount]]-Financial[[#This Row],[COGS]])/Financial[[#This Row],[COGS]]</f>
        <v>0.62671232876712324</v>
      </c>
      <c r="R181" s="17">
        <f>Financial[[#This Row],[Units Sold]]/Financial[[#This Row],[quantity of transactions]]</f>
        <v>2.5425404433792691</v>
      </c>
      <c r="S181" s="17">
        <f>Financial[[#This Row],[ Sales with discount]]/Financial[[#This Row],[quantity of transactions]]</f>
        <v>301.92667765128817</v>
      </c>
      <c r="T181" s="5" t="str">
        <f>TEXT(Financial[[#This Row],[Date]],"MMMM")</f>
        <v>квітень</v>
      </c>
      <c r="U181" s="22">
        <f>YEAR(Financial[[#This Row],[Date]])</f>
        <v>2020</v>
      </c>
    </row>
    <row r="182" spans="1:21" x14ac:dyDescent="0.3">
      <c r="A182" t="s">
        <v>9</v>
      </c>
      <c r="B182" t="s">
        <v>14</v>
      </c>
      <c r="C182" s="3" t="s">
        <v>23</v>
      </c>
      <c r="D182" s="3" t="s">
        <v>31</v>
      </c>
      <c r="E182">
        <v>1922</v>
      </c>
      <c r="F182" s="10">
        <v>198</v>
      </c>
      <c r="G182" s="10">
        <v>350</v>
      </c>
      <c r="H182" s="14">
        <v>468</v>
      </c>
      <c r="I182" s="19">
        <v>44136</v>
      </c>
      <c r="J182" s="10">
        <f>Financial[[#This Row],[Units Sold]]*Financial[[#This Row],[Sale Price]]</f>
        <v>672700</v>
      </c>
      <c r="K182" s="11" cm="1">
        <f t="array" ref="K182">_xlfn.IFS(Financial[[#This Row],[Discount Band]]="High",0.15,Financial[[#This Row],[Discount Band]]="Medium",0.1,Financial[[#This Row],[Discount Band]]="Low",0.05,Financial[[#This Row],[Discount Band]]="None",0)</f>
        <v>0.15</v>
      </c>
      <c r="L182" s="10">
        <f>Financial[[#This Row],[Gross Sales]]*Financial[[#This Row],[Discount, %]]</f>
        <v>100905</v>
      </c>
      <c r="M182" s="10">
        <f>Financial[[#This Row],[Gross Sales]]-Financial[[#This Row],[Discounts, usd]]</f>
        <v>571795</v>
      </c>
      <c r="N182" s="10">
        <f>Financial[[#This Row],[Units Sold]]*Financial[[#This Row],[Manufacturing Price]]</f>
        <v>380556</v>
      </c>
      <c r="O182" s="10">
        <f>Financial[[#This Row],[ Sales with discount]]-(Financial[[#This Row],[Units Sold]]*Financial[[#This Row],[Manufacturing Price]])</f>
        <v>191239</v>
      </c>
      <c r="P182" s="12">
        <f>(Financial[[#This Row],[ Sales with discount]]-Financial[[#This Row],[COGS]])/Financial[[#This Row],[ Sales with discount]]</f>
        <v>0.33445378151260502</v>
      </c>
      <c r="Q182" s="12">
        <f>(Financial[[#This Row],[ Sales with discount]]-Financial[[#This Row],[COGS]])/Financial[[#This Row],[COGS]]</f>
        <v>0.50252525252525249</v>
      </c>
      <c r="R182" s="17">
        <f>Financial[[#This Row],[Units Sold]]/Financial[[#This Row],[quantity of transactions]]</f>
        <v>4.1068376068376065</v>
      </c>
      <c r="S182" s="17">
        <f>Financial[[#This Row],[ Sales with discount]]/Financial[[#This Row],[quantity of transactions]]</f>
        <v>1221.784188034188</v>
      </c>
      <c r="T182" s="5" t="str">
        <f>TEXT(Financial[[#This Row],[Date]],"MMMM")</f>
        <v>листопад</v>
      </c>
      <c r="U182" s="22">
        <f>YEAR(Financial[[#This Row],[Date]])</f>
        <v>2020</v>
      </c>
    </row>
    <row r="183" spans="1:21" x14ac:dyDescent="0.3">
      <c r="A183" t="s">
        <v>9</v>
      </c>
      <c r="B183" t="s">
        <v>14</v>
      </c>
      <c r="C183" s="3" t="s">
        <v>21</v>
      </c>
      <c r="D183" s="3" t="s">
        <v>31</v>
      </c>
      <c r="E183">
        <v>1790</v>
      </c>
      <c r="F183" s="10">
        <v>195</v>
      </c>
      <c r="G183" s="10">
        <v>350</v>
      </c>
      <c r="H183" s="14">
        <v>1148</v>
      </c>
      <c r="I183" s="19">
        <v>43891</v>
      </c>
      <c r="J183" s="10">
        <f>Financial[[#This Row],[Units Sold]]*Financial[[#This Row],[Sale Price]]</f>
        <v>626500</v>
      </c>
      <c r="K183" s="11" cm="1">
        <f t="array" ref="K183">_xlfn.IFS(Financial[[#This Row],[Discount Band]]="High",0.15,Financial[[#This Row],[Discount Band]]="Medium",0.1,Financial[[#This Row],[Discount Band]]="Low",0.05,Financial[[#This Row],[Discount Band]]="None",0)</f>
        <v>0.15</v>
      </c>
      <c r="L183" s="10">
        <f>Financial[[#This Row],[Gross Sales]]*Financial[[#This Row],[Discount, %]]</f>
        <v>93975</v>
      </c>
      <c r="M183" s="10">
        <f>Financial[[#This Row],[Gross Sales]]-Financial[[#This Row],[Discounts, usd]]</f>
        <v>532525</v>
      </c>
      <c r="N183" s="10">
        <f>Financial[[#This Row],[Units Sold]]*Financial[[#This Row],[Manufacturing Price]]</f>
        <v>349050</v>
      </c>
      <c r="O183" s="10">
        <f>Financial[[#This Row],[ Sales with discount]]-(Financial[[#This Row],[Units Sold]]*Financial[[#This Row],[Manufacturing Price]])</f>
        <v>183475</v>
      </c>
      <c r="P183" s="12">
        <f>(Financial[[#This Row],[ Sales with discount]]-Financial[[#This Row],[COGS]])/Financial[[#This Row],[ Sales with discount]]</f>
        <v>0.34453781512605042</v>
      </c>
      <c r="Q183" s="12">
        <f>(Financial[[#This Row],[ Sales with discount]]-Financial[[#This Row],[COGS]])/Financial[[#This Row],[COGS]]</f>
        <v>0.52564102564102566</v>
      </c>
      <c r="R183" s="17">
        <f>Financial[[#This Row],[Units Sold]]/Financial[[#This Row],[quantity of transactions]]</f>
        <v>1.5592334494773519</v>
      </c>
      <c r="S183" s="17">
        <f>Financial[[#This Row],[ Sales with discount]]/Financial[[#This Row],[quantity of transactions]]</f>
        <v>463.8719512195122</v>
      </c>
      <c r="T183" s="5" t="str">
        <f>TEXT(Financial[[#This Row],[Date]],"MMMM")</f>
        <v>березень</v>
      </c>
      <c r="U183" s="22">
        <f>YEAR(Financial[[#This Row],[Date]])</f>
        <v>2020</v>
      </c>
    </row>
    <row r="184" spans="1:21" x14ac:dyDescent="0.3">
      <c r="A184" t="s">
        <v>9</v>
      </c>
      <c r="B184" t="s">
        <v>14</v>
      </c>
      <c r="C184" s="3" t="s">
        <v>23</v>
      </c>
      <c r="D184" s="3" t="s">
        <v>31</v>
      </c>
      <c r="E184">
        <v>1594</v>
      </c>
      <c r="F184" s="10">
        <v>290</v>
      </c>
      <c r="G184" s="10">
        <v>350</v>
      </c>
      <c r="H184" s="14">
        <v>1570</v>
      </c>
      <c r="I184" s="19">
        <v>44136</v>
      </c>
      <c r="J184" s="10">
        <f>Financial[[#This Row],[Units Sold]]*Financial[[#This Row],[Sale Price]]</f>
        <v>557900</v>
      </c>
      <c r="K184" s="11" cm="1">
        <f t="array" ref="K184">_xlfn.IFS(Financial[[#This Row],[Discount Band]]="High",0.15,Financial[[#This Row],[Discount Band]]="Medium",0.1,Financial[[#This Row],[Discount Band]]="Low",0.05,Financial[[#This Row],[Discount Band]]="None",0)</f>
        <v>0.15</v>
      </c>
      <c r="L184" s="10">
        <f>Financial[[#This Row],[Gross Sales]]*Financial[[#This Row],[Discount, %]]</f>
        <v>83685</v>
      </c>
      <c r="M184" s="10">
        <f>Financial[[#This Row],[Gross Sales]]-Financial[[#This Row],[Discounts, usd]]</f>
        <v>474215</v>
      </c>
      <c r="N184" s="10">
        <f>Financial[[#This Row],[Units Sold]]*Financial[[#This Row],[Manufacturing Price]]</f>
        <v>462260</v>
      </c>
      <c r="O184" s="10">
        <f>Financial[[#This Row],[ Sales with discount]]-(Financial[[#This Row],[Units Sold]]*Financial[[#This Row],[Manufacturing Price]])</f>
        <v>11955</v>
      </c>
      <c r="P184" s="12">
        <f>(Financial[[#This Row],[ Sales with discount]]-Financial[[#This Row],[COGS]])/Financial[[#This Row],[ Sales with discount]]</f>
        <v>2.5210084033613446E-2</v>
      </c>
      <c r="Q184" s="12">
        <f>(Financial[[#This Row],[ Sales with discount]]-Financial[[#This Row],[COGS]])/Financial[[#This Row],[COGS]]</f>
        <v>2.5862068965517241E-2</v>
      </c>
      <c r="R184" s="17">
        <f>Financial[[#This Row],[Units Sold]]/Financial[[#This Row],[quantity of transactions]]</f>
        <v>1.0152866242038217</v>
      </c>
      <c r="S184" s="17">
        <f>Financial[[#This Row],[ Sales with discount]]/Financial[[#This Row],[quantity of transactions]]</f>
        <v>302.04777070063693</v>
      </c>
      <c r="T184" s="5" t="str">
        <f>TEXT(Financial[[#This Row],[Date]],"MMMM")</f>
        <v>листопад</v>
      </c>
      <c r="U184" s="22">
        <f>YEAR(Financial[[#This Row],[Date]])</f>
        <v>2020</v>
      </c>
    </row>
    <row r="185" spans="1:21" x14ac:dyDescent="0.3">
      <c r="A185" t="s">
        <v>9</v>
      </c>
      <c r="B185" t="s">
        <v>14</v>
      </c>
      <c r="C185" s="3" t="s">
        <v>24</v>
      </c>
      <c r="D185" s="3" t="s">
        <v>31</v>
      </c>
      <c r="E185">
        <v>639</v>
      </c>
      <c r="F185" s="10">
        <v>275</v>
      </c>
      <c r="G185" s="10">
        <v>350</v>
      </c>
      <c r="H185" s="14">
        <v>506</v>
      </c>
      <c r="I185" s="19">
        <v>44013</v>
      </c>
      <c r="J185" s="10">
        <f>Financial[[#This Row],[Units Sold]]*Financial[[#This Row],[Sale Price]]</f>
        <v>223650</v>
      </c>
      <c r="K185" s="11" cm="1">
        <f t="array" ref="K185">_xlfn.IFS(Financial[[#This Row],[Discount Band]]="High",0.15,Financial[[#This Row],[Discount Band]]="Medium",0.1,Financial[[#This Row],[Discount Band]]="Low",0.05,Financial[[#This Row],[Discount Band]]="None",0)</f>
        <v>0.15</v>
      </c>
      <c r="L185" s="10">
        <f>Financial[[#This Row],[Gross Sales]]*Financial[[#This Row],[Discount, %]]</f>
        <v>33547.5</v>
      </c>
      <c r="M185" s="10">
        <f>Financial[[#This Row],[Gross Sales]]-Financial[[#This Row],[Discounts, usd]]</f>
        <v>190102.5</v>
      </c>
      <c r="N185" s="10">
        <f>Financial[[#This Row],[Units Sold]]*Financial[[#This Row],[Manufacturing Price]]</f>
        <v>175725</v>
      </c>
      <c r="O185" s="10">
        <f>Financial[[#This Row],[ Sales with discount]]-(Financial[[#This Row],[Units Sold]]*Financial[[#This Row],[Manufacturing Price]])</f>
        <v>14377.5</v>
      </c>
      <c r="P185" s="12">
        <f>(Financial[[#This Row],[ Sales with discount]]-Financial[[#This Row],[COGS]])/Financial[[#This Row],[ Sales with discount]]</f>
        <v>7.5630252100840331E-2</v>
      </c>
      <c r="Q185" s="12">
        <f>(Financial[[#This Row],[ Sales with discount]]-Financial[[#This Row],[COGS]])/Financial[[#This Row],[COGS]]</f>
        <v>8.1818181818181818E-2</v>
      </c>
      <c r="R185" s="17">
        <f>Financial[[#This Row],[Units Sold]]/Financial[[#This Row],[quantity of transactions]]</f>
        <v>1.2628458498023716</v>
      </c>
      <c r="S185" s="17">
        <f>Financial[[#This Row],[ Sales with discount]]/Financial[[#This Row],[quantity of transactions]]</f>
        <v>375.69664031620556</v>
      </c>
      <c r="T185" s="5" t="str">
        <f>TEXT(Financial[[#This Row],[Date]],"MMMM")</f>
        <v>липень</v>
      </c>
      <c r="U185" s="22">
        <f>YEAR(Financial[[#This Row],[Date]])</f>
        <v>2020</v>
      </c>
    </row>
    <row r="186" spans="1:21" x14ac:dyDescent="0.3">
      <c r="A186" t="s">
        <v>9</v>
      </c>
      <c r="B186" t="s">
        <v>14</v>
      </c>
      <c r="C186" s="3" t="s">
        <v>21</v>
      </c>
      <c r="D186" s="3" t="s">
        <v>31</v>
      </c>
      <c r="E186">
        <v>2521.5</v>
      </c>
      <c r="F186" s="10">
        <v>10</v>
      </c>
      <c r="G186" s="10">
        <v>20</v>
      </c>
      <c r="H186" s="14">
        <v>2032</v>
      </c>
      <c r="I186" s="19">
        <v>43831</v>
      </c>
      <c r="J186" s="10">
        <f>Financial[[#This Row],[Units Sold]]*Financial[[#This Row],[Sale Price]]</f>
        <v>50430</v>
      </c>
      <c r="K186" s="11" cm="1">
        <f t="array" ref="K186">_xlfn.IFS(Financial[[#This Row],[Discount Band]]="High",0.15,Financial[[#This Row],[Discount Band]]="Medium",0.1,Financial[[#This Row],[Discount Band]]="Low",0.05,Financial[[#This Row],[Discount Band]]="None",0)</f>
        <v>0.15</v>
      </c>
      <c r="L186" s="10">
        <f>Financial[[#This Row],[Gross Sales]]*Financial[[#This Row],[Discount, %]]</f>
        <v>7564.5</v>
      </c>
      <c r="M186" s="10">
        <f>Financial[[#This Row],[Gross Sales]]-Financial[[#This Row],[Discounts, usd]]</f>
        <v>42865.5</v>
      </c>
      <c r="N186" s="10">
        <f>Financial[[#This Row],[Units Sold]]*Financial[[#This Row],[Manufacturing Price]]</f>
        <v>25215</v>
      </c>
      <c r="O186" s="10">
        <f>Financial[[#This Row],[ Sales with discount]]-(Financial[[#This Row],[Units Sold]]*Financial[[#This Row],[Manufacturing Price]])</f>
        <v>17650.5</v>
      </c>
      <c r="P186" s="12">
        <f>(Financial[[#This Row],[ Sales with discount]]-Financial[[#This Row],[COGS]])/Financial[[#This Row],[ Sales with discount]]</f>
        <v>0.41176470588235292</v>
      </c>
      <c r="Q186" s="12">
        <f>(Financial[[#This Row],[ Sales with discount]]-Financial[[#This Row],[COGS]])/Financial[[#This Row],[COGS]]</f>
        <v>0.7</v>
      </c>
      <c r="R186" s="17">
        <f>Financial[[#This Row],[Units Sold]]/Financial[[#This Row],[quantity of transactions]]</f>
        <v>1.2408956692913387</v>
      </c>
      <c r="S186" s="17">
        <f>Financial[[#This Row],[ Sales with discount]]/Financial[[#This Row],[quantity of transactions]]</f>
        <v>21.095226377952756</v>
      </c>
      <c r="T186" s="5" t="str">
        <f>TEXT(Financial[[#This Row],[Date]],"MMMM")</f>
        <v>січень</v>
      </c>
      <c r="U186" s="22">
        <f>YEAR(Financial[[#This Row],[Date]])</f>
        <v>2020</v>
      </c>
    </row>
    <row r="187" spans="1:21" x14ac:dyDescent="0.3">
      <c r="A187" t="s">
        <v>9</v>
      </c>
      <c r="B187" t="s">
        <v>14</v>
      </c>
      <c r="C187" s="3" t="s">
        <v>26</v>
      </c>
      <c r="D187" s="3" t="s">
        <v>31</v>
      </c>
      <c r="E187">
        <v>3421.5</v>
      </c>
      <c r="F187" s="10">
        <v>4</v>
      </c>
      <c r="G187" s="10">
        <v>7</v>
      </c>
      <c r="H187" s="14">
        <v>855</v>
      </c>
      <c r="I187" s="19">
        <v>44013</v>
      </c>
      <c r="J187" s="10">
        <f>Financial[[#This Row],[Units Sold]]*Financial[[#This Row],[Sale Price]]</f>
        <v>23950.5</v>
      </c>
      <c r="K187" s="11" cm="1">
        <f t="array" ref="K187">_xlfn.IFS(Financial[[#This Row],[Discount Band]]="High",0.15,Financial[[#This Row],[Discount Band]]="Medium",0.1,Financial[[#This Row],[Discount Band]]="Low",0.05,Financial[[#This Row],[Discount Band]]="None",0)</f>
        <v>0.15</v>
      </c>
      <c r="L187" s="10">
        <f>Financial[[#This Row],[Gross Sales]]*Financial[[#This Row],[Discount, %]]</f>
        <v>3592.5749999999998</v>
      </c>
      <c r="M187" s="10">
        <f>Financial[[#This Row],[Gross Sales]]-Financial[[#This Row],[Discounts, usd]]</f>
        <v>20357.924999999999</v>
      </c>
      <c r="N187" s="10">
        <f>Financial[[#This Row],[Units Sold]]*Financial[[#This Row],[Manufacturing Price]]</f>
        <v>13686</v>
      </c>
      <c r="O187" s="10">
        <f>Financial[[#This Row],[ Sales with discount]]-(Financial[[#This Row],[Units Sold]]*Financial[[#This Row],[Manufacturing Price]])</f>
        <v>6671.9249999999993</v>
      </c>
      <c r="P187" s="12">
        <f>(Financial[[#This Row],[ Sales with discount]]-Financial[[#This Row],[COGS]])/Financial[[#This Row],[ Sales with discount]]</f>
        <v>0.32773109243697479</v>
      </c>
      <c r="Q187" s="12">
        <f>(Financial[[#This Row],[ Sales with discount]]-Financial[[#This Row],[COGS]])/Financial[[#This Row],[COGS]]</f>
        <v>0.48749999999999993</v>
      </c>
      <c r="R187" s="17">
        <f>Financial[[#This Row],[Units Sold]]/Financial[[#This Row],[quantity of transactions]]</f>
        <v>4.0017543859649125</v>
      </c>
      <c r="S187" s="17">
        <f>Financial[[#This Row],[ Sales with discount]]/Financial[[#This Row],[quantity of transactions]]</f>
        <v>23.810438596491228</v>
      </c>
      <c r="T187" s="5" t="str">
        <f>TEXT(Financial[[#This Row],[Date]],"MMMM")</f>
        <v>липень</v>
      </c>
      <c r="U187" s="22">
        <f>YEAR(Financial[[#This Row],[Date]])</f>
        <v>2020</v>
      </c>
    </row>
    <row r="188" spans="1:21" x14ac:dyDescent="0.3">
      <c r="A188" t="s">
        <v>9</v>
      </c>
      <c r="B188" t="s">
        <v>14</v>
      </c>
      <c r="C188" s="3" t="s">
        <v>23</v>
      </c>
      <c r="D188" s="3" t="s">
        <v>31</v>
      </c>
      <c r="E188">
        <v>2696</v>
      </c>
      <c r="F188" s="10">
        <v>4</v>
      </c>
      <c r="G188" s="10">
        <v>7</v>
      </c>
      <c r="H188" s="14">
        <v>1817</v>
      </c>
      <c r="I188" s="19">
        <v>44044</v>
      </c>
      <c r="J188" s="10">
        <f>Financial[[#This Row],[Units Sold]]*Financial[[#This Row],[Sale Price]]</f>
        <v>18872</v>
      </c>
      <c r="K188" s="11" cm="1">
        <f t="array" ref="K188">_xlfn.IFS(Financial[[#This Row],[Discount Band]]="High",0.15,Financial[[#This Row],[Discount Band]]="Medium",0.1,Financial[[#This Row],[Discount Band]]="Low",0.05,Financial[[#This Row],[Discount Band]]="None",0)</f>
        <v>0.15</v>
      </c>
      <c r="L188" s="10">
        <f>Financial[[#This Row],[Gross Sales]]*Financial[[#This Row],[Discount, %]]</f>
        <v>2830.7999999999997</v>
      </c>
      <c r="M188" s="10">
        <f>Financial[[#This Row],[Gross Sales]]-Financial[[#This Row],[Discounts, usd]]</f>
        <v>16041.2</v>
      </c>
      <c r="N188" s="10">
        <f>Financial[[#This Row],[Units Sold]]*Financial[[#This Row],[Manufacturing Price]]</f>
        <v>10784</v>
      </c>
      <c r="O188" s="10">
        <f>Financial[[#This Row],[ Sales with discount]]-(Financial[[#This Row],[Units Sold]]*Financial[[#This Row],[Manufacturing Price]])</f>
        <v>5257.2000000000007</v>
      </c>
      <c r="P188" s="12">
        <f>(Financial[[#This Row],[ Sales with discount]]-Financial[[#This Row],[COGS]])/Financial[[#This Row],[ Sales with discount]]</f>
        <v>0.32773109243697485</v>
      </c>
      <c r="Q188" s="12">
        <f>(Financial[[#This Row],[ Sales with discount]]-Financial[[#This Row],[COGS]])/Financial[[#This Row],[COGS]]</f>
        <v>0.48750000000000004</v>
      </c>
      <c r="R188" s="17">
        <f>Financial[[#This Row],[Units Sold]]/Financial[[#This Row],[quantity of transactions]]</f>
        <v>1.4837644468904787</v>
      </c>
      <c r="S188" s="17">
        <f>Financial[[#This Row],[ Sales with discount]]/Financial[[#This Row],[quantity of transactions]]</f>
        <v>8.8283984589983486</v>
      </c>
      <c r="T188" s="5" t="str">
        <f>TEXT(Financial[[#This Row],[Date]],"MMMM")</f>
        <v>серпень</v>
      </c>
      <c r="U188" s="22">
        <f>YEAR(Financial[[#This Row],[Date]])</f>
        <v>2020</v>
      </c>
    </row>
    <row r="189" spans="1:21" x14ac:dyDescent="0.3">
      <c r="A189" t="s">
        <v>9</v>
      </c>
      <c r="B189" t="s">
        <v>14</v>
      </c>
      <c r="C189" s="3" t="s">
        <v>23</v>
      </c>
      <c r="D189" s="3" t="s">
        <v>30</v>
      </c>
      <c r="E189">
        <v>1535</v>
      </c>
      <c r="F189" s="10">
        <v>16</v>
      </c>
      <c r="G189" s="10">
        <v>20</v>
      </c>
      <c r="H189" s="14">
        <v>1008</v>
      </c>
      <c r="I189" s="19">
        <v>44075</v>
      </c>
      <c r="J189" s="10">
        <f>Financial[[#This Row],[Units Sold]]*Financial[[#This Row],[Sale Price]]</f>
        <v>30700</v>
      </c>
      <c r="K189" s="11" cm="1">
        <f t="array" ref="K189">_xlfn.IFS(Financial[[#This Row],[Discount Band]]="High",0.15,Financial[[#This Row],[Discount Band]]="Medium",0.1,Financial[[#This Row],[Discount Band]]="Low",0.05,Financial[[#This Row],[Discount Band]]="None",0)</f>
        <v>0.1</v>
      </c>
      <c r="L189" s="10">
        <f>Financial[[#This Row],[Gross Sales]]*Financial[[#This Row],[Discount, %]]</f>
        <v>3070</v>
      </c>
      <c r="M189" s="10">
        <f>Financial[[#This Row],[Gross Sales]]-Financial[[#This Row],[Discounts, usd]]</f>
        <v>27630</v>
      </c>
      <c r="N189" s="10">
        <f>Financial[[#This Row],[Units Sold]]*Financial[[#This Row],[Manufacturing Price]]</f>
        <v>24560</v>
      </c>
      <c r="O189" s="10">
        <f>Financial[[#This Row],[ Sales with discount]]-(Financial[[#This Row],[Units Sold]]*Financial[[#This Row],[Manufacturing Price]])</f>
        <v>3070</v>
      </c>
      <c r="P189" s="12">
        <f>(Financial[[#This Row],[ Sales with discount]]-Financial[[#This Row],[COGS]])/Financial[[#This Row],[ Sales with discount]]</f>
        <v>0.1111111111111111</v>
      </c>
      <c r="Q189" s="12">
        <f>(Financial[[#This Row],[ Sales with discount]]-Financial[[#This Row],[COGS]])/Financial[[#This Row],[COGS]]</f>
        <v>0.125</v>
      </c>
      <c r="R189" s="17">
        <f>Financial[[#This Row],[Units Sold]]/Financial[[#This Row],[quantity of transactions]]</f>
        <v>1.5228174603174602</v>
      </c>
      <c r="S189" s="17">
        <f>Financial[[#This Row],[ Sales with discount]]/Financial[[#This Row],[quantity of transactions]]</f>
        <v>27.410714285714285</v>
      </c>
      <c r="T189" s="5" t="str">
        <f>TEXT(Financial[[#This Row],[Date]],"MMMM")</f>
        <v>вересень</v>
      </c>
      <c r="U189" s="22">
        <f>YEAR(Financial[[#This Row],[Date]])</f>
        <v>2020</v>
      </c>
    </row>
    <row r="190" spans="1:21" x14ac:dyDescent="0.3">
      <c r="A190" t="s">
        <v>9</v>
      </c>
      <c r="B190" t="s">
        <v>14</v>
      </c>
      <c r="C190" s="3" t="s">
        <v>24</v>
      </c>
      <c r="D190" s="3" t="s">
        <v>30</v>
      </c>
      <c r="E190">
        <v>1033</v>
      </c>
      <c r="F190" s="10">
        <v>13</v>
      </c>
      <c r="G190" s="10">
        <v>20</v>
      </c>
      <c r="H190" s="14">
        <v>544</v>
      </c>
      <c r="I190" s="19">
        <v>44166</v>
      </c>
      <c r="J190" s="10">
        <f>Financial[[#This Row],[Units Sold]]*Financial[[#This Row],[Sale Price]]</f>
        <v>20660</v>
      </c>
      <c r="K190" s="11" cm="1">
        <f t="array" ref="K190">_xlfn.IFS(Financial[[#This Row],[Discount Band]]="High",0.15,Financial[[#This Row],[Discount Band]]="Medium",0.1,Financial[[#This Row],[Discount Band]]="Low",0.05,Financial[[#This Row],[Discount Band]]="None",0)</f>
        <v>0.1</v>
      </c>
      <c r="L190" s="10">
        <f>Financial[[#This Row],[Gross Sales]]*Financial[[#This Row],[Discount, %]]</f>
        <v>2066</v>
      </c>
      <c r="M190" s="10">
        <f>Financial[[#This Row],[Gross Sales]]-Financial[[#This Row],[Discounts, usd]]</f>
        <v>18594</v>
      </c>
      <c r="N190" s="10">
        <f>Financial[[#This Row],[Units Sold]]*Financial[[#This Row],[Manufacturing Price]]</f>
        <v>13429</v>
      </c>
      <c r="O190" s="10">
        <f>Financial[[#This Row],[ Sales with discount]]-(Financial[[#This Row],[Units Sold]]*Financial[[#This Row],[Manufacturing Price]])</f>
        <v>5165</v>
      </c>
      <c r="P190" s="12">
        <f>(Financial[[#This Row],[ Sales with discount]]-Financial[[#This Row],[COGS]])/Financial[[#This Row],[ Sales with discount]]</f>
        <v>0.27777777777777779</v>
      </c>
      <c r="Q190" s="12">
        <f>(Financial[[#This Row],[ Sales with discount]]-Financial[[#This Row],[COGS]])/Financial[[#This Row],[COGS]]</f>
        <v>0.38461538461538464</v>
      </c>
      <c r="R190" s="17">
        <f>Financial[[#This Row],[Units Sold]]/Financial[[#This Row],[quantity of transactions]]</f>
        <v>1.8988970588235294</v>
      </c>
      <c r="S190" s="17">
        <f>Financial[[#This Row],[ Sales with discount]]/Financial[[#This Row],[quantity of transactions]]</f>
        <v>34.180147058823529</v>
      </c>
      <c r="T190" s="5" t="str">
        <f>TEXT(Financial[[#This Row],[Date]],"MMMM")</f>
        <v>грудень</v>
      </c>
      <c r="U190" s="22">
        <f>YEAR(Financial[[#This Row],[Date]])</f>
        <v>2020</v>
      </c>
    </row>
    <row r="191" spans="1:21" x14ac:dyDescent="0.3">
      <c r="A191" t="s">
        <v>9</v>
      </c>
      <c r="B191" t="s">
        <v>14</v>
      </c>
      <c r="C191" s="3" t="s">
        <v>25</v>
      </c>
      <c r="D191" s="3" t="s">
        <v>31</v>
      </c>
      <c r="E191">
        <v>293</v>
      </c>
      <c r="F191" s="10">
        <v>12</v>
      </c>
      <c r="G191" s="10">
        <v>20</v>
      </c>
      <c r="H191" s="14">
        <v>265</v>
      </c>
      <c r="I191" s="19">
        <v>44166</v>
      </c>
      <c r="J191" s="10">
        <f>Financial[[#This Row],[Units Sold]]*Financial[[#This Row],[Sale Price]]</f>
        <v>5860</v>
      </c>
      <c r="K191" s="11" cm="1">
        <f t="array" ref="K191">_xlfn.IFS(Financial[[#This Row],[Discount Band]]="High",0.15,Financial[[#This Row],[Discount Band]]="Medium",0.1,Financial[[#This Row],[Discount Band]]="Low",0.05,Financial[[#This Row],[Discount Band]]="None",0)</f>
        <v>0.15</v>
      </c>
      <c r="L191" s="10">
        <f>Financial[[#This Row],[Gross Sales]]*Financial[[#This Row],[Discount, %]]</f>
        <v>879</v>
      </c>
      <c r="M191" s="10">
        <f>Financial[[#This Row],[Gross Sales]]-Financial[[#This Row],[Discounts, usd]]</f>
        <v>4981</v>
      </c>
      <c r="N191" s="10">
        <f>Financial[[#This Row],[Units Sold]]*Financial[[#This Row],[Manufacturing Price]]</f>
        <v>3516</v>
      </c>
      <c r="O191" s="10">
        <f>Financial[[#This Row],[ Sales with discount]]-(Financial[[#This Row],[Units Sold]]*Financial[[#This Row],[Manufacturing Price]])</f>
        <v>1465</v>
      </c>
      <c r="P191" s="12">
        <f>(Financial[[#This Row],[ Sales with discount]]-Financial[[#This Row],[COGS]])/Financial[[#This Row],[ Sales with discount]]</f>
        <v>0.29411764705882354</v>
      </c>
      <c r="Q191" s="12">
        <f>(Financial[[#This Row],[ Sales with discount]]-Financial[[#This Row],[COGS]])/Financial[[#This Row],[COGS]]</f>
        <v>0.41666666666666669</v>
      </c>
      <c r="R191" s="17">
        <f>Financial[[#This Row],[Units Sold]]/Financial[[#This Row],[quantity of transactions]]</f>
        <v>1.1056603773584905</v>
      </c>
      <c r="S191" s="17">
        <f>Financial[[#This Row],[ Sales with discount]]/Financial[[#This Row],[quantity of transactions]]</f>
        <v>18.796226415094338</v>
      </c>
      <c r="T191" s="5" t="str">
        <f>TEXT(Financial[[#This Row],[Date]],"MMMM")</f>
        <v>грудень</v>
      </c>
      <c r="U191" s="22">
        <f>YEAR(Financial[[#This Row],[Date]])</f>
        <v>2020</v>
      </c>
    </row>
    <row r="192" spans="1:21" x14ac:dyDescent="0.3">
      <c r="A192" t="s">
        <v>9</v>
      </c>
      <c r="B192" t="s">
        <v>14</v>
      </c>
      <c r="C192" s="3" t="s">
        <v>22</v>
      </c>
      <c r="D192" s="3" t="s">
        <v>29</v>
      </c>
      <c r="E192">
        <v>544</v>
      </c>
      <c r="F192" s="10">
        <v>5</v>
      </c>
      <c r="G192" s="10">
        <v>7</v>
      </c>
      <c r="H192" s="14">
        <v>472</v>
      </c>
      <c r="I192" s="19">
        <v>44075</v>
      </c>
      <c r="J192" s="10">
        <f>Financial[[#This Row],[Units Sold]]*Financial[[#This Row],[Sale Price]]</f>
        <v>3808</v>
      </c>
      <c r="K192" s="11" cm="1">
        <f t="array" ref="K192">_xlfn.IFS(Financial[[#This Row],[Discount Band]]="High",0.15,Financial[[#This Row],[Discount Band]]="Medium",0.1,Financial[[#This Row],[Discount Band]]="Low",0.05,Financial[[#This Row],[Discount Band]]="None",0)</f>
        <v>0.05</v>
      </c>
      <c r="L192" s="10">
        <f>Financial[[#This Row],[Gross Sales]]*Financial[[#This Row],[Discount, %]]</f>
        <v>190.4</v>
      </c>
      <c r="M192" s="10">
        <f>Financial[[#This Row],[Gross Sales]]-Financial[[#This Row],[Discounts, usd]]</f>
        <v>3617.6</v>
      </c>
      <c r="N192" s="10">
        <f>Financial[[#This Row],[Units Sold]]*Financial[[#This Row],[Manufacturing Price]]</f>
        <v>2720</v>
      </c>
      <c r="O192" s="10">
        <f>Financial[[#This Row],[ Sales with discount]]-(Financial[[#This Row],[Units Sold]]*Financial[[#This Row],[Manufacturing Price]])</f>
        <v>897.59999999999991</v>
      </c>
      <c r="P192" s="12">
        <f>(Financial[[#This Row],[ Sales with discount]]-Financial[[#This Row],[COGS]])/Financial[[#This Row],[ Sales with discount]]</f>
        <v>0.24812030075187969</v>
      </c>
      <c r="Q192" s="12">
        <f>(Financial[[#This Row],[ Sales with discount]]-Financial[[#This Row],[COGS]])/Financial[[#This Row],[COGS]]</f>
        <v>0.32999999999999996</v>
      </c>
      <c r="R192" s="17">
        <f>Financial[[#This Row],[Units Sold]]/Financial[[#This Row],[quantity of transactions]]</f>
        <v>1.152542372881356</v>
      </c>
      <c r="S192" s="17">
        <f>Financial[[#This Row],[ Sales with discount]]/Financial[[#This Row],[quantity of transactions]]</f>
        <v>7.6644067796610171</v>
      </c>
      <c r="T192" s="5" t="str">
        <f>TEXT(Financial[[#This Row],[Date]],"MMMM")</f>
        <v>вересень</v>
      </c>
      <c r="U192" s="22">
        <f>YEAR(Financial[[#This Row],[Date]])</f>
        <v>2020</v>
      </c>
    </row>
    <row r="193" spans="1:21" x14ac:dyDescent="0.3">
      <c r="A193" t="s">
        <v>9</v>
      </c>
      <c r="B193" t="s">
        <v>14</v>
      </c>
      <c r="C193" s="3" t="s">
        <v>26</v>
      </c>
      <c r="D193" s="3" t="s">
        <v>31</v>
      </c>
      <c r="E193">
        <v>1190</v>
      </c>
      <c r="F193" s="10">
        <v>4</v>
      </c>
      <c r="G193" s="10">
        <v>7</v>
      </c>
      <c r="H193" s="14">
        <v>484</v>
      </c>
      <c r="I193" s="19">
        <v>43983</v>
      </c>
      <c r="J193" s="10">
        <f>Financial[[#This Row],[Units Sold]]*Financial[[#This Row],[Sale Price]]</f>
        <v>8330</v>
      </c>
      <c r="K193" s="11" cm="1">
        <f t="array" ref="K193">_xlfn.IFS(Financial[[#This Row],[Discount Band]]="High",0.15,Financial[[#This Row],[Discount Band]]="Medium",0.1,Financial[[#This Row],[Discount Band]]="Low",0.05,Financial[[#This Row],[Discount Band]]="None",0)</f>
        <v>0.15</v>
      </c>
      <c r="L193" s="10">
        <f>Financial[[#This Row],[Gross Sales]]*Financial[[#This Row],[Discount, %]]</f>
        <v>1249.5</v>
      </c>
      <c r="M193" s="10">
        <f>Financial[[#This Row],[Gross Sales]]-Financial[[#This Row],[Discounts, usd]]</f>
        <v>7080.5</v>
      </c>
      <c r="N193" s="10">
        <f>Financial[[#This Row],[Units Sold]]*Financial[[#This Row],[Manufacturing Price]]</f>
        <v>4760</v>
      </c>
      <c r="O193" s="10">
        <f>Financial[[#This Row],[ Sales with discount]]-(Financial[[#This Row],[Units Sold]]*Financial[[#This Row],[Manufacturing Price]])</f>
        <v>2320.5</v>
      </c>
      <c r="P193" s="12">
        <f>(Financial[[#This Row],[ Sales with discount]]-Financial[[#This Row],[COGS]])/Financial[[#This Row],[ Sales with discount]]</f>
        <v>0.32773109243697479</v>
      </c>
      <c r="Q193" s="12">
        <f>(Financial[[#This Row],[ Sales with discount]]-Financial[[#This Row],[COGS]])/Financial[[#This Row],[COGS]]</f>
        <v>0.48749999999999999</v>
      </c>
      <c r="R193" s="17">
        <f>Financial[[#This Row],[Units Sold]]/Financial[[#This Row],[quantity of transactions]]</f>
        <v>2.4586776859504131</v>
      </c>
      <c r="S193" s="17">
        <f>Financial[[#This Row],[ Sales with discount]]/Financial[[#This Row],[quantity of transactions]]</f>
        <v>14.629132231404959</v>
      </c>
      <c r="T193" s="5" t="str">
        <f>TEXT(Financial[[#This Row],[Date]],"MMMM")</f>
        <v>червень</v>
      </c>
      <c r="U193" s="22">
        <f>YEAR(Financial[[#This Row],[Date]])</f>
        <v>2020</v>
      </c>
    </row>
    <row r="194" spans="1:21" x14ac:dyDescent="0.3">
      <c r="A194" t="s">
        <v>9</v>
      </c>
      <c r="B194" t="s">
        <v>14</v>
      </c>
      <c r="C194" s="3" t="s">
        <v>22</v>
      </c>
      <c r="D194" s="3" t="s">
        <v>31</v>
      </c>
      <c r="E194">
        <v>293</v>
      </c>
      <c r="F194" s="10">
        <v>5</v>
      </c>
      <c r="G194" s="10">
        <v>7</v>
      </c>
      <c r="H194" s="14">
        <v>70</v>
      </c>
      <c r="I194" s="19">
        <v>43862</v>
      </c>
      <c r="J194" s="10">
        <f>Financial[[#This Row],[Units Sold]]*Financial[[#This Row],[Sale Price]]</f>
        <v>2051</v>
      </c>
      <c r="K194" s="11" cm="1">
        <f t="array" ref="K194">_xlfn.IFS(Financial[[#This Row],[Discount Band]]="High",0.15,Financial[[#This Row],[Discount Band]]="Medium",0.1,Financial[[#This Row],[Discount Band]]="Low",0.05,Financial[[#This Row],[Discount Band]]="None",0)</f>
        <v>0.15</v>
      </c>
      <c r="L194" s="10">
        <f>Financial[[#This Row],[Gross Sales]]*Financial[[#This Row],[Discount, %]]</f>
        <v>307.64999999999998</v>
      </c>
      <c r="M194" s="10">
        <f>Financial[[#This Row],[Gross Sales]]-Financial[[#This Row],[Discounts, usd]]</f>
        <v>1743.35</v>
      </c>
      <c r="N194" s="10">
        <f>Financial[[#This Row],[Units Sold]]*Financial[[#This Row],[Manufacturing Price]]</f>
        <v>1465</v>
      </c>
      <c r="O194" s="10">
        <f>Financial[[#This Row],[ Sales with discount]]-(Financial[[#This Row],[Units Sold]]*Financial[[#This Row],[Manufacturing Price]])</f>
        <v>278.34999999999991</v>
      </c>
      <c r="P194" s="12">
        <f>(Financial[[#This Row],[ Sales with discount]]-Financial[[#This Row],[COGS]])/Financial[[#This Row],[ Sales with discount]]</f>
        <v>0.15966386554621845</v>
      </c>
      <c r="Q194" s="12">
        <f>(Financial[[#This Row],[ Sales with discount]]-Financial[[#This Row],[COGS]])/Financial[[#This Row],[COGS]]</f>
        <v>0.18999999999999995</v>
      </c>
      <c r="R194" s="17">
        <f>Financial[[#This Row],[Units Sold]]/Financial[[#This Row],[quantity of transactions]]</f>
        <v>4.1857142857142859</v>
      </c>
      <c r="S194" s="17">
        <f>Financial[[#This Row],[ Sales with discount]]/Financial[[#This Row],[quantity of transactions]]</f>
        <v>24.904999999999998</v>
      </c>
      <c r="T194" s="5" t="str">
        <f>TEXT(Financial[[#This Row],[Date]],"MMMM")</f>
        <v>лютий</v>
      </c>
      <c r="U194" s="22">
        <f>YEAR(Financial[[#This Row],[Date]])</f>
        <v>2020</v>
      </c>
    </row>
    <row r="195" spans="1:21" x14ac:dyDescent="0.3">
      <c r="A195" t="s">
        <v>9</v>
      </c>
      <c r="B195" t="s">
        <v>14</v>
      </c>
      <c r="C195" s="3" t="s">
        <v>23</v>
      </c>
      <c r="D195" s="3" t="s">
        <v>31</v>
      </c>
      <c r="E195">
        <v>293</v>
      </c>
      <c r="F195" s="10">
        <v>16</v>
      </c>
      <c r="G195" s="10">
        <v>20</v>
      </c>
      <c r="H195" s="14">
        <v>261</v>
      </c>
      <c r="I195" s="19">
        <v>44166</v>
      </c>
      <c r="J195" s="10">
        <f>Financial[[#This Row],[Units Sold]]*Financial[[#This Row],[Sale Price]]</f>
        <v>5860</v>
      </c>
      <c r="K195" s="11" cm="1">
        <f t="array" ref="K195">_xlfn.IFS(Financial[[#This Row],[Discount Band]]="High",0.15,Financial[[#This Row],[Discount Band]]="Medium",0.1,Financial[[#This Row],[Discount Band]]="Low",0.05,Financial[[#This Row],[Discount Band]]="None",0)</f>
        <v>0.15</v>
      </c>
      <c r="L195" s="10">
        <f>Financial[[#This Row],[Gross Sales]]*Financial[[#This Row],[Discount, %]]</f>
        <v>879</v>
      </c>
      <c r="M195" s="10">
        <f>Financial[[#This Row],[Gross Sales]]-Financial[[#This Row],[Discounts, usd]]</f>
        <v>4981</v>
      </c>
      <c r="N195" s="10">
        <f>Financial[[#This Row],[Units Sold]]*Financial[[#This Row],[Manufacturing Price]]</f>
        <v>4688</v>
      </c>
      <c r="O195" s="10">
        <f>Financial[[#This Row],[ Sales with discount]]-(Financial[[#This Row],[Units Sold]]*Financial[[#This Row],[Manufacturing Price]])</f>
        <v>293</v>
      </c>
      <c r="P195" s="12">
        <f>(Financial[[#This Row],[ Sales with discount]]-Financial[[#This Row],[COGS]])/Financial[[#This Row],[ Sales with discount]]</f>
        <v>5.8823529411764705E-2</v>
      </c>
      <c r="Q195" s="12">
        <f>(Financial[[#This Row],[ Sales with discount]]-Financial[[#This Row],[COGS]])/Financial[[#This Row],[COGS]]</f>
        <v>6.25E-2</v>
      </c>
      <c r="R195" s="17">
        <f>Financial[[#This Row],[Units Sold]]/Financial[[#This Row],[quantity of transactions]]</f>
        <v>1.1226053639846743</v>
      </c>
      <c r="S195" s="17">
        <f>Financial[[#This Row],[ Sales with discount]]/Financial[[#This Row],[quantity of transactions]]</f>
        <v>19.084291187739463</v>
      </c>
      <c r="T195" s="5" t="str">
        <f>TEXT(Financial[[#This Row],[Date]],"MMMM")</f>
        <v>грудень</v>
      </c>
      <c r="U195" s="22">
        <f>YEAR(Financial[[#This Row],[Date]])</f>
        <v>2020</v>
      </c>
    </row>
    <row r="196" spans="1:21" x14ac:dyDescent="0.3">
      <c r="A196" t="s">
        <v>9</v>
      </c>
      <c r="B196" t="s">
        <v>14</v>
      </c>
      <c r="C196" s="3" t="s">
        <v>26</v>
      </c>
      <c r="D196" s="3" t="s">
        <v>29</v>
      </c>
      <c r="E196">
        <v>941</v>
      </c>
      <c r="F196" s="10">
        <v>15</v>
      </c>
      <c r="G196" s="10">
        <v>20</v>
      </c>
      <c r="H196" s="14">
        <v>150</v>
      </c>
      <c r="I196" s="19">
        <v>44136</v>
      </c>
      <c r="J196" s="10">
        <f>Financial[[#This Row],[Units Sold]]*Financial[[#This Row],[Sale Price]]</f>
        <v>18820</v>
      </c>
      <c r="K196" s="11" cm="1">
        <f t="array" ref="K196">_xlfn.IFS(Financial[[#This Row],[Discount Band]]="High",0.15,Financial[[#This Row],[Discount Band]]="Medium",0.1,Financial[[#This Row],[Discount Band]]="Low",0.05,Financial[[#This Row],[Discount Band]]="None",0)</f>
        <v>0.05</v>
      </c>
      <c r="L196" s="10">
        <f>Financial[[#This Row],[Gross Sales]]*Financial[[#This Row],[Discount, %]]</f>
        <v>941</v>
      </c>
      <c r="M196" s="10">
        <f>Financial[[#This Row],[Gross Sales]]-Financial[[#This Row],[Discounts, usd]]</f>
        <v>17879</v>
      </c>
      <c r="N196" s="10">
        <f>Financial[[#This Row],[Units Sold]]*Financial[[#This Row],[Manufacturing Price]]</f>
        <v>14115</v>
      </c>
      <c r="O196" s="10">
        <f>Financial[[#This Row],[ Sales with discount]]-(Financial[[#This Row],[Units Sold]]*Financial[[#This Row],[Manufacturing Price]])</f>
        <v>3764</v>
      </c>
      <c r="P196" s="12">
        <f>(Financial[[#This Row],[ Sales with discount]]-Financial[[#This Row],[COGS]])/Financial[[#This Row],[ Sales with discount]]</f>
        <v>0.21052631578947367</v>
      </c>
      <c r="Q196" s="12">
        <f>(Financial[[#This Row],[ Sales with discount]]-Financial[[#This Row],[COGS]])/Financial[[#This Row],[COGS]]</f>
        <v>0.26666666666666666</v>
      </c>
      <c r="R196" s="17">
        <f>Financial[[#This Row],[Units Sold]]/Financial[[#This Row],[quantity of transactions]]</f>
        <v>6.2733333333333334</v>
      </c>
      <c r="S196" s="17">
        <f>Financial[[#This Row],[ Sales with discount]]/Financial[[#This Row],[quantity of transactions]]</f>
        <v>119.19333333333333</v>
      </c>
      <c r="T196" s="5" t="str">
        <f>TEXT(Financial[[#This Row],[Date]],"MMMM")</f>
        <v>листопад</v>
      </c>
      <c r="U196" s="22">
        <f>YEAR(Financial[[#This Row],[Date]])</f>
        <v>2020</v>
      </c>
    </row>
    <row r="197" spans="1:21" x14ac:dyDescent="0.3">
      <c r="A197" t="s">
        <v>9</v>
      </c>
      <c r="B197" t="s">
        <v>14</v>
      </c>
      <c r="C197" s="3" t="s">
        <v>23</v>
      </c>
      <c r="D197" s="3" t="s">
        <v>30</v>
      </c>
      <c r="E197">
        <v>1031</v>
      </c>
      <c r="F197" s="10">
        <v>4</v>
      </c>
      <c r="G197" s="10">
        <v>7</v>
      </c>
      <c r="H197" s="14">
        <v>448</v>
      </c>
      <c r="I197" s="19">
        <v>44075</v>
      </c>
      <c r="J197" s="10">
        <f>Financial[[#This Row],[Units Sold]]*Financial[[#This Row],[Sale Price]]</f>
        <v>7217</v>
      </c>
      <c r="K197" s="11" cm="1">
        <f t="array" ref="K197">_xlfn.IFS(Financial[[#This Row],[Discount Band]]="High",0.15,Financial[[#This Row],[Discount Band]]="Medium",0.1,Financial[[#This Row],[Discount Band]]="Low",0.05,Financial[[#This Row],[Discount Band]]="None",0)</f>
        <v>0.1</v>
      </c>
      <c r="L197" s="10">
        <f>Financial[[#This Row],[Gross Sales]]*Financial[[#This Row],[Discount, %]]</f>
        <v>721.7</v>
      </c>
      <c r="M197" s="10">
        <f>Financial[[#This Row],[Gross Sales]]-Financial[[#This Row],[Discounts, usd]]</f>
        <v>6495.3</v>
      </c>
      <c r="N197" s="10">
        <f>Financial[[#This Row],[Units Sold]]*Financial[[#This Row],[Manufacturing Price]]</f>
        <v>4124</v>
      </c>
      <c r="O197" s="10">
        <f>Financial[[#This Row],[ Sales with discount]]-(Financial[[#This Row],[Units Sold]]*Financial[[#This Row],[Manufacturing Price]])</f>
        <v>2371.3000000000002</v>
      </c>
      <c r="P197" s="12">
        <f>(Financial[[#This Row],[ Sales with discount]]-Financial[[#This Row],[COGS]])/Financial[[#This Row],[ Sales with discount]]</f>
        <v>0.36507936507936511</v>
      </c>
      <c r="Q197" s="12">
        <f>(Financial[[#This Row],[ Sales with discount]]-Financial[[#This Row],[COGS]])/Financial[[#This Row],[COGS]]</f>
        <v>0.57500000000000007</v>
      </c>
      <c r="R197" s="17">
        <f>Financial[[#This Row],[Units Sold]]/Financial[[#This Row],[quantity of transactions]]</f>
        <v>2.3013392857142856</v>
      </c>
      <c r="S197" s="17">
        <f>Financial[[#This Row],[ Sales with discount]]/Financial[[#This Row],[quantity of transactions]]</f>
        <v>14.4984375</v>
      </c>
      <c r="T197" s="5" t="str">
        <f>TEXT(Financial[[#This Row],[Date]],"MMMM")</f>
        <v>вересень</v>
      </c>
      <c r="U197" s="22">
        <f>YEAR(Financial[[#This Row],[Date]])</f>
        <v>2020</v>
      </c>
    </row>
    <row r="198" spans="1:21" x14ac:dyDescent="0.3">
      <c r="A198" t="s">
        <v>9</v>
      </c>
      <c r="B198" t="s">
        <v>14</v>
      </c>
      <c r="C198" s="3" t="s">
        <v>24</v>
      </c>
      <c r="D198" s="3" t="s">
        <v>29</v>
      </c>
      <c r="E198">
        <v>639</v>
      </c>
      <c r="F198" s="10">
        <v>4</v>
      </c>
      <c r="G198" s="10">
        <v>7</v>
      </c>
      <c r="H198" s="14">
        <v>149</v>
      </c>
      <c r="I198" s="19">
        <v>44136</v>
      </c>
      <c r="J198" s="10">
        <f>Financial[[#This Row],[Units Sold]]*Financial[[#This Row],[Sale Price]]</f>
        <v>4473</v>
      </c>
      <c r="K198" s="11" cm="1">
        <f t="array" ref="K198">_xlfn.IFS(Financial[[#This Row],[Discount Band]]="High",0.15,Financial[[#This Row],[Discount Band]]="Medium",0.1,Financial[[#This Row],[Discount Band]]="Low",0.05,Financial[[#This Row],[Discount Band]]="None",0)</f>
        <v>0.05</v>
      </c>
      <c r="L198" s="10">
        <f>Financial[[#This Row],[Gross Sales]]*Financial[[#This Row],[Discount, %]]</f>
        <v>223.65</v>
      </c>
      <c r="M198" s="10">
        <f>Financial[[#This Row],[Gross Sales]]-Financial[[#This Row],[Discounts, usd]]</f>
        <v>4249.3500000000004</v>
      </c>
      <c r="N198" s="10">
        <f>Financial[[#This Row],[Units Sold]]*Financial[[#This Row],[Manufacturing Price]]</f>
        <v>2556</v>
      </c>
      <c r="O198" s="10">
        <f>Financial[[#This Row],[ Sales with discount]]-(Financial[[#This Row],[Units Sold]]*Financial[[#This Row],[Manufacturing Price]])</f>
        <v>1693.3500000000004</v>
      </c>
      <c r="P198" s="12">
        <f>(Financial[[#This Row],[ Sales with discount]]-Financial[[#This Row],[COGS]])/Financial[[#This Row],[ Sales with discount]]</f>
        <v>0.39849624060150379</v>
      </c>
      <c r="Q198" s="12">
        <f>(Financial[[#This Row],[ Sales with discount]]-Financial[[#This Row],[COGS]])/Financial[[#This Row],[COGS]]</f>
        <v>0.66250000000000009</v>
      </c>
      <c r="R198" s="17">
        <f>Financial[[#This Row],[Units Sold]]/Financial[[#This Row],[quantity of transactions]]</f>
        <v>4.2885906040268456</v>
      </c>
      <c r="S198" s="17">
        <f>Financial[[#This Row],[ Sales with discount]]/Financial[[#This Row],[quantity of transactions]]</f>
        <v>28.519127516778525</v>
      </c>
      <c r="T198" s="5" t="str">
        <f>TEXT(Financial[[#This Row],[Date]],"MMMM")</f>
        <v>листопад</v>
      </c>
      <c r="U198" s="22">
        <f>YEAR(Financial[[#This Row],[Date]])</f>
        <v>2020</v>
      </c>
    </row>
    <row r="199" spans="1:21" x14ac:dyDescent="0.3">
      <c r="A199" t="s">
        <v>9</v>
      </c>
      <c r="B199" t="s">
        <v>14</v>
      </c>
      <c r="C199" s="3" t="s">
        <v>21</v>
      </c>
      <c r="D199" s="3" t="s">
        <v>29</v>
      </c>
      <c r="E199">
        <v>2145</v>
      </c>
      <c r="F199" s="10">
        <v>5</v>
      </c>
      <c r="G199" s="10">
        <v>7</v>
      </c>
      <c r="H199" s="14">
        <v>286</v>
      </c>
      <c r="I199" s="19">
        <v>44136</v>
      </c>
      <c r="J199" s="10">
        <f>Financial[[#This Row],[Units Sold]]*Financial[[#This Row],[Sale Price]]</f>
        <v>15015</v>
      </c>
      <c r="K199" s="11" cm="1">
        <f t="array" ref="K199">_xlfn.IFS(Financial[[#This Row],[Discount Band]]="High",0.15,Financial[[#This Row],[Discount Band]]="Medium",0.1,Financial[[#This Row],[Discount Band]]="Low",0.05,Financial[[#This Row],[Discount Band]]="None",0)</f>
        <v>0.05</v>
      </c>
      <c r="L199" s="10">
        <f>Financial[[#This Row],[Gross Sales]]*Financial[[#This Row],[Discount, %]]</f>
        <v>750.75</v>
      </c>
      <c r="M199" s="10">
        <f>Financial[[#This Row],[Gross Sales]]-Financial[[#This Row],[Discounts, usd]]</f>
        <v>14264.25</v>
      </c>
      <c r="N199" s="10">
        <f>Financial[[#This Row],[Units Sold]]*Financial[[#This Row],[Manufacturing Price]]</f>
        <v>10725</v>
      </c>
      <c r="O199" s="10">
        <f>Financial[[#This Row],[ Sales with discount]]-(Financial[[#This Row],[Units Sold]]*Financial[[#This Row],[Manufacturing Price]])</f>
        <v>3539.25</v>
      </c>
      <c r="P199" s="12">
        <f>(Financial[[#This Row],[ Sales with discount]]-Financial[[#This Row],[COGS]])/Financial[[#This Row],[ Sales with discount]]</f>
        <v>0.24812030075187969</v>
      </c>
      <c r="Q199" s="12">
        <f>(Financial[[#This Row],[ Sales with discount]]-Financial[[#This Row],[COGS]])/Financial[[#This Row],[COGS]]</f>
        <v>0.33</v>
      </c>
      <c r="R199" s="17">
        <f>Financial[[#This Row],[Units Sold]]/Financial[[#This Row],[quantity of transactions]]</f>
        <v>7.5</v>
      </c>
      <c r="S199" s="17">
        <f>Financial[[#This Row],[ Sales with discount]]/Financial[[#This Row],[quantity of transactions]]</f>
        <v>49.875</v>
      </c>
      <c r="T199" s="5" t="str">
        <f>TEXT(Financial[[#This Row],[Date]],"MMMM")</f>
        <v>листопад</v>
      </c>
      <c r="U199" s="22">
        <f>YEAR(Financial[[#This Row],[Date]])</f>
        <v>2020</v>
      </c>
    </row>
    <row r="200" spans="1:21" x14ac:dyDescent="0.3">
      <c r="A200" t="s">
        <v>9</v>
      </c>
      <c r="B200" t="s">
        <v>14</v>
      </c>
      <c r="C200" s="3" t="s">
        <v>23</v>
      </c>
      <c r="D200" s="3" t="s">
        <v>31</v>
      </c>
      <c r="E200">
        <v>1731</v>
      </c>
      <c r="F200" s="10">
        <v>4</v>
      </c>
      <c r="G200" s="10">
        <v>7</v>
      </c>
      <c r="H200" s="14">
        <v>455</v>
      </c>
      <c r="I200" s="19">
        <v>44105</v>
      </c>
      <c r="J200" s="10">
        <f>Financial[[#This Row],[Units Sold]]*Financial[[#This Row],[Sale Price]]</f>
        <v>12117</v>
      </c>
      <c r="K200" s="11" cm="1">
        <f t="array" ref="K200">_xlfn.IFS(Financial[[#This Row],[Discount Band]]="High",0.15,Financial[[#This Row],[Discount Band]]="Medium",0.1,Financial[[#This Row],[Discount Band]]="Low",0.05,Financial[[#This Row],[Discount Band]]="None",0)</f>
        <v>0.15</v>
      </c>
      <c r="L200" s="10">
        <f>Financial[[#This Row],[Gross Sales]]*Financial[[#This Row],[Discount, %]]</f>
        <v>1817.55</v>
      </c>
      <c r="M200" s="10">
        <f>Financial[[#This Row],[Gross Sales]]-Financial[[#This Row],[Discounts, usd]]</f>
        <v>10299.450000000001</v>
      </c>
      <c r="N200" s="10">
        <f>Financial[[#This Row],[Units Sold]]*Financial[[#This Row],[Manufacturing Price]]</f>
        <v>6924</v>
      </c>
      <c r="O200" s="10">
        <f>Financial[[#This Row],[ Sales with discount]]-(Financial[[#This Row],[Units Sold]]*Financial[[#This Row],[Manufacturing Price]])</f>
        <v>3375.4500000000007</v>
      </c>
      <c r="P200" s="12">
        <f>(Financial[[#This Row],[ Sales with discount]]-Financial[[#This Row],[COGS]])/Financial[[#This Row],[ Sales with discount]]</f>
        <v>0.32773109243697485</v>
      </c>
      <c r="Q200" s="12">
        <f>(Financial[[#This Row],[ Sales with discount]]-Financial[[#This Row],[COGS]])/Financial[[#This Row],[COGS]]</f>
        <v>0.4875000000000001</v>
      </c>
      <c r="R200" s="17">
        <f>Financial[[#This Row],[Units Sold]]/Financial[[#This Row],[quantity of transactions]]</f>
        <v>3.8043956043956042</v>
      </c>
      <c r="S200" s="17">
        <f>Financial[[#This Row],[ Sales with discount]]/Financial[[#This Row],[quantity of transactions]]</f>
        <v>22.636153846153849</v>
      </c>
      <c r="T200" s="5" t="str">
        <f>TEXT(Financial[[#This Row],[Date]],"MMMM")</f>
        <v>жовтень</v>
      </c>
      <c r="U200" s="22">
        <f>YEAR(Financial[[#This Row],[Date]])</f>
        <v>2020</v>
      </c>
    </row>
    <row r="201" spans="1:21" x14ac:dyDescent="0.3">
      <c r="A201" t="s">
        <v>9</v>
      </c>
      <c r="B201" t="s">
        <v>14</v>
      </c>
      <c r="C201" s="3" t="s">
        <v>26</v>
      </c>
      <c r="D201" s="3" t="s">
        <v>31</v>
      </c>
      <c r="E201">
        <v>1731</v>
      </c>
      <c r="F201" s="10">
        <v>5</v>
      </c>
      <c r="G201" s="10">
        <v>7</v>
      </c>
      <c r="H201" s="14">
        <v>1513</v>
      </c>
      <c r="I201" s="19">
        <v>44105</v>
      </c>
      <c r="J201" s="10">
        <f>Financial[[#This Row],[Units Sold]]*Financial[[#This Row],[Sale Price]]</f>
        <v>12117</v>
      </c>
      <c r="K201" s="11" cm="1">
        <f t="array" ref="K201">_xlfn.IFS(Financial[[#This Row],[Discount Band]]="High",0.15,Financial[[#This Row],[Discount Band]]="Medium",0.1,Financial[[#This Row],[Discount Band]]="Low",0.05,Financial[[#This Row],[Discount Band]]="None",0)</f>
        <v>0.15</v>
      </c>
      <c r="L201" s="10">
        <f>Financial[[#This Row],[Gross Sales]]*Financial[[#This Row],[Discount, %]]</f>
        <v>1817.55</v>
      </c>
      <c r="M201" s="10">
        <f>Financial[[#This Row],[Gross Sales]]-Financial[[#This Row],[Discounts, usd]]</f>
        <v>10299.450000000001</v>
      </c>
      <c r="N201" s="10">
        <f>Financial[[#This Row],[Units Sold]]*Financial[[#This Row],[Manufacturing Price]]</f>
        <v>8655</v>
      </c>
      <c r="O201" s="10">
        <f>Financial[[#This Row],[ Sales with discount]]-(Financial[[#This Row],[Units Sold]]*Financial[[#This Row],[Manufacturing Price]])</f>
        <v>1644.4500000000007</v>
      </c>
      <c r="P201" s="12">
        <f>(Financial[[#This Row],[ Sales with discount]]-Financial[[#This Row],[COGS]])/Financial[[#This Row],[ Sales with discount]]</f>
        <v>0.15966386554621856</v>
      </c>
      <c r="Q201" s="12">
        <f>(Financial[[#This Row],[ Sales with discount]]-Financial[[#This Row],[COGS]])/Financial[[#This Row],[COGS]]</f>
        <v>0.19000000000000009</v>
      </c>
      <c r="R201" s="17">
        <f>Financial[[#This Row],[Units Sold]]/Financial[[#This Row],[quantity of transactions]]</f>
        <v>1.1440846001321876</v>
      </c>
      <c r="S201" s="17">
        <f>Financial[[#This Row],[ Sales with discount]]/Financial[[#This Row],[quantity of transactions]]</f>
        <v>6.8073033707865171</v>
      </c>
      <c r="T201" s="5" t="str">
        <f>TEXT(Financial[[#This Row],[Date]],"MMMM")</f>
        <v>жовтень</v>
      </c>
      <c r="U201" s="22">
        <f>YEAR(Financial[[#This Row],[Date]])</f>
        <v>2020</v>
      </c>
    </row>
    <row r="202" spans="1:21" x14ac:dyDescent="0.3">
      <c r="A202" t="s">
        <v>9</v>
      </c>
      <c r="B202" t="s">
        <v>14</v>
      </c>
      <c r="C202" s="3" t="s">
        <v>26</v>
      </c>
      <c r="D202" s="3" t="s">
        <v>30</v>
      </c>
      <c r="E202">
        <v>1403</v>
      </c>
      <c r="F202" s="10">
        <v>4</v>
      </c>
      <c r="G202" s="10">
        <v>7</v>
      </c>
      <c r="H202" s="14">
        <v>629</v>
      </c>
      <c r="I202" s="19">
        <v>44105</v>
      </c>
      <c r="J202" s="10">
        <f>Financial[[#This Row],[Units Sold]]*Financial[[#This Row],[Sale Price]]</f>
        <v>9821</v>
      </c>
      <c r="K202" s="11" cm="1">
        <f t="array" ref="K202">_xlfn.IFS(Financial[[#This Row],[Discount Band]]="High",0.15,Financial[[#This Row],[Discount Band]]="Medium",0.1,Financial[[#This Row],[Discount Band]]="Low",0.05,Financial[[#This Row],[Discount Band]]="None",0)</f>
        <v>0.1</v>
      </c>
      <c r="L202" s="10">
        <f>Financial[[#This Row],[Gross Sales]]*Financial[[#This Row],[Discount, %]]</f>
        <v>982.1</v>
      </c>
      <c r="M202" s="10">
        <f>Financial[[#This Row],[Gross Sales]]-Financial[[#This Row],[Discounts, usd]]</f>
        <v>8838.9</v>
      </c>
      <c r="N202" s="10">
        <f>Financial[[#This Row],[Units Sold]]*Financial[[#This Row],[Manufacturing Price]]</f>
        <v>5612</v>
      </c>
      <c r="O202" s="10">
        <f>Financial[[#This Row],[ Sales with discount]]-(Financial[[#This Row],[Units Sold]]*Financial[[#This Row],[Manufacturing Price]])</f>
        <v>3226.8999999999996</v>
      </c>
      <c r="P202" s="12">
        <f>(Financial[[#This Row],[ Sales with discount]]-Financial[[#This Row],[COGS]])/Financial[[#This Row],[ Sales with discount]]</f>
        <v>0.36507936507936506</v>
      </c>
      <c r="Q202" s="12">
        <f>(Financial[[#This Row],[ Sales with discount]]-Financial[[#This Row],[COGS]])/Financial[[#This Row],[COGS]]</f>
        <v>0.57499999999999996</v>
      </c>
      <c r="R202" s="17">
        <f>Financial[[#This Row],[Units Sold]]/Financial[[#This Row],[quantity of transactions]]</f>
        <v>2.2305246422893483</v>
      </c>
      <c r="S202" s="17">
        <f>Financial[[#This Row],[ Sales with discount]]/Financial[[#This Row],[quantity of transactions]]</f>
        <v>14.052305246422893</v>
      </c>
      <c r="T202" s="5" t="str">
        <f>TEXT(Financial[[#This Row],[Date]],"MMMM")</f>
        <v>жовтень</v>
      </c>
      <c r="U202" s="22">
        <f>YEAR(Financial[[#This Row],[Date]])</f>
        <v>2020</v>
      </c>
    </row>
    <row r="203" spans="1:21" x14ac:dyDescent="0.3">
      <c r="A203" t="s">
        <v>9</v>
      </c>
      <c r="B203" t="s">
        <v>14</v>
      </c>
      <c r="C203" s="3" t="s">
        <v>24</v>
      </c>
      <c r="D203" s="3" t="s">
        <v>31</v>
      </c>
      <c r="E203">
        <v>1190</v>
      </c>
      <c r="F203" s="10">
        <v>5</v>
      </c>
      <c r="G203" s="10">
        <v>7</v>
      </c>
      <c r="H203" s="14">
        <v>406</v>
      </c>
      <c r="I203" s="19">
        <v>43983</v>
      </c>
      <c r="J203" s="10">
        <f>Financial[[#This Row],[Units Sold]]*Financial[[#This Row],[Sale Price]]</f>
        <v>8330</v>
      </c>
      <c r="K203" s="11" cm="1">
        <f t="array" ref="K203">_xlfn.IFS(Financial[[#This Row],[Discount Band]]="High",0.15,Financial[[#This Row],[Discount Band]]="Medium",0.1,Financial[[#This Row],[Discount Band]]="Low",0.05,Financial[[#This Row],[Discount Band]]="None",0)</f>
        <v>0.15</v>
      </c>
      <c r="L203" s="10">
        <f>Financial[[#This Row],[Gross Sales]]*Financial[[#This Row],[Discount, %]]</f>
        <v>1249.5</v>
      </c>
      <c r="M203" s="10">
        <f>Financial[[#This Row],[Gross Sales]]-Financial[[#This Row],[Discounts, usd]]</f>
        <v>7080.5</v>
      </c>
      <c r="N203" s="10">
        <f>Financial[[#This Row],[Units Sold]]*Financial[[#This Row],[Manufacturing Price]]</f>
        <v>5950</v>
      </c>
      <c r="O203" s="10">
        <f>Financial[[#This Row],[ Sales with discount]]-(Financial[[#This Row],[Units Sold]]*Financial[[#This Row],[Manufacturing Price]])</f>
        <v>1130.5</v>
      </c>
      <c r="P203" s="12">
        <f>(Financial[[#This Row],[ Sales with discount]]-Financial[[#This Row],[COGS]])/Financial[[#This Row],[ Sales with discount]]</f>
        <v>0.15966386554621848</v>
      </c>
      <c r="Q203" s="12">
        <f>(Financial[[#This Row],[ Sales with discount]]-Financial[[#This Row],[COGS]])/Financial[[#This Row],[COGS]]</f>
        <v>0.19</v>
      </c>
      <c r="R203" s="17">
        <f>Financial[[#This Row],[Units Sold]]/Financial[[#This Row],[quantity of transactions]]</f>
        <v>2.9310344827586206</v>
      </c>
      <c r="S203" s="17">
        <f>Financial[[#This Row],[ Sales with discount]]/Financial[[#This Row],[quantity of transactions]]</f>
        <v>17.439655172413794</v>
      </c>
      <c r="T203" s="5" t="str">
        <f>TEXT(Financial[[#This Row],[Date]],"MMMM")</f>
        <v>червень</v>
      </c>
      <c r="U203" s="22">
        <f>YEAR(Financial[[#This Row],[Date]])</f>
        <v>2020</v>
      </c>
    </row>
    <row r="204" spans="1:21" x14ac:dyDescent="0.3">
      <c r="A204" t="s">
        <v>9</v>
      </c>
      <c r="B204" t="s">
        <v>14</v>
      </c>
      <c r="C204" s="3" t="s">
        <v>23</v>
      </c>
      <c r="D204" s="3" t="s">
        <v>31</v>
      </c>
      <c r="E204">
        <v>2532</v>
      </c>
      <c r="F204" s="10">
        <v>4</v>
      </c>
      <c r="G204" s="10">
        <v>7</v>
      </c>
      <c r="H204" s="14">
        <v>1380</v>
      </c>
      <c r="I204" s="19">
        <v>43922</v>
      </c>
      <c r="J204" s="10">
        <f>Financial[[#This Row],[Units Sold]]*Financial[[#This Row],[Sale Price]]</f>
        <v>17724</v>
      </c>
      <c r="K204" s="11" cm="1">
        <f t="array" ref="K204">_xlfn.IFS(Financial[[#This Row],[Discount Band]]="High",0.15,Financial[[#This Row],[Discount Band]]="Medium",0.1,Financial[[#This Row],[Discount Band]]="Low",0.05,Financial[[#This Row],[Discount Band]]="None",0)</f>
        <v>0.15</v>
      </c>
      <c r="L204" s="10">
        <f>Financial[[#This Row],[Gross Sales]]*Financial[[#This Row],[Discount, %]]</f>
        <v>2658.6</v>
      </c>
      <c r="M204" s="10">
        <f>Financial[[#This Row],[Gross Sales]]-Financial[[#This Row],[Discounts, usd]]</f>
        <v>15065.4</v>
      </c>
      <c r="N204" s="10">
        <f>Financial[[#This Row],[Units Sold]]*Financial[[#This Row],[Manufacturing Price]]</f>
        <v>10128</v>
      </c>
      <c r="O204" s="10">
        <f>Financial[[#This Row],[ Sales with discount]]-(Financial[[#This Row],[Units Sold]]*Financial[[#This Row],[Manufacturing Price]])</f>
        <v>4937.3999999999996</v>
      </c>
      <c r="P204" s="12">
        <f>(Financial[[#This Row],[ Sales with discount]]-Financial[[#This Row],[COGS]])/Financial[[#This Row],[ Sales with discount]]</f>
        <v>0.32773109243697479</v>
      </c>
      <c r="Q204" s="12">
        <f>(Financial[[#This Row],[ Sales with discount]]-Financial[[#This Row],[COGS]])/Financial[[#This Row],[COGS]]</f>
        <v>0.48749999999999999</v>
      </c>
      <c r="R204" s="17">
        <f>Financial[[#This Row],[Units Sold]]/Financial[[#This Row],[quantity of transactions]]</f>
        <v>1.8347826086956522</v>
      </c>
      <c r="S204" s="17">
        <f>Financial[[#This Row],[ Sales with discount]]/Financial[[#This Row],[quantity of transactions]]</f>
        <v>10.916956521739131</v>
      </c>
      <c r="T204" s="5" t="str">
        <f>TEXT(Financial[[#This Row],[Date]],"MMMM")</f>
        <v>квітень</v>
      </c>
      <c r="U204" s="22">
        <f>YEAR(Financial[[#This Row],[Date]])</f>
        <v>2020</v>
      </c>
    </row>
    <row r="205" spans="1:21" x14ac:dyDescent="0.3">
      <c r="A205" t="s">
        <v>9</v>
      </c>
      <c r="B205" t="s">
        <v>14</v>
      </c>
      <c r="C205" s="3" t="s">
        <v>23</v>
      </c>
      <c r="D205" s="3" t="s">
        <v>29</v>
      </c>
      <c r="E205">
        <v>3945</v>
      </c>
      <c r="F205" s="10">
        <v>4</v>
      </c>
      <c r="G205" s="10">
        <v>7</v>
      </c>
      <c r="H205" s="14">
        <v>2633</v>
      </c>
      <c r="I205" s="19">
        <v>43831</v>
      </c>
      <c r="J205" s="10">
        <f>Financial[[#This Row],[Units Sold]]*Financial[[#This Row],[Sale Price]]</f>
        <v>27615</v>
      </c>
      <c r="K205" s="11" cm="1">
        <f t="array" ref="K205">_xlfn.IFS(Financial[[#This Row],[Discount Band]]="High",0.15,Financial[[#This Row],[Discount Band]]="Medium",0.1,Financial[[#This Row],[Discount Band]]="Low",0.05,Financial[[#This Row],[Discount Band]]="None",0)</f>
        <v>0.05</v>
      </c>
      <c r="L205" s="10">
        <f>Financial[[#This Row],[Gross Sales]]*Financial[[#This Row],[Discount, %]]</f>
        <v>1380.75</v>
      </c>
      <c r="M205" s="10">
        <f>Financial[[#This Row],[Gross Sales]]-Financial[[#This Row],[Discounts, usd]]</f>
        <v>26234.25</v>
      </c>
      <c r="N205" s="10">
        <f>Financial[[#This Row],[Units Sold]]*Financial[[#This Row],[Manufacturing Price]]</f>
        <v>15780</v>
      </c>
      <c r="O205" s="10">
        <f>Financial[[#This Row],[ Sales with discount]]-(Financial[[#This Row],[Units Sold]]*Financial[[#This Row],[Manufacturing Price]])</f>
        <v>10454.25</v>
      </c>
      <c r="P205" s="12">
        <f>(Financial[[#This Row],[ Sales with discount]]-Financial[[#This Row],[COGS]])/Financial[[#This Row],[ Sales with discount]]</f>
        <v>0.39849624060150374</v>
      </c>
      <c r="Q205" s="12">
        <f>(Financial[[#This Row],[ Sales with discount]]-Financial[[#This Row],[COGS]])/Financial[[#This Row],[COGS]]</f>
        <v>0.66249999999999998</v>
      </c>
      <c r="R205" s="17">
        <f>Financial[[#This Row],[Units Sold]]/Financial[[#This Row],[quantity of transactions]]</f>
        <v>1.498290922901633</v>
      </c>
      <c r="S205" s="17">
        <f>Financial[[#This Row],[ Sales with discount]]/Financial[[#This Row],[quantity of transactions]]</f>
        <v>9.9636346372958595</v>
      </c>
      <c r="T205" s="5" t="str">
        <f>TEXT(Financial[[#This Row],[Date]],"MMMM")</f>
        <v>січень</v>
      </c>
      <c r="U205" s="22">
        <f>YEAR(Financial[[#This Row],[Date]])</f>
        <v>2020</v>
      </c>
    </row>
    <row r="206" spans="1:21" x14ac:dyDescent="0.3">
      <c r="A206" t="s">
        <v>9</v>
      </c>
      <c r="B206" t="s">
        <v>14</v>
      </c>
      <c r="C206" s="3" t="s">
        <v>23</v>
      </c>
      <c r="D206" s="3" t="s">
        <v>29</v>
      </c>
      <c r="E206">
        <v>1030</v>
      </c>
      <c r="F206" s="10">
        <v>4</v>
      </c>
      <c r="G206" s="10">
        <v>7</v>
      </c>
      <c r="H206" s="14">
        <v>712</v>
      </c>
      <c r="I206" s="19">
        <v>43952</v>
      </c>
      <c r="J206" s="10">
        <f>Financial[[#This Row],[Units Sold]]*Financial[[#This Row],[Sale Price]]</f>
        <v>7210</v>
      </c>
      <c r="K206" s="11" cm="1">
        <f t="array" ref="K206">_xlfn.IFS(Financial[[#This Row],[Discount Band]]="High",0.15,Financial[[#This Row],[Discount Band]]="Medium",0.1,Financial[[#This Row],[Discount Band]]="Low",0.05,Financial[[#This Row],[Discount Band]]="None",0)</f>
        <v>0.05</v>
      </c>
      <c r="L206" s="10">
        <f>Financial[[#This Row],[Gross Sales]]*Financial[[#This Row],[Discount, %]]</f>
        <v>360.5</v>
      </c>
      <c r="M206" s="10">
        <f>Financial[[#This Row],[Gross Sales]]-Financial[[#This Row],[Discounts, usd]]</f>
        <v>6849.5</v>
      </c>
      <c r="N206" s="10">
        <f>Financial[[#This Row],[Units Sold]]*Financial[[#This Row],[Manufacturing Price]]</f>
        <v>4120</v>
      </c>
      <c r="O206" s="10">
        <f>Financial[[#This Row],[ Sales with discount]]-(Financial[[#This Row],[Units Sold]]*Financial[[#This Row],[Manufacturing Price]])</f>
        <v>2729.5</v>
      </c>
      <c r="P206" s="12">
        <f>(Financial[[#This Row],[ Sales with discount]]-Financial[[#This Row],[COGS]])/Financial[[#This Row],[ Sales with discount]]</f>
        <v>0.39849624060150374</v>
      </c>
      <c r="Q206" s="12">
        <f>(Financial[[#This Row],[ Sales with discount]]-Financial[[#This Row],[COGS]])/Financial[[#This Row],[COGS]]</f>
        <v>0.66249999999999998</v>
      </c>
      <c r="R206" s="17">
        <f>Financial[[#This Row],[Units Sold]]/Financial[[#This Row],[quantity of transactions]]</f>
        <v>1.446629213483146</v>
      </c>
      <c r="S206" s="17">
        <f>Financial[[#This Row],[ Sales with discount]]/Financial[[#This Row],[quantity of transactions]]</f>
        <v>9.6200842696629216</v>
      </c>
      <c r="T206" s="5" t="str">
        <f>TEXT(Financial[[#This Row],[Date]],"MMMM")</f>
        <v>травень</v>
      </c>
      <c r="U206" s="22">
        <f>YEAR(Financial[[#This Row],[Date]])</f>
        <v>2020</v>
      </c>
    </row>
    <row r="207" spans="1:21" x14ac:dyDescent="0.3">
      <c r="A207" t="s">
        <v>9</v>
      </c>
      <c r="B207" t="s">
        <v>14</v>
      </c>
      <c r="C207" s="3" t="s">
        <v>25</v>
      </c>
      <c r="D207" s="3" t="s">
        <v>31</v>
      </c>
      <c r="E207">
        <v>1491</v>
      </c>
      <c r="F207" s="10">
        <v>4</v>
      </c>
      <c r="G207" s="10">
        <v>7</v>
      </c>
      <c r="H207" s="14">
        <v>665</v>
      </c>
      <c r="I207" s="19">
        <v>43891</v>
      </c>
      <c r="J207" s="10">
        <f>Financial[[#This Row],[Units Sold]]*Financial[[#This Row],[Sale Price]]</f>
        <v>10437</v>
      </c>
      <c r="K207" s="11" cm="1">
        <f t="array" ref="K207">_xlfn.IFS(Financial[[#This Row],[Discount Band]]="High",0.15,Financial[[#This Row],[Discount Band]]="Medium",0.1,Financial[[#This Row],[Discount Band]]="Low",0.05,Financial[[#This Row],[Discount Band]]="None",0)</f>
        <v>0.15</v>
      </c>
      <c r="L207" s="10">
        <f>Financial[[#This Row],[Gross Sales]]*Financial[[#This Row],[Discount, %]]</f>
        <v>1565.55</v>
      </c>
      <c r="M207" s="10">
        <f>Financial[[#This Row],[Gross Sales]]-Financial[[#This Row],[Discounts, usd]]</f>
        <v>8871.4500000000007</v>
      </c>
      <c r="N207" s="10">
        <f>Financial[[#This Row],[Units Sold]]*Financial[[#This Row],[Manufacturing Price]]</f>
        <v>5964</v>
      </c>
      <c r="O207" s="10">
        <f>Financial[[#This Row],[ Sales with discount]]-(Financial[[#This Row],[Units Sold]]*Financial[[#This Row],[Manufacturing Price]])</f>
        <v>2907.4500000000007</v>
      </c>
      <c r="P207" s="12">
        <f>(Financial[[#This Row],[ Sales with discount]]-Financial[[#This Row],[COGS]])/Financial[[#This Row],[ Sales with discount]]</f>
        <v>0.32773109243697485</v>
      </c>
      <c r="Q207" s="12">
        <f>(Financial[[#This Row],[ Sales with discount]]-Financial[[#This Row],[COGS]])/Financial[[#This Row],[COGS]]</f>
        <v>0.4875000000000001</v>
      </c>
      <c r="R207" s="17">
        <f>Financial[[#This Row],[Units Sold]]/Financial[[#This Row],[quantity of transactions]]</f>
        <v>2.2421052631578946</v>
      </c>
      <c r="S207" s="17">
        <f>Financial[[#This Row],[ Sales with discount]]/Financial[[#This Row],[quantity of transactions]]</f>
        <v>13.340526315789475</v>
      </c>
      <c r="T207" s="5" t="str">
        <f>TEXT(Financial[[#This Row],[Date]],"MMMM")</f>
        <v>березень</v>
      </c>
      <c r="U207" s="22">
        <f>YEAR(Financial[[#This Row],[Date]])</f>
        <v>2020</v>
      </c>
    </row>
    <row r="208" spans="1:21" x14ac:dyDescent="0.3">
      <c r="A208" t="s">
        <v>9</v>
      </c>
      <c r="B208" t="s">
        <v>14</v>
      </c>
      <c r="C208" s="3" t="s">
        <v>22</v>
      </c>
      <c r="D208" s="3" t="s">
        <v>30</v>
      </c>
      <c r="E208">
        <v>1403</v>
      </c>
      <c r="F208" s="10">
        <v>4</v>
      </c>
      <c r="G208" s="10">
        <v>7</v>
      </c>
      <c r="H208" s="14">
        <v>695</v>
      </c>
      <c r="I208" s="19">
        <v>44105</v>
      </c>
      <c r="J208" s="10">
        <f>Financial[[#This Row],[Units Sold]]*Financial[[#This Row],[Sale Price]]</f>
        <v>9821</v>
      </c>
      <c r="K208" s="11" cm="1">
        <f t="array" ref="K208">_xlfn.IFS(Financial[[#This Row],[Discount Band]]="High",0.15,Financial[[#This Row],[Discount Band]]="Medium",0.1,Financial[[#This Row],[Discount Band]]="Low",0.05,Financial[[#This Row],[Discount Band]]="None",0)</f>
        <v>0.1</v>
      </c>
      <c r="L208" s="10">
        <f>Financial[[#This Row],[Gross Sales]]*Financial[[#This Row],[Discount, %]]</f>
        <v>982.1</v>
      </c>
      <c r="M208" s="10">
        <f>Financial[[#This Row],[Gross Sales]]-Financial[[#This Row],[Discounts, usd]]</f>
        <v>8838.9</v>
      </c>
      <c r="N208" s="10">
        <f>Financial[[#This Row],[Units Sold]]*Financial[[#This Row],[Manufacturing Price]]</f>
        <v>5612</v>
      </c>
      <c r="O208" s="10">
        <f>Financial[[#This Row],[ Sales with discount]]-(Financial[[#This Row],[Units Sold]]*Financial[[#This Row],[Manufacturing Price]])</f>
        <v>3226.8999999999996</v>
      </c>
      <c r="P208" s="12">
        <f>(Financial[[#This Row],[ Sales with discount]]-Financial[[#This Row],[COGS]])/Financial[[#This Row],[ Sales with discount]]</f>
        <v>0.36507936507936506</v>
      </c>
      <c r="Q208" s="12">
        <f>(Financial[[#This Row],[ Sales with discount]]-Financial[[#This Row],[COGS]])/Financial[[#This Row],[COGS]]</f>
        <v>0.57499999999999996</v>
      </c>
      <c r="R208" s="17">
        <f>Financial[[#This Row],[Units Sold]]/Financial[[#This Row],[quantity of transactions]]</f>
        <v>2.0187050359712231</v>
      </c>
      <c r="S208" s="17">
        <f>Financial[[#This Row],[ Sales with discount]]/Financial[[#This Row],[quantity of transactions]]</f>
        <v>12.717841726618705</v>
      </c>
      <c r="T208" s="5" t="str">
        <f>TEXT(Financial[[#This Row],[Date]],"MMMM")</f>
        <v>жовтень</v>
      </c>
      <c r="U208" s="22">
        <f>YEAR(Financial[[#This Row],[Date]])</f>
        <v>2020</v>
      </c>
    </row>
    <row r="209" spans="1:21" x14ac:dyDescent="0.3">
      <c r="A209" t="s">
        <v>9</v>
      </c>
      <c r="B209" t="s">
        <v>14</v>
      </c>
      <c r="C209" s="3" t="s">
        <v>23</v>
      </c>
      <c r="D209" s="3" t="s">
        <v>30</v>
      </c>
      <c r="E209">
        <v>1757</v>
      </c>
      <c r="F209" s="10">
        <v>15</v>
      </c>
      <c r="G209" s="10">
        <v>20</v>
      </c>
      <c r="H209" s="14">
        <v>1638</v>
      </c>
      <c r="I209" s="19">
        <v>44105</v>
      </c>
      <c r="J209" s="10">
        <f>Financial[[#This Row],[Units Sold]]*Financial[[#This Row],[Sale Price]]</f>
        <v>35140</v>
      </c>
      <c r="K209" s="11" cm="1">
        <f t="array" ref="K209">_xlfn.IFS(Financial[[#This Row],[Discount Band]]="High",0.15,Financial[[#This Row],[Discount Band]]="Medium",0.1,Financial[[#This Row],[Discount Band]]="Low",0.05,Financial[[#This Row],[Discount Band]]="None",0)</f>
        <v>0.1</v>
      </c>
      <c r="L209" s="10">
        <f>Financial[[#This Row],[Gross Sales]]*Financial[[#This Row],[Discount, %]]</f>
        <v>3514</v>
      </c>
      <c r="M209" s="10">
        <f>Financial[[#This Row],[Gross Sales]]-Financial[[#This Row],[Discounts, usd]]</f>
        <v>31626</v>
      </c>
      <c r="N209" s="10">
        <f>Financial[[#This Row],[Units Sold]]*Financial[[#This Row],[Manufacturing Price]]</f>
        <v>26355</v>
      </c>
      <c r="O209" s="10">
        <f>Financial[[#This Row],[ Sales with discount]]-(Financial[[#This Row],[Units Sold]]*Financial[[#This Row],[Manufacturing Price]])</f>
        <v>5271</v>
      </c>
      <c r="P209" s="12">
        <f>(Financial[[#This Row],[ Sales with discount]]-Financial[[#This Row],[COGS]])/Financial[[#This Row],[ Sales with discount]]</f>
        <v>0.16666666666666666</v>
      </c>
      <c r="Q209" s="12">
        <f>(Financial[[#This Row],[ Sales with discount]]-Financial[[#This Row],[COGS]])/Financial[[#This Row],[COGS]]</f>
        <v>0.2</v>
      </c>
      <c r="R209" s="17">
        <f>Financial[[#This Row],[Units Sold]]/Financial[[#This Row],[quantity of transactions]]</f>
        <v>1.0726495726495726</v>
      </c>
      <c r="S209" s="17">
        <f>Financial[[#This Row],[ Sales with discount]]/Financial[[#This Row],[quantity of transactions]]</f>
        <v>19.307692307692307</v>
      </c>
      <c r="T209" s="5" t="str">
        <f>TEXT(Financial[[#This Row],[Date]],"MMMM")</f>
        <v>жовтень</v>
      </c>
      <c r="U209" s="22">
        <f>YEAR(Financial[[#This Row],[Date]])</f>
        <v>2020</v>
      </c>
    </row>
    <row r="210" spans="1:21" x14ac:dyDescent="0.3">
      <c r="A210" t="s">
        <v>9</v>
      </c>
      <c r="B210" t="s">
        <v>14</v>
      </c>
      <c r="C210" s="3" t="s">
        <v>26</v>
      </c>
      <c r="D210" s="3" t="s">
        <v>28</v>
      </c>
      <c r="E210">
        <v>1899</v>
      </c>
      <c r="F210" s="10">
        <v>16</v>
      </c>
      <c r="G210" s="10">
        <v>20</v>
      </c>
      <c r="H210" s="14">
        <v>21</v>
      </c>
      <c r="I210" s="19">
        <v>43983</v>
      </c>
      <c r="J210" s="10">
        <f>Financial[[#This Row],[Units Sold]]*Financial[[#This Row],[Sale Price]]</f>
        <v>37980</v>
      </c>
      <c r="K210" s="11" cm="1">
        <f t="array" ref="K210">_xlfn.IFS(Financial[[#This Row],[Discount Band]]="High",0.15,Financial[[#This Row],[Discount Band]]="Medium",0.1,Financial[[#This Row],[Discount Band]]="Low",0.05,Financial[[#This Row],[Discount Band]]="None",0)</f>
        <v>0</v>
      </c>
      <c r="L210" s="10">
        <f>Financial[[#This Row],[Gross Sales]]*Financial[[#This Row],[Discount, %]]</f>
        <v>0</v>
      </c>
      <c r="M210" s="10">
        <f>Financial[[#This Row],[Gross Sales]]-Financial[[#This Row],[Discounts, usd]]</f>
        <v>37980</v>
      </c>
      <c r="N210" s="10">
        <f>Financial[[#This Row],[Units Sold]]*Financial[[#This Row],[Manufacturing Price]]</f>
        <v>30384</v>
      </c>
      <c r="O210" s="10">
        <f>Financial[[#This Row],[ Sales with discount]]-(Financial[[#This Row],[Units Sold]]*Financial[[#This Row],[Manufacturing Price]])</f>
        <v>7596</v>
      </c>
      <c r="P210" s="12">
        <f>(Financial[[#This Row],[ Sales with discount]]-Financial[[#This Row],[COGS]])/Financial[[#This Row],[ Sales with discount]]</f>
        <v>0.2</v>
      </c>
      <c r="Q210" s="12">
        <f>(Financial[[#This Row],[ Sales with discount]]-Financial[[#This Row],[COGS]])/Financial[[#This Row],[COGS]]</f>
        <v>0.25</v>
      </c>
      <c r="R210" s="17">
        <f>Financial[[#This Row],[Units Sold]]/Financial[[#This Row],[quantity of transactions]]</f>
        <v>90.428571428571431</v>
      </c>
      <c r="S210" s="17">
        <f>Financial[[#This Row],[ Sales with discount]]/Financial[[#This Row],[quantity of transactions]]</f>
        <v>1808.5714285714287</v>
      </c>
      <c r="T210" s="5" t="str">
        <f>TEXT(Financial[[#This Row],[Date]],"MMMM")</f>
        <v>червень</v>
      </c>
      <c r="U210" s="22">
        <f>YEAR(Financial[[#This Row],[Date]])</f>
        <v>2020</v>
      </c>
    </row>
    <row r="211" spans="1:21" x14ac:dyDescent="0.3">
      <c r="A211" t="s">
        <v>9</v>
      </c>
      <c r="B211" t="s">
        <v>14</v>
      </c>
      <c r="C211" s="3" t="s">
        <v>25</v>
      </c>
      <c r="D211" s="3" t="s">
        <v>30</v>
      </c>
      <c r="E211">
        <v>381</v>
      </c>
      <c r="F211" s="10">
        <v>256</v>
      </c>
      <c r="G211" s="10">
        <v>350</v>
      </c>
      <c r="H211" s="14">
        <v>131</v>
      </c>
      <c r="I211" s="19">
        <v>44044</v>
      </c>
      <c r="J211" s="10">
        <f>Financial[[#This Row],[Units Sold]]*Financial[[#This Row],[Sale Price]]</f>
        <v>133350</v>
      </c>
      <c r="K211" s="11" cm="1">
        <f t="array" ref="K211">_xlfn.IFS(Financial[[#This Row],[Discount Band]]="High",0.15,Financial[[#This Row],[Discount Band]]="Medium",0.1,Financial[[#This Row],[Discount Band]]="Low",0.05,Financial[[#This Row],[Discount Band]]="None",0)</f>
        <v>0.1</v>
      </c>
      <c r="L211" s="10">
        <f>Financial[[#This Row],[Gross Sales]]*Financial[[#This Row],[Discount, %]]</f>
        <v>13335</v>
      </c>
      <c r="M211" s="10">
        <f>Financial[[#This Row],[Gross Sales]]-Financial[[#This Row],[Discounts, usd]]</f>
        <v>120015</v>
      </c>
      <c r="N211" s="10">
        <f>Financial[[#This Row],[Units Sold]]*Financial[[#This Row],[Manufacturing Price]]</f>
        <v>97536</v>
      </c>
      <c r="O211" s="10">
        <f>Financial[[#This Row],[ Sales with discount]]-(Financial[[#This Row],[Units Sold]]*Financial[[#This Row],[Manufacturing Price]])</f>
        <v>22479</v>
      </c>
      <c r="P211" s="12">
        <f>(Financial[[#This Row],[ Sales with discount]]-Financial[[#This Row],[COGS]])/Financial[[#This Row],[ Sales with discount]]</f>
        <v>0.1873015873015873</v>
      </c>
      <c r="Q211" s="12">
        <f>(Financial[[#This Row],[ Sales with discount]]-Financial[[#This Row],[COGS]])/Financial[[#This Row],[COGS]]</f>
        <v>0.23046875</v>
      </c>
      <c r="R211" s="17">
        <f>Financial[[#This Row],[Units Sold]]/Financial[[#This Row],[quantity of transactions]]</f>
        <v>2.9083969465648853</v>
      </c>
      <c r="S211" s="17">
        <f>Financial[[#This Row],[ Sales with discount]]/Financial[[#This Row],[quantity of transactions]]</f>
        <v>916.14503816793888</v>
      </c>
      <c r="T211" s="5" t="str">
        <f>TEXT(Financial[[#This Row],[Date]],"MMMM")</f>
        <v>серпень</v>
      </c>
      <c r="U211" s="22">
        <f>YEAR(Financial[[#This Row],[Date]])</f>
        <v>2020</v>
      </c>
    </row>
    <row r="212" spans="1:21" x14ac:dyDescent="0.3">
      <c r="A212" t="s">
        <v>9</v>
      </c>
      <c r="B212" t="s">
        <v>14</v>
      </c>
      <c r="C212" s="3" t="s">
        <v>23</v>
      </c>
      <c r="D212" s="3" t="s">
        <v>30</v>
      </c>
      <c r="E212">
        <v>2136</v>
      </c>
      <c r="F212" s="10">
        <v>5</v>
      </c>
      <c r="G212" s="10">
        <v>7</v>
      </c>
      <c r="H212" s="14">
        <v>54</v>
      </c>
      <c r="I212" s="19">
        <v>44166</v>
      </c>
      <c r="J212" s="10">
        <f>Financial[[#This Row],[Units Sold]]*Financial[[#This Row],[Sale Price]]</f>
        <v>14952</v>
      </c>
      <c r="K212" s="11" cm="1">
        <f t="array" ref="K212">_xlfn.IFS(Financial[[#This Row],[Discount Band]]="High",0.15,Financial[[#This Row],[Discount Band]]="Medium",0.1,Financial[[#This Row],[Discount Band]]="Low",0.05,Financial[[#This Row],[Discount Band]]="None",0)</f>
        <v>0.1</v>
      </c>
      <c r="L212" s="10">
        <f>Financial[[#This Row],[Gross Sales]]*Financial[[#This Row],[Discount, %]]</f>
        <v>1495.2</v>
      </c>
      <c r="M212" s="10">
        <f>Financial[[#This Row],[Gross Sales]]-Financial[[#This Row],[Discounts, usd]]</f>
        <v>13456.8</v>
      </c>
      <c r="N212" s="10">
        <f>Financial[[#This Row],[Units Sold]]*Financial[[#This Row],[Manufacturing Price]]</f>
        <v>10680</v>
      </c>
      <c r="O212" s="10">
        <f>Financial[[#This Row],[ Sales with discount]]-(Financial[[#This Row],[Units Sold]]*Financial[[#This Row],[Manufacturing Price]])</f>
        <v>2776.7999999999993</v>
      </c>
      <c r="P212" s="12">
        <f>(Financial[[#This Row],[ Sales with discount]]-Financial[[#This Row],[COGS]])/Financial[[#This Row],[ Sales with discount]]</f>
        <v>0.20634920634920631</v>
      </c>
      <c r="Q212" s="12">
        <f>(Financial[[#This Row],[ Sales with discount]]-Financial[[#This Row],[COGS]])/Financial[[#This Row],[COGS]]</f>
        <v>0.25999999999999995</v>
      </c>
      <c r="R212" s="17">
        <f>Financial[[#This Row],[Units Sold]]/Financial[[#This Row],[quantity of transactions]]</f>
        <v>39.555555555555557</v>
      </c>
      <c r="S212" s="17">
        <f>Financial[[#This Row],[ Sales with discount]]/Financial[[#This Row],[quantity of transactions]]</f>
        <v>249.2</v>
      </c>
      <c r="T212" s="5" t="str">
        <f>TEXT(Financial[[#This Row],[Date]],"MMMM")</f>
        <v>грудень</v>
      </c>
      <c r="U212" s="22">
        <f>YEAR(Financial[[#This Row],[Date]])</f>
        <v>2020</v>
      </c>
    </row>
    <row r="213" spans="1:21" x14ac:dyDescent="0.3">
      <c r="A213" t="s">
        <v>9</v>
      </c>
      <c r="B213" t="s">
        <v>14</v>
      </c>
      <c r="C213" s="3" t="s">
        <v>21</v>
      </c>
      <c r="D213" s="3" t="s">
        <v>30</v>
      </c>
      <c r="E213">
        <v>2487</v>
      </c>
      <c r="F213" s="10">
        <v>5</v>
      </c>
      <c r="G213" s="10">
        <v>7</v>
      </c>
      <c r="H213" s="14">
        <v>68</v>
      </c>
      <c r="I213" s="19">
        <v>44166</v>
      </c>
      <c r="J213" s="10">
        <f>Financial[[#This Row],[Units Sold]]*Financial[[#This Row],[Sale Price]]</f>
        <v>17409</v>
      </c>
      <c r="K213" s="11" cm="1">
        <f t="array" ref="K213">_xlfn.IFS(Financial[[#This Row],[Discount Band]]="High",0.15,Financial[[#This Row],[Discount Band]]="Medium",0.1,Financial[[#This Row],[Discount Band]]="Low",0.05,Financial[[#This Row],[Discount Band]]="None",0)</f>
        <v>0.1</v>
      </c>
      <c r="L213" s="10">
        <f>Financial[[#This Row],[Gross Sales]]*Financial[[#This Row],[Discount, %]]</f>
        <v>1740.9</v>
      </c>
      <c r="M213" s="10">
        <f>Financial[[#This Row],[Gross Sales]]-Financial[[#This Row],[Discounts, usd]]</f>
        <v>15668.1</v>
      </c>
      <c r="N213" s="10">
        <f>Financial[[#This Row],[Units Sold]]*Financial[[#This Row],[Manufacturing Price]]</f>
        <v>12435</v>
      </c>
      <c r="O213" s="10">
        <f>Financial[[#This Row],[ Sales with discount]]-(Financial[[#This Row],[Units Sold]]*Financial[[#This Row],[Manufacturing Price]])</f>
        <v>3233.1000000000004</v>
      </c>
      <c r="P213" s="12">
        <f>(Financial[[#This Row],[ Sales with discount]]-Financial[[#This Row],[COGS]])/Financial[[#This Row],[ Sales with discount]]</f>
        <v>0.20634920634920637</v>
      </c>
      <c r="Q213" s="12">
        <f>(Financial[[#This Row],[ Sales with discount]]-Financial[[#This Row],[COGS]])/Financial[[#This Row],[COGS]]</f>
        <v>0.26</v>
      </c>
      <c r="R213" s="17">
        <f>Financial[[#This Row],[Units Sold]]/Financial[[#This Row],[quantity of transactions]]</f>
        <v>36.573529411764703</v>
      </c>
      <c r="S213" s="17">
        <f>Financial[[#This Row],[ Sales with discount]]/Financial[[#This Row],[quantity of transactions]]</f>
        <v>230.41323529411764</v>
      </c>
      <c r="T213" s="5" t="str">
        <f>TEXT(Financial[[#This Row],[Date]],"MMMM")</f>
        <v>грудень</v>
      </c>
      <c r="U213" s="22">
        <f>YEAR(Financial[[#This Row],[Date]])</f>
        <v>2020</v>
      </c>
    </row>
    <row r="214" spans="1:21" x14ac:dyDescent="0.3">
      <c r="A214" t="s">
        <v>9</v>
      </c>
      <c r="B214" t="s">
        <v>14</v>
      </c>
      <c r="C214" s="3" t="s">
        <v>25</v>
      </c>
      <c r="D214" s="3" t="s">
        <v>30</v>
      </c>
      <c r="E214">
        <v>2487</v>
      </c>
      <c r="F214" s="10">
        <v>5</v>
      </c>
      <c r="G214" s="10">
        <v>7</v>
      </c>
      <c r="H214" s="14">
        <v>241</v>
      </c>
      <c r="I214" s="19">
        <v>44166</v>
      </c>
      <c r="J214" s="10">
        <f>Financial[[#This Row],[Units Sold]]*Financial[[#This Row],[Sale Price]]</f>
        <v>17409</v>
      </c>
      <c r="K214" s="11" cm="1">
        <f t="array" ref="K214">_xlfn.IFS(Financial[[#This Row],[Discount Band]]="High",0.15,Financial[[#This Row],[Discount Band]]="Medium",0.1,Financial[[#This Row],[Discount Band]]="Low",0.05,Financial[[#This Row],[Discount Band]]="None",0)</f>
        <v>0.1</v>
      </c>
      <c r="L214" s="10">
        <f>Financial[[#This Row],[Gross Sales]]*Financial[[#This Row],[Discount, %]]</f>
        <v>1740.9</v>
      </c>
      <c r="M214" s="10">
        <f>Financial[[#This Row],[Gross Sales]]-Financial[[#This Row],[Discounts, usd]]</f>
        <v>15668.1</v>
      </c>
      <c r="N214" s="10">
        <f>Financial[[#This Row],[Units Sold]]*Financial[[#This Row],[Manufacturing Price]]</f>
        <v>12435</v>
      </c>
      <c r="O214" s="10">
        <f>Financial[[#This Row],[ Sales with discount]]-(Financial[[#This Row],[Units Sold]]*Financial[[#This Row],[Manufacturing Price]])</f>
        <v>3233.1000000000004</v>
      </c>
      <c r="P214" s="12">
        <f>(Financial[[#This Row],[ Sales with discount]]-Financial[[#This Row],[COGS]])/Financial[[#This Row],[ Sales with discount]]</f>
        <v>0.20634920634920637</v>
      </c>
      <c r="Q214" s="12">
        <f>(Financial[[#This Row],[ Sales with discount]]-Financial[[#This Row],[COGS]])/Financial[[#This Row],[COGS]]</f>
        <v>0.26</v>
      </c>
      <c r="R214" s="17">
        <f>Financial[[#This Row],[Units Sold]]/Financial[[#This Row],[quantity of transactions]]</f>
        <v>10.319502074688797</v>
      </c>
      <c r="S214" s="17">
        <f>Financial[[#This Row],[ Sales with discount]]/Financial[[#This Row],[quantity of transactions]]</f>
        <v>65.012863070539424</v>
      </c>
      <c r="T214" s="5" t="str">
        <f>TEXT(Financial[[#This Row],[Date]],"MMMM")</f>
        <v>грудень</v>
      </c>
      <c r="U214" s="22">
        <f>YEAR(Financial[[#This Row],[Date]])</f>
        <v>2020</v>
      </c>
    </row>
    <row r="215" spans="1:21" x14ac:dyDescent="0.3">
      <c r="A215" t="s">
        <v>9</v>
      </c>
      <c r="B215" t="s">
        <v>14</v>
      </c>
      <c r="C215" s="3" t="s">
        <v>24</v>
      </c>
      <c r="D215" s="3" t="s">
        <v>30</v>
      </c>
      <c r="E215">
        <v>1976</v>
      </c>
      <c r="F215" s="10">
        <v>16</v>
      </c>
      <c r="G215" s="10">
        <v>20</v>
      </c>
      <c r="H215" s="14">
        <v>912</v>
      </c>
      <c r="I215" s="19">
        <v>44105</v>
      </c>
      <c r="J215" s="10">
        <f>Financial[[#This Row],[Units Sold]]*Financial[[#This Row],[Sale Price]]</f>
        <v>39520</v>
      </c>
      <c r="K215" s="11" cm="1">
        <f t="array" ref="K215">_xlfn.IFS(Financial[[#This Row],[Discount Band]]="High",0.15,Financial[[#This Row],[Discount Band]]="Medium",0.1,Financial[[#This Row],[Discount Band]]="Low",0.05,Financial[[#This Row],[Discount Band]]="None",0)</f>
        <v>0.1</v>
      </c>
      <c r="L215" s="10">
        <f>Financial[[#This Row],[Gross Sales]]*Financial[[#This Row],[Discount, %]]</f>
        <v>3952</v>
      </c>
      <c r="M215" s="10">
        <f>Financial[[#This Row],[Gross Sales]]-Financial[[#This Row],[Discounts, usd]]</f>
        <v>35568</v>
      </c>
      <c r="N215" s="10">
        <f>Financial[[#This Row],[Units Sold]]*Financial[[#This Row],[Manufacturing Price]]</f>
        <v>31616</v>
      </c>
      <c r="O215" s="10">
        <f>Financial[[#This Row],[ Sales with discount]]-(Financial[[#This Row],[Units Sold]]*Financial[[#This Row],[Manufacturing Price]])</f>
        <v>3952</v>
      </c>
      <c r="P215" s="12">
        <f>(Financial[[#This Row],[ Sales with discount]]-Financial[[#This Row],[COGS]])/Financial[[#This Row],[ Sales with discount]]</f>
        <v>0.1111111111111111</v>
      </c>
      <c r="Q215" s="12">
        <f>(Financial[[#This Row],[ Sales with discount]]-Financial[[#This Row],[COGS]])/Financial[[#This Row],[COGS]]</f>
        <v>0.125</v>
      </c>
      <c r="R215" s="17">
        <f>Financial[[#This Row],[Units Sold]]/Financial[[#This Row],[quantity of transactions]]</f>
        <v>2.1666666666666665</v>
      </c>
      <c r="S215" s="17">
        <f>Financial[[#This Row],[ Sales with discount]]/Financial[[#This Row],[quantity of transactions]]</f>
        <v>39</v>
      </c>
      <c r="T215" s="5" t="str">
        <f>TEXT(Financial[[#This Row],[Date]],"MMMM")</f>
        <v>жовтень</v>
      </c>
      <c r="U215" s="22">
        <f>YEAR(Financial[[#This Row],[Date]])</f>
        <v>2020</v>
      </c>
    </row>
    <row r="216" spans="1:21" x14ac:dyDescent="0.3">
      <c r="A216" t="s">
        <v>9</v>
      </c>
      <c r="B216" t="s">
        <v>14</v>
      </c>
      <c r="C216" s="3" t="s">
        <v>24</v>
      </c>
      <c r="D216" s="3" t="s">
        <v>29</v>
      </c>
      <c r="E216">
        <v>3864</v>
      </c>
      <c r="F216" s="10">
        <v>13</v>
      </c>
      <c r="G216" s="10">
        <v>20</v>
      </c>
      <c r="H216" s="14">
        <v>1357</v>
      </c>
      <c r="I216" s="19">
        <v>43922</v>
      </c>
      <c r="J216" s="10">
        <f>Financial[[#This Row],[Units Sold]]*Financial[[#This Row],[Sale Price]]</f>
        <v>77280</v>
      </c>
      <c r="K216" s="11" cm="1">
        <f t="array" ref="K216">_xlfn.IFS(Financial[[#This Row],[Discount Band]]="High",0.15,Financial[[#This Row],[Discount Band]]="Medium",0.1,Financial[[#This Row],[Discount Band]]="Low",0.05,Financial[[#This Row],[Discount Band]]="None",0)</f>
        <v>0.05</v>
      </c>
      <c r="L216" s="10">
        <f>Financial[[#This Row],[Gross Sales]]*Financial[[#This Row],[Discount, %]]</f>
        <v>3864</v>
      </c>
      <c r="M216" s="10">
        <f>Financial[[#This Row],[Gross Sales]]-Financial[[#This Row],[Discounts, usd]]</f>
        <v>73416</v>
      </c>
      <c r="N216" s="10">
        <f>Financial[[#This Row],[Units Sold]]*Financial[[#This Row],[Manufacturing Price]]</f>
        <v>50232</v>
      </c>
      <c r="O216" s="10">
        <f>Financial[[#This Row],[ Sales with discount]]-(Financial[[#This Row],[Units Sold]]*Financial[[#This Row],[Manufacturing Price]])</f>
        <v>23184</v>
      </c>
      <c r="P216" s="12">
        <f>(Financial[[#This Row],[ Sales with discount]]-Financial[[#This Row],[COGS]])/Financial[[#This Row],[ Sales with discount]]</f>
        <v>0.31578947368421051</v>
      </c>
      <c r="Q216" s="12">
        <f>(Financial[[#This Row],[ Sales with discount]]-Financial[[#This Row],[COGS]])/Financial[[#This Row],[COGS]]</f>
        <v>0.46153846153846156</v>
      </c>
      <c r="R216" s="17">
        <f>Financial[[#This Row],[Units Sold]]/Financial[[#This Row],[quantity of transactions]]</f>
        <v>2.847457627118644</v>
      </c>
      <c r="S216" s="17">
        <f>Financial[[#This Row],[ Sales with discount]]/Financial[[#This Row],[quantity of transactions]]</f>
        <v>54.101694915254235</v>
      </c>
      <c r="T216" s="5" t="str">
        <f>TEXT(Financial[[#This Row],[Date]],"MMMM")</f>
        <v>квітень</v>
      </c>
      <c r="U216" s="22">
        <f>YEAR(Financial[[#This Row],[Date]])</f>
        <v>2020</v>
      </c>
    </row>
    <row r="217" spans="1:21" x14ac:dyDescent="0.3">
      <c r="A217" t="s">
        <v>9</v>
      </c>
      <c r="B217" t="s">
        <v>14</v>
      </c>
      <c r="C217" s="3" t="s">
        <v>22</v>
      </c>
      <c r="D217" s="3" t="s">
        <v>29</v>
      </c>
      <c r="E217">
        <v>1375.5</v>
      </c>
      <c r="F217" s="10">
        <v>16</v>
      </c>
      <c r="G217" s="10">
        <v>20</v>
      </c>
      <c r="H217" s="14">
        <v>1023</v>
      </c>
      <c r="I217" s="19">
        <v>44013</v>
      </c>
      <c r="J217" s="10">
        <f>Financial[[#This Row],[Units Sold]]*Financial[[#This Row],[Sale Price]]</f>
        <v>27510</v>
      </c>
      <c r="K217" s="11" cm="1">
        <f t="array" ref="K217">_xlfn.IFS(Financial[[#This Row],[Discount Band]]="High",0.15,Financial[[#This Row],[Discount Band]]="Medium",0.1,Financial[[#This Row],[Discount Band]]="Low",0.05,Financial[[#This Row],[Discount Band]]="None",0)</f>
        <v>0.05</v>
      </c>
      <c r="L217" s="10">
        <f>Financial[[#This Row],[Gross Sales]]*Financial[[#This Row],[Discount, %]]</f>
        <v>1375.5</v>
      </c>
      <c r="M217" s="10">
        <f>Financial[[#This Row],[Gross Sales]]-Financial[[#This Row],[Discounts, usd]]</f>
        <v>26134.5</v>
      </c>
      <c r="N217" s="10">
        <f>Financial[[#This Row],[Units Sold]]*Financial[[#This Row],[Manufacturing Price]]</f>
        <v>22008</v>
      </c>
      <c r="O217" s="10">
        <f>Financial[[#This Row],[ Sales with discount]]-(Financial[[#This Row],[Units Sold]]*Financial[[#This Row],[Manufacturing Price]])</f>
        <v>4126.5</v>
      </c>
      <c r="P217" s="12">
        <f>(Financial[[#This Row],[ Sales with discount]]-Financial[[#This Row],[COGS]])/Financial[[#This Row],[ Sales with discount]]</f>
        <v>0.15789473684210525</v>
      </c>
      <c r="Q217" s="12">
        <f>(Financial[[#This Row],[ Sales with discount]]-Financial[[#This Row],[COGS]])/Financial[[#This Row],[COGS]]</f>
        <v>0.1875</v>
      </c>
      <c r="R217" s="17">
        <f>Financial[[#This Row],[Units Sold]]/Financial[[#This Row],[quantity of transactions]]</f>
        <v>1.3445747800586509</v>
      </c>
      <c r="S217" s="17">
        <f>Financial[[#This Row],[ Sales with discount]]/Financial[[#This Row],[quantity of transactions]]</f>
        <v>25.546920821114369</v>
      </c>
      <c r="T217" s="5" t="str">
        <f>TEXT(Financial[[#This Row],[Date]],"MMMM")</f>
        <v>липень</v>
      </c>
      <c r="U217" s="22">
        <f>YEAR(Financial[[#This Row],[Date]])</f>
        <v>2020</v>
      </c>
    </row>
    <row r="218" spans="1:21" x14ac:dyDescent="0.3">
      <c r="A218" t="s">
        <v>9</v>
      </c>
      <c r="B218" t="s">
        <v>14</v>
      </c>
      <c r="C218" s="3" t="s">
        <v>23</v>
      </c>
      <c r="D218" s="3" t="s">
        <v>30</v>
      </c>
      <c r="E218">
        <v>1303</v>
      </c>
      <c r="F218" s="10">
        <v>13</v>
      </c>
      <c r="G218" s="10">
        <v>20</v>
      </c>
      <c r="H218" s="14">
        <v>1090</v>
      </c>
      <c r="I218" s="19">
        <v>43862</v>
      </c>
      <c r="J218" s="10">
        <f>Financial[[#This Row],[Units Sold]]*Financial[[#This Row],[Sale Price]]</f>
        <v>26060</v>
      </c>
      <c r="K218" s="11" cm="1">
        <f t="array" ref="K218">_xlfn.IFS(Financial[[#This Row],[Discount Band]]="High",0.15,Financial[[#This Row],[Discount Band]]="Medium",0.1,Financial[[#This Row],[Discount Band]]="Low",0.05,Financial[[#This Row],[Discount Band]]="None",0)</f>
        <v>0.1</v>
      </c>
      <c r="L218" s="10">
        <f>Financial[[#This Row],[Gross Sales]]*Financial[[#This Row],[Discount, %]]</f>
        <v>2606</v>
      </c>
      <c r="M218" s="10">
        <f>Financial[[#This Row],[Gross Sales]]-Financial[[#This Row],[Discounts, usd]]</f>
        <v>23454</v>
      </c>
      <c r="N218" s="10">
        <f>Financial[[#This Row],[Units Sold]]*Financial[[#This Row],[Manufacturing Price]]</f>
        <v>16939</v>
      </c>
      <c r="O218" s="10">
        <f>Financial[[#This Row],[ Sales with discount]]-(Financial[[#This Row],[Units Sold]]*Financial[[#This Row],[Manufacturing Price]])</f>
        <v>6515</v>
      </c>
      <c r="P218" s="12">
        <f>(Financial[[#This Row],[ Sales with discount]]-Financial[[#This Row],[COGS]])/Financial[[#This Row],[ Sales with discount]]</f>
        <v>0.27777777777777779</v>
      </c>
      <c r="Q218" s="12">
        <f>(Financial[[#This Row],[ Sales with discount]]-Financial[[#This Row],[COGS]])/Financial[[#This Row],[COGS]]</f>
        <v>0.38461538461538464</v>
      </c>
      <c r="R218" s="17">
        <f>Financial[[#This Row],[Units Sold]]/Financial[[#This Row],[quantity of transactions]]</f>
        <v>1.1954128440366973</v>
      </c>
      <c r="S218" s="17">
        <f>Financial[[#This Row],[ Sales with discount]]/Financial[[#This Row],[quantity of transactions]]</f>
        <v>21.517431192660549</v>
      </c>
      <c r="T218" s="5" t="str">
        <f>TEXT(Financial[[#This Row],[Date]],"MMMM")</f>
        <v>лютий</v>
      </c>
      <c r="U218" s="22">
        <f>YEAR(Financial[[#This Row],[Date]])</f>
        <v>2020</v>
      </c>
    </row>
    <row r="219" spans="1:21" x14ac:dyDescent="0.3">
      <c r="A219" t="s">
        <v>9</v>
      </c>
      <c r="B219" t="s">
        <v>14</v>
      </c>
      <c r="C219" s="3" t="s">
        <v>22</v>
      </c>
      <c r="D219" s="3" t="s">
        <v>30</v>
      </c>
      <c r="E219">
        <v>1757</v>
      </c>
      <c r="F219" s="10">
        <v>14</v>
      </c>
      <c r="G219" s="10">
        <v>20</v>
      </c>
      <c r="H219" s="14">
        <v>720</v>
      </c>
      <c r="I219" s="19">
        <v>44105</v>
      </c>
      <c r="J219" s="10">
        <f>Financial[[#This Row],[Units Sold]]*Financial[[#This Row],[Sale Price]]</f>
        <v>35140</v>
      </c>
      <c r="K219" s="11" cm="1">
        <f t="array" ref="K219">_xlfn.IFS(Financial[[#This Row],[Discount Band]]="High",0.15,Financial[[#This Row],[Discount Band]]="Medium",0.1,Financial[[#This Row],[Discount Band]]="Low",0.05,Financial[[#This Row],[Discount Band]]="None",0)</f>
        <v>0.1</v>
      </c>
      <c r="L219" s="10">
        <f>Financial[[#This Row],[Gross Sales]]*Financial[[#This Row],[Discount, %]]</f>
        <v>3514</v>
      </c>
      <c r="M219" s="10">
        <f>Financial[[#This Row],[Gross Sales]]-Financial[[#This Row],[Discounts, usd]]</f>
        <v>31626</v>
      </c>
      <c r="N219" s="10">
        <f>Financial[[#This Row],[Units Sold]]*Financial[[#This Row],[Manufacturing Price]]</f>
        <v>24598</v>
      </c>
      <c r="O219" s="10">
        <f>Financial[[#This Row],[ Sales with discount]]-(Financial[[#This Row],[Units Sold]]*Financial[[#This Row],[Manufacturing Price]])</f>
        <v>7028</v>
      </c>
      <c r="P219" s="12">
        <f>(Financial[[#This Row],[ Sales with discount]]-Financial[[#This Row],[COGS]])/Financial[[#This Row],[ Sales with discount]]</f>
        <v>0.22222222222222221</v>
      </c>
      <c r="Q219" s="12">
        <f>(Financial[[#This Row],[ Sales with discount]]-Financial[[#This Row],[COGS]])/Financial[[#This Row],[COGS]]</f>
        <v>0.2857142857142857</v>
      </c>
      <c r="R219" s="17">
        <f>Financial[[#This Row],[Units Sold]]/Financial[[#This Row],[quantity of transactions]]</f>
        <v>2.4402777777777778</v>
      </c>
      <c r="S219" s="17">
        <f>Financial[[#This Row],[ Sales with discount]]/Financial[[#This Row],[quantity of transactions]]</f>
        <v>43.924999999999997</v>
      </c>
      <c r="T219" s="5" t="str">
        <f>TEXT(Financial[[#This Row],[Date]],"MMMM")</f>
        <v>жовтень</v>
      </c>
      <c r="U219" s="22">
        <f>YEAR(Financial[[#This Row],[Date]])</f>
        <v>2020</v>
      </c>
    </row>
    <row r="220" spans="1:21" x14ac:dyDescent="0.3">
      <c r="A220" t="s">
        <v>9</v>
      </c>
      <c r="B220" t="s">
        <v>14</v>
      </c>
      <c r="C220" s="3" t="s">
        <v>21</v>
      </c>
      <c r="D220" s="3" t="s">
        <v>30</v>
      </c>
      <c r="E220">
        <v>1563</v>
      </c>
      <c r="F220" s="10">
        <v>16</v>
      </c>
      <c r="G220" s="10">
        <v>20</v>
      </c>
      <c r="H220" s="14">
        <v>48</v>
      </c>
      <c r="I220" s="19">
        <v>43952</v>
      </c>
      <c r="J220" s="10">
        <f>Financial[[#This Row],[Units Sold]]*Financial[[#This Row],[Sale Price]]</f>
        <v>31260</v>
      </c>
      <c r="K220" s="11" cm="1">
        <f t="array" ref="K220">_xlfn.IFS(Financial[[#This Row],[Discount Band]]="High",0.15,Financial[[#This Row],[Discount Band]]="Medium",0.1,Financial[[#This Row],[Discount Band]]="Low",0.05,Financial[[#This Row],[Discount Band]]="None",0)</f>
        <v>0.1</v>
      </c>
      <c r="L220" s="10">
        <f>Financial[[#This Row],[Gross Sales]]*Financial[[#This Row],[Discount, %]]</f>
        <v>3126</v>
      </c>
      <c r="M220" s="10">
        <f>Financial[[#This Row],[Gross Sales]]-Financial[[#This Row],[Discounts, usd]]</f>
        <v>28134</v>
      </c>
      <c r="N220" s="10">
        <f>Financial[[#This Row],[Units Sold]]*Financial[[#This Row],[Manufacturing Price]]</f>
        <v>25008</v>
      </c>
      <c r="O220" s="10">
        <f>Financial[[#This Row],[ Sales with discount]]-(Financial[[#This Row],[Units Sold]]*Financial[[#This Row],[Manufacturing Price]])</f>
        <v>3126</v>
      </c>
      <c r="P220" s="12">
        <f>(Financial[[#This Row],[ Sales with discount]]-Financial[[#This Row],[COGS]])/Financial[[#This Row],[ Sales with discount]]</f>
        <v>0.1111111111111111</v>
      </c>
      <c r="Q220" s="12">
        <f>(Financial[[#This Row],[ Sales with discount]]-Financial[[#This Row],[COGS]])/Financial[[#This Row],[COGS]]</f>
        <v>0.125</v>
      </c>
      <c r="R220" s="17">
        <f>Financial[[#This Row],[Units Sold]]/Financial[[#This Row],[quantity of transactions]]</f>
        <v>32.5625</v>
      </c>
      <c r="S220" s="17">
        <f>Financial[[#This Row],[ Sales with discount]]/Financial[[#This Row],[quantity of transactions]]</f>
        <v>586.125</v>
      </c>
      <c r="T220" s="5" t="str">
        <f>TEXT(Financial[[#This Row],[Date]],"MMMM")</f>
        <v>травень</v>
      </c>
      <c r="U220" s="22">
        <f>YEAR(Financial[[#This Row],[Date]])</f>
        <v>2020</v>
      </c>
    </row>
    <row r="221" spans="1:21" x14ac:dyDescent="0.3">
      <c r="A221" t="s">
        <v>9</v>
      </c>
      <c r="B221" t="s">
        <v>14</v>
      </c>
      <c r="C221" s="3" t="s">
        <v>24</v>
      </c>
      <c r="D221" s="3" t="s">
        <v>30</v>
      </c>
      <c r="E221">
        <v>1579</v>
      </c>
      <c r="F221" s="10">
        <v>11</v>
      </c>
      <c r="G221" s="10">
        <v>20</v>
      </c>
      <c r="H221" s="14">
        <v>1081</v>
      </c>
      <c r="I221" s="19">
        <v>44044</v>
      </c>
      <c r="J221" s="10">
        <f>Financial[[#This Row],[Units Sold]]*Financial[[#This Row],[Sale Price]]</f>
        <v>31580</v>
      </c>
      <c r="K221" s="11" cm="1">
        <f t="array" ref="K221">_xlfn.IFS(Financial[[#This Row],[Discount Band]]="High",0.15,Financial[[#This Row],[Discount Band]]="Medium",0.1,Financial[[#This Row],[Discount Band]]="Low",0.05,Financial[[#This Row],[Discount Band]]="None",0)</f>
        <v>0.1</v>
      </c>
      <c r="L221" s="10">
        <f>Financial[[#This Row],[Gross Sales]]*Financial[[#This Row],[Discount, %]]</f>
        <v>3158</v>
      </c>
      <c r="M221" s="10">
        <f>Financial[[#This Row],[Gross Sales]]-Financial[[#This Row],[Discounts, usd]]</f>
        <v>28422</v>
      </c>
      <c r="N221" s="10">
        <f>Financial[[#This Row],[Units Sold]]*Financial[[#This Row],[Manufacturing Price]]</f>
        <v>17369</v>
      </c>
      <c r="O221" s="10">
        <f>Financial[[#This Row],[ Sales with discount]]-(Financial[[#This Row],[Units Sold]]*Financial[[#This Row],[Manufacturing Price]])</f>
        <v>11053</v>
      </c>
      <c r="P221" s="12">
        <f>(Financial[[#This Row],[ Sales with discount]]-Financial[[#This Row],[COGS]])/Financial[[#This Row],[ Sales with discount]]</f>
        <v>0.3888888888888889</v>
      </c>
      <c r="Q221" s="12">
        <f>(Financial[[#This Row],[ Sales with discount]]-Financial[[#This Row],[COGS]])/Financial[[#This Row],[COGS]]</f>
        <v>0.63636363636363635</v>
      </c>
      <c r="R221" s="17">
        <f>Financial[[#This Row],[Units Sold]]/Financial[[#This Row],[quantity of transactions]]</f>
        <v>1.4606845513413507</v>
      </c>
      <c r="S221" s="17">
        <f>Financial[[#This Row],[ Sales with discount]]/Financial[[#This Row],[quantity of transactions]]</f>
        <v>26.292321924144311</v>
      </c>
      <c r="T221" s="5" t="str">
        <f>TEXT(Financial[[#This Row],[Date]],"MMMM")</f>
        <v>серпень</v>
      </c>
      <c r="U221" s="22">
        <f>YEAR(Financial[[#This Row],[Date]])</f>
        <v>2020</v>
      </c>
    </row>
    <row r="222" spans="1:21" x14ac:dyDescent="0.3">
      <c r="A222" t="s">
        <v>9</v>
      </c>
      <c r="B222" t="s">
        <v>14</v>
      </c>
      <c r="C222" s="3" t="s">
        <v>25</v>
      </c>
      <c r="D222" s="3" t="s">
        <v>30</v>
      </c>
      <c r="E222">
        <v>2682</v>
      </c>
      <c r="F222" s="10">
        <v>17</v>
      </c>
      <c r="G222" s="10">
        <v>20</v>
      </c>
      <c r="H222" s="14">
        <v>1951</v>
      </c>
      <c r="I222" s="19">
        <v>44136</v>
      </c>
      <c r="J222" s="10">
        <f>Financial[[#This Row],[Units Sold]]*Financial[[#This Row],[Sale Price]]</f>
        <v>53640</v>
      </c>
      <c r="K222" s="11" cm="1">
        <f t="array" ref="K222">_xlfn.IFS(Financial[[#This Row],[Discount Band]]="High",0.15,Financial[[#This Row],[Discount Band]]="Medium",0.1,Financial[[#This Row],[Discount Band]]="Low",0.05,Financial[[#This Row],[Discount Band]]="None",0)</f>
        <v>0.1</v>
      </c>
      <c r="L222" s="10">
        <f>Financial[[#This Row],[Gross Sales]]*Financial[[#This Row],[Discount, %]]</f>
        <v>5364</v>
      </c>
      <c r="M222" s="10">
        <f>Financial[[#This Row],[Gross Sales]]-Financial[[#This Row],[Discounts, usd]]</f>
        <v>48276</v>
      </c>
      <c r="N222" s="10">
        <f>Financial[[#This Row],[Units Sold]]*Financial[[#This Row],[Manufacturing Price]]</f>
        <v>45594</v>
      </c>
      <c r="O222" s="10">
        <f>Financial[[#This Row],[ Sales with discount]]-(Financial[[#This Row],[Units Sold]]*Financial[[#This Row],[Manufacturing Price]])</f>
        <v>2682</v>
      </c>
      <c r="P222" s="12">
        <f>(Financial[[#This Row],[ Sales with discount]]-Financial[[#This Row],[COGS]])/Financial[[#This Row],[ Sales with discount]]</f>
        <v>5.5555555555555552E-2</v>
      </c>
      <c r="Q222" s="12">
        <f>(Financial[[#This Row],[ Sales with discount]]-Financial[[#This Row],[COGS]])/Financial[[#This Row],[COGS]]</f>
        <v>5.8823529411764705E-2</v>
      </c>
      <c r="R222" s="17">
        <f>Financial[[#This Row],[Units Sold]]/Financial[[#This Row],[quantity of transactions]]</f>
        <v>1.3746796514607893</v>
      </c>
      <c r="S222" s="17">
        <f>Financial[[#This Row],[ Sales with discount]]/Financial[[#This Row],[quantity of transactions]]</f>
        <v>24.744233726294208</v>
      </c>
      <c r="T222" s="5" t="str">
        <f>TEXT(Financial[[#This Row],[Date]],"MMMM")</f>
        <v>листопад</v>
      </c>
      <c r="U222" s="22">
        <f>YEAR(Financial[[#This Row],[Date]])</f>
        <v>2020</v>
      </c>
    </row>
    <row r="223" spans="1:21" x14ac:dyDescent="0.3">
      <c r="A223" t="s">
        <v>9</v>
      </c>
      <c r="B223" t="s">
        <v>14</v>
      </c>
      <c r="C223" s="3" t="s">
        <v>23</v>
      </c>
      <c r="D223" s="3" t="s">
        <v>31</v>
      </c>
      <c r="E223">
        <v>1954</v>
      </c>
      <c r="F223" s="10">
        <v>17</v>
      </c>
      <c r="G223" s="10">
        <v>20</v>
      </c>
      <c r="H223" s="14">
        <v>435</v>
      </c>
      <c r="I223" s="19">
        <v>43891</v>
      </c>
      <c r="J223" s="10">
        <f>Financial[[#This Row],[Units Sold]]*Financial[[#This Row],[Sale Price]]</f>
        <v>39080</v>
      </c>
      <c r="K223" s="11" cm="1">
        <f t="array" ref="K223">_xlfn.IFS(Financial[[#This Row],[Discount Band]]="High",0.15,Financial[[#This Row],[Discount Band]]="Medium",0.1,Financial[[#This Row],[Discount Band]]="Low",0.05,Financial[[#This Row],[Discount Band]]="None",0)</f>
        <v>0.15</v>
      </c>
      <c r="L223" s="10">
        <f>Financial[[#This Row],[Gross Sales]]*Financial[[#This Row],[Discount, %]]</f>
        <v>5862</v>
      </c>
      <c r="M223" s="10">
        <f>Financial[[#This Row],[Gross Sales]]-Financial[[#This Row],[Discounts, usd]]</f>
        <v>33218</v>
      </c>
      <c r="N223" s="10">
        <f>Financial[[#This Row],[Units Sold]]*Financial[[#This Row],[Manufacturing Price]]</f>
        <v>33218</v>
      </c>
      <c r="O223" s="10">
        <f>Financial[[#This Row],[ Sales with discount]]-(Financial[[#This Row],[Units Sold]]*Financial[[#This Row],[Manufacturing Price]])</f>
        <v>0</v>
      </c>
      <c r="P223" s="12">
        <f>(Financial[[#This Row],[ Sales with discount]]-Financial[[#This Row],[COGS]])/Financial[[#This Row],[ Sales with discount]]</f>
        <v>0</v>
      </c>
      <c r="Q223" s="12">
        <f>(Financial[[#This Row],[ Sales with discount]]-Financial[[#This Row],[COGS]])/Financial[[#This Row],[COGS]]</f>
        <v>0</v>
      </c>
      <c r="R223" s="17">
        <f>Financial[[#This Row],[Units Sold]]/Financial[[#This Row],[quantity of transactions]]</f>
        <v>4.491954022988506</v>
      </c>
      <c r="S223" s="17">
        <f>Financial[[#This Row],[ Sales with discount]]/Financial[[#This Row],[quantity of transactions]]</f>
        <v>76.363218390804604</v>
      </c>
      <c r="T223" s="5" t="str">
        <f>TEXT(Financial[[#This Row],[Date]],"MMMM")</f>
        <v>березень</v>
      </c>
      <c r="U223" s="22">
        <f>YEAR(Financial[[#This Row],[Date]])</f>
        <v>2020</v>
      </c>
    </row>
    <row r="224" spans="1:21" x14ac:dyDescent="0.3">
      <c r="A224" t="s">
        <v>9</v>
      </c>
      <c r="B224" t="s">
        <v>14</v>
      </c>
      <c r="C224" s="3" t="s">
        <v>22</v>
      </c>
      <c r="D224" s="3" t="s">
        <v>30</v>
      </c>
      <c r="E224">
        <v>1976</v>
      </c>
      <c r="F224" s="10">
        <v>12</v>
      </c>
      <c r="G224" s="10">
        <v>20</v>
      </c>
      <c r="H224" s="14">
        <v>291</v>
      </c>
      <c r="I224" s="19">
        <v>44105</v>
      </c>
      <c r="J224" s="10">
        <f>Financial[[#This Row],[Units Sold]]*Financial[[#This Row],[Sale Price]]</f>
        <v>39520</v>
      </c>
      <c r="K224" s="11" cm="1">
        <f t="array" ref="K224">_xlfn.IFS(Financial[[#This Row],[Discount Band]]="High",0.15,Financial[[#This Row],[Discount Band]]="Medium",0.1,Financial[[#This Row],[Discount Band]]="Low",0.05,Financial[[#This Row],[Discount Band]]="None",0)</f>
        <v>0.1</v>
      </c>
      <c r="L224" s="10">
        <f>Financial[[#This Row],[Gross Sales]]*Financial[[#This Row],[Discount, %]]</f>
        <v>3952</v>
      </c>
      <c r="M224" s="10">
        <f>Financial[[#This Row],[Gross Sales]]-Financial[[#This Row],[Discounts, usd]]</f>
        <v>35568</v>
      </c>
      <c r="N224" s="10">
        <f>Financial[[#This Row],[Units Sold]]*Financial[[#This Row],[Manufacturing Price]]</f>
        <v>23712</v>
      </c>
      <c r="O224" s="10">
        <f>Financial[[#This Row],[ Sales with discount]]-(Financial[[#This Row],[Units Sold]]*Financial[[#This Row],[Manufacturing Price]])</f>
        <v>11856</v>
      </c>
      <c r="P224" s="12">
        <f>(Financial[[#This Row],[ Sales with discount]]-Financial[[#This Row],[COGS]])/Financial[[#This Row],[ Sales with discount]]</f>
        <v>0.33333333333333331</v>
      </c>
      <c r="Q224" s="12">
        <f>(Financial[[#This Row],[ Sales with discount]]-Financial[[#This Row],[COGS]])/Financial[[#This Row],[COGS]]</f>
        <v>0.5</v>
      </c>
      <c r="R224" s="17">
        <f>Financial[[#This Row],[Units Sold]]/Financial[[#This Row],[quantity of transactions]]</f>
        <v>6.7903780068728521</v>
      </c>
      <c r="S224" s="17">
        <f>Financial[[#This Row],[ Sales with discount]]/Financial[[#This Row],[quantity of transactions]]</f>
        <v>122.22680412371135</v>
      </c>
      <c r="T224" s="5" t="str">
        <f>TEXT(Financial[[#This Row],[Date]],"MMMM")</f>
        <v>жовтень</v>
      </c>
      <c r="U224" s="22">
        <f>YEAR(Financial[[#This Row],[Date]])</f>
        <v>2020</v>
      </c>
    </row>
    <row r="225" spans="1:21" x14ac:dyDescent="0.3">
      <c r="A225" t="s">
        <v>9</v>
      </c>
      <c r="B225" t="s">
        <v>14</v>
      </c>
      <c r="C225" s="3" t="s">
        <v>24</v>
      </c>
      <c r="D225" s="3" t="s">
        <v>31</v>
      </c>
      <c r="E225">
        <v>2805</v>
      </c>
      <c r="F225" s="10">
        <v>13</v>
      </c>
      <c r="G225" s="10">
        <v>20</v>
      </c>
      <c r="H225" s="14">
        <v>273</v>
      </c>
      <c r="I225" s="19">
        <v>44075</v>
      </c>
      <c r="J225" s="10">
        <f>Financial[[#This Row],[Units Sold]]*Financial[[#This Row],[Sale Price]]</f>
        <v>56100</v>
      </c>
      <c r="K225" s="11" cm="1">
        <f t="array" ref="K225">_xlfn.IFS(Financial[[#This Row],[Discount Band]]="High",0.15,Financial[[#This Row],[Discount Band]]="Medium",0.1,Financial[[#This Row],[Discount Band]]="Low",0.05,Financial[[#This Row],[Discount Band]]="None",0)</f>
        <v>0.15</v>
      </c>
      <c r="L225" s="10">
        <f>Financial[[#This Row],[Gross Sales]]*Financial[[#This Row],[Discount, %]]</f>
        <v>8415</v>
      </c>
      <c r="M225" s="10">
        <f>Financial[[#This Row],[Gross Sales]]-Financial[[#This Row],[Discounts, usd]]</f>
        <v>47685</v>
      </c>
      <c r="N225" s="10">
        <f>Financial[[#This Row],[Units Sold]]*Financial[[#This Row],[Manufacturing Price]]</f>
        <v>36465</v>
      </c>
      <c r="O225" s="10">
        <f>Financial[[#This Row],[ Sales with discount]]-(Financial[[#This Row],[Units Sold]]*Financial[[#This Row],[Manufacturing Price]])</f>
        <v>11220</v>
      </c>
      <c r="P225" s="12">
        <f>(Financial[[#This Row],[ Sales with discount]]-Financial[[#This Row],[COGS]])/Financial[[#This Row],[ Sales with discount]]</f>
        <v>0.23529411764705882</v>
      </c>
      <c r="Q225" s="12">
        <f>(Financial[[#This Row],[ Sales with discount]]-Financial[[#This Row],[COGS]])/Financial[[#This Row],[COGS]]</f>
        <v>0.30769230769230771</v>
      </c>
      <c r="R225" s="17">
        <f>Financial[[#This Row],[Units Sold]]/Financial[[#This Row],[quantity of transactions]]</f>
        <v>10.274725274725276</v>
      </c>
      <c r="S225" s="17">
        <f>Financial[[#This Row],[ Sales with discount]]/Financial[[#This Row],[quantity of transactions]]</f>
        <v>174.67032967032966</v>
      </c>
      <c r="T225" s="5" t="str">
        <f>TEXT(Financial[[#This Row],[Date]],"MMMM")</f>
        <v>вересень</v>
      </c>
      <c r="U225" s="22">
        <f>YEAR(Financial[[#This Row],[Date]])</f>
        <v>2020</v>
      </c>
    </row>
    <row r="226" spans="1:21" x14ac:dyDescent="0.3">
      <c r="A226" t="s">
        <v>9</v>
      </c>
      <c r="B226" t="s">
        <v>14</v>
      </c>
      <c r="C226" s="3" t="s">
        <v>22</v>
      </c>
      <c r="D226" s="3" t="s">
        <v>28</v>
      </c>
      <c r="E226">
        <v>1899</v>
      </c>
      <c r="F226" s="10">
        <v>10</v>
      </c>
      <c r="G226" s="10">
        <v>20</v>
      </c>
      <c r="H226" s="14">
        <v>1735</v>
      </c>
      <c r="I226" s="19">
        <v>43983</v>
      </c>
      <c r="J226" s="10">
        <f>Financial[[#This Row],[Units Sold]]*Financial[[#This Row],[Sale Price]]</f>
        <v>37980</v>
      </c>
      <c r="K226" s="11" cm="1">
        <f t="array" ref="K226">_xlfn.IFS(Financial[[#This Row],[Discount Band]]="High",0.15,Financial[[#This Row],[Discount Band]]="Medium",0.1,Financial[[#This Row],[Discount Band]]="Low",0.05,Financial[[#This Row],[Discount Band]]="None",0)</f>
        <v>0</v>
      </c>
      <c r="L226" s="10">
        <f>Financial[[#This Row],[Gross Sales]]*Financial[[#This Row],[Discount, %]]</f>
        <v>0</v>
      </c>
      <c r="M226" s="10">
        <f>Financial[[#This Row],[Gross Sales]]-Financial[[#This Row],[Discounts, usd]]</f>
        <v>37980</v>
      </c>
      <c r="N226" s="10">
        <f>Financial[[#This Row],[Units Sold]]*Financial[[#This Row],[Manufacturing Price]]</f>
        <v>18990</v>
      </c>
      <c r="O226" s="10">
        <f>Financial[[#This Row],[ Sales with discount]]-(Financial[[#This Row],[Units Sold]]*Financial[[#This Row],[Manufacturing Price]])</f>
        <v>18990</v>
      </c>
      <c r="P226" s="12">
        <f>(Financial[[#This Row],[ Sales with discount]]-Financial[[#This Row],[COGS]])/Financial[[#This Row],[ Sales with discount]]</f>
        <v>0.5</v>
      </c>
      <c r="Q226" s="12">
        <f>(Financial[[#This Row],[ Sales with discount]]-Financial[[#This Row],[COGS]])/Financial[[#This Row],[COGS]]</f>
        <v>1</v>
      </c>
      <c r="R226" s="17">
        <f>Financial[[#This Row],[Units Sold]]/Financial[[#This Row],[quantity of transactions]]</f>
        <v>1.0945244956772335</v>
      </c>
      <c r="S226" s="17">
        <f>Financial[[#This Row],[ Sales with discount]]/Financial[[#This Row],[quantity of transactions]]</f>
        <v>21.89048991354467</v>
      </c>
      <c r="T226" s="5" t="str">
        <f>TEXT(Financial[[#This Row],[Date]],"MMMM")</f>
        <v>червень</v>
      </c>
      <c r="U226" s="22">
        <f>YEAR(Financial[[#This Row],[Date]])</f>
        <v>2020</v>
      </c>
    </row>
    <row r="227" spans="1:21" x14ac:dyDescent="0.3">
      <c r="A227" t="s">
        <v>9</v>
      </c>
      <c r="B227" t="s">
        <v>14</v>
      </c>
      <c r="C227" s="3" t="s">
        <v>25</v>
      </c>
      <c r="D227" s="3" t="s">
        <v>31</v>
      </c>
      <c r="E227">
        <v>1281</v>
      </c>
      <c r="F227" s="10">
        <v>195</v>
      </c>
      <c r="G227" s="10">
        <v>350</v>
      </c>
      <c r="H227" s="14">
        <v>597</v>
      </c>
      <c r="I227" s="19">
        <v>44166</v>
      </c>
      <c r="J227" s="10">
        <f>Financial[[#This Row],[Units Sold]]*Financial[[#This Row],[Sale Price]]</f>
        <v>448350</v>
      </c>
      <c r="K227" s="11" cm="1">
        <f t="array" ref="K227">_xlfn.IFS(Financial[[#This Row],[Discount Band]]="High",0.15,Financial[[#This Row],[Discount Band]]="Medium",0.1,Financial[[#This Row],[Discount Band]]="Low",0.05,Financial[[#This Row],[Discount Band]]="None",0)</f>
        <v>0.15</v>
      </c>
      <c r="L227" s="10">
        <f>Financial[[#This Row],[Gross Sales]]*Financial[[#This Row],[Discount, %]]</f>
        <v>67252.5</v>
      </c>
      <c r="M227" s="10">
        <f>Financial[[#This Row],[Gross Sales]]-Financial[[#This Row],[Discounts, usd]]</f>
        <v>381097.5</v>
      </c>
      <c r="N227" s="10">
        <f>Financial[[#This Row],[Units Sold]]*Financial[[#This Row],[Manufacturing Price]]</f>
        <v>249795</v>
      </c>
      <c r="O227" s="10">
        <f>Financial[[#This Row],[ Sales with discount]]-(Financial[[#This Row],[Units Sold]]*Financial[[#This Row],[Manufacturing Price]])</f>
        <v>131302.5</v>
      </c>
      <c r="P227" s="12">
        <f>(Financial[[#This Row],[ Sales with discount]]-Financial[[#This Row],[COGS]])/Financial[[#This Row],[ Sales with discount]]</f>
        <v>0.34453781512605042</v>
      </c>
      <c r="Q227" s="12">
        <f>(Financial[[#This Row],[ Sales with discount]]-Financial[[#This Row],[COGS]])/Financial[[#This Row],[COGS]]</f>
        <v>0.52564102564102566</v>
      </c>
      <c r="R227" s="17">
        <f>Financial[[#This Row],[Units Sold]]/Financial[[#This Row],[quantity of transactions]]</f>
        <v>2.1457286432160805</v>
      </c>
      <c r="S227" s="17">
        <f>Financial[[#This Row],[ Sales with discount]]/Financial[[#This Row],[quantity of transactions]]</f>
        <v>638.3542713567839</v>
      </c>
      <c r="T227" s="5" t="str">
        <f>TEXT(Financial[[#This Row],[Date]],"MMMM")</f>
        <v>грудень</v>
      </c>
      <c r="U227" s="22">
        <f>YEAR(Financial[[#This Row],[Date]])</f>
        <v>2020</v>
      </c>
    </row>
    <row r="228" spans="1:21" x14ac:dyDescent="0.3">
      <c r="A228" t="s">
        <v>9</v>
      </c>
      <c r="B228" t="s">
        <v>14</v>
      </c>
      <c r="C228" s="3" t="s">
        <v>26</v>
      </c>
      <c r="D228" s="3" t="s">
        <v>28</v>
      </c>
      <c r="E228">
        <v>2750</v>
      </c>
      <c r="F228" s="10">
        <v>238</v>
      </c>
      <c r="G228" s="10">
        <v>350</v>
      </c>
      <c r="H228" s="14">
        <v>600</v>
      </c>
      <c r="I228" s="19">
        <v>43862</v>
      </c>
      <c r="J228" s="10">
        <f>Financial[[#This Row],[Units Sold]]*Financial[[#This Row],[Sale Price]]</f>
        <v>962500</v>
      </c>
      <c r="K228" s="11" cm="1">
        <f t="array" ref="K228">_xlfn.IFS(Financial[[#This Row],[Discount Band]]="High",0.15,Financial[[#This Row],[Discount Band]]="Medium",0.1,Financial[[#This Row],[Discount Band]]="Low",0.05,Financial[[#This Row],[Discount Band]]="None",0)</f>
        <v>0</v>
      </c>
      <c r="L228" s="10">
        <f>Financial[[#This Row],[Gross Sales]]*Financial[[#This Row],[Discount, %]]</f>
        <v>0</v>
      </c>
      <c r="M228" s="10">
        <f>Financial[[#This Row],[Gross Sales]]-Financial[[#This Row],[Discounts, usd]]</f>
        <v>962500</v>
      </c>
      <c r="N228" s="10">
        <f>Financial[[#This Row],[Units Sold]]*Financial[[#This Row],[Manufacturing Price]]</f>
        <v>654500</v>
      </c>
      <c r="O228" s="10">
        <f>Financial[[#This Row],[ Sales with discount]]-(Financial[[#This Row],[Units Sold]]*Financial[[#This Row],[Manufacturing Price]])</f>
        <v>308000</v>
      </c>
      <c r="P228" s="12">
        <f>(Financial[[#This Row],[ Sales with discount]]-Financial[[#This Row],[COGS]])/Financial[[#This Row],[ Sales with discount]]</f>
        <v>0.32</v>
      </c>
      <c r="Q228" s="12">
        <f>(Financial[[#This Row],[ Sales with discount]]-Financial[[#This Row],[COGS]])/Financial[[#This Row],[COGS]]</f>
        <v>0.47058823529411764</v>
      </c>
      <c r="R228" s="17">
        <f>Financial[[#This Row],[Units Sold]]/Financial[[#This Row],[quantity of transactions]]</f>
        <v>4.583333333333333</v>
      </c>
      <c r="S228" s="17">
        <f>Financial[[#This Row],[ Sales with discount]]/Financial[[#This Row],[quantity of transactions]]</f>
        <v>1604.1666666666667</v>
      </c>
      <c r="T228" s="5" t="str">
        <f>TEXT(Financial[[#This Row],[Date]],"MMMM")</f>
        <v>лютий</v>
      </c>
      <c r="U228" s="22">
        <f>YEAR(Financial[[#This Row],[Date]])</f>
        <v>2020</v>
      </c>
    </row>
    <row r="229" spans="1:21" x14ac:dyDescent="0.3">
      <c r="A229" t="s">
        <v>9</v>
      </c>
      <c r="B229" t="s">
        <v>14</v>
      </c>
      <c r="C229" s="3" t="s">
        <v>25</v>
      </c>
      <c r="D229" s="3" t="s">
        <v>30</v>
      </c>
      <c r="E229">
        <v>574.5</v>
      </c>
      <c r="F229" s="10">
        <v>278</v>
      </c>
      <c r="G229" s="10">
        <v>350</v>
      </c>
      <c r="H229" s="14">
        <v>508</v>
      </c>
      <c r="I229" s="19">
        <v>43922</v>
      </c>
      <c r="J229" s="10">
        <f>Financial[[#This Row],[Units Sold]]*Financial[[#This Row],[Sale Price]]</f>
        <v>201075</v>
      </c>
      <c r="K229" s="11" cm="1">
        <f t="array" ref="K229">_xlfn.IFS(Financial[[#This Row],[Discount Band]]="High",0.15,Financial[[#This Row],[Discount Band]]="Medium",0.1,Financial[[#This Row],[Discount Band]]="Low",0.05,Financial[[#This Row],[Discount Band]]="None",0)</f>
        <v>0.1</v>
      </c>
      <c r="L229" s="10">
        <f>Financial[[#This Row],[Gross Sales]]*Financial[[#This Row],[Discount, %]]</f>
        <v>20107.5</v>
      </c>
      <c r="M229" s="10">
        <f>Financial[[#This Row],[Gross Sales]]-Financial[[#This Row],[Discounts, usd]]</f>
        <v>180967.5</v>
      </c>
      <c r="N229" s="10">
        <f>Financial[[#This Row],[Units Sold]]*Financial[[#This Row],[Manufacturing Price]]</f>
        <v>159711</v>
      </c>
      <c r="O229" s="10">
        <f>Financial[[#This Row],[ Sales with discount]]-(Financial[[#This Row],[Units Sold]]*Financial[[#This Row],[Manufacturing Price]])</f>
        <v>21256.5</v>
      </c>
      <c r="P229" s="12">
        <f>(Financial[[#This Row],[ Sales with discount]]-Financial[[#This Row],[COGS]])/Financial[[#This Row],[ Sales with discount]]</f>
        <v>0.11746031746031746</v>
      </c>
      <c r="Q229" s="12">
        <f>(Financial[[#This Row],[ Sales with discount]]-Financial[[#This Row],[COGS]])/Financial[[#This Row],[COGS]]</f>
        <v>0.13309352517985612</v>
      </c>
      <c r="R229" s="17">
        <f>Financial[[#This Row],[Units Sold]]/Financial[[#This Row],[quantity of transactions]]</f>
        <v>1.1309055118110236</v>
      </c>
      <c r="S229" s="17">
        <f>Financial[[#This Row],[ Sales with discount]]/Financial[[#This Row],[quantity of transactions]]</f>
        <v>356.23523622047242</v>
      </c>
      <c r="T229" s="5" t="str">
        <f>TEXT(Financial[[#This Row],[Date]],"MMMM")</f>
        <v>квітень</v>
      </c>
      <c r="U229" s="22">
        <f>YEAR(Financial[[#This Row],[Date]])</f>
        <v>2020</v>
      </c>
    </row>
    <row r="230" spans="1:21" x14ac:dyDescent="0.3">
      <c r="A230" t="s">
        <v>9</v>
      </c>
      <c r="B230" t="s">
        <v>14</v>
      </c>
      <c r="C230" s="3" t="s">
        <v>24</v>
      </c>
      <c r="D230" s="3" t="s">
        <v>30</v>
      </c>
      <c r="E230">
        <v>1496</v>
      </c>
      <c r="F230" s="10">
        <v>252</v>
      </c>
      <c r="G230" s="10">
        <v>350</v>
      </c>
      <c r="H230" s="14">
        <v>880</v>
      </c>
      <c r="I230" s="19">
        <v>43983</v>
      </c>
      <c r="J230" s="10">
        <f>Financial[[#This Row],[Units Sold]]*Financial[[#This Row],[Sale Price]]</f>
        <v>523600</v>
      </c>
      <c r="K230" s="11" cm="1">
        <f t="array" ref="K230">_xlfn.IFS(Financial[[#This Row],[Discount Band]]="High",0.15,Financial[[#This Row],[Discount Band]]="Medium",0.1,Financial[[#This Row],[Discount Band]]="Low",0.05,Financial[[#This Row],[Discount Band]]="None",0)</f>
        <v>0.1</v>
      </c>
      <c r="L230" s="10">
        <f>Financial[[#This Row],[Gross Sales]]*Financial[[#This Row],[Discount, %]]</f>
        <v>52360</v>
      </c>
      <c r="M230" s="10">
        <f>Financial[[#This Row],[Gross Sales]]-Financial[[#This Row],[Discounts, usd]]</f>
        <v>471240</v>
      </c>
      <c r="N230" s="10">
        <f>Financial[[#This Row],[Units Sold]]*Financial[[#This Row],[Manufacturing Price]]</f>
        <v>376992</v>
      </c>
      <c r="O230" s="10">
        <f>Financial[[#This Row],[ Sales with discount]]-(Financial[[#This Row],[Units Sold]]*Financial[[#This Row],[Manufacturing Price]])</f>
        <v>94248</v>
      </c>
      <c r="P230" s="12">
        <f>(Financial[[#This Row],[ Sales with discount]]-Financial[[#This Row],[COGS]])/Financial[[#This Row],[ Sales with discount]]</f>
        <v>0.2</v>
      </c>
      <c r="Q230" s="12">
        <f>(Financial[[#This Row],[ Sales with discount]]-Financial[[#This Row],[COGS]])/Financial[[#This Row],[COGS]]</f>
        <v>0.25</v>
      </c>
      <c r="R230" s="17">
        <f>Financial[[#This Row],[Units Sold]]/Financial[[#This Row],[quantity of transactions]]</f>
        <v>1.7</v>
      </c>
      <c r="S230" s="17">
        <f>Financial[[#This Row],[ Sales with discount]]/Financial[[#This Row],[quantity of transactions]]</f>
        <v>535.5</v>
      </c>
      <c r="T230" s="5" t="str">
        <f>TEXT(Financial[[#This Row],[Date]],"MMMM")</f>
        <v>червень</v>
      </c>
      <c r="U230" s="22">
        <f>YEAR(Financial[[#This Row],[Date]])</f>
        <v>2020</v>
      </c>
    </row>
    <row r="231" spans="1:21" x14ac:dyDescent="0.3">
      <c r="A231" t="s">
        <v>9</v>
      </c>
      <c r="B231" t="s">
        <v>14</v>
      </c>
      <c r="C231" s="3" t="s">
        <v>24</v>
      </c>
      <c r="D231" s="3" t="s">
        <v>29</v>
      </c>
      <c r="E231">
        <v>2177</v>
      </c>
      <c r="F231" s="10">
        <v>278</v>
      </c>
      <c r="G231" s="10">
        <v>350</v>
      </c>
      <c r="H231" s="14">
        <v>229</v>
      </c>
      <c r="I231" s="19">
        <v>44105</v>
      </c>
      <c r="J231" s="10">
        <f>Financial[[#This Row],[Units Sold]]*Financial[[#This Row],[Sale Price]]</f>
        <v>761950</v>
      </c>
      <c r="K231" s="11" cm="1">
        <f t="array" ref="K231">_xlfn.IFS(Financial[[#This Row],[Discount Band]]="High",0.15,Financial[[#This Row],[Discount Band]]="Medium",0.1,Financial[[#This Row],[Discount Band]]="Low",0.05,Financial[[#This Row],[Discount Band]]="None",0)</f>
        <v>0.05</v>
      </c>
      <c r="L231" s="10">
        <f>Financial[[#This Row],[Gross Sales]]*Financial[[#This Row],[Discount, %]]</f>
        <v>38097.5</v>
      </c>
      <c r="M231" s="10">
        <f>Financial[[#This Row],[Gross Sales]]-Financial[[#This Row],[Discounts, usd]]</f>
        <v>723852.5</v>
      </c>
      <c r="N231" s="10">
        <f>Financial[[#This Row],[Units Sold]]*Financial[[#This Row],[Manufacturing Price]]</f>
        <v>605206</v>
      </c>
      <c r="O231" s="10">
        <f>Financial[[#This Row],[ Sales with discount]]-(Financial[[#This Row],[Units Sold]]*Financial[[#This Row],[Manufacturing Price]])</f>
        <v>118646.5</v>
      </c>
      <c r="P231" s="12">
        <f>(Financial[[#This Row],[ Sales with discount]]-Financial[[#This Row],[COGS]])/Financial[[#This Row],[ Sales with discount]]</f>
        <v>0.16390977443609023</v>
      </c>
      <c r="Q231" s="12">
        <f>(Financial[[#This Row],[ Sales with discount]]-Financial[[#This Row],[COGS]])/Financial[[#This Row],[COGS]]</f>
        <v>0.1960431654676259</v>
      </c>
      <c r="R231" s="17">
        <f>Financial[[#This Row],[Units Sold]]/Financial[[#This Row],[quantity of transactions]]</f>
        <v>9.5065502183406121</v>
      </c>
      <c r="S231" s="17">
        <f>Financial[[#This Row],[ Sales with discount]]/Financial[[#This Row],[quantity of transactions]]</f>
        <v>3160.9279475982535</v>
      </c>
      <c r="T231" s="5" t="str">
        <f>TEXT(Financial[[#This Row],[Date]],"MMMM")</f>
        <v>жовтень</v>
      </c>
      <c r="U231" s="22">
        <f>YEAR(Financial[[#This Row],[Date]])</f>
        <v>2020</v>
      </c>
    </row>
    <row r="232" spans="1:21" x14ac:dyDescent="0.3">
      <c r="A232" t="s">
        <v>9</v>
      </c>
      <c r="B232" t="s">
        <v>14</v>
      </c>
      <c r="C232" s="3" t="s">
        <v>23</v>
      </c>
      <c r="D232" s="3" t="s">
        <v>30</v>
      </c>
      <c r="E232">
        <v>1496</v>
      </c>
      <c r="F232" s="10">
        <v>267</v>
      </c>
      <c r="G232" s="10">
        <v>350</v>
      </c>
      <c r="H232" s="14">
        <v>804</v>
      </c>
      <c r="I232" s="19">
        <v>43983</v>
      </c>
      <c r="J232" s="10">
        <f>Financial[[#This Row],[Units Sold]]*Financial[[#This Row],[Sale Price]]</f>
        <v>523600</v>
      </c>
      <c r="K232" s="11" cm="1">
        <f t="array" ref="K232">_xlfn.IFS(Financial[[#This Row],[Discount Band]]="High",0.15,Financial[[#This Row],[Discount Band]]="Medium",0.1,Financial[[#This Row],[Discount Band]]="Low",0.05,Financial[[#This Row],[Discount Band]]="None",0)</f>
        <v>0.1</v>
      </c>
      <c r="L232" s="10">
        <f>Financial[[#This Row],[Gross Sales]]*Financial[[#This Row],[Discount, %]]</f>
        <v>52360</v>
      </c>
      <c r="M232" s="10">
        <f>Financial[[#This Row],[Gross Sales]]-Financial[[#This Row],[Discounts, usd]]</f>
        <v>471240</v>
      </c>
      <c r="N232" s="10">
        <f>Financial[[#This Row],[Units Sold]]*Financial[[#This Row],[Manufacturing Price]]</f>
        <v>399432</v>
      </c>
      <c r="O232" s="10">
        <f>Financial[[#This Row],[ Sales with discount]]-(Financial[[#This Row],[Units Sold]]*Financial[[#This Row],[Manufacturing Price]])</f>
        <v>71808</v>
      </c>
      <c r="P232" s="12">
        <f>(Financial[[#This Row],[ Sales with discount]]-Financial[[#This Row],[COGS]])/Financial[[#This Row],[ Sales with discount]]</f>
        <v>0.15238095238095239</v>
      </c>
      <c r="Q232" s="12">
        <f>(Financial[[#This Row],[ Sales with discount]]-Financial[[#This Row],[COGS]])/Financial[[#This Row],[COGS]]</f>
        <v>0.1797752808988764</v>
      </c>
      <c r="R232" s="17">
        <f>Financial[[#This Row],[Units Sold]]/Financial[[#This Row],[quantity of transactions]]</f>
        <v>1.8606965174129353</v>
      </c>
      <c r="S232" s="17">
        <f>Financial[[#This Row],[ Sales with discount]]/Financial[[#This Row],[quantity of transactions]]</f>
        <v>586.11940298507466</v>
      </c>
      <c r="T232" s="5" t="str">
        <f>TEXT(Financial[[#This Row],[Date]],"MMMM")</f>
        <v>червень</v>
      </c>
      <c r="U232" s="22">
        <f>YEAR(Financial[[#This Row],[Date]])</f>
        <v>2020</v>
      </c>
    </row>
    <row r="233" spans="1:21" x14ac:dyDescent="0.3">
      <c r="A233" t="s">
        <v>9</v>
      </c>
      <c r="B233" t="s">
        <v>14</v>
      </c>
      <c r="C233" s="3" t="s">
        <v>26</v>
      </c>
      <c r="D233" s="3" t="s">
        <v>30</v>
      </c>
      <c r="E233">
        <v>2076</v>
      </c>
      <c r="F233" s="10">
        <v>219</v>
      </c>
      <c r="G233" s="10">
        <v>350</v>
      </c>
      <c r="H233" s="14">
        <v>419</v>
      </c>
      <c r="I233" s="19">
        <v>44105</v>
      </c>
      <c r="J233" s="10">
        <f>Financial[[#This Row],[Units Sold]]*Financial[[#This Row],[Sale Price]]</f>
        <v>726600</v>
      </c>
      <c r="K233" s="11" cm="1">
        <f t="array" ref="K233">_xlfn.IFS(Financial[[#This Row],[Discount Band]]="High",0.15,Financial[[#This Row],[Discount Band]]="Medium",0.1,Financial[[#This Row],[Discount Band]]="Low",0.05,Financial[[#This Row],[Discount Band]]="None",0)</f>
        <v>0.1</v>
      </c>
      <c r="L233" s="10">
        <f>Financial[[#This Row],[Gross Sales]]*Financial[[#This Row],[Discount, %]]</f>
        <v>72660</v>
      </c>
      <c r="M233" s="10">
        <f>Financial[[#This Row],[Gross Sales]]-Financial[[#This Row],[Discounts, usd]]</f>
        <v>653940</v>
      </c>
      <c r="N233" s="10">
        <f>Financial[[#This Row],[Units Sold]]*Financial[[#This Row],[Manufacturing Price]]</f>
        <v>454644</v>
      </c>
      <c r="O233" s="10">
        <f>Financial[[#This Row],[ Sales with discount]]-(Financial[[#This Row],[Units Sold]]*Financial[[#This Row],[Manufacturing Price]])</f>
        <v>199296</v>
      </c>
      <c r="P233" s="12">
        <f>(Financial[[#This Row],[ Sales with discount]]-Financial[[#This Row],[COGS]])/Financial[[#This Row],[ Sales with discount]]</f>
        <v>0.30476190476190479</v>
      </c>
      <c r="Q233" s="12">
        <f>(Financial[[#This Row],[ Sales with discount]]-Financial[[#This Row],[COGS]])/Financial[[#This Row],[COGS]]</f>
        <v>0.43835616438356162</v>
      </c>
      <c r="R233" s="17">
        <f>Financial[[#This Row],[Units Sold]]/Financial[[#This Row],[quantity of transactions]]</f>
        <v>4.9546539379474943</v>
      </c>
      <c r="S233" s="17">
        <f>Financial[[#This Row],[ Sales with discount]]/Financial[[#This Row],[quantity of transactions]]</f>
        <v>1560.7159904534606</v>
      </c>
      <c r="T233" s="5" t="str">
        <f>TEXT(Financial[[#This Row],[Date]],"MMMM")</f>
        <v>жовтень</v>
      </c>
      <c r="U233" s="22">
        <f>YEAR(Financial[[#This Row],[Date]])</f>
        <v>2020</v>
      </c>
    </row>
    <row r="234" spans="1:21" x14ac:dyDescent="0.3">
      <c r="A234" t="s">
        <v>9</v>
      </c>
      <c r="B234" t="s">
        <v>14</v>
      </c>
      <c r="C234" s="3" t="s">
        <v>22</v>
      </c>
      <c r="D234" s="3" t="s">
        <v>30</v>
      </c>
      <c r="E234">
        <v>1384.5</v>
      </c>
      <c r="F234" s="10">
        <v>194</v>
      </c>
      <c r="G234" s="10">
        <v>350</v>
      </c>
      <c r="H234" s="14">
        <v>549</v>
      </c>
      <c r="I234" s="19">
        <v>43831</v>
      </c>
      <c r="J234" s="10">
        <f>Financial[[#This Row],[Units Sold]]*Financial[[#This Row],[Sale Price]]</f>
        <v>484575</v>
      </c>
      <c r="K234" s="11" cm="1">
        <f t="array" ref="K234">_xlfn.IFS(Financial[[#This Row],[Discount Band]]="High",0.15,Financial[[#This Row],[Discount Band]]="Medium",0.1,Financial[[#This Row],[Discount Band]]="Low",0.05,Financial[[#This Row],[Discount Band]]="None",0)</f>
        <v>0.1</v>
      </c>
      <c r="L234" s="10">
        <f>Financial[[#This Row],[Gross Sales]]*Financial[[#This Row],[Discount, %]]</f>
        <v>48457.5</v>
      </c>
      <c r="M234" s="10">
        <f>Financial[[#This Row],[Gross Sales]]-Financial[[#This Row],[Discounts, usd]]</f>
        <v>436117.5</v>
      </c>
      <c r="N234" s="10">
        <f>Financial[[#This Row],[Units Sold]]*Financial[[#This Row],[Manufacturing Price]]</f>
        <v>268593</v>
      </c>
      <c r="O234" s="10">
        <f>Financial[[#This Row],[ Sales with discount]]-(Financial[[#This Row],[Units Sold]]*Financial[[#This Row],[Manufacturing Price]])</f>
        <v>167524.5</v>
      </c>
      <c r="P234" s="12">
        <f>(Financial[[#This Row],[ Sales with discount]]-Financial[[#This Row],[COGS]])/Financial[[#This Row],[ Sales with discount]]</f>
        <v>0.38412698412698415</v>
      </c>
      <c r="Q234" s="12">
        <f>(Financial[[#This Row],[ Sales with discount]]-Financial[[#This Row],[COGS]])/Financial[[#This Row],[COGS]]</f>
        <v>0.62371134020618557</v>
      </c>
      <c r="R234" s="17">
        <f>Financial[[#This Row],[Units Sold]]/Financial[[#This Row],[quantity of transactions]]</f>
        <v>2.5218579234972678</v>
      </c>
      <c r="S234" s="17">
        <f>Financial[[#This Row],[ Sales with discount]]/Financial[[#This Row],[quantity of transactions]]</f>
        <v>794.38524590163934</v>
      </c>
      <c r="T234" s="5" t="str">
        <f>TEXT(Financial[[#This Row],[Date]],"MMMM")</f>
        <v>січень</v>
      </c>
      <c r="U234" s="22">
        <f>YEAR(Financial[[#This Row],[Date]])</f>
        <v>2020</v>
      </c>
    </row>
    <row r="235" spans="1:21" x14ac:dyDescent="0.3">
      <c r="A235" t="s">
        <v>9</v>
      </c>
      <c r="B235" t="s">
        <v>14</v>
      </c>
      <c r="C235" s="3" t="s">
        <v>23</v>
      </c>
      <c r="D235" s="3" t="s">
        <v>29</v>
      </c>
      <c r="E235">
        <v>2155</v>
      </c>
      <c r="F235" s="10">
        <v>217</v>
      </c>
      <c r="G235" s="10">
        <v>350</v>
      </c>
      <c r="H235" s="14">
        <v>332</v>
      </c>
      <c r="I235" s="19">
        <v>44166</v>
      </c>
      <c r="J235" s="10">
        <f>Financial[[#This Row],[Units Sold]]*Financial[[#This Row],[Sale Price]]</f>
        <v>754250</v>
      </c>
      <c r="K235" s="11" cm="1">
        <f t="array" ref="K235">_xlfn.IFS(Financial[[#This Row],[Discount Band]]="High",0.15,Financial[[#This Row],[Discount Band]]="Medium",0.1,Financial[[#This Row],[Discount Band]]="Low",0.05,Financial[[#This Row],[Discount Band]]="None",0)</f>
        <v>0.05</v>
      </c>
      <c r="L235" s="10">
        <f>Financial[[#This Row],[Gross Sales]]*Financial[[#This Row],[Discount, %]]</f>
        <v>37712.5</v>
      </c>
      <c r="M235" s="10">
        <f>Financial[[#This Row],[Gross Sales]]-Financial[[#This Row],[Discounts, usd]]</f>
        <v>716537.5</v>
      </c>
      <c r="N235" s="10">
        <f>Financial[[#This Row],[Units Sold]]*Financial[[#This Row],[Manufacturing Price]]</f>
        <v>467635</v>
      </c>
      <c r="O235" s="10">
        <f>Financial[[#This Row],[ Sales with discount]]-(Financial[[#This Row],[Units Sold]]*Financial[[#This Row],[Manufacturing Price]])</f>
        <v>248902.5</v>
      </c>
      <c r="P235" s="12">
        <f>(Financial[[#This Row],[ Sales with discount]]-Financial[[#This Row],[COGS]])/Financial[[#This Row],[ Sales with discount]]</f>
        <v>0.3473684210526316</v>
      </c>
      <c r="Q235" s="12">
        <f>(Financial[[#This Row],[ Sales with discount]]-Financial[[#This Row],[COGS]])/Financial[[#This Row],[COGS]]</f>
        <v>0.532258064516129</v>
      </c>
      <c r="R235" s="17">
        <f>Financial[[#This Row],[Units Sold]]/Financial[[#This Row],[quantity of transactions]]</f>
        <v>6.4909638554216871</v>
      </c>
      <c r="S235" s="17">
        <f>Financial[[#This Row],[ Sales with discount]]/Financial[[#This Row],[quantity of transactions]]</f>
        <v>2158.2454819277109</v>
      </c>
      <c r="T235" s="5" t="str">
        <f>TEXT(Financial[[#This Row],[Date]],"MMMM")</f>
        <v>грудень</v>
      </c>
      <c r="U235" s="22">
        <f>YEAR(Financial[[#This Row],[Date]])</f>
        <v>2020</v>
      </c>
    </row>
    <row r="236" spans="1:21" x14ac:dyDescent="0.3">
      <c r="A236" t="s">
        <v>9</v>
      </c>
      <c r="B236" t="s">
        <v>14</v>
      </c>
      <c r="C236" s="3" t="s">
        <v>22</v>
      </c>
      <c r="D236" s="3" t="s">
        <v>30</v>
      </c>
      <c r="E236">
        <v>1666</v>
      </c>
      <c r="F236" s="10">
        <v>287</v>
      </c>
      <c r="G236" s="10">
        <v>350</v>
      </c>
      <c r="H236" s="14">
        <v>1362</v>
      </c>
      <c r="I236" s="19">
        <v>43952</v>
      </c>
      <c r="J236" s="10">
        <f>Financial[[#This Row],[Units Sold]]*Financial[[#This Row],[Sale Price]]</f>
        <v>583100</v>
      </c>
      <c r="K236" s="11" cm="1">
        <f t="array" ref="K236">_xlfn.IFS(Financial[[#This Row],[Discount Band]]="High",0.15,Financial[[#This Row],[Discount Band]]="Medium",0.1,Financial[[#This Row],[Discount Band]]="Low",0.05,Financial[[#This Row],[Discount Band]]="None",0)</f>
        <v>0.1</v>
      </c>
      <c r="L236" s="10">
        <f>Financial[[#This Row],[Gross Sales]]*Financial[[#This Row],[Discount, %]]</f>
        <v>58310</v>
      </c>
      <c r="M236" s="10">
        <f>Financial[[#This Row],[Gross Sales]]-Financial[[#This Row],[Discounts, usd]]</f>
        <v>524790</v>
      </c>
      <c r="N236" s="10">
        <f>Financial[[#This Row],[Units Sold]]*Financial[[#This Row],[Manufacturing Price]]</f>
        <v>478142</v>
      </c>
      <c r="O236" s="10">
        <f>Financial[[#This Row],[ Sales with discount]]-(Financial[[#This Row],[Units Sold]]*Financial[[#This Row],[Manufacturing Price]])</f>
        <v>46648</v>
      </c>
      <c r="P236" s="12">
        <f>(Financial[[#This Row],[ Sales with discount]]-Financial[[#This Row],[COGS]])/Financial[[#This Row],[ Sales with discount]]</f>
        <v>8.8888888888888892E-2</v>
      </c>
      <c r="Q236" s="12">
        <f>(Financial[[#This Row],[ Sales with discount]]-Financial[[#This Row],[COGS]])/Financial[[#This Row],[COGS]]</f>
        <v>9.7560975609756101E-2</v>
      </c>
      <c r="R236" s="17">
        <f>Financial[[#This Row],[Units Sold]]/Financial[[#This Row],[quantity of transactions]]</f>
        <v>1.2232011747430249</v>
      </c>
      <c r="S236" s="17">
        <f>Financial[[#This Row],[ Sales with discount]]/Financial[[#This Row],[quantity of transactions]]</f>
        <v>385.30837004405288</v>
      </c>
      <c r="T236" s="5" t="str">
        <f>TEXT(Financial[[#This Row],[Date]],"MMMM")</f>
        <v>травень</v>
      </c>
      <c r="U236" s="22">
        <f>YEAR(Financial[[#This Row],[Date]])</f>
        <v>2020</v>
      </c>
    </row>
    <row r="237" spans="1:21" x14ac:dyDescent="0.3">
      <c r="A237" t="s">
        <v>9</v>
      </c>
      <c r="B237" t="s">
        <v>14</v>
      </c>
      <c r="C237" s="3" t="s">
        <v>26</v>
      </c>
      <c r="D237" s="3" t="s">
        <v>30</v>
      </c>
      <c r="E237">
        <v>2876</v>
      </c>
      <c r="F237" s="10">
        <v>263</v>
      </c>
      <c r="G237" s="10">
        <v>350</v>
      </c>
      <c r="H237" s="14">
        <v>825</v>
      </c>
      <c r="I237" s="19">
        <v>44075</v>
      </c>
      <c r="J237" s="10">
        <f>Financial[[#This Row],[Units Sold]]*Financial[[#This Row],[Sale Price]]</f>
        <v>1006600</v>
      </c>
      <c r="K237" s="11" cm="1">
        <f t="array" ref="K237">_xlfn.IFS(Financial[[#This Row],[Discount Band]]="High",0.15,Financial[[#This Row],[Discount Band]]="Medium",0.1,Financial[[#This Row],[Discount Band]]="Low",0.05,Financial[[#This Row],[Discount Band]]="None",0)</f>
        <v>0.1</v>
      </c>
      <c r="L237" s="10">
        <f>Financial[[#This Row],[Gross Sales]]*Financial[[#This Row],[Discount, %]]</f>
        <v>100660</v>
      </c>
      <c r="M237" s="10">
        <f>Financial[[#This Row],[Gross Sales]]-Financial[[#This Row],[Discounts, usd]]</f>
        <v>905940</v>
      </c>
      <c r="N237" s="10">
        <f>Financial[[#This Row],[Units Sold]]*Financial[[#This Row],[Manufacturing Price]]</f>
        <v>756388</v>
      </c>
      <c r="O237" s="10">
        <f>Financial[[#This Row],[ Sales with discount]]-(Financial[[#This Row],[Units Sold]]*Financial[[#This Row],[Manufacturing Price]])</f>
        <v>149552</v>
      </c>
      <c r="P237" s="12">
        <f>(Financial[[#This Row],[ Sales with discount]]-Financial[[#This Row],[COGS]])/Financial[[#This Row],[ Sales with discount]]</f>
        <v>0.16507936507936508</v>
      </c>
      <c r="Q237" s="12">
        <f>(Financial[[#This Row],[ Sales with discount]]-Financial[[#This Row],[COGS]])/Financial[[#This Row],[COGS]]</f>
        <v>0.19771863117870722</v>
      </c>
      <c r="R237" s="17">
        <f>Financial[[#This Row],[Units Sold]]/Financial[[#This Row],[quantity of transactions]]</f>
        <v>3.4860606060606059</v>
      </c>
      <c r="S237" s="17">
        <f>Financial[[#This Row],[ Sales with discount]]/Financial[[#This Row],[quantity of transactions]]</f>
        <v>1098.1090909090908</v>
      </c>
      <c r="T237" s="5" t="str">
        <f>TEXT(Financial[[#This Row],[Date]],"MMMM")</f>
        <v>вересень</v>
      </c>
      <c r="U237" s="22">
        <f>YEAR(Financial[[#This Row],[Date]])</f>
        <v>2020</v>
      </c>
    </row>
    <row r="238" spans="1:21" x14ac:dyDescent="0.3">
      <c r="A238" t="s">
        <v>9</v>
      </c>
      <c r="B238" t="s">
        <v>14</v>
      </c>
      <c r="C238" s="3" t="s">
        <v>25</v>
      </c>
      <c r="D238" s="3" t="s">
        <v>28</v>
      </c>
      <c r="E238">
        <v>1527</v>
      </c>
      <c r="F238" s="10">
        <v>257</v>
      </c>
      <c r="G238" s="10">
        <v>350</v>
      </c>
      <c r="H238" s="14">
        <v>308</v>
      </c>
      <c r="I238" s="19">
        <v>44075</v>
      </c>
      <c r="J238" s="10">
        <f>Financial[[#This Row],[Units Sold]]*Financial[[#This Row],[Sale Price]]</f>
        <v>534450</v>
      </c>
      <c r="K238" s="11" cm="1">
        <f t="array" ref="K238">_xlfn.IFS(Financial[[#This Row],[Discount Band]]="High",0.15,Financial[[#This Row],[Discount Band]]="Medium",0.1,Financial[[#This Row],[Discount Band]]="Low",0.05,Financial[[#This Row],[Discount Band]]="None",0)</f>
        <v>0</v>
      </c>
      <c r="L238" s="10">
        <f>Financial[[#This Row],[Gross Sales]]*Financial[[#This Row],[Discount, %]]</f>
        <v>0</v>
      </c>
      <c r="M238" s="10">
        <f>Financial[[#This Row],[Gross Sales]]-Financial[[#This Row],[Discounts, usd]]</f>
        <v>534450</v>
      </c>
      <c r="N238" s="10">
        <f>Financial[[#This Row],[Units Sold]]*Financial[[#This Row],[Manufacturing Price]]</f>
        <v>392439</v>
      </c>
      <c r="O238" s="10">
        <f>Financial[[#This Row],[ Sales with discount]]-(Financial[[#This Row],[Units Sold]]*Financial[[#This Row],[Manufacturing Price]])</f>
        <v>142011</v>
      </c>
      <c r="P238" s="12">
        <f>(Financial[[#This Row],[ Sales with discount]]-Financial[[#This Row],[COGS]])/Financial[[#This Row],[ Sales with discount]]</f>
        <v>0.26571428571428574</v>
      </c>
      <c r="Q238" s="12">
        <f>(Financial[[#This Row],[ Sales with discount]]-Financial[[#This Row],[COGS]])/Financial[[#This Row],[COGS]]</f>
        <v>0.36186770428015563</v>
      </c>
      <c r="R238" s="17">
        <f>Financial[[#This Row],[Units Sold]]/Financial[[#This Row],[quantity of transactions]]</f>
        <v>4.9577922077922079</v>
      </c>
      <c r="S238" s="17">
        <f>Financial[[#This Row],[ Sales with discount]]/Financial[[#This Row],[quantity of transactions]]</f>
        <v>1735.2272727272727</v>
      </c>
      <c r="T238" s="5" t="str">
        <f>TEXT(Financial[[#This Row],[Date]],"MMMM")</f>
        <v>вересень</v>
      </c>
      <c r="U238" s="22">
        <f>YEAR(Financial[[#This Row],[Date]])</f>
        <v>2020</v>
      </c>
    </row>
    <row r="239" spans="1:21" x14ac:dyDescent="0.3">
      <c r="A239" t="s">
        <v>9</v>
      </c>
      <c r="B239" t="s">
        <v>14</v>
      </c>
      <c r="C239" s="3" t="s">
        <v>24</v>
      </c>
      <c r="D239" s="3" t="s">
        <v>30</v>
      </c>
      <c r="E239">
        <v>2076</v>
      </c>
      <c r="F239" s="10">
        <v>285</v>
      </c>
      <c r="G239" s="10">
        <v>350</v>
      </c>
      <c r="H239" s="14">
        <v>951</v>
      </c>
      <c r="I239" s="19">
        <v>44105</v>
      </c>
      <c r="J239" s="10">
        <f>Financial[[#This Row],[Units Sold]]*Financial[[#This Row],[Sale Price]]</f>
        <v>726600</v>
      </c>
      <c r="K239" s="11" cm="1">
        <f t="array" ref="K239">_xlfn.IFS(Financial[[#This Row],[Discount Band]]="High",0.15,Financial[[#This Row],[Discount Band]]="Medium",0.1,Financial[[#This Row],[Discount Band]]="Low",0.05,Financial[[#This Row],[Discount Band]]="None",0)</f>
        <v>0.1</v>
      </c>
      <c r="L239" s="10">
        <f>Financial[[#This Row],[Gross Sales]]*Financial[[#This Row],[Discount, %]]</f>
        <v>72660</v>
      </c>
      <c r="M239" s="10">
        <f>Financial[[#This Row],[Gross Sales]]-Financial[[#This Row],[Discounts, usd]]</f>
        <v>653940</v>
      </c>
      <c r="N239" s="10">
        <f>Financial[[#This Row],[Units Sold]]*Financial[[#This Row],[Manufacturing Price]]</f>
        <v>591660</v>
      </c>
      <c r="O239" s="10">
        <f>Financial[[#This Row],[ Sales with discount]]-(Financial[[#This Row],[Units Sold]]*Financial[[#This Row],[Manufacturing Price]])</f>
        <v>62280</v>
      </c>
      <c r="P239" s="12">
        <f>(Financial[[#This Row],[ Sales with discount]]-Financial[[#This Row],[COGS]])/Financial[[#This Row],[ Sales with discount]]</f>
        <v>9.5238095238095233E-2</v>
      </c>
      <c r="Q239" s="12">
        <f>(Financial[[#This Row],[ Sales with discount]]-Financial[[#This Row],[COGS]])/Financial[[#This Row],[COGS]]</f>
        <v>0.10526315789473684</v>
      </c>
      <c r="R239" s="17">
        <f>Financial[[#This Row],[Units Sold]]/Financial[[#This Row],[quantity of transactions]]</f>
        <v>2.1829652996845428</v>
      </c>
      <c r="S239" s="17">
        <f>Financial[[#This Row],[ Sales with discount]]/Financial[[#This Row],[quantity of transactions]]</f>
        <v>687.63406940063089</v>
      </c>
      <c r="T239" s="5" t="str">
        <f>TEXT(Financial[[#This Row],[Date]],"MMMM")</f>
        <v>жовтень</v>
      </c>
      <c r="U239" s="22">
        <f>YEAR(Financial[[#This Row],[Date]])</f>
        <v>2020</v>
      </c>
    </row>
    <row r="240" spans="1:21" x14ac:dyDescent="0.3">
      <c r="A240" t="s">
        <v>9</v>
      </c>
      <c r="B240" t="s">
        <v>14</v>
      </c>
      <c r="C240" s="3" t="s">
        <v>25</v>
      </c>
      <c r="D240" s="3" t="s">
        <v>29</v>
      </c>
      <c r="E240">
        <v>2177</v>
      </c>
      <c r="F240" s="10">
        <v>253</v>
      </c>
      <c r="G240" s="10">
        <v>350</v>
      </c>
      <c r="H240" s="14">
        <v>375</v>
      </c>
      <c r="I240" s="19">
        <v>44105</v>
      </c>
      <c r="J240" s="10">
        <f>Financial[[#This Row],[Units Sold]]*Financial[[#This Row],[Sale Price]]</f>
        <v>761950</v>
      </c>
      <c r="K240" s="11" cm="1">
        <f t="array" ref="K240">_xlfn.IFS(Financial[[#This Row],[Discount Band]]="High",0.15,Financial[[#This Row],[Discount Band]]="Medium",0.1,Financial[[#This Row],[Discount Band]]="Low",0.05,Financial[[#This Row],[Discount Band]]="None",0)</f>
        <v>0.05</v>
      </c>
      <c r="L240" s="10">
        <f>Financial[[#This Row],[Gross Sales]]*Financial[[#This Row],[Discount, %]]</f>
        <v>38097.5</v>
      </c>
      <c r="M240" s="10">
        <f>Financial[[#This Row],[Gross Sales]]-Financial[[#This Row],[Discounts, usd]]</f>
        <v>723852.5</v>
      </c>
      <c r="N240" s="10">
        <f>Financial[[#This Row],[Units Sold]]*Financial[[#This Row],[Manufacturing Price]]</f>
        <v>550781</v>
      </c>
      <c r="O240" s="10">
        <f>Financial[[#This Row],[ Sales with discount]]-(Financial[[#This Row],[Units Sold]]*Financial[[#This Row],[Manufacturing Price]])</f>
        <v>173071.5</v>
      </c>
      <c r="P240" s="12">
        <f>(Financial[[#This Row],[ Sales with discount]]-Financial[[#This Row],[COGS]])/Financial[[#This Row],[ Sales with discount]]</f>
        <v>0.23909774436090225</v>
      </c>
      <c r="Q240" s="12">
        <f>(Financial[[#This Row],[ Sales with discount]]-Financial[[#This Row],[COGS]])/Financial[[#This Row],[COGS]]</f>
        <v>0.31422924901185773</v>
      </c>
      <c r="R240" s="17">
        <f>Financial[[#This Row],[Units Sold]]/Financial[[#This Row],[quantity of transactions]]</f>
        <v>5.8053333333333335</v>
      </c>
      <c r="S240" s="17">
        <f>Financial[[#This Row],[ Sales with discount]]/Financial[[#This Row],[quantity of transactions]]</f>
        <v>1930.2733333333333</v>
      </c>
      <c r="T240" s="5" t="str">
        <f>TEXT(Financial[[#This Row],[Date]],"MMMM")</f>
        <v>жовтень</v>
      </c>
      <c r="U240" s="22">
        <f>YEAR(Financial[[#This Row],[Date]])</f>
        <v>2020</v>
      </c>
    </row>
    <row r="241" spans="1:21" x14ac:dyDescent="0.3">
      <c r="A241" t="s">
        <v>9</v>
      </c>
      <c r="B241" t="s">
        <v>14</v>
      </c>
      <c r="C241" s="3" t="s">
        <v>21</v>
      </c>
      <c r="D241" s="3" t="s">
        <v>29</v>
      </c>
      <c r="E241">
        <v>2155</v>
      </c>
      <c r="F241" s="10">
        <v>268</v>
      </c>
      <c r="G241" s="10">
        <v>350</v>
      </c>
      <c r="H241" s="14">
        <v>902</v>
      </c>
      <c r="I241" s="19">
        <v>44166</v>
      </c>
      <c r="J241" s="10">
        <f>Financial[[#This Row],[Units Sold]]*Financial[[#This Row],[Sale Price]]</f>
        <v>754250</v>
      </c>
      <c r="K241" s="11" cm="1">
        <f t="array" ref="K241">_xlfn.IFS(Financial[[#This Row],[Discount Band]]="High",0.15,Financial[[#This Row],[Discount Band]]="Medium",0.1,Financial[[#This Row],[Discount Band]]="Low",0.05,Financial[[#This Row],[Discount Band]]="None",0)</f>
        <v>0.05</v>
      </c>
      <c r="L241" s="10">
        <f>Financial[[#This Row],[Gross Sales]]*Financial[[#This Row],[Discount, %]]</f>
        <v>37712.5</v>
      </c>
      <c r="M241" s="10">
        <f>Financial[[#This Row],[Gross Sales]]-Financial[[#This Row],[Discounts, usd]]</f>
        <v>716537.5</v>
      </c>
      <c r="N241" s="10">
        <f>Financial[[#This Row],[Units Sold]]*Financial[[#This Row],[Manufacturing Price]]</f>
        <v>577540</v>
      </c>
      <c r="O241" s="10">
        <f>Financial[[#This Row],[ Sales with discount]]-(Financial[[#This Row],[Units Sold]]*Financial[[#This Row],[Manufacturing Price]])</f>
        <v>138997.5</v>
      </c>
      <c r="P241" s="12">
        <f>(Financial[[#This Row],[ Sales with discount]]-Financial[[#This Row],[COGS]])/Financial[[#This Row],[ Sales with discount]]</f>
        <v>0.19398496240601504</v>
      </c>
      <c r="Q241" s="12">
        <f>(Financial[[#This Row],[ Sales with discount]]-Financial[[#This Row],[COGS]])/Financial[[#This Row],[COGS]]</f>
        <v>0.24067164179104478</v>
      </c>
      <c r="R241" s="17">
        <f>Financial[[#This Row],[Units Sold]]/Financial[[#This Row],[quantity of transactions]]</f>
        <v>2.3891352549889135</v>
      </c>
      <c r="S241" s="17">
        <f>Financial[[#This Row],[ Sales with discount]]/Financial[[#This Row],[quantity of transactions]]</f>
        <v>794.38747228381374</v>
      </c>
      <c r="T241" s="5" t="str">
        <f>TEXT(Financial[[#This Row],[Date]],"MMMM")</f>
        <v>грудень</v>
      </c>
      <c r="U241" s="22">
        <f>YEAR(Financial[[#This Row],[Date]])</f>
        <v>2020</v>
      </c>
    </row>
    <row r="242" spans="1:21" x14ac:dyDescent="0.3">
      <c r="A242" t="s">
        <v>7</v>
      </c>
      <c r="B242" t="s">
        <v>14</v>
      </c>
      <c r="C242" s="3" t="s">
        <v>24</v>
      </c>
      <c r="D242" s="3" t="s">
        <v>31</v>
      </c>
      <c r="E242">
        <v>2826</v>
      </c>
      <c r="F242" s="10">
        <v>9</v>
      </c>
      <c r="G242" s="10">
        <v>15</v>
      </c>
      <c r="H242" s="14">
        <v>645</v>
      </c>
      <c r="I242" s="19">
        <v>43952</v>
      </c>
      <c r="J242" s="10">
        <f>Financial[[#This Row],[Units Sold]]*Financial[[#This Row],[Sale Price]]</f>
        <v>42390</v>
      </c>
      <c r="K242" s="11" cm="1">
        <f t="array" ref="K242">_xlfn.IFS(Financial[[#This Row],[Discount Band]]="High",0.15,Financial[[#This Row],[Discount Band]]="Medium",0.1,Financial[[#This Row],[Discount Band]]="Low",0.05,Financial[[#This Row],[Discount Band]]="None",0)</f>
        <v>0.15</v>
      </c>
      <c r="L242" s="10">
        <f>Financial[[#This Row],[Gross Sales]]*Financial[[#This Row],[Discount, %]]</f>
        <v>6358.5</v>
      </c>
      <c r="M242" s="10">
        <f>Financial[[#This Row],[Gross Sales]]-Financial[[#This Row],[Discounts, usd]]</f>
        <v>36031.5</v>
      </c>
      <c r="N242" s="10">
        <f>Financial[[#This Row],[Units Sold]]*Financial[[#This Row],[Manufacturing Price]]</f>
        <v>25434</v>
      </c>
      <c r="O242" s="10">
        <f>Financial[[#This Row],[ Sales with discount]]-(Financial[[#This Row],[Units Sold]]*Financial[[#This Row],[Manufacturing Price]])</f>
        <v>10597.5</v>
      </c>
      <c r="P242" s="12">
        <f>(Financial[[#This Row],[ Sales with discount]]-Financial[[#This Row],[COGS]])/Financial[[#This Row],[ Sales with discount]]</f>
        <v>0.29411764705882354</v>
      </c>
      <c r="Q242" s="12">
        <f>(Financial[[#This Row],[ Sales with discount]]-Financial[[#This Row],[COGS]])/Financial[[#This Row],[COGS]]</f>
        <v>0.41666666666666669</v>
      </c>
      <c r="R242" s="17">
        <f>Financial[[#This Row],[Units Sold]]/Financial[[#This Row],[quantity of transactions]]</f>
        <v>4.3813953488372093</v>
      </c>
      <c r="S242" s="17">
        <f>Financial[[#This Row],[ Sales with discount]]/Financial[[#This Row],[quantity of transactions]]</f>
        <v>55.86279069767442</v>
      </c>
      <c r="T242" s="5" t="str">
        <f>TEXT(Financial[[#This Row],[Date]],"MMMM")</f>
        <v>травень</v>
      </c>
      <c r="U242" s="22">
        <f>YEAR(Financial[[#This Row],[Date]])</f>
        <v>2020</v>
      </c>
    </row>
    <row r="243" spans="1:21" x14ac:dyDescent="0.3">
      <c r="A243" t="s">
        <v>7</v>
      </c>
      <c r="B243" t="s">
        <v>14</v>
      </c>
      <c r="C243" s="3" t="s">
        <v>24</v>
      </c>
      <c r="D243" s="3" t="s">
        <v>31</v>
      </c>
      <c r="E243">
        <v>3997.5</v>
      </c>
      <c r="F243" s="10">
        <v>10</v>
      </c>
      <c r="G243" s="10">
        <v>15</v>
      </c>
      <c r="H243" s="14">
        <v>2016</v>
      </c>
      <c r="I243" s="19">
        <v>43831</v>
      </c>
      <c r="J243" s="10">
        <f>Financial[[#This Row],[Units Sold]]*Financial[[#This Row],[Sale Price]]</f>
        <v>59962.5</v>
      </c>
      <c r="K243" s="11" cm="1">
        <f t="array" ref="K243">_xlfn.IFS(Financial[[#This Row],[Discount Band]]="High",0.15,Financial[[#This Row],[Discount Band]]="Medium",0.1,Financial[[#This Row],[Discount Band]]="Low",0.05,Financial[[#This Row],[Discount Band]]="None",0)</f>
        <v>0.15</v>
      </c>
      <c r="L243" s="10">
        <f>Financial[[#This Row],[Gross Sales]]*Financial[[#This Row],[Discount, %]]</f>
        <v>8994.375</v>
      </c>
      <c r="M243" s="10">
        <f>Financial[[#This Row],[Gross Sales]]-Financial[[#This Row],[Discounts, usd]]</f>
        <v>50968.125</v>
      </c>
      <c r="N243" s="10">
        <f>Financial[[#This Row],[Units Sold]]*Financial[[#This Row],[Manufacturing Price]]</f>
        <v>39975</v>
      </c>
      <c r="O243" s="10">
        <f>Financial[[#This Row],[ Sales with discount]]-(Financial[[#This Row],[Units Sold]]*Financial[[#This Row],[Manufacturing Price]])</f>
        <v>10993.125</v>
      </c>
      <c r="P243" s="12">
        <f>(Financial[[#This Row],[ Sales with discount]]-Financial[[#This Row],[COGS]])/Financial[[#This Row],[ Sales with discount]]</f>
        <v>0.21568627450980393</v>
      </c>
      <c r="Q243" s="12">
        <f>(Financial[[#This Row],[ Sales with discount]]-Financial[[#This Row],[COGS]])/Financial[[#This Row],[COGS]]</f>
        <v>0.27500000000000002</v>
      </c>
      <c r="R243" s="17">
        <f>Financial[[#This Row],[Units Sold]]/Financial[[#This Row],[quantity of transactions]]</f>
        <v>1.9828869047619047</v>
      </c>
      <c r="S243" s="17">
        <f>Financial[[#This Row],[ Sales with discount]]/Financial[[#This Row],[quantity of transactions]]</f>
        <v>25.281808035714285</v>
      </c>
      <c r="T243" s="5" t="str">
        <f>TEXT(Financial[[#This Row],[Date]],"MMMM")</f>
        <v>січень</v>
      </c>
      <c r="U243" s="22">
        <f>YEAR(Financial[[#This Row],[Date]])</f>
        <v>2020</v>
      </c>
    </row>
    <row r="244" spans="1:21" x14ac:dyDescent="0.3">
      <c r="A244" t="s">
        <v>7</v>
      </c>
      <c r="B244" t="s">
        <v>14</v>
      </c>
      <c r="C244" s="3" t="s">
        <v>23</v>
      </c>
      <c r="D244" s="3" t="s">
        <v>30</v>
      </c>
      <c r="E244">
        <v>2620</v>
      </c>
      <c r="F244" s="10">
        <v>12</v>
      </c>
      <c r="G244" s="10">
        <v>15</v>
      </c>
      <c r="H244" s="14">
        <v>1326</v>
      </c>
      <c r="I244" s="19">
        <v>44075</v>
      </c>
      <c r="J244" s="10">
        <f>Financial[[#This Row],[Units Sold]]*Financial[[#This Row],[Sale Price]]</f>
        <v>39300</v>
      </c>
      <c r="K244" s="11" cm="1">
        <f t="array" ref="K244">_xlfn.IFS(Financial[[#This Row],[Discount Band]]="High",0.15,Financial[[#This Row],[Discount Band]]="Medium",0.1,Financial[[#This Row],[Discount Band]]="Low",0.05,Financial[[#This Row],[Discount Band]]="None",0)</f>
        <v>0.1</v>
      </c>
      <c r="L244" s="10">
        <f>Financial[[#This Row],[Gross Sales]]*Financial[[#This Row],[Discount, %]]</f>
        <v>3930</v>
      </c>
      <c r="M244" s="10">
        <f>Financial[[#This Row],[Gross Sales]]-Financial[[#This Row],[Discounts, usd]]</f>
        <v>35370</v>
      </c>
      <c r="N244" s="10">
        <f>Financial[[#This Row],[Units Sold]]*Financial[[#This Row],[Manufacturing Price]]</f>
        <v>31440</v>
      </c>
      <c r="O244" s="10">
        <f>Financial[[#This Row],[ Sales with discount]]-(Financial[[#This Row],[Units Sold]]*Financial[[#This Row],[Manufacturing Price]])</f>
        <v>3930</v>
      </c>
      <c r="P244" s="12">
        <f>(Financial[[#This Row],[ Sales with discount]]-Financial[[#This Row],[COGS]])/Financial[[#This Row],[ Sales with discount]]</f>
        <v>0.1111111111111111</v>
      </c>
      <c r="Q244" s="12">
        <f>(Financial[[#This Row],[ Sales with discount]]-Financial[[#This Row],[COGS]])/Financial[[#This Row],[COGS]]</f>
        <v>0.125</v>
      </c>
      <c r="R244" s="17">
        <f>Financial[[#This Row],[Units Sold]]/Financial[[#This Row],[quantity of transactions]]</f>
        <v>1.9758672699849171</v>
      </c>
      <c r="S244" s="17">
        <f>Financial[[#This Row],[ Sales with discount]]/Financial[[#This Row],[quantity of transactions]]</f>
        <v>26.674208144796381</v>
      </c>
      <c r="T244" s="5" t="str">
        <f>TEXT(Financial[[#This Row],[Date]],"MMMM")</f>
        <v>вересень</v>
      </c>
      <c r="U244" s="22">
        <f>YEAR(Financial[[#This Row],[Date]])</f>
        <v>2020</v>
      </c>
    </row>
    <row r="245" spans="1:21" x14ac:dyDescent="0.3">
      <c r="A245" t="s">
        <v>7</v>
      </c>
      <c r="B245" t="s">
        <v>14</v>
      </c>
      <c r="C245" s="3" t="s">
        <v>23</v>
      </c>
      <c r="D245" s="3" t="s">
        <v>30</v>
      </c>
      <c r="E245">
        <v>1227</v>
      </c>
      <c r="F245" s="10">
        <v>11</v>
      </c>
      <c r="G245" s="10">
        <v>15</v>
      </c>
      <c r="H245" s="14">
        <v>931</v>
      </c>
      <c r="I245" s="19">
        <v>44105</v>
      </c>
      <c r="J245" s="10">
        <f>Financial[[#This Row],[Units Sold]]*Financial[[#This Row],[Sale Price]]</f>
        <v>18405</v>
      </c>
      <c r="K245" s="11" cm="1">
        <f t="array" ref="K245">_xlfn.IFS(Financial[[#This Row],[Discount Band]]="High",0.15,Financial[[#This Row],[Discount Band]]="Medium",0.1,Financial[[#This Row],[Discount Band]]="Low",0.05,Financial[[#This Row],[Discount Band]]="None",0)</f>
        <v>0.1</v>
      </c>
      <c r="L245" s="10">
        <f>Financial[[#This Row],[Gross Sales]]*Financial[[#This Row],[Discount, %]]</f>
        <v>1840.5</v>
      </c>
      <c r="M245" s="10">
        <f>Financial[[#This Row],[Gross Sales]]-Financial[[#This Row],[Discounts, usd]]</f>
        <v>16564.5</v>
      </c>
      <c r="N245" s="10">
        <f>Financial[[#This Row],[Units Sold]]*Financial[[#This Row],[Manufacturing Price]]</f>
        <v>13497</v>
      </c>
      <c r="O245" s="10">
        <f>Financial[[#This Row],[ Sales with discount]]-(Financial[[#This Row],[Units Sold]]*Financial[[#This Row],[Manufacturing Price]])</f>
        <v>3067.5</v>
      </c>
      <c r="P245" s="12">
        <f>(Financial[[#This Row],[ Sales with discount]]-Financial[[#This Row],[COGS]])/Financial[[#This Row],[ Sales with discount]]</f>
        <v>0.18518518518518517</v>
      </c>
      <c r="Q245" s="12">
        <f>(Financial[[#This Row],[ Sales with discount]]-Financial[[#This Row],[COGS]])/Financial[[#This Row],[COGS]]</f>
        <v>0.22727272727272727</v>
      </c>
      <c r="R245" s="17">
        <f>Financial[[#This Row],[Units Sold]]/Financial[[#This Row],[quantity of transactions]]</f>
        <v>1.317937701396348</v>
      </c>
      <c r="S245" s="17">
        <f>Financial[[#This Row],[ Sales with discount]]/Financial[[#This Row],[quantity of transactions]]</f>
        <v>17.7921589688507</v>
      </c>
      <c r="T245" s="5" t="str">
        <f>TEXT(Financial[[#This Row],[Date]],"MMMM")</f>
        <v>жовтень</v>
      </c>
      <c r="U245" s="22">
        <f>YEAR(Financial[[#This Row],[Date]])</f>
        <v>2020</v>
      </c>
    </row>
    <row r="246" spans="1:21" x14ac:dyDescent="0.3">
      <c r="A246" t="s">
        <v>7</v>
      </c>
      <c r="B246" t="s">
        <v>14</v>
      </c>
      <c r="C246" s="3" t="s">
        <v>25</v>
      </c>
      <c r="D246" s="3" t="s">
        <v>30</v>
      </c>
      <c r="E246">
        <v>1227</v>
      </c>
      <c r="F246" s="10">
        <v>9</v>
      </c>
      <c r="G246" s="10">
        <v>15</v>
      </c>
      <c r="H246" s="14">
        <v>630</v>
      </c>
      <c r="I246" s="19">
        <v>44105</v>
      </c>
      <c r="J246" s="10">
        <f>Financial[[#This Row],[Units Sold]]*Financial[[#This Row],[Sale Price]]</f>
        <v>18405</v>
      </c>
      <c r="K246" s="11" cm="1">
        <f t="array" ref="K246">_xlfn.IFS(Financial[[#This Row],[Discount Band]]="High",0.15,Financial[[#This Row],[Discount Band]]="Medium",0.1,Financial[[#This Row],[Discount Band]]="Low",0.05,Financial[[#This Row],[Discount Band]]="None",0)</f>
        <v>0.1</v>
      </c>
      <c r="L246" s="10">
        <f>Financial[[#This Row],[Gross Sales]]*Financial[[#This Row],[Discount, %]]</f>
        <v>1840.5</v>
      </c>
      <c r="M246" s="10">
        <f>Financial[[#This Row],[Gross Sales]]-Financial[[#This Row],[Discounts, usd]]</f>
        <v>16564.5</v>
      </c>
      <c r="N246" s="10">
        <f>Financial[[#This Row],[Units Sold]]*Financial[[#This Row],[Manufacturing Price]]</f>
        <v>11043</v>
      </c>
      <c r="O246" s="10">
        <f>Financial[[#This Row],[ Sales with discount]]-(Financial[[#This Row],[Units Sold]]*Financial[[#This Row],[Manufacturing Price]])</f>
        <v>5521.5</v>
      </c>
      <c r="P246" s="12">
        <f>(Financial[[#This Row],[ Sales with discount]]-Financial[[#This Row],[COGS]])/Financial[[#This Row],[ Sales with discount]]</f>
        <v>0.33333333333333331</v>
      </c>
      <c r="Q246" s="12">
        <f>(Financial[[#This Row],[ Sales with discount]]-Financial[[#This Row],[COGS]])/Financial[[#This Row],[COGS]]</f>
        <v>0.5</v>
      </c>
      <c r="R246" s="17">
        <f>Financial[[#This Row],[Units Sold]]/Financial[[#This Row],[quantity of transactions]]</f>
        <v>1.9476190476190476</v>
      </c>
      <c r="S246" s="17">
        <f>Financial[[#This Row],[ Sales with discount]]/Financial[[#This Row],[quantity of transactions]]</f>
        <v>26.292857142857144</v>
      </c>
      <c r="T246" s="5" t="str">
        <f>TEXT(Financial[[#This Row],[Date]],"MMMM")</f>
        <v>жовтень</v>
      </c>
      <c r="U246" s="22">
        <f>YEAR(Financial[[#This Row],[Date]])</f>
        <v>2020</v>
      </c>
    </row>
    <row r="247" spans="1:21" x14ac:dyDescent="0.3">
      <c r="A247" t="s">
        <v>7</v>
      </c>
      <c r="B247" t="s">
        <v>14</v>
      </c>
      <c r="C247" s="3" t="s">
        <v>25</v>
      </c>
      <c r="D247" s="3" t="s">
        <v>31</v>
      </c>
      <c r="E247">
        <v>3874.5</v>
      </c>
      <c r="F247" s="10">
        <v>12</v>
      </c>
      <c r="G247" s="10">
        <v>15</v>
      </c>
      <c r="H247" s="14">
        <v>2780</v>
      </c>
      <c r="I247" s="19">
        <v>44013</v>
      </c>
      <c r="J247" s="10">
        <f>Financial[[#This Row],[Units Sold]]*Financial[[#This Row],[Sale Price]]</f>
        <v>58117.5</v>
      </c>
      <c r="K247" s="11" cm="1">
        <f t="array" ref="K247">_xlfn.IFS(Financial[[#This Row],[Discount Band]]="High",0.15,Financial[[#This Row],[Discount Band]]="Medium",0.1,Financial[[#This Row],[Discount Band]]="Low",0.05,Financial[[#This Row],[Discount Band]]="None",0)</f>
        <v>0.15</v>
      </c>
      <c r="L247" s="10">
        <f>Financial[[#This Row],[Gross Sales]]*Financial[[#This Row],[Discount, %]]</f>
        <v>8717.625</v>
      </c>
      <c r="M247" s="10">
        <f>Financial[[#This Row],[Gross Sales]]-Financial[[#This Row],[Discounts, usd]]</f>
        <v>49399.875</v>
      </c>
      <c r="N247" s="10">
        <f>Financial[[#This Row],[Units Sold]]*Financial[[#This Row],[Manufacturing Price]]</f>
        <v>46494</v>
      </c>
      <c r="O247" s="10">
        <f>Financial[[#This Row],[ Sales with discount]]-(Financial[[#This Row],[Units Sold]]*Financial[[#This Row],[Manufacturing Price]])</f>
        <v>2905.875</v>
      </c>
      <c r="P247" s="12">
        <f>(Financial[[#This Row],[ Sales with discount]]-Financial[[#This Row],[COGS]])/Financial[[#This Row],[ Sales with discount]]</f>
        <v>5.8823529411764705E-2</v>
      </c>
      <c r="Q247" s="12">
        <f>(Financial[[#This Row],[ Sales with discount]]-Financial[[#This Row],[COGS]])/Financial[[#This Row],[COGS]]</f>
        <v>6.25E-2</v>
      </c>
      <c r="R247" s="17">
        <f>Financial[[#This Row],[Units Sold]]/Financial[[#This Row],[quantity of transactions]]</f>
        <v>1.3937050359712231</v>
      </c>
      <c r="S247" s="17">
        <f>Financial[[#This Row],[ Sales with discount]]/Financial[[#This Row],[quantity of transactions]]</f>
        <v>17.769739208633094</v>
      </c>
      <c r="T247" s="5" t="str">
        <f>TEXT(Financial[[#This Row],[Date]],"MMMM")</f>
        <v>липень</v>
      </c>
      <c r="U247" s="22">
        <f>YEAR(Financial[[#This Row],[Date]])</f>
        <v>2020</v>
      </c>
    </row>
    <row r="248" spans="1:21" x14ac:dyDescent="0.3">
      <c r="A248" t="s">
        <v>7</v>
      </c>
      <c r="B248" t="s">
        <v>14</v>
      </c>
      <c r="C248" s="3" t="s">
        <v>25</v>
      </c>
      <c r="D248" s="3" t="s">
        <v>31</v>
      </c>
      <c r="E248">
        <v>2167</v>
      </c>
      <c r="F248" s="10">
        <v>10</v>
      </c>
      <c r="G248" s="10">
        <v>15</v>
      </c>
      <c r="H248" s="14">
        <v>1216</v>
      </c>
      <c r="I248" s="19">
        <v>44105</v>
      </c>
      <c r="J248" s="10">
        <f>Financial[[#This Row],[Units Sold]]*Financial[[#This Row],[Sale Price]]</f>
        <v>32505</v>
      </c>
      <c r="K248" s="11" cm="1">
        <f t="array" ref="K248">_xlfn.IFS(Financial[[#This Row],[Discount Band]]="High",0.15,Financial[[#This Row],[Discount Band]]="Medium",0.1,Financial[[#This Row],[Discount Band]]="Low",0.05,Financial[[#This Row],[Discount Band]]="None",0)</f>
        <v>0.15</v>
      </c>
      <c r="L248" s="10">
        <f>Financial[[#This Row],[Gross Sales]]*Financial[[#This Row],[Discount, %]]</f>
        <v>4875.75</v>
      </c>
      <c r="M248" s="10">
        <f>Financial[[#This Row],[Gross Sales]]-Financial[[#This Row],[Discounts, usd]]</f>
        <v>27629.25</v>
      </c>
      <c r="N248" s="10">
        <f>Financial[[#This Row],[Units Sold]]*Financial[[#This Row],[Manufacturing Price]]</f>
        <v>21670</v>
      </c>
      <c r="O248" s="10">
        <f>Financial[[#This Row],[ Sales with discount]]-(Financial[[#This Row],[Units Sold]]*Financial[[#This Row],[Manufacturing Price]])</f>
        <v>5959.25</v>
      </c>
      <c r="P248" s="12">
        <f>(Financial[[#This Row],[ Sales with discount]]-Financial[[#This Row],[COGS]])/Financial[[#This Row],[ Sales with discount]]</f>
        <v>0.21568627450980393</v>
      </c>
      <c r="Q248" s="12">
        <f>(Financial[[#This Row],[ Sales with discount]]-Financial[[#This Row],[COGS]])/Financial[[#This Row],[COGS]]</f>
        <v>0.27500000000000002</v>
      </c>
      <c r="R248" s="17">
        <f>Financial[[#This Row],[Units Sold]]/Financial[[#This Row],[quantity of transactions]]</f>
        <v>1.7820723684210527</v>
      </c>
      <c r="S248" s="17">
        <f>Financial[[#This Row],[ Sales with discount]]/Financial[[#This Row],[quantity of transactions]]</f>
        <v>22.721422697368421</v>
      </c>
      <c r="T248" s="5" t="str">
        <f>TEXT(Financial[[#This Row],[Date]],"MMMM")</f>
        <v>жовтень</v>
      </c>
      <c r="U248" s="22">
        <f>YEAR(Financial[[#This Row],[Date]])</f>
        <v>2020</v>
      </c>
    </row>
    <row r="249" spans="1:21" x14ac:dyDescent="0.3">
      <c r="A249" t="s">
        <v>7</v>
      </c>
      <c r="B249" t="s">
        <v>14</v>
      </c>
      <c r="C249" s="3" t="s">
        <v>21</v>
      </c>
      <c r="D249" s="3" t="s">
        <v>30</v>
      </c>
      <c r="E249">
        <v>490</v>
      </c>
      <c r="F249" s="10">
        <v>10</v>
      </c>
      <c r="G249" s="10">
        <v>15</v>
      </c>
      <c r="H249" s="14">
        <v>42</v>
      </c>
      <c r="I249" s="19">
        <v>44136</v>
      </c>
      <c r="J249" s="10">
        <f>Financial[[#This Row],[Units Sold]]*Financial[[#This Row],[Sale Price]]</f>
        <v>7350</v>
      </c>
      <c r="K249" s="11" cm="1">
        <f t="array" ref="K249">_xlfn.IFS(Financial[[#This Row],[Discount Band]]="High",0.15,Financial[[#This Row],[Discount Band]]="Medium",0.1,Financial[[#This Row],[Discount Band]]="Low",0.05,Financial[[#This Row],[Discount Band]]="None",0)</f>
        <v>0.1</v>
      </c>
      <c r="L249" s="10">
        <f>Financial[[#This Row],[Gross Sales]]*Financial[[#This Row],[Discount, %]]</f>
        <v>735</v>
      </c>
      <c r="M249" s="10">
        <f>Financial[[#This Row],[Gross Sales]]-Financial[[#This Row],[Discounts, usd]]</f>
        <v>6615</v>
      </c>
      <c r="N249" s="10">
        <f>Financial[[#This Row],[Units Sold]]*Financial[[#This Row],[Manufacturing Price]]</f>
        <v>4900</v>
      </c>
      <c r="O249" s="10">
        <f>Financial[[#This Row],[ Sales with discount]]-(Financial[[#This Row],[Units Sold]]*Financial[[#This Row],[Manufacturing Price]])</f>
        <v>1715</v>
      </c>
      <c r="P249" s="12">
        <f>(Financial[[#This Row],[ Sales with discount]]-Financial[[#This Row],[COGS]])/Financial[[#This Row],[ Sales with discount]]</f>
        <v>0.25925925925925924</v>
      </c>
      <c r="Q249" s="12">
        <f>(Financial[[#This Row],[ Sales with discount]]-Financial[[#This Row],[COGS]])/Financial[[#This Row],[COGS]]</f>
        <v>0.35</v>
      </c>
      <c r="R249" s="17">
        <f>Financial[[#This Row],[Units Sold]]/Financial[[#This Row],[quantity of transactions]]</f>
        <v>11.666666666666666</v>
      </c>
      <c r="S249" s="17">
        <f>Financial[[#This Row],[ Sales with discount]]/Financial[[#This Row],[quantity of transactions]]</f>
        <v>157.5</v>
      </c>
      <c r="T249" s="5" t="str">
        <f>TEXT(Financial[[#This Row],[Date]],"MMMM")</f>
        <v>листопад</v>
      </c>
      <c r="U249" s="22">
        <f>YEAR(Financial[[#This Row],[Date]])</f>
        <v>2020</v>
      </c>
    </row>
    <row r="250" spans="1:21" x14ac:dyDescent="0.3">
      <c r="A250" t="s">
        <v>7</v>
      </c>
      <c r="B250" t="s">
        <v>14</v>
      </c>
      <c r="C250" s="3" t="s">
        <v>26</v>
      </c>
      <c r="D250" s="3" t="s">
        <v>29</v>
      </c>
      <c r="E250">
        <v>321</v>
      </c>
      <c r="F250" s="10">
        <v>11</v>
      </c>
      <c r="G250" s="10">
        <v>15</v>
      </c>
      <c r="H250" s="14">
        <v>288</v>
      </c>
      <c r="I250" s="19">
        <v>44136</v>
      </c>
      <c r="J250" s="10">
        <f>Financial[[#This Row],[Units Sold]]*Financial[[#This Row],[Sale Price]]</f>
        <v>4815</v>
      </c>
      <c r="K250" s="11" cm="1">
        <f t="array" ref="K250">_xlfn.IFS(Financial[[#This Row],[Discount Band]]="High",0.15,Financial[[#This Row],[Discount Band]]="Medium",0.1,Financial[[#This Row],[Discount Band]]="Low",0.05,Financial[[#This Row],[Discount Band]]="None",0)</f>
        <v>0.05</v>
      </c>
      <c r="L250" s="10">
        <f>Financial[[#This Row],[Gross Sales]]*Financial[[#This Row],[Discount, %]]</f>
        <v>240.75</v>
      </c>
      <c r="M250" s="10">
        <f>Financial[[#This Row],[Gross Sales]]-Financial[[#This Row],[Discounts, usd]]</f>
        <v>4574.25</v>
      </c>
      <c r="N250" s="10">
        <f>Financial[[#This Row],[Units Sold]]*Financial[[#This Row],[Manufacturing Price]]</f>
        <v>3531</v>
      </c>
      <c r="O250" s="10">
        <f>Financial[[#This Row],[ Sales with discount]]-(Financial[[#This Row],[Units Sold]]*Financial[[#This Row],[Manufacturing Price]])</f>
        <v>1043.25</v>
      </c>
      <c r="P250" s="12">
        <f>(Financial[[#This Row],[ Sales with discount]]-Financial[[#This Row],[COGS]])/Financial[[#This Row],[ Sales with discount]]</f>
        <v>0.22807017543859648</v>
      </c>
      <c r="Q250" s="12">
        <f>(Financial[[#This Row],[ Sales with discount]]-Financial[[#This Row],[COGS]])/Financial[[#This Row],[COGS]]</f>
        <v>0.29545454545454547</v>
      </c>
      <c r="R250" s="17">
        <f>Financial[[#This Row],[Units Sold]]/Financial[[#This Row],[quantity of transactions]]</f>
        <v>1.1145833333333333</v>
      </c>
      <c r="S250" s="17">
        <f>Financial[[#This Row],[ Sales with discount]]/Financial[[#This Row],[quantity of transactions]]</f>
        <v>15.8828125</v>
      </c>
      <c r="T250" s="5" t="str">
        <f>TEXT(Financial[[#This Row],[Date]],"MMMM")</f>
        <v>листопад</v>
      </c>
      <c r="U250" s="22">
        <f>YEAR(Financial[[#This Row],[Date]])</f>
        <v>2020</v>
      </c>
    </row>
    <row r="251" spans="1:21" x14ac:dyDescent="0.3">
      <c r="A251" t="s">
        <v>7</v>
      </c>
      <c r="B251" t="s">
        <v>14</v>
      </c>
      <c r="C251" s="3" t="s">
        <v>23</v>
      </c>
      <c r="D251" s="3" t="s">
        <v>30</v>
      </c>
      <c r="E251">
        <v>2101</v>
      </c>
      <c r="F251" s="10">
        <v>11</v>
      </c>
      <c r="G251" s="10">
        <v>15</v>
      </c>
      <c r="H251" s="14">
        <v>201</v>
      </c>
      <c r="I251" s="19">
        <v>44044</v>
      </c>
      <c r="J251" s="10">
        <f>Financial[[#This Row],[Units Sold]]*Financial[[#This Row],[Sale Price]]</f>
        <v>31515</v>
      </c>
      <c r="K251" s="11" cm="1">
        <f t="array" ref="K251">_xlfn.IFS(Financial[[#This Row],[Discount Band]]="High",0.15,Financial[[#This Row],[Discount Band]]="Medium",0.1,Financial[[#This Row],[Discount Band]]="Low",0.05,Financial[[#This Row],[Discount Band]]="None",0)</f>
        <v>0.1</v>
      </c>
      <c r="L251" s="10">
        <f>Financial[[#This Row],[Gross Sales]]*Financial[[#This Row],[Discount, %]]</f>
        <v>3151.5</v>
      </c>
      <c r="M251" s="10">
        <f>Financial[[#This Row],[Gross Sales]]-Financial[[#This Row],[Discounts, usd]]</f>
        <v>28363.5</v>
      </c>
      <c r="N251" s="10">
        <f>Financial[[#This Row],[Units Sold]]*Financial[[#This Row],[Manufacturing Price]]</f>
        <v>23111</v>
      </c>
      <c r="O251" s="10">
        <f>Financial[[#This Row],[ Sales with discount]]-(Financial[[#This Row],[Units Sold]]*Financial[[#This Row],[Manufacturing Price]])</f>
        <v>5252.5</v>
      </c>
      <c r="P251" s="12">
        <f>(Financial[[#This Row],[ Sales with discount]]-Financial[[#This Row],[COGS]])/Financial[[#This Row],[ Sales with discount]]</f>
        <v>0.18518518518518517</v>
      </c>
      <c r="Q251" s="12">
        <f>(Financial[[#This Row],[ Sales with discount]]-Financial[[#This Row],[COGS]])/Financial[[#This Row],[COGS]]</f>
        <v>0.22727272727272727</v>
      </c>
      <c r="R251" s="17">
        <f>Financial[[#This Row],[Units Sold]]/Financial[[#This Row],[quantity of transactions]]</f>
        <v>10.452736318407959</v>
      </c>
      <c r="S251" s="17">
        <f>Financial[[#This Row],[ Sales with discount]]/Financial[[#This Row],[quantity of transactions]]</f>
        <v>141.11194029850745</v>
      </c>
      <c r="T251" s="5" t="str">
        <f>TEXT(Financial[[#This Row],[Date]],"MMMM")</f>
        <v>серпень</v>
      </c>
      <c r="U251" s="22">
        <f>YEAR(Financial[[#This Row],[Date]])</f>
        <v>2020</v>
      </c>
    </row>
    <row r="252" spans="1:21" x14ac:dyDescent="0.3">
      <c r="A252" t="s">
        <v>7</v>
      </c>
      <c r="B252" t="s">
        <v>14</v>
      </c>
      <c r="C252" s="3" t="s">
        <v>23</v>
      </c>
      <c r="D252" s="3" t="s">
        <v>28</v>
      </c>
      <c r="E252">
        <v>549</v>
      </c>
      <c r="F252" s="10">
        <v>10</v>
      </c>
      <c r="G252" s="10">
        <v>15</v>
      </c>
      <c r="H252" s="14">
        <v>388</v>
      </c>
      <c r="I252" s="19">
        <v>44075</v>
      </c>
      <c r="J252" s="10">
        <f>Financial[[#This Row],[Units Sold]]*Financial[[#This Row],[Sale Price]]</f>
        <v>8235</v>
      </c>
      <c r="K252" s="11" cm="1">
        <f t="array" ref="K252">_xlfn.IFS(Financial[[#This Row],[Discount Band]]="High",0.15,Financial[[#This Row],[Discount Band]]="Medium",0.1,Financial[[#This Row],[Discount Band]]="Low",0.05,Financial[[#This Row],[Discount Band]]="None",0)</f>
        <v>0</v>
      </c>
      <c r="L252" s="10">
        <f>Financial[[#This Row],[Gross Sales]]*Financial[[#This Row],[Discount, %]]</f>
        <v>0</v>
      </c>
      <c r="M252" s="10">
        <f>Financial[[#This Row],[Gross Sales]]-Financial[[#This Row],[Discounts, usd]]</f>
        <v>8235</v>
      </c>
      <c r="N252" s="10">
        <f>Financial[[#This Row],[Units Sold]]*Financial[[#This Row],[Manufacturing Price]]</f>
        <v>5490</v>
      </c>
      <c r="O252" s="10">
        <f>Financial[[#This Row],[ Sales with discount]]-(Financial[[#This Row],[Units Sold]]*Financial[[#This Row],[Manufacturing Price]])</f>
        <v>2745</v>
      </c>
      <c r="P252" s="12">
        <f>(Financial[[#This Row],[ Sales with discount]]-Financial[[#This Row],[COGS]])/Financial[[#This Row],[ Sales with discount]]</f>
        <v>0.33333333333333331</v>
      </c>
      <c r="Q252" s="12">
        <f>(Financial[[#This Row],[ Sales with discount]]-Financial[[#This Row],[COGS]])/Financial[[#This Row],[COGS]]</f>
        <v>0.5</v>
      </c>
      <c r="R252" s="17">
        <f>Financial[[#This Row],[Units Sold]]/Financial[[#This Row],[quantity of transactions]]</f>
        <v>1.4149484536082475</v>
      </c>
      <c r="S252" s="17">
        <f>Financial[[#This Row],[ Sales with discount]]/Financial[[#This Row],[quantity of transactions]]</f>
        <v>21.22422680412371</v>
      </c>
      <c r="T252" s="5" t="str">
        <f>TEXT(Financial[[#This Row],[Date]],"MMMM")</f>
        <v>вересень</v>
      </c>
      <c r="U252" s="22">
        <f>YEAR(Financial[[#This Row],[Date]])</f>
        <v>2020</v>
      </c>
    </row>
    <row r="253" spans="1:21" x14ac:dyDescent="0.3">
      <c r="A253" t="s">
        <v>7</v>
      </c>
      <c r="B253" t="s">
        <v>14</v>
      </c>
      <c r="C253" s="3" t="s">
        <v>21</v>
      </c>
      <c r="D253" s="3" t="s">
        <v>28</v>
      </c>
      <c r="E253">
        <v>2178</v>
      </c>
      <c r="F253" s="10">
        <v>12</v>
      </c>
      <c r="G253" s="10">
        <v>15</v>
      </c>
      <c r="H253" s="14">
        <v>1962</v>
      </c>
      <c r="I253" s="19">
        <v>43983</v>
      </c>
      <c r="J253" s="10">
        <f>Financial[[#This Row],[Units Sold]]*Financial[[#This Row],[Sale Price]]</f>
        <v>32670</v>
      </c>
      <c r="K253" s="11" cm="1">
        <f t="array" ref="K253">_xlfn.IFS(Financial[[#This Row],[Discount Band]]="High",0.15,Financial[[#This Row],[Discount Band]]="Medium",0.1,Financial[[#This Row],[Discount Band]]="Low",0.05,Financial[[#This Row],[Discount Band]]="None",0)</f>
        <v>0</v>
      </c>
      <c r="L253" s="10">
        <f>Financial[[#This Row],[Gross Sales]]*Financial[[#This Row],[Discount, %]]</f>
        <v>0</v>
      </c>
      <c r="M253" s="10">
        <f>Financial[[#This Row],[Gross Sales]]-Financial[[#This Row],[Discounts, usd]]</f>
        <v>32670</v>
      </c>
      <c r="N253" s="10">
        <f>Financial[[#This Row],[Units Sold]]*Financial[[#This Row],[Manufacturing Price]]</f>
        <v>26136</v>
      </c>
      <c r="O253" s="10">
        <f>Financial[[#This Row],[ Sales with discount]]-(Financial[[#This Row],[Units Sold]]*Financial[[#This Row],[Manufacturing Price]])</f>
        <v>6534</v>
      </c>
      <c r="P253" s="12">
        <f>(Financial[[#This Row],[ Sales with discount]]-Financial[[#This Row],[COGS]])/Financial[[#This Row],[ Sales with discount]]</f>
        <v>0.2</v>
      </c>
      <c r="Q253" s="12">
        <f>(Financial[[#This Row],[ Sales with discount]]-Financial[[#This Row],[COGS]])/Financial[[#This Row],[COGS]]</f>
        <v>0.25</v>
      </c>
      <c r="R253" s="17">
        <f>Financial[[#This Row],[Units Sold]]/Financial[[#This Row],[quantity of transactions]]</f>
        <v>1.1100917431192661</v>
      </c>
      <c r="S253" s="17">
        <f>Financial[[#This Row],[ Sales with discount]]/Financial[[#This Row],[quantity of transactions]]</f>
        <v>16.651376146788991</v>
      </c>
      <c r="T253" s="5" t="str">
        <f>TEXT(Financial[[#This Row],[Date]],"MMMM")</f>
        <v>червень</v>
      </c>
      <c r="U253" s="22">
        <f>YEAR(Financial[[#This Row],[Date]])</f>
        <v>2020</v>
      </c>
    </row>
    <row r="254" spans="1:21" x14ac:dyDescent="0.3">
      <c r="A254" t="s">
        <v>7</v>
      </c>
      <c r="B254" t="s">
        <v>14</v>
      </c>
      <c r="C254" s="3" t="s">
        <v>23</v>
      </c>
      <c r="D254" s="3" t="s">
        <v>29</v>
      </c>
      <c r="E254">
        <v>2261</v>
      </c>
      <c r="F254" s="10">
        <v>9</v>
      </c>
      <c r="G254" s="10">
        <v>15</v>
      </c>
      <c r="H254" s="14">
        <v>2187</v>
      </c>
      <c r="I254" s="19">
        <v>44166</v>
      </c>
      <c r="J254" s="10">
        <f>Financial[[#This Row],[Units Sold]]*Financial[[#This Row],[Sale Price]]</f>
        <v>33915</v>
      </c>
      <c r="K254" s="11" cm="1">
        <f t="array" ref="K254">_xlfn.IFS(Financial[[#This Row],[Discount Band]]="High",0.15,Financial[[#This Row],[Discount Band]]="Medium",0.1,Financial[[#This Row],[Discount Band]]="Low",0.05,Financial[[#This Row],[Discount Band]]="None",0)</f>
        <v>0.05</v>
      </c>
      <c r="L254" s="10">
        <f>Financial[[#This Row],[Gross Sales]]*Financial[[#This Row],[Discount, %]]</f>
        <v>1695.75</v>
      </c>
      <c r="M254" s="10">
        <f>Financial[[#This Row],[Gross Sales]]-Financial[[#This Row],[Discounts, usd]]</f>
        <v>32219.25</v>
      </c>
      <c r="N254" s="10">
        <f>Financial[[#This Row],[Units Sold]]*Financial[[#This Row],[Manufacturing Price]]</f>
        <v>20349</v>
      </c>
      <c r="O254" s="10">
        <f>Financial[[#This Row],[ Sales with discount]]-(Financial[[#This Row],[Units Sold]]*Financial[[#This Row],[Manufacturing Price]])</f>
        <v>11870.25</v>
      </c>
      <c r="P254" s="12">
        <f>(Financial[[#This Row],[ Sales with discount]]-Financial[[#This Row],[COGS]])/Financial[[#This Row],[ Sales with discount]]</f>
        <v>0.36842105263157893</v>
      </c>
      <c r="Q254" s="12">
        <f>(Financial[[#This Row],[ Sales with discount]]-Financial[[#This Row],[COGS]])/Financial[[#This Row],[COGS]]</f>
        <v>0.58333333333333337</v>
      </c>
      <c r="R254" s="17">
        <f>Financial[[#This Row],[Units Sold]]/Financial[[#This Row],[quantity of transactions]]</f>
        <v>1.0338363054412436</v>
      </c>
      <c r="S254" s="17">
        <f>Financial[[#This Row],[ Sales with discount]]/Financial[[#This Row],[quantity of transactions]]</f>
        <v>14.732167352537722</v>
      </c>
      <c r="T254" s="5" t="str">
        <f>TEXT(Financial[[#This Row],[Date]],"MMMM")</f>
        <v>грудень</v>
      </c>
      <c r="U254" s="22">
        <f>YEAR(Financial[[#This Row],[Date]])</f>
        <v>2020</v>
      </c>
    </row>
    <row r="255" spans="1:21" x14ac:dyDescent="0.3">
      <c r="A255" t="s">
        <v>7</v>
      </c>
      <c r="B255" t="s">
        <v>14</v>
      </c>
      <c r="C255" s="3" t="s">
        <v>22</v>
      </c>
      <c r="D255" s="3" t="s">
        <v>31</v>
      </c>
      <c r="E255">
        <v>2072</v>
      </c>
      <c r="F255" s="10">
        <v>8</v>
      </c>
      <c r="G255" s="10">
        <v>15</v>
      </c>
      <c r="H255" s="14">
        <v>110</v>
      </c>
      <c r="I255" s="19">
        <v>44166</v>
      </c>
      <c r="J255" s="10">
        <f>Financial[[#This Row],[Units Sold]]*Financial[[#This Row],[Sale Price]]</f>
        <v>31080</v>
      </c>
      <c r="K255" s="11" cm="1">
        <f t="array" ref="K255">_xlfn.IFS(Financial[[#This Row],[Discount Band]]="High",0.15,Financial[[#This Row],[Discount Band]]="Medium",0.1,Financial[[#This Row],[Discount Band]]="Low",0.05,Financial[[#This Row],[Discount Band]]="None",0)</f>
        <v>0.15</v>
      </c>
      <c r="L255" s="10">
        <f>Financial[[#This Row],[Gross Sales]]*Financial[[#This Row],[Discount, %]]</f>
        <v>4662</v>
      </c>
      <c r="M255" s="10">
        <f>Financial[[#This Row],[Gross Sales]]-Financial[[#This Row],[Discounts, usd]]</f>
        <v>26418</v>
      </c>
      <c r="N255" s="10">
        <f>Financial[[#This Row],[Units Sold]]*Financial[[#This Row],[Manufacturing Price]]</f>
        <v>16576</v>
      </c>
      <c r="O255" s="10">
        <f>Financial[[#This Row],[ Sales with discount]]-(Financial[[#This Row],[Units Sold]]*Financial[[#This Row],[Manufacturing Price]])</f>
        <v>9842</v>
      </c>
      <c r="P255" s="12">
        <f>(Financial[[#This Row],[ Sales with discount]]-Financial[[#This Row],[COGS]])/Financial[[#This Row],[ Sales with discount]]</f>
        <v>0.37254901960784315</v>
      </c>
      <c r="Q255" s="12">
        <f>(Financial[[#This Row],[ Sales with discount]]-Financial[[#This Row],[COGS]])/Financial[[#This Row],[COGS]]</f>
        <v>0.59375</v>
      </c>
      <c r="R255" s="17">
        <f>Financial[[#This Row],[Units Sold]]/Financial[[#This Row],[quantity of transactions]]</f>
        <v>18.836363636363636</v>
      </c>
      <c r="S255" s="17">
        <f>Financial[[#This Row],[ Sales with discount]]/Financial[[#This Row],[quantity of transactions]]</f>
        <v>240.16363636363636</v>
      </c>
      <c r="T255" s="5" t="str">
        <f>TEXT(Financial[[#This Row],[Date]],"MMMM")</f>
        <v>грудень</v>
      </c>
      <c r="U255" s="22">
        <f>YEAR(Financial[[#This Row],[Date]])</f>
        <v>2020</v>
      </c>
    </row>
    <row r="256" spans="1:21" x14ac:dyDescent="0.3">
      <c r="A256" t="s">
        <v>7</v>
      </c>
      <c r="B256" t="s">
        <v>14</v>
      </c>
      <c r="C256" s="3" t="s">
        <v>23</v>
      </c>
      <c r="D256" s="3" t="s">
        <v>30</v>
      </c>
      <c r="E256">
        <v>3801</v>
      </c>
      <c r="F256" s="10">
        <v>8</v>
      </c>
      <c r="G256" s="10">
        <v>15</v>
      </c>
      <c r="H256" s="14">
        <v>3149</v>
      </c>
      <c r="I256" s="19">
        <v>43922</v>
      </c>
      <c r="J256" s="10">
        <f>Financial[[#This Row],[Units Sold]]*Financial[[#This Row],[Sale Price]]</f>
        <v>57015</v>
      </c>
      <c r="K256" s="11" cm="1">
        <f t="array" ref="K256">_xlfn.IFS(Financial[[#This Row],[Discount Band]]="High",0.15,Financial[[#This Row],[Discount Band]]="Medium",0.1,Financial[[#This Row],[Discount Band]]="Low",0.05,Financial[[#This Row],[Discount Band]]="None",0)</f>
        <v>0.1</v>
      </c>
      <c r="L256" s="10">
        <f>Financial[[#This Row],[Gross Sales]]*Financial[[#This Row],[Discount, %]]</f>
        <v>5701.5</v>
      </c>
      <c r="M256" s="10">
        <f>Financial[[#This Row],[Gross Sales]]-Financial[[#This Row],[Discounts, usd]]</f>
        <v>51313.5</v>
      </c>
      <c r="N256" s="10">
        <f>Financial[[#This Row],[Units Sold]]*Financial[[#This Row],[Manufacturing Price]]</f>
        <v>30408</v>
      </c>
      <c r="O256" s="10">
        <f>Financial[[#This Row],[ Sales with discount]]-(Financial[[#This Row],[Units Sold]]*Financial[[#This Row],[Manufacturing Price]])</f>
        <v>20905.5</v>
      </c>
      <c r="P256" s="12">
        <f>(Financial[[#This Row],[ Sales with discount]]-Financial[[#This Row],[COGS]])/Financial[[#This Row],[ Sales with discount]]</f>
        <v>0.40740740740740738</v>
      </c>
      <c r="Q256" s="12">
        <f>(Financial[[#This Row],[ Sales with discount]]-Financial[[#This Row],[COGS]])/Financial[[#This Row],[COGS]]</f>
        <v>0.6875</v>
      </c>
      <c r="R256" s="17">
        <f>Financial[[#This Row],[Units Sold]]/Financial[[#This Row],[quantity of transactions]]</f>
        <v>1.2070498570974912</v>
      </c>
      <c r="S256" s="17">
        <f>Financial[[#This Row],[ Sales with discount]]/Financial[[#This Row],[quantity of transactions]]</f>
        <v>16.295173070816134</v>
      </c>
      <c r="T256" s="5" t="str">
        <f>TEXT(Financial[[#This Row],[Date]],"MMMM")</f>
        <v>квітень</v>
      </c>
      <c r="U256" s="22">
        <f>YEAR(Financial[[#This Row],[Date]])</f>
        <v>2020</v>
      </c>
    </row>
    <row r="257" spans="1:21" x14ac:dyDescent="0.3">
      <c r="A257" t="s">
        <v>7</v>
      </c>
      <c r="B257" t="s">
        <v>14</v>
      </c>
      <c r="C257" s="3" t="s">
        <v>23</v>
      </c>
      <c r="D257" s="3" t="s">
        <v>31</v>
      </c>
      <c r="E257">
        <v>2167</v>
      </c>
      <c r="F257" s="10">
        <v>12</v>
      </c>
      <c r="G257" s="10">
        <v>15</v>
      </c>
      <c r="H257" s="14">
        <v>1677</v>
      </c>
      <c r="I257" s="19">
        <v>44105</v>
      </c>
      <c r="J257" s="10">
        <f>Financial[[#This Row],[Units Sold]]*Financial[[#This Row],[Sale Price]]</f>
        <v>32505</v>
      </c>
      <c r="K257" s="11" cm="1">
        <f t="array" ref="K257">_xlfn.IFS(Financial[[#This Row],[Discount Band]]="High",0.15,Financial[[#This Row],[Discount Band]]="Medium",0.1,Financial[[#This Row],[Discount Band]]="Low",0.05,Financial[[#This Row],[Discount Band]]="None",0)</f>
        <v>0.15</v>
      </c>
      <c r="L257" s="10">
        <f>Financial[[#This Row],[Gross Sales]]*Financial[[#This Row],[Discount, %]]</f>
        <v>4875.75</v>
      </c>
      <c r="M257" s="10">
        <f>Financial[[#This Row],[Gross Sales]]-Financial[[#This Row],[Discounts, usd]]</f>
        <v>27629.25</v>
      </c>
      <c r="N257" s="10">
        <f>Financial[[#This Row],[Units Sold]]*Financial[[#This Row],[Manufacturing Price]]</f>
        <v>26004</v>
      </c>
      <c r="O257" s="10">
        <f>Financial[[#This Row],[ Sales with discount]]-(Financial[[#This Row],[Units Sold]]*Financial[[#This Row],[Manufacturing Price]])</f>
        <v>1625.25</v>
      </c>
      <c r="P257" s="12">
        <f>(Financial[[#This Row],[ Sales with discount]]-Financial[[#This Row],[COGS]])/Financial[[#This Row],[ Sales with discount]]</f>
        <v>5.8823529411764705E-2</v>
      </c>
      <c r="Q257" s="12">
        <f>(Financial[[#This Row],[ Sales with discount]]-Financial[[#This Row],[COGS]])/Financial[[#This Row],[COGS]]</f>
        <v>6.25E-2</v>
      </c>
      <c r="R257" s="17">
        <f>Financial[[#This Row],[Units Sold]]/Financial[[#This Row],[quantity of transactions]]</f>
        <v>1.2921884317233154</v>
      </c>
      <c r="S257" s="17">
        <f>Financial[[#This Row],[ Sales with discount]]/Financial[[#This Row],[quantity of transactions]]</f>
        <v>16.475402504472271</v>
      </c>
      <c r="T257" s="5" t="str">
        <f>TEXT(Financial[[#This Row],[Date]],"MMMM")</f>
        <v>жовтень</v>
      </c>
      <c r="U257" s="22">
        <f>YEAR(Financial[[#This Row],[Date]])</f>
        <v>2020</v>
      </c>
    </row>
    <row r="258" spans="1:21" x14ac:dyDescent="0.3">
      <c r="A258" t="s">
        <v>7</v>
      </c>
      <c r="B258" t="s">
        <v>14</v>
      </c>
      <c r="C258" s="3" t="s">
        <v>26</v>
      </c>
      <c r="D258" s="3" t="s">
        <v>31</v>
      </c>
      <c r="E258">
        <v>2072</v>
      </c>
      <c r="F258" s="10">
        <v>10</v>
      </c>
      <c r="G258" s="10">
        <v>15</v>
      </c>
      <c r="H258" s="14">
        <v>2070</v>
      </c>
      <c r="I258" s="19">
        <v>44166</v>
      </c>
      <c r="J258" s="10">
        <f>Financial[[#This Row],[Units Sold]]*Financial[[#This Row],[Sale Price]]</f>
        <v>31080</v>
      </c>
      <c r="K258" s="11" cm="1">
        <f t="array" ref="K258">_xlfn.IFS(Financial[[#This Row],[Discount Band]]="High",0.15,Financial[[#This Row],[Discount Band]]="Medium",0.1,Financial[[#This Row],[Discount Band]]="Low",0.05,Financial[[#This Row],[Discount Band]]="None",0)</f>
        <v>0.15</v>
      </c>
      <c r="L258" s="10">
        <f>Financial[[#This Row],[Gross Sales]]*Financial[[#This Row],[Discount, %]]</f>
        <v>4662</v>
      </c>
      <c r="M258" s="10">
        <f>Financial[[#This Row],[Gross Sales]]-Financial[[#This Row],[Discounts, usd]]</f>
        <v>26418</v>
      </c>
      <c r="N258" s="10">
        <f>Financial[[#This Row],[Units Sold]]*Financial[[#This Row],[Manufacturing Price]]</f>
        <v>20720</v>
      </c>
      <c r="O258" s="10">
        <f>Financial[[#This Row],[ Sales with discount]]-(Financial[[#This Row],[Units Sold]]*Financial[[#This Row],[Manufacturing Price]])</f>
        <v>5698</v>
      </c>
      <c r="P258" s="12">
        <f>(Financial[[#This Row],[ Sales with discount]]-Financial[[#This Row],[COGS]])/Financial[[#This Row],[ Sales with discount]]</f>
        <v>0.21568627450980393</v>
      </c>
      <c r="Q258" s="12">
        <f>(Financial[[#This Row],[ Sales with discount]]-Financial[[#This Row],[COGS]])/Financial[[#This Row],[COGS]]</f>
        <v>0.27500000000000002</v>
      </c>
      <c r="R258" s="17">
        <f>Financial[[#This Row],[Units Sold]]/Financial[[#This Row],[quantity of transactions]]</f>
        <v>1.0009661835748793</v>
      </c>
      <c r="S258" s="17">
        <f>Financial[[#This Row],[ Sales with discount]]/Financial[[#This Row],[quantity of transactions]]</f>
        <v>12.762318840579709</v>
      </c>
      <c r="T258" s="5" t="str">
        <f>TEXT(Financial[[#This Row],[Date]],"MMMM")</f>
        <v>грудень</v>
      </c>
      <c r="U258" s="22">
        <f>YEAR(Financial[[#This Row],[Date]])</f>
        <v>2020</v>
      </c>
    </row>
    <row r="259" spans="1:21" x14ac:dyDescent="0.3">
      <c r="A259" t="s">
        <v>7</v>
      </c>
      <c r="B259" t="s">
        <v>14</v>
      </c>
      <c r="C259" s="3" t="s">
        <v>22</v>
      </c>
      <c r="D259" s="3" t="s">
        <v>30</v>
      </c>
      <c r="E259">
        <v>2501</v>
      </c>
      <c r="F259" s="10">
        <v>12</v>
      </c>
      <c r="G259" s="10">
        <v>15</v>
      </c>
      <c r="H259" s="14">
        <v>2226</v>
      </c>
      <c r="I259" s="19">
        <v>43891</v>
      </c>
      <c r="J259" s="10">
        <f>Financial[[#This Row],[Units Sold]]*Financial[[#This Row],[Sale Price]]</f>
        <v>37515</v>
      </c>
      <c r="K259" s="11" cm="1">
        <f t="array" ref="K259">_xlfn.IFS(Financial[[#This Row],[Discount Band]]="High",0.15,Financial[[#This Row],[Discount Band]]="Medium",0.1,Financial[[#This Row],[Discount Band]]="Low",0.05,Financial[[#This Row],[Discount Band]]="None",0)</f>
        <v>0.1</v>
      </c>
      <c r="L259" s="10">
        <f>Financial[[#This Row],[Gross Sales]]*Financial[[#This Row],[Discount, %]]</f>
        <v>3751.5</v>
      </c>
      <c r="M259" s="10">
        <f>Financial[[#This Row],[Gross Sales]]-Financial[[#This Row],[Discounts, usd]]</f>
        <v>33763.5</v>
      </c>
      <c r="N259" s="10">
        <f>Financial[[#This Row],[Units Sold]]*Financial[[#This Row],[Manufacturing Price]]</f>
        <v>30012</v>
      </c>
      <c r="O259" s="10">
        <f>Financial[[#This Row],[ Sales with discount]]-(Financial[[#This Row],[Units Sold]]*Financial[[#This Row],[Manufacturing Price]])</f>
        <v>3751.5</v>
      </c>
      <c r="P259" s="12">
        <f>(Financial[[#This Row],[ Sales with discount]]-Financial[[#This Row],[COGS]])/Financial[[#This Row],[ Sales with discount]]</f>
        <v>0.1111111111111111</v>
      </c>
      <c r="Q259" s="12">
        <f>(Financial[[#This Row],[ Sales with discount]]-Financial[[#This Row],[COGS]])/Financial[[#This Row],[COGS]]</f>
        <v>0.125</v>
      </c>
      <c r="R259" s="17">
        <f>Financial[[#This Row],[Units Sold]]/Financial[[#This Row],[quantity of transactions]]</f>
        <v>1.1235399820305481</v>
      </c>
      <c r="S259" s="17">
        <f>Financial[[#This Row],[ Sales with discount]]/Financial[[#This Row],[quantity of transactions]]</f>
        <v>15.167789757412399</v>
      </c>
      <c r="T259" s="5" t="str">
        <f>TEXT(Financial[[#This Row],[Date]],"MMMM")</f>
        <v>березень</v>
      </c>
      <c r="U259" s="22">
        <f>YEAR(Financial[[#This Row],[Date]])</f>
        <v>2020</v>
      </c>
    </row>
    <row r="260" spans="1:21" x14ac:dyDescent="0.3">
      <c r="A260" t="s">
        <v>7</v>
      </c>
      <c r="B260" t="s">
        <v>14</v>
      </c>
      <c r="C260" s="3" t="s">
        <v>23</v>
      </c>
      <c r="D260" s="3" t="s">
        <v>29</v>
      </c>
      <c r="E260">
        <v>2296</v>
      </c>
      <c r="F260" s="10">
        <v>12</v>
      </c>
      <c r="G260" s="10">
        <v>15</v>
      </c>
      <c r="H260" s="14">
        <v>1067</v>
      </c>
      <c r="I260" s="19">
        <v>43862</v>
      </c>
      <c r="J260" s="10">
        <f>Financial[[#This Row],[Units Sold]]*Financial[[#This Row],[Sale Price]]</f>
        <v>34440</v>
      </c>
      <c r="K260" s="11" cm="1">
        <f t="array" ref="K260">_xlfn.IFS(Financial[[#This Row],[Discount Band]]="High",0.15,Financial[[#This Row],[Discount Band]]="Medium",0.1,Financial[[#This Row],[Discount Band]]="Low",0.05,Financial[[#This Row],[Discount Band]]="None",0)</f>
        <v>0.05</v>
      </c>
      <c r="L260" s="10">
        <f>Financial[[#This Row],[Gross Sales]]*Financial[[#This Row],[Discount, %]]</f>
        <v>1722</v>
      </c>
      <c r="M260" s="10">
        <f>Financial[[#This Row],[Gross Sales]]-Financial[[#This Row],[Discounts, usd]]</f>
        <v>32718</v>
      </c>
      <c r="N260" s="10">
        <f>Financial[[#This Row],[Units Sold]]*Financial[[#This Row],[Manufacturing Price]]</f>
        <v>27552</v>
      </c>
      <c r="O260" s="10">
        <f>Financial[[#This Row],[ Sales with discount]]-(Financial[[#This Row],[Units Sold]]*Financial[[#This Row],[Manufacturing Price]])</f>
        <v>5166</v>
      </c>
      <c r="P260" s="12">
        <f>(Financial[[#This Row],[ Sales with discount]]-Financial[[#This Row],[COGS]])/Financial[[#This Row],[ Sales with discount]]</f>
        <v>0.15789473684210525</v>
      </c>
      <c r="Q260" s="12">
        <f>(Financial[[#This Row],[ Sales with discount]]-Financial[[#This Row],[COGS]])/Financial[[#This Row],[COGS]]</f>
        <v>0.1875</v>
      </c>
      <c r="R260" s="17">
        <f>Financial[[#This Row],[Units Sold]]/Financial[[#This Row],[quantity of transactions]]</f>
        <v>2.1518275538894094</v>
      </c>
      <c r="S260" s="17">
        <f>Financial[[#This Row],[ Sales with discount]]/Financial[[#This Row],[quantity of transactions]]</f>
        <v>30.663542642924085</v>
      </c>
      <c r="T260" s="5" t="str">
        <f>TEXT(Financial[[#This Row],[Date]],"MMMM")</f>
        <v>лютий</v>
      </c>
      <c r="U260" s="22">
        <f>YEAR(Financial[[#This Row],[Date]])</f>
        <v>2020</v>
      </c>
    </row>
    <row r="261" spans="1:21" x14ac:dyDescent="0.3">
      <c r="A261" t="s">
        <v>7</v>
      </c>
      <c r="B261" t="s">
        <v>14</v>
      </c>
      <c r="C261" s="3" t="s">
        <v>25</v>
      </c>
      <c r="D261" s="3" t="s">
        <v>28</v>
      </c>
      <c r="E261">
        <v>2178</v>
      </c>
      <c r="F261" s="10">
        <v>11</v>
      </c>
      <c r="G261" s="10">
        <v>15</v>
      </c>
      <c r="H261" s="14">
        <v>318</v>
      </c>
      <c r="I261" s="19">
        <v>43983</v>
      </c>
      <c r="J261" s="10">
        <f>Financial[[#This Row],[Units Sold]]*Financial[[#This Row],[Sale Price]]</f>
        <v>32670</v>
      </c>
      <c r="K261" s="11" cm="1">
        <f t="array" ref="K261">_xlfn.IFS(Financial[[#This Row],[Discount Band]]="High",0.15,Financial[[#This Row],[Discount Band]]="Medium",0.1,Financial[[#This Row],[Discount Band]]="Low",0.05,Financial[[#This Row],[Discount Band]]="None",0)</f>
        <v>0</v>
      </c>
      <c r="L261" s="10">
        <f>Financial[[#This Row],[Gross Sales]]*Financial[[#This Row],[Discount, %]]</f>
        <v>0</v>
      </c>
      <c r="M261" s="10">
        <f>Financial[[#This Row],[Gross Sales]]-Financial[[#This Row],[Discounts, usd]]</f>
        <v>32670</v>
      </c>
      <c r="N261" s="10">
        <f>Financial[[#This Row],[Units Sold]]*Financial[[#This Row],[Manufacturing Price]]</f>
        <v>23958</v>
      </c>
      <c r="O261" s="10">
        <f>Financial[[#This Row],[ Sales with discount]]-(Financial[[#This Row],[Units Sold]]*Financial[[#This Row],[Manufacturing Price]])</f>
        <v>8712</v>
      </c>
      <c r="P261" s="12">
        <f>(Financial[[#This Row],[ Sales with discount]]-Financial[[#This Row],[COGS]])/Financial[[#This Row],[ Sales with discount]]</f>
        <v>0.26666666666666666</v>
      </c>
      <c r="Q261" s="12">
        <f>(Financial[[#This Row],[ Sales with discount]]-Financial[[#This Row],[COGS]])/Financial[[#This Row],[COGS]]</f>
        <v>0.36363636363636365</v>
      </c>
      <c r="R261" s="17">
        <f>Financial[[#This Row],[Units Sold]]/Financial[[#This Row],[quantity of transactions]]</f>
        <v>6.8490566037735849</v>
      </c>
      <c r="S261" s="17">
        <f>Financial[[#This Row],[ Sales with discount]]/Financial[[#This Row],[quantity of transactions]]</f>
        <v>102.73584905660377</v>
      </c>
      <c r="T261" s="5" t="str">
        <f>TEXT(Financial[[#This Row],[Date]],"MMMM")</f>
        <v>червень</v>
      </c>
      <c r="U261" s="22">
        <f>YEAR(Financial[[#This Row],[Date]])</f>
        <v>2020</v>
      </c>
    </row>
    <row r="262" spans="1:21" x14ac:dyDescent="0.3">
      <c r="A262" t="s">
        <v>6</v>
      </c>
      <c r="B262" t="s">
        <v>14</v>
      </c>
      <c r="C262" s="3" t="s">
        <v>23</v>
      </c>
      <c r="D262" s="3" t="s">
        <v>30</v>
      </c>
      <c r="E262">
        <v>448</v>
      </c>
      <c r="F262" s="10">
        <v>245</v>
      </c>
      <c r="G262" s="10">
        <v>300</v>
      </c>
      <c r="H262" s="14">
        <v>306</v>
      </c>
      <c r="I262" s="19">
        <v>43983</v>
      </c>
      <c r="J262" s="10">
        <f>Financial[[#This Row],[Units Sold]]*Financial[[#This Row],[Sale Price]]</f>
        <v>134400</v>
      </c>
      <c r="K262" s="11" cm="1">
        <f t="array" ref="K262">_xlfn.IFS(Financial[[#This Row],[Discount Band]]="High",0.15,Financial[[#This Row],[Discount Band]]="Medium",0.1,Financial[[#This Row],[Discount Band]]="Low",0.05,Financial[[#This Row],[Discount Band]]="None",0)</f>
        <v>0.1</v>
      </c>
      <c r="L262" s="10">
        <f>Financial[[#This Row],[Gross Sales]]*Financial[[#This Row],[Discount, %]]</f>
        <v>13440</v>
      </c>
      <c r="M262" s="10">
        <f>Financial[[#This Row],[Gross Sales]]-Financial[[#This Row],[Discounts, usd]]</f>
        <v>120960</v>
      </c>
      <c r="N262" s="10">
        <f>Financial[[#This Row],[Units Sold]]*Financial[[#This Row],[Manufacturing Price]]</f>
        <v>109760</v>
      </c>
      <c r="O262" s="10">
        <f>Financial[[#This Row],[ Sales with discount]]-(Financial[[#This Row],[Units Sold]]*Financial[[#This Row],[Manufacturing Price]])</f>
        <v>11200</v>
      </c>
      <c r="P262" s="12">
        <f>(Financial[[#This Row],[ Sales with discount]]-Financial[[#This Row],[COGS]])/Financial[[#This Row],[ Sales with discount]]</f>
        <v>9.2592592592592587E-2</v>
      </c>
      <c r="Q262" s="12">
        <f>(Financial[[#This Row],[ Sales with discount]]-Financial[[#This Row],[COGS]])/Financial[[#This Row],[COGS]]</f>
        <v>0.10204081632653061</v>
      </c>
      <c r="R262" s="17">
        <f>Financial[[#This Row],[Units Sold]]/Financial[[#This Row],[quantity of transactions]]</f>
        <v>1.4640522875816993</v>
      </c>
      <c r="S262" s="17">
        <f>Financial[[#This Row],[ Sales with discount]]/Financial[[#This Row],[quantity of transactions]]</f>
        <v>395.29411764705884</v>
      </c>
      <c r="T262" s="5" t="str">
        <f>TEXT(Financial[[#This Row],[Date]],"MMMM")</f>
        <v>червень</v>
      </c>
      <c r="U262" s="22">
        <f>YEAR(Financial[[#This Row],[Date]])</f>
        <v>2020</v>
      </c>
    </row>
    <row r="263" spans="1:21" x14ac:dyDescent="0.3">
      <c r="A263" t="s">
        <v>6</v>
      </c>
      <c r="B263" t="s">
        <v>14</v>
      </c>
      <c r="C263" s="3" t="s">
        <v>26</v>
      </c>
      <c r="D263" s="3" t="s">
        <v>31</v>
      </c>
      <c r="E263">
        <v>853</v>
      </c>
      <c r="F263" s="10">
        <v>191</v>
      </c>
      <c r="G263" s="10">
        <v>300</v>
      </c>
      <c r="H263" s="14">
        <v>186</v>
      </c>
      <c r="I263" s="19">
        <v>44166</v>
      </c>
      <c r="J263" s="10">
        <f>Financial[[#This Row],[Units Sold]]*Financial[[#This Row],[Sale Price]]</f>
        <v>255900</v>
      </c>
      <c r="K263" s="11" cm="1">
        <f t="array" ref="K263">_xlfn.IFS(Financial[[#This Row],[Discount Band]]="High",0.15,Financial[[#This Row],[Discount Band]]="Medium",0.1,Financial[[#This Row],[Discount Band]]="Low",0.05,Financial[[#This Row],[Discount Band]]="None",0)</f>
        <v>0.15</v>
      </c>
      <c r="L263" s="10">
        <f>Financial[[#This Row],[Gross Sales]]*Financial[[#This Row],[Discount, %]]</f>
        <v>38385</v>
      </c>
      <c r="M263" s="10">
        <f>Financial[[#This Row],[Gross Sales]]-Financial[[#This Row],[Discounts, usd]]</f>
        <v>217515</v>
      </c>
      <c r="N263" s="10">
        <f>Financial[[#This Row],[Units Sold]]*Financial[[#This Row],[Manufacturing Price]]</f>
        <v>162923</v>
      </c>
      <c r="O263" s="10">
        <f>Financial[[#This Row],[ Sales with discount]]-(Financial[[#This Row],[Units Sold]]*Financial[[#This Row],[Manufacturing Price]])</f>
        <v>54592</v>
      </c>
      <c r="P263" s="12">
        <f>(Financial[[#This Row],[ Sales with discount]]-Financial[[#This Row],[COGS]])/Financial[[#This Row],[ Sales with discount]]</f>
        <v>0.25098039215686274</v>
      </c>
      <c r="Q263" s="12">
        <f>(Financial[[#This Row],[ Sales with discount]]-Financial[[#This Row],[COGS]])/Financial[[#This Row],[COGS]]</f>
        <v>0.33507853403141363</v>
      </c>
      <c r="R263" s="17">
        <f>Financial[[#This Row],[Units Sold]]/Financial[[#This Row],[quantity of transactions]]</f>
        <v>4.586021505376344</v>
      </c>
      <c r="S263" s="17">
        <f>Financial[[#This Row],[ Sales with discount]]/Financial[[#This Row],[quantity of transactions]]</f>
        <v>1169.4354838709678</v>
      </c>
      <c r="T263" s="5" t="str">
        <f>TEXT(Financial[[#This Row],[Date]],"MMMM")</f>
        <v>грудень</v>
      </c>
      <c r="U263" s="22">
        <f>YEAR(Financial[[#This Row],[Date]])</f>
        <v>2020</v>
      </c>
    </row>
    <row r="264" spans="1:21" x14ac:dyDescent="0.3">
      <c r="A264" t="s">
        <v>6</v>
      </c>
      <c r="B264" t="s">
        <v>14</v>
      </c>
      <c r="C264" s="3" t="s">
        <v>21</v>
      </c>
      <c r="D264" s="3" t="s">
        <v>30</v>
      </c>
      <c r="E264">
        <v>448</v>
      </c>
      <c r="F264" s="10">
        <v>199</v>
      </c>
      <c r="G264" s="10">
        <v>300</v>
      </c>
      <c r="H264" s="14">
        <v>43</v>
      </c>
      <c r="I264" s="19">
        <v>43983</v>
      </c>
      <c r="J264" s="10">
        <f>Financial[[#This Row],[Units Sold]]*Financial[[#This Row],[Sale Price]]</f>
        <v>134400</v>
      </c>
      <c r="K264" s="11" cm="1">
        <f t="array" ref="K264">_xlfn.IFS(Financial[[#This Row],[Discount Band]]="High",0.15,Financial[[#This Row],[Discount Band]]="Medium",0.1,Financial[[#This Row],[Discount Band]]="Low",0.05,Financial[[#This Row],[Discount Band]]="None",0)</f>
        <v>0.1</v>
      </c>
      <c r="L264" s="10">
        <f>Financial[[#This Row],[Gross Sales]]*Financial[[#This Row],[Discount, %]]</f>
        <v>13440</v>
      </c>
      <c r="M264" s="10">
        <f>Financial[[#This Row],[Gross Sales]]-Financial[[#This Row],[Discounts, usd]]</f>
        <v>120960</v>
      </c>
      <c r="N264" s="10">
        <f>Financial[[#This Row],[Units Sold]]*Financial[[#This Row],[Manufacturing Price]]</f>
        <v>89152</v>
      </c>
      <c r="O264" s="10">
        <f>Financial[[#This Row],[ Sales with discount]]-(Financial[[#This Row],[Units Sold]]*Financial[[#This Row],[Manufacturing Price]])</f>
        <v>31808</v>
      </c>
      <c r="P264" s="12">
        <f>(Financial[[#This Row],[ Sales with discount]]-Financial[[#This Row],[COGS]])/Financial[[#This Row],[ Sales with discount]]</f>
        <v>0.26296296296296295</v>
      </c>
      <c r="Q264" s="12">
        <f>(Financial[[#This Row],[ Sales with discount]]-Financial[[#This Row],[COGS]])/Financial[[#This Row],[COGS]]</f>
        <v>0.35678391959798994</v>
      </c>
      <c r="R264" s="17">
        <f>Financial[[#This Row],[Units Sold]]/Financial[[#This Row],[quantity of transactions]]</f>
        <v>10.418604651162791</v>
      </c>
      <c r="S264" s="17">
        <f>Financial[[#This Row],[ Sales with discount]]/Financial[[#This Row],[quantity of transactions]]</f>
        <v>2813.0232558139537</v>
      </c>
      <c r="T264" s="5" t="str">
        <f>TEXT(Financial[[#This Row],[Date]],"MMMM")</f>
        <v>червень</v>
      </c>
      <c r="U264" s="22">
        <f>YEAR(Financial[[#This Row],[Date]])</f>
        <v>2020</v>
      </c>
    </row>
    <row r="265" spans="1:21" x14ac:dyDescent="0.3">
      <c r="A265" t="s">
        <v>6</v>
      </c>
      <c r="B265" t="s">
        <v>14</v>
      </c>
      <c r="C265" s="3" t="s">
        <v>24</v>
      </c>
      <c r="D265" s="3" t="s">
        <v>30</v>
      </c>
      <c r="E265">
        <v>1221</v>
      </c>
      <c r="F265" s="10">
        <v>202</v>
      </c>
      <c r="G265" s="10">
        <v>300</v>
      </c>
      <c r="H265" s="14">
        <v>138</v>
      </c>
      <c r="I265" s="19">
        <v>44105</v>
      </c>
      <c r="J265" s="10">
        <f>Financial[[#This Row],[Units Sold]]*Financial[[#This Row],[Sale Price]]</f>
        <v>366300</v>
      </c>
      <c r="K265" s="11" cm="1">
        <f t="array" ref="K265">_xlfn.IFS(Financial[[#This Row],[Discount Band]]="High",0.15,Financial[[#This Row],[Discount Band]]="Medium",0.1,Financial[[#This Row],[Discount Band]]="Low",0.05,Financial[[#This Row],[Discount Band]]="None",0)</f>
        <v>0.1</v>
      </c>
      <c r="L265" s="10">
        <f>Financial[[#This Row],[Gross Sales]]*Financial[[#This Row],[Discount, %]]</f>
        <v>36630</v>
      </c>
      <c r="M265" s="10">
        <f>Financial[[#This Row],[Gross Sales]]-Financial[[#This Row],[Discounts, usd]]</f>
        <v>329670</v>
      </c>
      <c r="N265" s="10">
        <f>Financial[[#This Row],[Units Sold]]*Financial[[#This Row],[Manufacturing Price]]</f>
        <v>246642</v>
      </c>
      <c r="O265" s="10">
        <f>Financial[[#This Row],[ Sales with discount]]-(Financial[[#This Row],[Units Sold]]*Financial[[#This Row],[Manufacturing Price]])</f>
        <v>83028</v>
      </c>
      <c r="P265" s="12">
        <f>(Financial[[#This Row],[ Sales with discount]]-Financial[[#This Row],[COGS]])/Financial[[#This Row],[ Sales with discount]]</f>
        <v>0.25185185185185183</v>
      </c>
      <c r="Q265" s="12">
        <f>(Financial[[#This Row],[ Sales with discount]]-Financial[[#This Row],[COGS]])/Financial[[#This Row],[COGS]]</f>
        <v>0.33663366336633666</v>
      </c>
      <c r="R265" s="17">
        <f>Financial[[#This Row],[Units Sold]]/Financial[[#This Row],[quantity of transactions]]</f>
        <v>8.8478260869565215</v>
      </c>
      <c r="S265" s="17">
        <f>Financial[[#This Row],[ Sales with discount]]/Financial[[#This Row],[quantity of transactions]]</f>
        <v>2388.913043478261</v>
      </c>
      <c r="T265" s="5" t="str">
        <f>TEXT(Financial[[#This Row],[Date]],"MMMM")</f>
        <v>жовтень</v>
      </c>
      <c r="U265" s="22">
        <f>YEAR(Financial[[#This Row],[Date]])</f>
        <v>2020</v>
      </c>
    </row>
    <row r="266" spans="1:21" x14ac:dyDescent="0.3">
      <c r="A266" t="s">
        <v>6</v>
      </c>
      <c r="B266" t="s">
        <v>14</v>
      </c>
      <c r="C266" s="3" t="s">
        <v>22</v>
      </c>
      <c r="D266" s="3" t="s">
        <v>31</v>
      </c>
      <c r="E266">
        <v>1186</v>
      </c>
      <c r="F266" s="10">
        <v>223</v>
      </c>
      <c r="G266" s="10">
        <v>300</v>
      </c>
      <c r="H266" s="14">
        <v>887</v>
      </c>
      <c r="I266" s="19">
        <v>44166</v>
      </c>
      <c r="J266" s="10">
        <f>Financial[[#This Row],[Units Sold]]*Financial[[#This Row],[Sale Price]]</f>
        <v>355800</v>
      </c>
      <c r="K266" s="11" cm="1">
        <f t="array" ref="K266">_xlfn.IFS(Financial[[#This Row],[Discount Band]]="High",0.15,Financial[[#This Row],[Discount Band]]="Medium",0.1,Financial[[#This Row],[Discount Band]]="Low",0.05,Financial[[#This Row],[Discount Band]]="None",0)</f>
        <v>0.15</v>
      </c>
      <c r="L266" s="10">
        <f>Financial[[#This Row],[Gross Sales]]*Financial[[#This Row],[Discount, %]]</f>
        <v>53370</v>
      </c>
      <c r="M266" s="10">
        <f>Financial[[#This Row],[Gross Sales]]-Financial[[#This Row],[Discounts, usd]]</f>
        <v>302430</v>
      </c>
      <c r="N266" s="10">
        <f>Financial[[#This Row],[Units Sold]]*Financial[[#This Row],[Manufacturing Price]]</f>
        <v>264478</v>
      </c>
      <c r="O266" s="10">
        <f>Financial[[#This Row],[ Sales with discount]]-(Financial[[#This Row],[Units Sold]]*Financial[[#This Row],[Manufacturing Price]])</f>
        <v>37952</v>
      </c>
      <c r="P266" s="12">
        <f>(Financial[[#This Row],[ Sales with discount]]-Financial[[#This Row],[COGS]])/Financial[[#This Row],[ Sales with discount]]</f>
        <v>0.12549019607843137</v>
      </c>
      <c r="Q266" s="12">
        <f>(Financial[[#This Row],[ Sales with discount]]-Financial[[#This Row],[COGS]])/Financial[[#This Row],[COGS]]</f>
        <v>0.14349775784753363</v>
      </c>
      <c r="R266" s="17">
        <f>Financial[[#This Row],[Units Sold]]/Financial[[#This Row],[quantity of transactions]]</f>
        <v>1.3370913190529876</v>
      </c>
      <c r="S266" s="17">
        <f>Financial[[#This Row],[ Sales with discount]]/Financial[[#This Row],[quantity of transactions]]</f>
        <v>340.95828635851183</v>
      </c>
      <c r="T266" s="5" t="str">
        <f>TEXT(Financial[[#This Row],[Date]],"MMMM")</f>
        <v>грудень</v>
      </c>
      <c r="U266" s="22">
        <f>YEAR(Financial[[#This Row],[Date]])</f>
        <v>2020</v>
      </c>
    </row>
    <row r="267" spans="1:21" x14ac:dyDescent="0.3">
      <c r="A267" t="s">
        <v>6</v>
      </c>
      <c r="B267" t="s">
        <v>14</v>
      </c>
      <c r="C267" s="3" t="s">
        <v>24</v>
      </c>
      <c r="D267" s="3" t="s">
        <v>31</v>
      </c>
      <c r="E267">
        <v>853</v>
      </c>
      <c r="F267" s="10">
        <v>166</v>
      </c>
      <c r="G267" s="10">
        <v>300</v>
      </c>
      <c r="H267" s="14">
        <v>225</v>
      </c>
      <c r="I267" s="19">
        <v>44166</v>
      </c>
      <c r="J267" s="10">
        <f>Financial[[#This Row],[Units Sold]]*Financial[[#This Row],[Sale Price]]</f>
        <v>255900</v>
      </c>
      <c r="K267" s="11" cm="1">
        <f t="array" ref="K267">_xlfn.IFS(Financial[[#This Row],[Discount Band]]="High",0.15,Financial[[#This Row],[Discount Band]]="Medium",0.1,Financial[[#This Row],[Discount Band]]="Low",0.05,Financial[[#This Row],[Discount Band]]="None",0)</f>
        <v>0.15</v>
      </c>
      <c r="L267" s="10">
        <f>Financial[[#This Row],[Gross Sales]]*Financial[[#This Row],[Discount, %]]</f>
        <v>38385</v>
      </c>
      <c r="M267" s="10">
        <f>Financial[[#This Row],[Gross Sales]]-Financial[[#This Row],[Discounts, usd]]</f>
        <v>217515</v>
      </c>
      <c r="N267" s="10">
        <f>Financial[[#This Row],[Units Sold]]*Financial[[#This Row],[Manufacturing Price]]</f>
        <v>141598</v>
      </c>
      <c r="O267" s="10">
        <f>Financial[[#This Row],[ Sales with discount]]-(Financial[[#This Row],[Units Sold]]*Financial[[#This Row],[Manufacturing Price]])</f>
        <v>75917</v>
      </c>
      <c r="P267" s="12">
        <f>(Financial[[#This Row],[ Sales with discount]]-Financial[[#This Row],[COGS]])/Financial[[#This Row],[ Sales with discount]]</f>
        <v>0.34901960784313724</v>
      </c>
      <c r="Q267" s="12">
        <f>(Financial[[#This Row],[ Sales with discount]]-Financial[[#This Row],[COGS]])/Financial[[#This Row],[COGS]]</f>
        <v>0.53614457831325302</v>
      </c>
      <c r="R267" s="17">
        <f>Financial[[#This Row],[Units Sold]]/Financial[[#This Row],[quantity of transactions]]</f>
        <v>3.7911111111111113</v>
      </c>
      <c r="S267" s="17">
        <f>Financial[[#This Row],[ Sales with discount]]/Financial[[#This Row],[quantity of transactions]]</f>
        <v>966.73333333333335</v>
      </c>
      <c r="T267" s="5" t="str">
        <f>TEXT(Financial[[#This Row],[Date]],"MMMM")</f>
        <v>грудень</v>
      </c>
      <c r="U267" s="22">
        <f>YEAR(Financial[[#This Row],[Date]])</f>
        <v>2020</v>
      </c>
    </row>
    <row r="268" spans="1:21" x14ac:dyDescent="0.3">
      <c r="A268" t="s">
        <v>6</v>
      </c>
      <c r="B268" t="s">
        <v>14</v>
      </c>
      <c r="C268" s="3" t="s">
        <v>22</v>
      </c>
      <c r="D268" s="3" t="s">
        <v>30</v>
      </c>
      <c r="E268">
        <v>322</v>
      </c>
      <c r="F268" s="10">
        <v>244</v>
      </c>
      <c r="G268" s="10">
        <v>300</v>
      </c>
      <c r="H268" s="14">
        <v>117</v>
      </c>
      <c r="I268" s="19">
        <v>44075</v>
      </c>
      <c r="J268" s="10">
        <f>Financial[[#This Row],[Units Sold]]*Financial[[#This Row],[Sale Price]]</f>
        <v>96600</v>
      </c>
      <c r="K268" s="11" cm="1">
        <f t="array" ref="K268">_xlfn.IFS(Financial[[#This Row],[Discount Band]]="High",0.15,Financial[[#This Row],[Discount Band]]="Medium",0.1,Financial[[#This Row],[Discount Band]]="Low",0.05,Financial[[#This Row],[Discount Band]]="None",0)</f>
        <v>0.1</v>
      </c>
      <c r="L268" s="10">
        <f>Financial[[#This Row],[Gross Sales]]*Financial[[#This Row],[Discount, %]]</f>
        <v>9660</v>
      </c>
      <c r="M268" s="10">
        <f>Financial[[#This Row],[Gross Sales]]-Financial[[#This Row],[Discounts, usd]]</f>
        <v>86940</v>
      </c>
      <c r="N268" s="10">
        <f>Financial[[#This Row],[Units Sold]]*Financial[[#This Row],[Manufacturing Price]]</f>
        <v>78568</v>
      </c>
      <c r="O268" s="10">
        <f>Financial[[#This Row],[ Sales with discount]]-(Financial[[#This Row],[Units Sold]]*Financial[[#This Row],[Manufacturing Price]])</f>
        <v>8372</v>
      </c>
      <c r="P268" s="12">
        <f>(Financial[[#This Row],[ Sales with discount]]-Financial[[#This Row],[COGS]])/Financial[[#This Row],[ Sales with discount]]</f>
        <v>9.6296296296296297E-2</v>
      </c>
      <c r="Q268" s="12">
        <f>(Financial[[#This Row],[ Sales with discount]]-Financial[[#This Row],[COGS]])/Financial[[#This Row],[COGS]]</f>
        <v>0.10655737704918032</v>
      </c>
      <c r="R268" s="17">
        <f>Financial[[#This Row],[Units Sold]]/Financial[[#This Row],[quantity of transactions]]</f>
        <v>2.7521367521367521</v>
      </c>
      <c r="S268" s="17">
        <f>Financial[[#This Row],[ Sales with discount]]/Financial[[#This Row],[quantity of transactions]]</f>
        <v>743.07692307692309</v>
      </c>
      <c r="T268" s="5" t="str">
        <f>TEXT(Financial[[#This Row],[Date]],"MMMM")</f>
        <v>вересень</v>
      </c>
      <c r="U268" s="22">
        <f>YEAR(Financial[[#This Row],[Date]])</f>
        <v>2020</v>
      </c>
    </row>
    <row r="269" spans="1:21" x14ac:dyDescent="0.3">
      <c r="A269" t="s">
        <v>6</v>
      </c>
      <c r="B269" t="s">
        <v>14</v>
      </c>
      <c r="C269" s="3" t="s">
        <v>24</v>
      </c>
      <c r="D269" s="3" t="s">
        <v>30</v>
      </c>
      <c r="E269">
        <v>386</v>
      </c>
      <c r="F269" s="10">
        <v>174</v>
      </c>
      <c r="G269" s="10">
        <v>300</v>
      </c>
      <c r="H269" s="14">
        <v>272</v>
      </c>
      <c r="I269" s="19">
        <v>44136</v>
      </c>
      <c r="J269" s="10">
        <f>Financial[[#This Row],[Units Sold]]*Financial[[#This Row],[Sale Price]]</f>
        <v>115800</v>
      </c>
      <c r="K269" s="11" cm="1">
        <f t="array" ref="K269">_xlfn.IFS(Financial[[#This Row],[Discount Band]]="High",0.15,Financial[[#This Row],[Discount Band]]="Medium",0.1,Financial[[#This Row],[Discount Band]]="Low",0.05,Financial[[#This Row],[Discount Band]]="None",0)</f>
        <v>0.1</v>
      </c>
      <c r="L269" s="10">
        <f>Financial[[#This Row],[Gross Sales]]*Financial[[#This Row],[Discount, %]]</f>
        <v>11580</v>
      </c>
      <c r="M269" s="10">
        <f>Financial[[#This Row],[Gross Sales]]-Financial[[#This Row],[Discounts, usd]]</f>
        <v>104220</v>
      </c>
      <c r="N269" s="10">
        <f>Financial[[#This Row],[Units Sold]]*Financial[[#This Row],[Manufacturing Price]]</f>
        <v>67164</v>
      </c>
      <c r="O269" s="10">
        <f>Financial[[#This Row],[ Sales with discount]]-(Financial[[#This Row],[Units Sold]]*Financial[[#This Row],[Manufacturing Price]])</f>
        <v>37056</v>
      </c>
      <c r="P269" s="12">
        <f>(Financial[[#This Row],[ Sales with discount]]-Financial[[#This Row],[COGS]])/Financial[[#This Row],[ Sales with discount]]</f>
        <v>0.35555555555555557</v>
      </c>
      <c r="Q269" s="12">
        <f>(Financial[[#This Row],[ Sales with discount]]-Financial[[#This Row],[COGS]])/Financial[[#This Row],[COGS]]</f>
        <v>0.55172413793103448</v>
      </c>
      <c r="R269" s="17">
        <f>Financial[[#This Row],[Units Sold]]/Financial[[#This Row],[quantity of transactions]]</f>
        <v>1.4191176470588236</v>
      </c>
      <c r="S269" s="17">
        <f>Financial[[#This Row],[ Sales with discount]]/Financial[[#This Row],[quantity of transactions]]</f>
        <v>383.16176470588238</v>
      </c>
      <c r="T269" s="5" t="str">
        <f>TEXT(Financial[[#This Row],[Date]],"MMMM")</f>
        <v>листопад</v>
      </c>
      <c r="U269" s="22">
        <f>YEAR(Financial[[#This Row],[Date]])</f>
        <v>2020</v>
      </c>
    </row>
    <row r="270" spans="1:21" x14ac:dyDescent="0.3">
      <c r="A270" t="s">
        <v>6</v>
      </c>
      <c r="B270" t="s">
        <v>14</v>
      </c>
      <c r="C270" s="3" t="s">
        <v>24</v>
      </c>
      <c r="D270" s="3" t="s">
        <v>30</v>
      </c>
      <c r="E270">
        <v>1659</v>
      </c>
      <c r="F270" s="10">
        <v>241</v>
      </c>
      <c r="G270" s="10">
        <v>300</v>
      </c>
      <c r="H270" s="14">
        <v>1454</v>
      </c>
      <c r="I270" s="19">
        <v>44013</v>
      </c>
      <c r="J270" s="10">
        <f>Financial[[#This Row],[Units Sold]]*Financial[[#This Row],[Sale Price]]</f>
        <v>497700</v>
      </c>
      <c r="K270" s="11" cm="1">
        <f t="array" ref="K270">_xlfn.IFS(Financial[[#This Row],[Discount Band]]="High",0.15,Financial[[#This Row],[Discount Band]]="Medium",0.1,Financial[[#This Row],[Discount Band]]="Low",0.05,Financial[[#This Row],[Discount Band]]="None",0)</f>
        <v>0.1</v>
      </c>
      <c r="L270" s="10">
        <f>Financial[[#This Row],[Gross Sales]]*Financial[[#This Row],[Discount, %]]</f>
        <v>49770</v>
      </c>
      <c r="M270" s="10">
        <f>Financial[[#This Row],[Gross Sales]]-Financial[[#This Row],[Discounts, usd]]</f>
        <v>447930</v>
      </c>
      <c r="N270" s="10">
        <f>Financial[[#This Row],[Units Sold]]*Financial[[#This Row],[Manufacturing Price]]</f>
        <v>399819</v>
      </c>
      <c r="O270" s="10">
        <f>Financial[[#This Row],[ Sales with discount]]-(Financial[[#This Row],[Units Sold]]*Financial[[#This Row],[Manufacturing Price]])</f>
        <v>48111</v>
      </c>
      <c r="P270" s="12">
        <f>(Financial[[#This Row],[ Sales with discount]]-Financial[[#This Row],[COGS]])/Financial[[#This Row],[ Sales with discount]]</f>
        <v>0.10740740740740741</v>
      </c>
      <c r="Q270" s="12">
        <f>(Financial[[#This Row],[ Sales with discount]]-Financial[[#This Row],[COGS]])/Financial[[#This Row],[COGS]]</f>
        <v>0.12033195020746888</v>
      </c>
      <c r="R270" s="17">
        <f>Financial[[#This Row],[Units Sold]]/Financial[[#This Row],[quantity of transactions]]</f>
        <v>1.1409903713892711</v>
      </c>
      <c r="S270" s="17">
        <f>Financial[[#This Row],[ Sales with discount]]/Financial[[#This Row],[quantity of transactions]]</f>
        <v>308.06740027510318</v>
      </c>
      <c r="T270" s="5" t="str">
        <f>TEXT(Financial[[#This Row],[Date]],"MMMM")</f>
        <v>липень</v>
      </c>
      <c r="U270" s="22">
        <f>YEAR(Financial[[#This Row],[Date]])</f>
        <v>2020</v>
      </c>
    </row>
    <row r="271" spans="1:21" x14ac:dyDescent="0.3">
      <c r="A271" t="s">
        <v>6</v>
      </c>
      <c r="B271" t="s">
        <v>14</v>
      </c>
      <c r="C271" s="3" t="s">
        <v>25</v>
      </c>
      <c r="D271" s="3" t="s">
        <v>30</v>
      </c>
      <c r="E271">
        <v>1221</v>
      </c>
      <c r="F271" s="10">
        <v>191</v>
      </c>
      <c r="G271" s="10">
        <v>300</v>
      </c>
      <c r="H271" s="14">
        <v>610</v>
      </c>
      <c r="I271" s="19">
        <v>44105</v>
      </c>
      <c r="J271" s="10">
        <f>Financial[[#This Row],[Units Sold]]*Financial[[#This Row],[Sale Price]]</f>
        <v>366300</v>
      </c>
      <c r="K271" s="11" cm="1">
        <f t="array" ref="K271">_xlfn.IFS(Financial[[#This Row],[Discount Band]]="High",0.15,Financial[[#This Row],[Discount Band]]="Medium",0.1,Financial[[#This Row],[Discount Band]]="Low",0.05,Financial[[#This Row],[Discount Band]]="None",0)</f>
        <v>0.1</v>
      </c>
      <c r="L271" s="10">
        <f>Financial[[#This Row],[Gross Sales]]*Financial[[#This Row],[Discount, %]]</f>
        <v>36630</v>
      </c>
      <c r="M271" s="10">
        <f>Financial[[#This Row],[Gross Sales]]-Financial[[#This Row],[Discounts, usd]]</f>
        <v>329670</v>
      </c>
      <c r="N271" s="10">
        <f>Financial[[#This Row],[Units Sold]]*Financial[[#This Row],[Manufacturing Price]]</f>
        <v>233211</v>
      </c>
      <c r="O271" s="10">
        <f>Financial[[#This Row],[ Sales with discount]]-(Financial[[#This Row],[Units Sold]]*Financial[[#This Row],[Manufacturing Price]])</f>
        <v>96459</v>
      </c>
      <c r="P271" s="12">
        <f>(Financial[[#This Row],[ Sales with discount]]-Financial[[#This Row],[COGS]])/Financial[[#This Row],[ Sales with discount]]</f>
        <v>0.29259259259259257</v>
      </c>
      <c r="Q271" s="12">
        <f>(Financial[[#This Row],[ Sales with discount]]-Financial[[#This Row],[COGS]])/Financial[[#This Row],[COGS]]</f>
        <v>0.41361256544502617</v>
      </c>
      <c r="R271" s="17">
        <f>Financial[[#This Row],[Units Sold]]/Financial[[#This Row],[quantity of transactions]]</f>
        <v>2.0016393442622951</v>
      </c>
      <c r="S271" s="17">
        <f>Financial[[#This Row],[ Sales with discount]]/Financial[[#This Row],[quantity of transactions]]</f>
        <v>540.44262295081967</v>
      </c>
      <c r="T271" s="5" t="str">
        <f>TEXT(Financial[[#This Row],[Date]],"MMMM")</f>
        <v>жовтень</v>
      </c>
      <c r="U271" s="22">
        <f>YEAR(Financial[[#This Row],[Date]])</f>
        <v>2020</v>
      </c>
    </row>
    <row r="272" spans="1:21" x14ac:dyDescent="0.3">
      <c r="A272" t="s">
        <v>6</v>
      </c>
      <c r="B272" t="s">
        <v>14</v>
      </c>
      <c r="C272" s="3" t="s">
        <v>23</v>
      </c>
      <c r="D272" s="3" t="s">
        <v>29</v>
      </c>
      <c r="E272">
        <v>918</v>
      </c>
      <c r="F272" s="10">
        <v>199</v>
      </c>
      <c r="G272" s="10">
        <v>300</v>
      </c>
      <c r="H272" s="14">
        <v>810</v>
      </c>
      <c r="I272" s="19">
        <v>43952</v>
      </c>
      <c r="J272" s="10">
        <f>Financial[[#This Row],[Units Sold]]*Financial[[#This Row],[Sale Price]]</f>
        <v>275400</v>
      </c>
      <c r="K272" s="11" cm="1">
        <f t="array" ref="K272">_xlfn.IFS(Financial[[#This Row],[Discount Band]]="High",0.15,Financial[[#This Row],[Discount Band]]="Medium",0.1,Financial[[#This Row],[Discount Band]]="Low",0.05,Financial[[#This Row],[Discount Band]]="None",0)</f>
        <v>0.05</v>
      </c>
      <c r="L272" s="10">
        <f>Financial[[#This Row],[Gross Sales]]*Financial[[#This Row],[Discount, %]]</f>
        <v>13770</v>
      </c>
      <c r="M272" s="10">
        <f>Financial[[#This Row],[Gross Sales]]-Financial[[#This Row],[Discounts, usd]]</f>
        <v>261630</v>
      </c>
      <c r="N272" s="10">
        <f>Financial[[#This Row],[Units Sold]]*Financial[[#This Row],[Manufacturing Price]]</f>
        <v>182682</v>
      </c>
      <c r="O272" s="10">
        <f>Financial[[#This Row],[ Sales with discount]]-(Financial[[#This Row],[Units Sold]]*Financial[[#This Row],[Manufacturing Price]])</f>
        <v>78948</v>
      </c>
      <c r="P272" s="12">
        <f>(Financial[[#This Row],[ Sales with discount]]-Financial[[#This Row],[COGS]])/Financial[[#This Row],[ Sales with discount]]</f>
        <v>0.30175438596491228</v>
      </c>
      <c r="Q272" s="12">
        <f>(Financial[[#This Row],[ Sales with discount]]-Financial[[#This Row],[COGS]])/Financial[[#This Row],[COGS]]</f>
        <v>0.43216080402010049</v>
      </c>
      <c r="R272" s="17">
        <f>Financial[[#This Row],[Units Sold]]/Financial[[#This Row],[quantity of transactions]]</f>
        <v>1.1333333333333333</v>
      </c>
      <c r="S272" s="17">
        <f>Financial[[#This Row],[ Sales with discount]]/Financial[[#This Row],[quantity of transactions]]</f>
        <v>323</v>
      </c>
      <c r="T272" s="5" t="str">
        <f>TEXT(Financial[[#This Row],[Date]],"MMMM")</f>
        <v>травень</v>
      </c>
      <c r="U272" s="22">
        <f>YEAR(Financial[[#This Row],[Date]])</f>
        <v>2020</v>
      </c>
    </row>
    <row r="273" spans="1:21" x14ac:dyDescent="0.3">
      <c r="A273" t="s">
        <v>6</v>
      </c>
      <c r="B273" t="s">
        <v>14</v>
      </c>
      <c r="C273" s="3" t="s">
        <v>25</v>
      </c>
      <c r="D273" s="3" t="s">
        <v>30</v>
      </c>
      <c r="E273">
        <v>959</v>
      </c>
      <c r="F273" s="10">
        <v>235</v>
      </c>
      <c r="G273" s="10">
        <v>300</v>
      </c>
      <c r="H273" s="14">
        <v>866</v>
      </c>
      <c r="I273" s="19">
        <v>43862</v>
      </c>
      <c r="J273" s="10">
        <f>Financial[[#This Row],[Units Sold]]*Financial[[#This Row],[Sale Price]]</f>
        <v>287700</v>
      </c>
      <c r="K273" s="11" cm="1">
        <f t="array" ref="K273">_xlfn.IFS(Financial[[#This Row],[Discount Band]]="High",0.15,Financial[[#This Row],[Discount Band]]="Medium",0.1,Financial[[#This Row],[Discount Band]]="Low",0.05,Financial[[#This Row],[Discount Band]]="None",0)</f>
        <v>0.1</v>
      </c>
      <c r="L273" s="10">
        <f>Financial[[#This Row],[Gross Sales]]*Financial[[#This Row],[Discount, %]]</f>
        <v>28770</v>
      </c>
      <c r="M273" s="10">
        <f>Financial[[#This Row],[Gross Sales]]-Financial[[#This Row],[Discounts, usd]]</f>
        <v>258930</v>
      </c>
      <c r="N273" s="10">
        <f>Financial[[#This Row],[Units Sold]]*Financial[[#This Row],[Manufacturing Price]]</f>
        <v>225365</v>
      </c>
      <c r="O273" s="10">
        <f>Financial[[#This Row],[ Sales with discount]]-(Financial[[#This Row],[Units Sold]]*Financial[[#This Row],[Manufacturing Price]])</f>
        <v>33565</v>
      </c>
      <c r="P273" s="12">
        <f>(Financial[[#This Row],[ Sales with discount]]-Financial[[#This Row],[COGS]])/Financial[[#This Row],[ Sales with discount]]</f>
        <v>0.12962962962962962</v>
      </c>
      <c r="Q273" s="12">
        <f>(Financial[[#This Row],[ Sales with discount]]-Financial[[#This Row],[COGS]])/Financial[[#This Row],[COGS]]</f>
        <v>0.14893617021276595</v>
      </c>
      <c r="R273" s="17">
        <f>Financial[[#This Row],[Units Sold]]/Financial[[#This Row],[quantity of transactions]]</f>
        <v>1.1073903002309469</v>
      </c>
      <c r="S273" s="17">
        <f>Financial[[#This Row],[ Sales with discount]]/Financial[[#This Row],[quantity of transactions]]</f>
        <v>298.99538106235565</v>
      </c>
      <c r="T273" s="5" t="str">
        <f>TEXT(Financial[[#This Row],[Date]],"MMMM")</f>
        <v>лютий</v>
      </c>
      <c r="U273" s="22">
        <f>YEAR(Financial[[#This Row],[Date]])</f>
        <v>2020</v>
      </c>
    </row>
    <row r="274" spans="1:21" x14ac:dyDescent="0.3">
      <c r="A274" t="s">
        <v>6</v>
      </c>
      <c r="B274" t="s">
        <v>14</v>
      </c>
      <c r="C274" s="3" t="s">
        <v>23</v>
      </c>
      <c r="D274" s="3" t="s">
        <v>30</v>
      </c>
      <c r="E274">
        <v>1324</v>
      </c>
      <c r="F274" s="10">
        <v>212</v>
      </c>
      <c r="G274" s="10">
        <v>300</v>
      </c>
      <c r="H274" s="14">
        <v>546</v>
      </c>
      <c r="I274" s="19">
        <v>44136</v>
      </c>
      <c r="J274" s="10">
        <f>Financial[[#This Row],[Units Sold]]*Financial[[#This Row],[Sale Price]]</f>
        <v>397200</v>
      </c>
      <c r="K274" s="11" cm="1">
        <f t="array" ref="K274">_xlfn.IFS(Financial[[#This Row],[Discount Band]]="High",0.15,Financial[[#This Row],[Discount Band]]="Medium",0.1,Financial[[#This Row],[Discount Band]]="Low",0.05,Financial[[#This Row],[Discount Band]]="None",0)</f>
        <v>0.1</v>
      </c>
      <c r="L274" s="10">
        <f>Financial[[#This Row],[Gross Sales]]*Financial[[#This Row],[Discount, %]]</f>
        <v>39720</v>
      </c>
      <c r="M274" s="10">
        <f>Financial[[#This Row],[Gross Sales]]-Financial[[#This Row],[Discounts, usd]]</f>
        <v>357480</v>
      </c>
      <c r="N274" s="10">
        <f>Financial[[#This Row],[Units Sold]]*Financial[[#This Row],[Manufacturing Price]]</f>
        <v>280688</v>
      </c>
      <c r="O274" s="10">
        <f>Financial[[#This Row],[ Sales with discount]]-(Financial[[#This Row],[Units Sold]]*Financial[[#This Row],[Manufacturing Price]])</f>
        <v>76792</v>
      </c>
      <c r="P274" s="12">
        <f>(Financial[[#This Row],[ Sales with discount]]-Financial[[#This Row],[COGS]])/Financial[[#This Row],[ Sales with discount]]</f>
        <v>0.21481481481481482</v>
      </c>
      <c r="Q274" s="12">
        <f>(Financial[[#This Row],[ Sales with discount]]-Financial[[#This Row],[COGS]])/Financial[[#This Row],[COGS]]</f>
        <v>0.27358490566037735</v>
      </c>
      <c r="R274" s="17">
        <f>Financial[[#This Row],[Units Sold]]/Financial[[#This Row],[quantity of transactions]]</f>
        <v>2.4249084249084247</v>
      </c>
      <c r="S274" s="17">
        <f>Financial[[#This Row],[ Sales with discount]]/Financial[[#This Row],[quantity of transactions]]</f>
        <v>654.72527472527474</v>
      </c>
      <c r="T274" s="5" t="str">
        <f>TEXT(Financial[[#This Row],[Date]],"MMMM")</f>
        <v>листопад</v>
      </c>
      <c r="U274" s="22">
        <f>YEAR(Financial[[#This Row],[Date]])</f>
        <v>2020</v>
      </c>
    </row>
    <row r="275" spans="1:21" x14ac:dyDescent="0.3">
      <c r="A275" t="s">
        <v>6</v>
      </c>
      <c r="B275" t="s">
        <v>14</v>
      </c>
      <c r="C275" s="3" t="s">
        <v>22</v>
      </c>
      <c r="D275" s="3" t="s">
        <v>31</v>
      </c>
      <c r="E275">
        <v>1773</v>
      </c>
      <c r="F275" s="10">
        <v>163</v>
      </c>
      <c r="G275" s="10">
        <v>300</v>
      </c>
      <c r="H275" s="14">
        <v>1730</v>
      </c>
      <c r="I275" s="19">
        <v>43922</v>
      </c>
      <c r="J275" s="10">
        <f>Financial[[#This Row],[Units Sold]]*Financial[[#This Row],[Sale Price]]</f>
        <v>531900</v>
      </c>
      <c r="K275" s="11" cm="1">
        <f t="array" ref="K275">_xlfn.IFS(Financial[[#This Row],[Discount Band]]="High",0.15,Financial[[#This Row],[Discount Band]]="Medium",0.1,Financial[[#This Row],[Discount Band]]="Low",0.05,Financial[[#This Row],[Discount Band]]="None",0)</f>
        <v>0.15</v>
      </c>
      <c r="L275" s="10">
        <f>Financial[[#This Row],[Gross Sales]]*Financial[[#This Row],[Discount, %]]</f>
        <v>79785</v>
      </c>
      <c r="M275" s="10">
        <f>Financial[[#This Row],[Gross Sales]]-Financial[[#This Row],[Discounts, usd]]</f>
        <v>452115</v>
      </c>
      <c r="N275" s="10">
        <f>Financial[[#This Row],[Units Sold]]*Financial[[#This Row],[Manufacturing Price]]</f>
        <v>288999</v>
      </c>
      <c r="O275" s="10">
        <f>Financial[[#This Row],[ Sales with discount]]-(Financial[[#This Row],[Units Sold]]*Financial[[#This Row],[Manufacturing Price]])</f>
        <v>163116</v>
      </c>
      <c r="P275" s="12">
        <f>(Financial[[#This Row],[ Sales with discount]]-Financial[[#This Row],[COGS]])/Financial[[#This Row],[ Sales with discount]]</f>
        <v>0.36078431372549019</v>
      </c>
      <c r="Q275" s="12">
        <f>(Financial[[#This Row],[ Sales with discount]]-Financial[[#This Row],[COGS]])/Financial[[#This Row],[COGS]]</f>
        <v>0.56441717791411039</v>
      </c>
      <c r="R275" s="17">
        <f>Financial[[#This Row],[Units Sold]]/Financial[[#This Row],[quantity of transactions]]</f>
        <v>1.0248554913294798</v>
      </c>
      <c r="S275" s="17">
        <f>Financial[[#This Row],[ Sales with discount]]/Financial[[#This Row],[quantity of transactions]]</f>
        <v>261.33815028901734</v>
      </c>
      <c r="T275" s="5" t="str">
        <f>TEXT(Financial[[#This Row],[Date]],"MMMM")</f>
        <v>квітень</v>
      </c>
      <c r="U275" s="22">
        <f>YEAR(Financial[[#This Row],[Date]])</f>
        <v>2020</v>
      </c>
    </row>
    <row r="276" spans="1:21" x14ac:dyDescent="0.3">
      <c r="A276" t="s">
        <v>6</v>
      </c>
      <c r="B276" t="s">
        <v>14</v>
      </c>
      <c r="C276" s="3" t="s">
        <v>22</v>
      </c>
      <c r="D276" s="3" t="s">
        <v>30</v>
      </c>
      <c r="E276">
        <v>1562</v>
      </c>
      <c r="F276" s="10">
        <v>152</v>
      </c>
      <c r="G276" s="10">
        <v>300</v>
      </c>
      <c r="H276" s="14">
        <v>1494</v>
      </c>
      <c r="I276" s="19">
        <v>44044</v>
      </c>
      <c r="J276" s="10">
        <f>Financial[[#This Row],[Units Sold]]*Financial[[#This Row],[Sale Price]]</f>
        <v>468600</v>
      </c>
      <c r="K276" s="11" cm="1">
        <f t="array" ref="K276">_xlfn.IFS(Financial[[#This Row],[Discount Band]]="High",0.15,Financial[[#This Row],[Discount Band]]="Medium",0.1,Financial[[#This Row],[Discount Band]]="Low",0.05,Financial[[#This Row],[Discount Band]]="None",0)</f>
        <v>0.1</v>
      </c>
      <c r="L276" s="10">
        <f>Financial[[#This Row],[Gross Sales]]*Financial[[#This Row],[Discount, %]]</f>
        <v>46860</v>
      </c>
      <c r="M276" s="10">
        <f>Financial[[#This Row],[Gross Sales]]-Financial[[#This Row],[Discounts, usd]]</f>
        <v>421740</v>
      </c>
      <c r="N276" s="10">
        <f>Financial[[#This Row],[Units Sold]]*Financial[[#This Row],[Manufacturing Price]]</f>
        <v>237424</v>
      </c>
      <c r="O276" s="10">
        <f>Financial[[#This Row],[ Sales with discount]]-(Financial[[#This Row],[Units Sold]]*Financial[[#This Row],[Manufacturing Price]])</f>
        <v>184316</v>
      </c>
      <c r="P276" s="12">
        <f>(Financial[[#This Row],[ Sales with discount]]-Financial[[#This Row],[COGS]])/Financial[[#This Row],[ Sales with discount]]</f>
        <v>0.43703703703703706</v>
      </c>
      <c r="Q276" s="12">
        <f>(Financial[[#This Row],[ Sales with discount]]-Financial[[#This Row],[COGS]])/Financial[[#This Row],[COGS]]</f>
        <v>0.77631578947368418</v>
      </c>
      <c r="R276" s="17">
        <f>Financial[[#This Row],[Units Sold]]/Financial[[#This Row],[quantity of transactions]]</f>
        <v>1.0455153949129852</v>
      </c>
      <c r="S276" s="17">
        <f>Financial[[#This Row],[ Sales with discount]]/Financial[[#This Row],[quantity of transactions]]</f>
        <v>282.28915662650604</v>
      </c>
      <c r="T276" s="5" t="str">
        <f>TEXT(Financial[[#This Row],[Date]],"MMMM")</f>
        <v>серпень</v>
      </c>
      <c r="U276" s="22">
        <f>YEAR(Financial[[#This Row],[Date]])</f>
        <v>2020</v>
      </c>
    </row>
    <row r="277" spans="1:21" x14ac:dyDescent="0.3">
      <c r="A277" t="s">
        <v>6</v>
      </c>
      <c r="B277" t="s">
        <v>14</v>
      </c>
      <c r="C277" s="3" t="s">
        <v>25</v>
      </c>
      <c r="D277" s="3" t="s">
        <v>28</v>
      </c>
      <c r="E277">
        <v>2151</v>
      </c>
      <c r="F277" s="10">
        <v>204</v>
      </c>
      <c r="G277" s="10">
        <v>300</v>
      </c>
      <c r="H277" s="14">
        <v>1938</v>
      </c>
      <c r="I277" s="19">
        <v>44075</v>
      </c>
      <c r="J277" s="10">
        <f>Financial[[#This Row],[Units Sold]]*Financial[[#This Row],[Sale Price]]</f>
        <v>645300</v>
      </c>
      <c r="K277" s="11" cm="1">
        <f t="array" ref="K277">_xlfn.IFS(Financial[[#This Row],[Discount Band]]="High",0.15,Financial[[#This Row],[Discount Band]]="Medium",0.1,Financial[[#This Row],[Discount Band]]="Low",0.05,Financial[[#This Row],[Discount Band]]="None",0)</f>
        <v>0</v>
      </c>
      <c r="L277" s="10">
        <f>Financial[[#This Row],[Gross Sales]]*Financial[[#This Row],[Discount, %]]</f>
        <v>0</v>
      </c>
      <c r="M277" s="10">
        <f>Financial[[#This Row],[Gross Sales]]-Financial[[#This Row],[Discounts, usd]]</f>
        <v>645300</v>
      </c>
      <c r="N277" s="10">
        <f>Financial[[#This Row],[Units Sold]]*Financial[[#This Row],[Manufacturing Price]]</f>
        <v>438804</v>
      </c>
      <c r="O277" s="10">
        <f>Financial[[#This Row],[ Sales with discount]]-(Financial[[#This Row],[Units Sold]]*Financial[[#This Row],[Manufacturing Price]])</f>
        <v>206496</v>
      </c>
      <c r="P277" s="12">
        <f>(Financial[[#This Row],[ Sales with discount]]-Financial[[#This Row],[COGS]])/Financial[[#This Row],[ Sales with discount]]</f>
        <v>0.32</v>
      </c>
      <c r="Q277" s="12">
        <f>(Financial[[#This Row],[ Sales with discount]]-Financial[[#This Row],[COGS]])/Financial[[#This Row],[COGS]]</f>
        <v>0.47058823529411764</v>
      </c>
      <c r="R277" s="17">
        <f>Financial[[#This Row],[Units Sold]]/Financial[[#This Row],[quantity of transactions]]</f>
        <v>1.109907120743034</v>
      </c>
      <c r="S277" s="17">
        <f>Financial[[#This Row],[ Sales with discount]]/Financial[[#This Row],[quantity of transactions]]</f>
        <v>332.97213622291019</v>
      </c>
      <c r="T277" s="5" t="str">
        <f>TEXT(Financial[[#This Row],[Date]],"MMMM")</f>
        <v>вересень</v>
      </c>
      <c r="U277" s="22">
        <f>YEAR(Financial[[#This Row],[Date]])</f>
        <v>2020</v>
      </c>
    </row>
    <row r="278" spans="1:21" x14ac:dyDescent="0.3">
      <c r="A278" t="s">
        <v>6</v>
      </c>
      <c r="B278" t="s">
        <v>14</v>
      </c>
      <c r="C278" s="3" t="s">
        <v>21</v>
      </c>
      <c r="D278" s="3" t="s">
        <v>30</v>
      </c>
      <c r="E278">
        <v>2181</v>
      </c>
      <c r="F278" s="10">
        <v>229</v>
      </c>
      <c r="G278" s="10">
        <v>300</v>
      </c>
      <c r="H278" s="14">
        <v>1170</v>
      </c>
      <c r="I278" s="19">
        <v>44105</v>
      </c>
      <c r="J278" s="10">
        <f>Financial[[#This Row],[Units Sold]]*Financial[[#This Row],[Sale Price]]</f>
        <v>654300</v>
      </c>
      <c r="K278" s="11" cm="1">
        <f t="array" ref="K278">_xlfn.IFS(Financial[[#This Row],[Discount Band]]="High",0.15,Financial[[#This Row],[Discount Band]]="Medium",0.1,Financial[[#This Row],[Discount Band]]="Low",0.05,Financial[[#This Row],[Discount Band]]="None",0)</f>
        <v>0.1</v>
      </c>
      <c r="L278" s="10">
        <f>Financial[[#This Row],[Gross Sales]]*Financial[[#This Row],[Discount, %]]</f>
        <v>65430</v>
      </c>
      <c r="M278" s="10">
        <f>Financial[[#This Row],[Gross Sales]]-Financial[[#This Row],[Discounts, usd]]</f>
        <v>588870</v>
      </c>
      <c r="N278" s="10">
        <f>Financial[[#This Row],[Units Sold]]*Financial[[#This Row],[Manufacturing Price]]</f>
        <v>499449</v>
      </c>
      <c r="O278" s="10">
        <f>Financial[[#This Row],[ Sales with discount]]-(Financial[[#This Row],[Units Sold]]*Financial[[#This Row],[Manufacturing Price]])</f>
        <v>89421</v>
      </c>
      <c r="P278" s="12">
        <f>(Financial[[#This Row],[ Sales with discount]]-Financial[[#This Row],[COGS]])/Financial[[#This Row],[ Sales with discount]]</f>
        <v>0.15185185185185185</v>
      </c>
      <c r="Q278" s="12">
        <f>(Financial[[#This Row],[ Sales with discount]]-Financial[[#This Row],[COGS]])/Financial[[#This Row],[COGS]]</f>
        <v>0.17903930131004367</v>
      </c>
      <c r="R278" s="17">
        <f>Financial[[#This Row],[Units Sold]]/Financial[[#This Row],[quantity of transactions]]</f>
        <v>1.8641025641025641</v>
      </c>
      <c r="S278" s="17">
        <f>Financial[[#This Row],[ Sales with discount]]/Financial[[#This Row],[quantity of transactions]]</f>
        <v>503.30769230769232</v>
      </c>
      <c r="T278" s="5" t="str">
        <f>TEXT(Financial[[#This Row],[Date]],"MMMM")</f>
        <v>жовтень</v>
      </c>
      <c r="U278" s="22">
        <f>YEAR(Financial[[#This Row],[Date]])</f>
        <v>2020</v>
      </c>
    </row>
    <row r="279" spans="1:21" x14ac:dyDescent="0.3">
      <c r="A279" t="s">
        <v>6</v>
      </c>
      <c r="B279" t="s">
        <v>14</v>
      </c>
      <c r="C279" s="3" t="s">
        <v>23</v>
      </c>
      <c r="D279" s="3" t="s">
        <v>29</v>
      </c>
      <c r="E279">
        <v>2434.5</v>
      </c>
      <c r="F279" s="10">
        <v>182</v>
      </c>
      <c r="G279" s="10">
        <v>300</v>
      </c>
      <c r="H279" s="14">
        <v>1828</v>
      </c>
      <c r="I279" s="19">
        <v>43831</v>
      </c>
      <c r="J279" s="10">
        <f>Financial[[#This Row],[Units Sold]]*Financial[[#This Row],[Sale Price]]</f>
        <v>730350</v>
      </c>
      <c r="K279" s="11" cm="1">
        <f t="array" ref="K279">_xlfn.IFS(Financial[[#This Row],[Discount Band]]="High",0.15,Financial[[#This Row],[Discount Band]]="Medium",0.1,Financial[[#This Row],[Discount Band]]="Low",0.05,Financial[[#This Row],[Discount Band]]="None",0)</f>
        <v>0.05</v>
      </c>
      <c r="L279" s="10">
        <f>Financial[[#This Row],[Gross Sales]]*Financial[[#This Row],[Discount, %]]</f>
        <v>36517.5</v>
      </c>
      <c r="M279" s="10">
        <f>Financial[[#This Row],[Gross Sales]]-Financial[[#This Row],[Discounts, usd]]</f>
        <v>693832.5</v>
      </c>
      <c r="N279" s="10">
        <f>Financial[[#This Row],[Units Sold]]*Financial[[#This Row],[Manufacturing Price]]</f>
        <v>443079</v>
      </c>
      <c r="O279" s="10">
        <f>Financial[[#This Row],[ Sales with discount]]-(Financial[[#This Row],[Units Sold]]*Financial[[#This Row],[Manufacturing Price]])</f>
        <v>250753.5</v>
      </c>
      <c r="P279" s="12">
        <f>(Financial[[#This Row],[ Sales with discount]]-Financial[[#This Row],[COGS]])/Financial[[#This Row],[ Sales with discount]]</f>
        <v>0.36140350877192984</v>
      </c>
      <c r="Q279" s="12">
        <f>(Financial[[#This Row],[ Sales with discount]]-Financial[[#This Row],[COGS]])/Financial[[#This Row],[COGS]]</f>
        <v>0.56593406593406592</v>
      </c>
      <c r="R279" s="17">
        <f>Financial[[#This Row],[Units Sold]]/Financial[[#This Row],[quantity of transactions]]</f>
        <v>1.3317833698030634</v>
      </c>
      <c r="S279" s="17">
        <f>Financial[[#This Row],[ Sales with discount]]/Financial[[#This Row],[quantity of transactions]]</f>
        <v>379.55826039387307</v>
      </c>
      <c r="T279" s="5" t="str">
        <f>TEXT(Financial[[#This Row],[Date]],"MMMM")</f>
        <v>січень</v>
      </c>
      <c r="U279" s="22">
        <f>YEAR(Financial[[#This Row],[Date]])</f>
        <v>2020</v>
      </c>
    </row>
    <row r="280" spans="1:21" x14ac:dyDescent="0.3">
      <c r="A280" t="s">
        <v>6</v>
      </c>
      <c r="B280" t="s">
        <v>14</v>
      </c>
      <c r="C280" s="3" t="s">
        <v>26</v>
      </c>
      <c r="D280" s="3" t="s">
        <v>31</v>
      </c>
      <c r="E280">
        <v>2475</v>
      </c>
      <c r="F280" s="10">
        <v>199</v>
      </c>
      <c r="G280" s="10">
        <v>300</v>
      </c>
      <c r="H280" s="14">
        <v>1219</v>
      </c>
      <c r="I280" s="19">
        <v>43891</v>
      </c>
      <c r="J280" s="10">
        <f>Financial[[#This Row],[Units Sold]]*Financial[[#This Row],[Sale Price]]</f>
        <v>742500</v>
      </c>
      <c r="K280" s="11" cm="1">
        <f t="array" ref="K280">_xlfn.IFS(Financial[[#This Row],[Discount Band]]="High",0.15,Financial[[#This Row],[Discount Band]]="Medium",0.1,Financial[[#This Row],[Discount Band]]="Low",0.05,Financial[[#This Row],[Discount Band]]="None",0)</f>
        <v>0.15</v>
      </c>
      <c r="L280" s="10">
        <f>Financial[[#This Row],[Gross Sales]]*Financial[[#This Row],[Discount, %]]</f>
        <v>111375</v>
      </c>
      <c r="M280" s="10">
        <f>Financial[[#This Row],[Gross Sales]]-Financial[[#This Row],[Discounts, usd]]</f>
        <v>631125</v>
      </c>
      <c r="N280" s="10">
        <f>Financial[[#This Row],[Units Sold]]*Financial[[#This Row],[Manufacturing Price]]</f>
        <v>492525</v>
      </c>
      <c r="O280" s="10">
        <f>Financial[[#This Row],[ Sales with discount]]-(Financial[[#This Row],[Units Sold]]*Financial[[#This Row],[Manufacturing Price]])</f>
        <v>138600</v>
      </c>
      <c r="P280" s="12">
        <f>(Financial[[#This Row],[ Sales with discount]]-Financial[[#This Row],[COGS]])/Financial[[#This Row],[ Sales with discount]]</f>
        <v>0.2196078431372549</v>
      </c>
      <c r="Q280" s="12">
        <f>(Financial[[#This Row],[ Sales with discount]]-Financial[[#This Row],[COGS]])/Financial[[#This Row],[COGS]]</f>
        <v>0.28140703517587939</v>
      </c>
      <c r="R280" s="17">
        <f>Financial[[#This Row],[Units Sold]]/Financial[[#This Row],[quantity of transactions]]</f>
        <v>2.030352748154225</v>
      </c>
      <c r="S280" s="17">
        <f>Financial[[#This Row],[ Sales with discount]]/Financial[[#This Row],[quantity of transactions]]</f>
        <v>517.73995077932727</v>
      </c>
      <c r="T280" s="5" t="str">
        <f>TEXT(Financial[[#This Row],[Date]],"MMMM")</f>
        <v>березень</v>
      </c>
      <c r="U280" s="22">
        <f>YEAR(Financial[[#This Row],[Date]])</f>
        <v>2020</v>
      </c>
    </row>
    <row r="281" spans="1:21" x14ac:dyDescent="0.3">
      <c r="A281" t="s">
        <v>6</v>
      </c>
      <c r="B281" t="s">
        <v>14</v>
      </c>
      <c r="C281" s="3" t="s">
        <v>22</v>
      </c>
      <c r="D281" s="3" t="s">
        <v>30</v>
      </c>
      <c r="E281">
        <v>2181</v>
      </c>
      <c r="F281" s="10">
        <v>231</v>
      </c>
      <c r="G281" s="10">
        <v>300</v>
      </c>
      <c r="H281" s="14">
        <v>2073</v>
      </c>
      <c r="I281" s="19">
        <v>44105</v>
      </c>
      <c r="J281" s="10">
        <f>Financial[[#This Row],[Units Sold]]*Financial[[#This Row],[Sale Price]]</f>
        <v>654300</v>
      </c>
      <c r="K281" s="11" cm="1">
        <f t="array" ref="K281">_xlfn.IFS(Financial[[#This Row],[Discount Band]]="High",0.15,Financial[[#This Row],[Discount Band]]="Medium",0.1,Financial[[#This Row],[Discount Band]]="Low",0.05,Financial[[#This Row],[Discount Band]]="None",0)</f>
        <v>0.1</v>
      </c>
      <c r="L281" s="10">
        <f>Financial[[#This Row],[Gross Sales]]*Financial[[#This Row],[Discount, %]]</f>
        <v>65430</v>
      </c>
      <c r="M281" s="10">
        <f>Financial[[#This Row],[Gross Sales]]-Financial[[#This Row],[Discounts, usd]]</f>
        <v>588870</v>
      </c>
      <c r="N281" s="10">
        <f>Financial[[#This Row],[Units Sold]]*Financial[[#This Row],[Manufacturing Price]]</f>
        <v>503811</v>
      </c>
      <c r="O281" s="10">
        <f>Financial[[#This Row],[ Sales with discount]]-(Financial[[#This Row],[Units Sold]]*Financial[[#This Row],[Manufacturing Price]])</f>
        <v>85059</v>
      </c>
      <c r="P281" s="12">
        <f>(Financial[[#This Row],[ Sales with discount]]-Financial[[#This Row],[COGS]])/Financial[[#This Row],[ Sales with discount]]</f>
        <v>0.14444444444444443</v>
      </c>
      <c r="Q281" s="12">
        <f>(Financial[[#This Row],[ Sales with discount]]-Financial[[#This Row],[COGS]])/Financial[[#This Row],[COGS]]</f>
        <v>0.16883116883116883</v>
      </c>
      <c r="R281" s="17">
        <f>Financial[[#This Row],[Units Sold]]/Financial[[#This Row],[quantity of transactions]]</f>
        <v>1.0520984081041969</v>
      </c>
      <c r="S281" s="17">
        <f>Financial[[#This Row],[ Sales with discount]]/Financial[[#This Row],[quantity of transactions]]</f>
        <v>284.06657018813314</v>
      </c>
      <c r="T281" s="5" t="str">
        <f>TEXT(Financial[[#This Row],[Date]],"MMMM")</f>
        <v>жовтень</v>
      </c>
      <c r="U281" s="22">
        <f>YEAR(Financial[[#This Row],[Date]])</f>
        <v>2020</v>
      </c>
    </row>
    <row r="282" spans="1:21" x14ac:dyDescent="0.3">
      <c r="A282" t="s">
        <v>10</v>
      </c>
      <c r="B282" t="s">
        <v>15</v>
      </c>
      <c r="C282" s="3" t="s">
        <v>26</v>
      </c>
      <c r="D282" s="3" t="s">
        <v>31</v>
      </c>
      <c r="E282">
        <v>2574</v>
      </c>
      <c r="F282" s="10">
        <v>10</v>
      </c>
      <c r="G282" s="10">
        <v>12</v>
      </c>
      <c r="H282" s="14">
        <v>636</v>
      </c>
      <c r="I282" s="19">
        <v>44044</v>
      </c>
      <c r="J282" s="10">
        <f>Financial[[#This Row],[Units Sold]]*Financial[[#This Row],[Sale Price]]</f>
        <v>30888</v>
      </c>
      <c r="K282" s="11" cm="1">
        <f t="array" ref="K282">_xlfn.IFS(Financial[[#This Row],[Discount Band]]="High",0.15,Financial[[#This Row],[Discount Band]]="Medium",0.1,Financial[[#This Row],[Discount Band]]="Low",0.05,Financial[[#This Row],[Discount Band]]="None",0)</f>
        <v>0.15</v>
      </c>
      <c r="L282" s="10">
        <f>Financial[[#This Row],[Gross Sales]]*Financial[[#This Row],[Discount, %]]</f>
        <v>4633.2</v>
      </c>
      <c r="M282" s="10">
        <f>Financial[[#This Row],[Gross Sales]]-Financial[[#This Row],[Discounts, usd]]</f>
        <v>26254.799999999999</v>
      </c>
      <c r="N282" s="10">
        <f>Financial[[#This Row],[Units Sold]]*Financial[[#This Row],[Manufacturing Price]]</f>
        <v>25740</v>
      </c>
      <c r="O282" s="10">
        <f>Financial[[#This Row],[ Sales with discount]]-(Financial[[#This Row],[Units Sold]]*Financial[[#This Row],[Manufacturing Price]])</f>
        <v>514.79999999999927</v>
      </c>
      <c r="P282" s="12">
        <f>(Financial[[#This Row],[ Sales with discount]]-Financial[[#This Row],[COGS]])/Financial[[#This Row],[ Sales with discount]]</f>
        <v>1.9607843137254874E-2</v>
      </c>
      <c r="Q282" s="12">
        <f>(Financial[[#This Row],[ Sales with discount]]-Financial[[#This Row],[COGS]])/Financial[[#This Row],[COGS]]</f>
        <v>1.9999999999999973E-2</v>
      </c>
      <c r="R282" s="17">
        <f>Financial[[#This Row],[Units Sold]]/Financial[[#This Row],[quantity of transactions]]</f>
        <v>4.0471698113207548</v>
      </c>
      <c r="S282" s="17">
        <f>Financial[[#This Row],[ Sales with discount]]/Financial[[#This Row],[quantity of transactions]]</f>
        <v>41.281132075471696</v>
      </c>
      <c r="T282" s="5" t="str">
        <f>TEXT(Financial[[#This Row],[Date]],"MMMM")</f>
        <v>серпень</v>
      </c>
      <c r="U282" s="22">
        <f>YEAR(Financial[[#This Row],[Date]])</f>
        <v>2020</v>
      </c>
    </row>
    <row r="283" spans="1:21" x14ac:dyDescent="0.3">
      <c r="A283" t="s">
        <v>10</v>
      </c>
      <c r="B283" t="s">
        <v>15</v>
      </c>
      <c r="C283" s="3" t="s">
        <v>23</v>
      </c>
      <c r="D283" s="3" t="s">
        <v>31</v>
      </c>
      <c r="E283">
        <v>1013</v>
      </c>
      <c r="F283" s="10">
        <v>10</v>
      </c>
      <c r="G283" s="10">
        <v>12</v>
      </c>
      <c r="H283" s="14">
        <v>346</v>
      </c>
      <c r="I283" s="19">
        <v>44166</v>
      </c>
      <c r="J283" s="10">
        <f>Financial[[#This Row],[Units Sold]]*Financial[[#This Row],[Sale Price]]</f>
        <v>12156</v>
      </c>
      <c r="K283" s="11" cm="1">
        <f t="array" ref="K283">_xlfn.IFS(Financial[[#This Row],[Discount Band]]="High",0.15,Financial[[#This Row],[Discount Band]]="Medium",0.1,Financial[[#This Row],[Discount Band]]="Low",0.05,Financial[[#This Row],[Discount Band]]="None",0)</f>
        <v>0.15</v>
      </c>
      <c r="L283" s="10">
        <f>Financial[[#This Row],[Gross Sales]]*Financial[[#This Row],[Discount, %]]</f>
        <v>1823.3999999999999</v>
      </c>
      <c r="M283" s="10">
        <f>Financial[[#This Row],[Gross Sales]]-Financial[[#This Row],[Discounts, usd]]</f>
        <v>10332.6</v>
      </c>
      <c r="N283" s="10">
        <f>Financial[[#This Row],[Units Sold]]*Financial[[#This Row],[Manufacturing Price]]</f>
        <v>10130</v>
      </c>
      <c r="O283" s="10">
        <f>Financial[[#This Row],[ Sales with discount]]-(Financial[[#This Row],[Units Sold]]*Financial[[#This Row],[Manufacturing Price]])</f>
        <v>202.60000000000036</v>
      </c>
      <c r="P283" s="12">
        <f>(Financial[[#This Row],[ Sales with discount]]-Financial[[#This Row],[COGS]])/Financial[[#This Row],[ Sales with discount]]</f>
        <v>1.9607843137254936E-2</v>
      </c>
      <c r="Q283" s="12">
        <f>(Financial[[#This Row],[ Sales with discount]]-Financial[[#This Row],[COGS]])/Financial[[#This Row],[COGS]]</f>
        <v>2.0000000000000035E-2</v>
      </c>
      <c r="R283" s="17">
        <f>Financial[[#This Row],[Units Sold]]/Financial[[#This Row],[quantity of transactions]]</f>
        <v>2.9277456647398843</v>
      </c>
      <c r="S283" s="17">
        <f>Financial[[#This Row],[ Sales with discount]]/Financial[[#This Row],[quantity of transactions]]</f>
        <v>29.863005780346821</v>
      </c>
      <c r="T283" s="5" t="str">
        <f>TEXT(Financial[[#This Row],[Date]],"MMMM")</f>
        <v>грудень</v>
      </c>
      <c r="U283" s="22">
        <f>YEAR(Financial[[#This Row],[Date]])</f>
        <v>2020</v>
      </c>
    </row>
    <row r="284" spans="1:21" x14ac:dyDescent="0.3">
      <c r="A284" t="s">
        <v>10</v>
      </c>
      <c r="B284" t="s">
        <v>15</v>
      </c>
      <c r="C284" s="3" t="s">
        <v>24</v>
      </c>
      <c r="D284" s="3" t="s">
        <v>31</v>
      </c>
      <c r="E284">
        <v>1013</v>
      </c>
      <c r="F284" s="10">
        <v>6</v>
      </c>
      <c r="G284" s="10">
        <v>12</v>
      </c>
      <c r="H284" s="14">
        <v>381</v>
      </c>
      <c r="I284" s="19">
        <v>44166</v>
      </c>
      <c r="J284" s="10">
        <f>Financial[[#This Row],[Units Sold]]*Financial[[#This Row],[Sale Price]]</f>
        <v>12156</v>
      </c>
      <c r="K284" s="11" cm="1">
        <f t="array" ref="K284">_xlfn.IFS(Financial[[#This Row],[Discount Band]]="High",0.15,Financial[[#This Row],[Discount Band]]="Medium",0.1,Financial[[#This Row],[Discount Band]]="Low",0.05,Financial[[#This Row],[Discount Band]]="None",0)</f>
        <v>0.15</v>
      </c>
      <c r="L284" s="10">
        <f>Financial[[#This Row],[Gross Sales]]*Financial[[#This Row],[Discount, %]]</f>
        <v>1823.3999999999999</v>
      </c>
      <c r="M284" s="10">
        <f>Financial[[#This Row],[Gross Sales]]-Financial[[#This Row],[Discounts, usd]]</f>
        <v>10332.6</v>
      </c>
      <c r="N284" s="10">
        <f>Financial[[#This Row],[Units Sold]]*Financial[[#This Row],[Manufacturing Price]]</f>
        <v>6078</v>
      </c>
      <c r="O284" s="10">
        <f>Financial[[#This Row],[ Sales with discount]]-(Financial[[#This Row],[Units Sold]]*Financial[[#This Row],[Manufacturing Price]])</f>
        <v>4254.6000000000004</v>
      </c>
      <c r="P284" s="12">
        <f>(Financial[[#This Row],[ Sales with discount]]-Financial[[#This Row],[COGS]])/Financial[[#This Row],[ Sales with discount]]</f>
        <v>0.41176470588235298</v>
      </c>
      <c r="Q284" s="12">
        <f>(Financial[[#This Row],[ Sales with discount]]-Financial[[#This Row],[COGS]])/Financial[[#This Row],[COGS]]</f>
        <v>0.70000000000000007</v>
      </c>
      <c r="R284" s="17">
        <f>Financial[[#This Row],[Units Sold]]/Financial[[#This Row],[quantity of transactions]]</f>
        <v>2.658792650918635</v>
      </c>
      <c r="S284" s="17">
        <f>Financial[[#This Row],[ Sales with discount]]/Financial[[#This Row],[quantity of transactions]]</f>
        <v>27.119685039370079</v>
      </c>
      <c r="T284" s="5" t="str">
        <f>TEXT(Financial[[#This Row],[Date]],"MMMM")</f>
        <v>грудень</v>
      </c>
      <c r="U284" s="22">
        <f>YEAR(Financial[[#This Row],[Date]])</f>
        <v>2020</v>
      </c>
    </row>
    <row r="285" spans="1:21" x14ac:dyDescent="0.3">
      <c r="A285" t="s">
        <v>10</v>
      </c>
      <c r="B285" t="s">
        <v>15</v>
      </c>
      <c r="C285" s="3" t="s">
        <v>24</v>
      </c>
      <c r="D285" s="3" t="s">
        <v>31</v>
      </c>
      <c r="E285">
        <v>472</v>
      </c>
      <c r="F285" s="10">
        <v>10</v>
      </c>
      <c r="G285" s="10">
        <v>12</v>
      </c>
      <c r="H285" s="14">
        <v>201</v>
      </c>
      <c r="I285" s="19">
        <v>44105</v>
      </c>
      <c r="J285" s="10">
        <f>Financial[[#This Row],[Units Sold]]*Financial[[#This Row],[Sale Price]]</f>
        <v>5664</v>
      </c>
      <c r="K285" s="11" cm="1">
        <f t="array" ref="K285">_xlfn.IFS(Financial[[#This Row],[Discount Band]]="High",0.15,Financial[[#This Row],[Discount Band]]="Medium",0.1,Financial[[#This Row],[Discount Band]]="Low",0.05,Financial[[#This Row],[Discount Band]]="None",0)</f>
        <v>0.15</v>
      </c>
      <c r="L285" s="10">
        <f>Financial[[#This Row],[Gross Sales]]*Financial[[#This Row],[Discount, %]]</f>
        <v>849.6</v>
      </c>
      <c r="M285" s="10">
        <f>Financial[[#This Row],[Gross Sales]]-Financial[[#This Row],[Discounts, usd]]</f>
        <v>4814.3999999999996</v>
      </c>
      <c r="N285" s="10">
        <f>Financial[[#This Row],[Units Sold]]*Financial[[#This Row],[Manufacturing Price]]</f>
        <v>4720</v>
      </c>
      <c r="O285" s="10">
        <f>Financial[[#This Row],[ Sales with discount]]-(Financial[[#This Row],[Units Sold]]*Financial[[#This Row],[Manufacturing Price]])</f>
        <v>94.399999999999636</v>
      </c>
      <c r="P285" s="12">
        <f>(Financial[[#This Row],[ Sales with discount]]-Financial[[#This Row],[COGS]])/Financial[[#This Row],[ Sales with discount]]</f>
        <v>1.9607843137254829E-2</v>
      </c>
      <c r="Q285" s="12">
        <f>(Financial[[#This Row],[ Sales with discount]]-Financial[[#This Row],[COGS]])/Financial[[#This Row],[COGS]]</f>
        <v>1.9999999999999924E-2</v>
      </c>
      <c r="R285" s="17">
        <f>Financial[[#This Row],[Units Sold]]/Financial[[#This Row],[quantity of transactions]]</f>
        <v>2.3482587064676617</v>
      </c>
      <c r="S285" s="17">
        <f>Financial[[#This Row],[ Sales with discount]]/Financial[[#This Row],[quantity of transactions]]</f>
        <v>23.952238805970147</v>
      </c>
      <c r="T285" s="5" t="str">
        <f>TEXT(Financial[[#This Row],[Date]],"MMMM")</f>
        <v>жовтень</v>
      </c>
      <c r="U285" s="22">
        <f>YEAR(Financial[[#This Row],[Date]])</f>
        <v>2020</v>
      </c>
    </row>
    <row r="286" spans="1:21" x14ac:dyDescent="0.3">
      <c r="A286" t="s">
        <v>10</v>
      </c>
      <c r="B286" t="s">
        <v>15</v>
      </c>
      <c r="C286" s="3" t="s">
        <v>22</v>
      </c>
      <c r="D286" s="3" t="s">
        <v>30</v>
      </c>
      <c r="E286">
        <v>2342</v>
      </c>
      <c r="F286" s="10">
        <v>8</v>
      </c>
      <c r="G286" s="10">
        <v>12</v>
      </c>
      <c r="H286" s="14">
        <v>1274</v>
      </c>
      <c r="I286" s="19">
        <v>44136</v>
      </c>
      <c r="J286" s="10">
        <f>Financial[[#This Row],[Units Sold]]*Financial[[#This Row],[Sale Price]]</f>
        <v>28104</v>
      </c>
      <c r="K286" s="11" cm="1">
        <f t="array" ref="K286">_xlfn.IFS(Financial[[#This Row],[Discount Band]]="High",0.15,Financial[[#This Row],[Discount Band]]="Medium",0.1,Financial[[#This Row],[Discount Band]]="Low",0.05,Financial[[#This Row],[Discount Band]]="None",0)</f>
        <v>0.1</v>
      </c>
      <c r="L286" s="10">
        <f>Financial[[#This Row],[Gross Sales]]*Financial[[#This Row],[Discount, %]]</f>
        <v>2810.4</v>
      </c>
      <c r="M286" s="10">
        <f>Financial[[#This Row],[Gross Sales]]-Financial[[#This Row],[Discounts, usd]]</f>
        <v>25293.599999999999</v>
      </c>
      <c r="N286" s="10">
        <f>Financial[[#This Row],[Units Sold]]*Financial[[#This Row],[Manufacturing Price]]</f>
        <v>18736</v>
      </c>
      <c r="O286" s="10">
        <f>Financial[[#This Row],[ Sales with discount]]-(Financial[[#This Row],[Units Sold]]*Financial[[#This Row],[Manufacturing Price]])</f>
        <v>6557.5999999999985</v>
      </c>
      <c r="P286" s="12">
        <f>(Financial[[#This Row],[ Sales with discount]]-Financial[[#This Row],[COGS]])/Financial[[#This Row],[ Sales with discount]]</f>
        <v>0.25925925925925919</v>
      </c>
      <c r="Q286" s="12">
        <f>(Financial[[#This Row],[ Sales with discount]]-Financial[[#This Row],[COGS]])/Financial[[#This Row],[COGS]]</f>
        <v>0.34999999999999992</v>
      </c>
      <c r="R286" s="17">
        <f>Financial[[#This Row],[Units Sold]]/Financial[[#This Row],[quantity of transactions]]</f>
        <v>1.8383045525902668</v>
      </c>
      <c r="S286" s="17">
        <f>Financial[[#This Row],[ Sales with discount]]/Financial[[#This Row],[quantity of transactions]]</f>
        <v>19.853689167974881</v>
      </c>
      <c r="T286" s="5" t="str">
        <f>TEXT(Financial[[#This Row],[Date]],"MMMM")</f>
        <v>листопад</v>
      </c>
      <c r="U286" s="22">
        <f>YEAR(Financial[[#This Row],[Date]])</f>
        <v>2020</v>
      </c>
    </row>
    <row r="287" spans="1:21" x14ac:dyDescent="0.3">
      <c r="A287" t="s">
        <v>10</v>
      </c>
      <c r="B287" t="s">
        <v>15</v>
      </c>
      <c r="C287" s="3" t="s">
        <v>23</v>
      </c>
      <c r="D287" s="3" t="s">
        <v>29</v>
      </c>
      <c r="E287">
        <v>766</v>
      </c>
      <c r="F287" s="10">
        <v>9</v>
      </c>
      <c r="G287" s="10">
        <v>12</v>
      </c>
      <c r="H287" s="14">
        <v>313</v>
      </c>
      <c r="I287" s="19">
        <v>44105</v>
      </c>
      <c r="J287" s="10">
        <f>Financial[[#This Row],[Units Sold]]*Financial[[#This Row],[Sale Price]]</f>
        <v>9192</v>
      </c>
      <c r="K287" s="11" cm="1">
        <f t="array" ref="K287">_xlfn.IFS(Financial[[#This Row],[Discount Band]]="High",0.15,Financial[[#This Row],[Discount Band]]="Medium",0.1,Financial[[#This Row],[Discount Band]]="Low",0.05,Financial[[#This Row],[Discount Band]]="None",0)</f>
        <v>0.05</v>
      </c>
      <c r="L287" s="10">
        <f>Financial[[#This Row],[Gross Sales]]*Financial[[#This Row],[Discount, %]]</f>
        <v>459.6</v>
      </c>
      <c r="M287" s="10">
        <f>Financial[[#This Row],[Gross Sales]]-Financial[[#This Row],[Discounts, usd]]</f>
        <v>8732.4</v>
      </c>
      <c r="N287" s="10">
        <f>Financial[[#This Row],[Units Sold]]*Financial[[#This Row],[Manufacturing Price]]</f>
        <v>6894</v>
      </c>
      <c r="O287" s="10">
        <f>Financial[[#This Row],[ Sales with discount]]-(Financial[[#This Row],[Units Sold]]*Financial[[#This Row],[Manufacturing Price]])</f>
        <v>1838.3999999999996</v>
      </c>
      <c r="P287" s="12">
        <f>(Financial[[#This Row],[ Sales with discount]]-Financial[[#This Row],[COGS]])/Financial[[#This Row],[ Sales with discount]]</f>
        <v>0.21052631578947364</v>
      </c>
      <c r="Q287" s="12">
        <f>(Financial[[#This Row],[ Sales with discount]]-Financial[[#This Row],[COGS]])/Financial[[#This Row],[COGS]]</f>
        <v>0.26666666666666661</v>
      </c>
      <c r="R287" s="17">
        <f>Financial[[#This Row],[Units Sold]]/Financial[[#This Row],[quantity of transactions]]</f>
        <v>2.4472843450479234</v>
      </c>
      <c r="S287" s="17">
        <f>Financial[[#This Row],[ Sales with discount]]/Financial[[#This Row],[quantity of transactions]]</f>
        <v>27.899041533546324</v>
      </c>
      <c r="T287" s="5" t="str">
        <f>TEXT(Financial[[#This Row],[Date]],"MMMM")</f>
        <v>жовтень</v>
      </c>
      <c r="U287" s="22">
        <f>YEAR(Financial[[#This Row],[Date]])</f>
        <v>2020</v>
      </c>
    </row>
    <row r="288" spans="1:21" x14ac:dyDescent="0.3">
      <c r="A288" t="s">
        <v>10</v>
      </c>
      <c r="B288" t="s">
        <v>15</v>
      </c>
      <c r="C288" s="3" t="s">
        <v>26</v>
      </c>
      <c r="D288" s="3" t="s">
        <v>31</v>
      </c>
      <c r="E288">
        <v>472</v>
      </c>
      <c r="F288" s="10">
        <v>9</v>
      </c>
      <c r="G288" s="10">
        <v>12</v>
      </c>
      <c r="H288" s="14">
        <v>53</v>
      </c>
      <c r="I288" s="19">
        <v>44105</v>
      </c>
      <c r="J288" s="10">
        <f>Financial[[#This Row],[Units Sold]]*Financial[[#This Row],[Sale Price]]</f>
        <v>5664</v>
      </c>
      <c r="K288" s="11" cm="1">
        <f t="array" ref="K288">_xlfn.IFS(Financial[[#This Row],[Discount Band]]="High",0.15,Financial[[#This Row],[Discount Band]]="Medium",0.1,Financial[[#This Row],[Discount Band]]="Low",0.05,Financial[[#This Row],[Discount Band]]="None",0)</f>
        <v>0.15</v>
      </c>
      <c r="L288" s="10">
        <f>Financial[[#This Row],[Gross Sales]]*Financial[[#This Row],[Discount, %]]</f>
        <v>849.6</v>
      </c>
      <c r="M288" s="10">
        <f>Financial[[#This Row],[Gross Sales]]-Financial[[#This Row],[Discounts, usd]]</f>
        <v>4814.3999999999996</v>
      </c>
      <c r="N288" s="10">
        <f>Financial[[#This Row],[Units Sold]]*Financial[[#This Row],[Manufacturing Price]]</f>
        <v>4248</v>
      </c>
      <c r="O288" s="10">
        <f>Financial[[#This Row],[ Sales with discount]]-(Financial[[#This Row],[Units Sold]]*Financial[[#This Row],[Manufacturing Price]])</f>
        <v>566.39999999999964</v>
      </c>
      <c r="P288" s="12">
        <f>(Financial[[#This Row],[ Sales with discount]]-Financial[[#This Row],[COGS]])/Financial[[#This Row],[ Sales with discount]]</f>
        <v>0.11764705882352934</v>
      </c>
      <c r="Q288" s="12">
        <f>(Financial[[#This Row],[ Sales with discount]]-Financial[[#This Row],[COGS]])/Financial[[#This Row],[COGS]]</f>
        <v>0.13333333333333325</v>
      </c>
      <c r="R288" s="17">
        <f>Financial[[#This Row],[Units Sold]]/Financial[[#This Row],[quantity of transactions]]</f>
        <v>8.9056603773584904</v>
      </c>
      <c r="S288" s="17">
        <f>Financial[[#This Row],[ Sales with discount]]/Financial[[#This Row],[quantity of transactions]]</f>
        <v>90.8377358490566</v>
      </c>
      <c r="T288" s="5" t="str">
        <f>TEXT(Financial[[#This Row],[Date]],"MMMM")</f>
        <v>жовтень</v>
      </c>
      <c r="U288" s="22">
        <f>YEAR(Financial[[#This Row],[Date]])</f>
        <v>2020</v>
      </c>
    </row>
    <row r="289" spans="1:21" x14ac:dyDescent="0.3">
      <c r="A289" t="s">
        <v>10</v>
      </c>
      <c r="B289" t="s">
        <v>15</v>
      </c>
      <c r="C289" s="3" t="s">
        <v>21</v>
      </c>
      <c r="D289" s="3" t="s">
        <v>30</v>
      </c>
      <c r="E289">
        <v>1116</v>
      </c>
      <c r="F289" s="10">
        <v>10</v>
      </c>
      <c r="G289" s="10">
        <v>12</v>
      </c>
      <c r="H289" s="14">
        <v>1058</v>
      </c>
      <c r="I289" s="19">
        <v>43862</v>
      </c>
      <c r="J289" s="10">
        <f>Financial[[#This Row],[Units Sold]]*Financial[[#This Row],[Sale Price]]</f>
        <v>13392</v>
      </c>
      <c r="K289" s="11" cm="1">
        <f t="array" ref="K289">_xlfn.IFS(Financial[[#This Row],[Discount Band]]="High",0.15,Financial[[#This Row],[Discount Band]]="Medium",0.1,Financial[[#This Row],[Discount Band]]="Low",0.05,Financial[[#This Row],[Discount Band]]="None",0)</f>
        <v>0.1</v>
      </c>
      <c r="L289" s="10">
        <f>Financial[[#This Row],[Gross Sales]]*Financial[[#This Row],[Discount, %]]</f>
        <v>1339.2</v>
      </c>
      <c r="M289" s="10">
        <f>Financial[[#This Row],[Gross Sales]]-Financial[[#This Row],[Discounts, usd]]</f>
        <v>12052.8</v>
      </c>
      <c r="N289" s="10">
        <f>Financial[[#This Row],[Units Sold]]*Financial[[#This Row],[Manufacturing Price]]</f>
        <v>11160</v>
      </c>
      <c r="O289" s="10">
        <f>Financial[[#This Row],[ Sales with discount]]-(Financial[[#This Row],[Units Sold]]*Financial[[#This Row],[Manufacturing Price]])</f>
        <v>892.79999999999927</v>
      </c>
      <c r="P289" s="12">
        <f>(Financial[[#This Row],[ Sales with discount]]-Financial[[#This Row],[COGS]])/Financial[[#This Row],[ Sales with discount]]</f>
        <v>7.4074074074074014E-2</v>
      </c>
      <c r="Q289" s="12">
        <f>(Financial[[#This Row],[ Sales with discount]]-Financial[[#This Row],[COGS]])/Financial[[#This Row],[COGS]]</f>
        <v>7.9999999999999932E-2</v>
      </c>
      <c r="R289" s="17">
        <f>Financial[[#This Row],[Units Sold]]/Financial[[#This Row],[quantity of transactions]]</f>
        <v>1.0548204158790171</v>
      </c>
      <c r="S289" s="17">
        <f>Financial[[#This Row],[ Sales with discount]]/Financial[[#This Row],[quantity of transactions]]</f>
        <v>11.392060491493384</v>
      </c>
      <c r="T289" s="5" t="str">
        <f>TEXT(Financial[[#This Row],[Date]],"MMMM")</f>
        <v>лютий</v>
      </c>
      <c r="U289" s="22">
        <f>YEAR(Financial[[#This Row],[Date]])</f>
        <v>2020</v>
      </c>
    </row>
    <row r="290" spans="1:21" x14ac:dyDescent="0.3">
      <c r="A290" t="s">
        <v>10</v>
      </c>
      <c r="B290" t="s">
        <v>15</v>
      </c>
      <c r="C290" s="3" t="s">
        <v>23</v>
      </c>
      <c r="D290" s="3" t="s">
        <v>30</v>
      </c>
      <c r="E290">
        <v>1775</v>
      </c>
      <c r="F290" s="10">
        <v>10</v>
      </c>
      <c r="G290" s="10">
        <v>12</v>
      </c>
      <c r="H290" s="14">
        <v>761</v>
      </c>
      <c r="I290" s="19">
        <v>44136</v>
      </c>
      <c r="J290" s="10">
        <f>Financial[[#This Row],[Units Sold]]*Financial[[#This Row],[Sale Price]]</f>
        <v>21300</v>
      </c>
      <c r="K290" s="11" cm="1">
        <f t="array" ref="K290">_xlfn.IFS(Financial[[#This Row],[Discount Band]]="High",0.15,Financial[[#This Row],[Discount Band]]="Medium",0.1,Financial[[#This Row],[Discount Band]]="Low",0.05,Financial[[#This Row],[Discount Band]]="None",0)</f>
        <v>0.1</v>
      </c>
      <c r="L290" s="10">
        <f>Financial[[#This Row],[Gross Sales]]*Financial[[#This Row],[Discount, %]]</f>
        <v>2130</v>
      </c>
      <c r="M290" s="10">
        <f>Financial[[#This Row],[Gross Sales]]-Financial[[#This Row],[Discounts, usd]]</f>
        <v>19170</v>
      </c>
      <c r="N290" s="10">
        <f>Financial[[#This Row],[Units Sold]]*Financial[[#This Row],[Manufacturing Price]]</f>
        <v>17750</v>
      </c>
      <c r="O290" s="10">
        <f>Financial[[#This Row],[ Sales with discount]]-(Financial[[#This Row],[Units Sold]]*Financial[[#This Row],[Manufacturing Price]])</f>
        <v>1420</v>
      </c>
      <c r="P290" s="12">
        <f>(Financial[[#This Row],[ Sales with discount]]-Financial[[#This Row],[COGS]])/Financial[[#This Row],[ Sales with discount]]</f>
        <v>7.407407407407407E-2</v>
      </c>
      <c r="Q290" s="12">
        <f>(Financial[[#This Row],[ Sales with discount]]-Financial[[#This Row],[COGS]])/Financial[[#This Row],[COGS]]</f>
        <v>0.08</v>
      </c>
      <c r="R290" s="17">
        <f>Financial[[#This Row],[Units Sold]]/Financial[[#This Row],[quantity of transactions]]</f>
        <v>2.3324572930354797</v>
      </c>
      <c r="S290" s="17">
        <f>Financial[[#This Row],[ Sales with discount]]/Financial[[#This Row],[quantity of transactions]]</f>
        <v>25.190538764783181</v>
      </c>
      <c r="T290" s="5" t="str">
        <f>TEXT(Financial[[#This Row],[Date]],"MMMM")</f>
        <v>листопад</v>
      </c>
      <c r="U290" s="22">
        <f>YEAR(Financial[[#This Row],[Date]])</f>
        <v>2020</v>
      </c>
    </row>
    <row r="291" spans="1:21" x14ac:dyDescent="0.3">
      <c r="A291" t="s">
        <v>10</v>
      </c>
      <c r="B291" t="s">
        <v>15</v>
      </c>
      <c r="C291" s="3" t="s">
        <v>22</v>
      </c>
      <c r="D291" s="3" t="s">
        <v>28</v>
      </c>
      <c r="E291">
        <v>1545</v>
      </c>
      <c r="F291" s="10">
        <v>8</v>
      </c>
      <c r="G291" s="10">
        <v>12</v>
      </c>
      <c r="H291" s="14">
        <v>1418</v>
      </c>
      <c r="I291" s="19">
        <v>43983</v>
      </c>
      <c r="J291" s="10">
        <f>Financial[[#This Row],[Units Sold]]*Financial[[#This Row],[Sale Price]]</f>
        <v>18540</v>
      </c>
      <c r="K291" s="11" cm="1">
        <f t="array" ref="K291">_xlfn.IFS(Financial[[#This Row],[Discount Band]]="High",0.15,Financial[[#This Row],[Discount Band]]="Medium",0.1,Financial[[#This Row],[Discount Band]]="Low",0.05,Financial[[#This Row],[Discount Band]]="None",0)</f>
        <v>0</v>
      </c>
      <c r="L291" s="10">
        <f>Financial[[#This Row],[Gross Sales]]*Financial[[#This Row],[Discount, %]]</f>
        <v>0</v>
      </c>
      <c r="M291" s="10">
        <f>Financial[[#This Row],[Gross Sales]]-Financial[[#This Row],[Discounts, usd]]</f>
        <v>18540</v>
      </c>
      <c r="N291" s="10">
        <f>Financial[[#This Row],[Units Sold]]*Financial[[#This Row],[Manufacturing Price]]</f>
        <v>12360</v>
      </c>
      <c r="O291" s="10">
        <f>Financial[[#This Row],[ Sales with discount]]-(Financial[[#This Row],[Units Sold]]*Financial[[#This Row],[Manufacturing Price]])</f>
        <v>6180</v>
      </c>
      <c r="P291" s="12">
        <f>(Financial[[#This Row],[ Sales with discount]]-Financial[[#This Row],[COGS]])/Financial[[#This Row],[ Sales with discount]]</f>
        <v>0.33333333333333331</v>
      </c>
      <c r="Q291" s="12">
        <f>(Financial[[#This Row],[ Sales with discount]]-Financial[[#This Row],[COGS]])/Financial[[#This Row],[COGS]]</f>
        <v>0.5</v>
      </c>
      <c r="R291" s="17">
        <f>Financial[[#This Row],[Units Sold]]/Financial[[#This Row],[quantity of transactions]]</f>
        <v>1.0895627644569816</v>
      </c>
      <c r="S291" s="17">
        <f>Financial[[#This Row],[ Sales with discount]]/Financial[[#This Row],[quantity of transactions]]</f>
        <v>13.07475317348378</v>
      </c>
      <c r="T291" s="5" t="str">
        <f>TEXT(Financial[[#This Row],[Date]],"MMMM")</f>
        <v>червень</v>
      </c>
      <c r="U291" s="22">
        <f>YEAR(Financial[[#This Row],[Date]])</f>
        <v>2020</v>
      </c>
    </row>
    <row r="292" spans="1:21" x14ac:dyDescent="0.3">
      <c r="A292" t="s">
        <v>10</v>
      </c>
      <c r="B292" t="s">
        <v>15</v>
      </c>
      <c r="C292" s="3" t="s">
        <v>24</v>
      </c>
      <c r="D292" s="3" t="s">
        <v>28</v>
      </c>
      <c r="E292">
        <v>1545</v>
      </c>
      <c r="F292" s="10">
        <v>10</v>
      </c>
      <c r="G292" s="10">
        <v>12</v>
      </c>
      <c r="H292" s="14">
        <v>1001</v>
      </c>
      <c r="I292" s="19">
        <v>43983</v>
      </c>
      <c r="J292" s="10">
        <f>Financial[[#This Row],[Units Sold]]*Financial[[#This Row],[Sale Price]]</f>
        <v>18540</v>
      </c>
      <c r="K292" s="11" cm="1">
        <f t="array" ref="K292">_xlfn.IFS(Financial[[#This Row],[Discount Band]]="High",0.15,Financial[[#This Row],[Discount Band]]="Medium",0.1,Financial[[#This Row],[Discount Band]]="Low",0.05,Financial[[#This Row],[Discount Band]]="None",0)</f>
        <v>0</v>
      </c>
      <c r="L292" s="10">
        <f>Financial[[#This Row],[Gross Sales]]*Financial[[#This Row],[Discount, %]]</f>
        <v>0</v>
      </c>
      <c r="M292" s="10">
        <f>Financial[[#This Row],[Gross Sales]]-Financial[[#This Row],[Discounts, usd]]</f>
        <v>18540</v>
      </c>
      <c r="N292" s="10">
        <f>Financial[[#This Row],[Units Sold]]*Financial[[#This Row],[Manufacturing Price]]</f>
        <v>15450</v>
      </c>
      <c r="O292" s="10">
        <f>Financial[[#This Row],[ Sales with discount]]-(Financial[[#This Row],[Units Sold]]*Financial[[#This Row],[Manufacturing Price]])</f>
        <v>3090</v>
      </c>
      <c r="P292" s="12">
        <f>(Financial[[#This Row],[ Sales with discount]]-Financial[[#This Row],[COGS]])/Financial[[#This Row],[ Sales with discount]]</f>
        <v>0.16666666666666666</v>
      </c>
      <c r="Q292" s="12">
        <f>(Financial[[#This Row],[ Sales with discount]]-Financial[[#This Row],[COGS]])/Financial[[#This Row],[COGS]]</f>
        <v>0.2</v>
      </c>
      <c r="R292" s="17">
        <f>Financial[[#This Row],[Units Sold]]/Financial[[#This Row],[quantity of transactions]]</f>
        <v>1.5434565434565435</v>
      </c>
      <c r="S292" s="17">
        <f>Financial[[#This Row],[ Sales with discount]]/Financial[[#This Row],[quantity of transactions]]</f>
        <v>18.521478521478521</v>
      </c>
      <c r="T292" s="5" t="str">
        <f>TEXT(Financial[[#This Row],[Date]],"MMMM")</f>
        <v>червень</v>
      </c>
      <c r="U292" s="22">
        <f>YEAR(Financial[[#This Row],[Date]])</f>
        <v>2020</v>
      </c>
    </row>
    <row r="293" spans="1:21" x14ac:dyDescent="0.3">
      <c r="A293" t="s">
        <v>10</v>
      </c>
      <c r="B293" t="s">
        <v>15</v>
      </c>
      <c r="C293" s="3" t="s">
        <v>25</v>
      </c>
      <c r="D293" s="3" t="s">
        <v>30</v>
      </c>
      <c r="E293">
        <v>2215</v>
      </c>
      <c r="F293" s="10">
        <v>7</v>
      </c>
      <c r="G293" s="10">
        <v>12</v>
      </c>
      <c r="H293" s="14">
        <v>427</v>
      </c>
      <c r="I293" s="19">
        <v>44075</v>
      </c>
      <c r="J293" s="10">
        <f>Financial[[#This Row],[Units Sold]]*Financial[[#This Row],[Sale Price]]</f>
        <v>26580</v>
      </c>
      <c r="K293" s="11" cm="1">
        <f t="array" ref="K293">_xlfn.IFS(Financial[[#This Row],[Discount Band]]="High",0.15,Financial[[#This Row],[Discount Band]]="Medium",0.1,Financial[[#This Row],[Discount Band]]="Low",0.05,Financial[[#This Row],[Discount Band]]="None",0)</f>
        <v>0.1</v>
      </c>
      <c r="L293" s="10">
        <f>Financial[[#This Row],[Gross Sales]]*Financial[[#This Row],[Discount, %]]</f>
        <v>2658</v>
      </c>
      <c r="M293" s="10">
        <f>Financial[[#This Row],[Gross Sales]]-Financial[[#This Row],[Discounts, usd]]</f>
        <v>23922</v>
      </c>
      <c r="N293" s="10">
        <f>Financial[[#This Row],[Units Sold]]*Financial[[#This Row],[Manufacturing Price]]</f>
        <v>15505</v>
      </c>
      <c r="O293" s="10">
        <f>Financial[[#This Row],[ Sales with discount]]-(Financial[[#This Row],[Units Sold]]*Financial[[#This Row],[Manufacturing Price]])</f>
        <v>8417</v>
      </c>
      <c r="P293" s="12">
        <f>(Financial[[#This Row],[ Sales with discount]]-Financial[[#This Row],[COGS]])/Financial[[#This Row],[ Sales with discount]]</f>
        <v>0.35185185185185186</v>
      </c>
      <c r="Q293" s="12">
        <f>(Financial[[#This Row],[ Sales with discount]]-Financial[[#This Row],[COGS]])/Financial[[#This Row],[COGS]]</f>
        <v>0.54285714285714282</v>
      </c>
      <c r="R293" s="17">
        <f>Financial[[#This Row],[Units Sold]]/Financial[[#This Row],[quantity of transactions]]</f>
        <v>5.187353629976581</v>
      </c>
      <c r="S293" s="17">
        <f>Financial[[#This Row],[ Sales with discount]]/Financial[[#This Row],[quantity of transactions]]</f>
        <v>56.023419203747075</v>
      </c>
      <c r="T293" s="5" t="str">
        <f>TEXT(Financial[[#This Row],[Date]],"MMMM")</f>
        <v>вересень</v>
      </c>
      <c r="U293" s="22">
        <f>YEAR(Financial[[#This Row],[Date]])</f>
        <v>2020</v>
      </c>
    </row>
    <row r="294" spans="1:21" x14ac:dyDescent="0.3">
      <c r="A294" t="s">
        <v>10</v>
      </c>
      <c r="B294" t="s">
        <v>15</v>
      </c>
      <c r="C294" s="3" t="s">
        <v>23</v>
      </c>
      <c r="D294" s="3" t="s">
        <v>28</v>
      </c>
      <c r="E294">
        <v>367</v>
      </c>
      <c r="F294" s="10">
        <v>6</v>
      </c>
      <c r="G294" s="10">
        <v>12</v>
      </c>
      <c r="H294" s="14">
        <v>129</v>
      </c>
      <c r="I294" s="19">
        <v>44013</v>
      </c>
      <c r="J294" s="10">
        <f>Financial[[#This Row],[Units Sold]]*Financial[[#This Row],[Sale Price]]</f>
        <v>4404</v>
      </c>
      <c r="K294" s="11" cm="1">
        <f t="array" ref="K294">_xlfn.IFS(Financial[[#This Row],[Discount Band]]="High",0.15,Financial[[#This Row],[Discount Band]]="Medium",0.1,Financial[[#This Row],[Discount Band]]="Low",0.05,Financial[[#This Row],[Discount Band]]="None",0)</f>
        <v>0</v>
      </c>
      <c r="L294" s="10">
        <f>Financial[[#This Row],[Gross Sales]]*Financial[[#This Row],[Discount, %]]</f>
        <v>0</v>
      </c>
      <c r="M294" s="10">
        <f>Financial[[#This Row],[Gross Sales]]-Financial[[#This Row],[Discounts, usd]]</f>
        <v>4404</v>
      </c>
      <c r="N294" s="10">
        <f>Financial[[#This Row],[Units Sold]]*Financial[[#This Row],[Manufacturing Price]]</f>
        <v>2202</v>
      </c>
      <c r="O294" s="10">
        <f>Financial[[#This Row],[ Sales with discount]]-(Financial[[#This Row],[Units Sold]]*Financial[[#This Row],[Manufacturing Price]])</f>
        <v>2202</v>
      </c>
      <c r="P294" s="12">
        <f>(Financial[[#This Row],[ Sales with discount]]-Financial[[#This Row],[COGS]])/Financial[[#This Row],[ Sales with discount]]</f>
        <v>0.5</v>
      </c>
      <c r="Q294" s="12">
        <f>(Financial[[#This Row],[ Sales with discount]]-Financial[[#This Row],[COGS]])/Financial[[#This Row],[COGS]]</f>
        <v>1</v>
      </c>
      <c r="R294" s="17">
        <f>Financial[[#This Row],[Units Sold]]/Financial[[#This Row],[quantity of transactions]]</f>
        <v>2.8449612403100777</v>
      </c>
      <c r="S294" s="17">
        <f>Financial[[#This Row],[ Sales with discount]]/Financial[[#This Row],[quantity of transactions]]</f>
        <v>34.139534883720927</v>
      </c>
      <c r="T294" s="5" t="str">
        <f>TEXT(Financial[[#This Row],[Date]],"MMMM")</f>
        <v>липень</v>
      </c>
      <c r="U294" s="22">
        <f>YEAR(Financial[[#This Row],[Date]])</f>
        <v>2020</v>
      </c>
    </row>
    <row r="295" spans="1:21" x14ac:dyDescent="0.3">
      <c r="A295" t="s">
        <v>10</v>
      </c>
      <c r="B295" t="s">
        <v>15</v>
      </c>
      <c r="C295" s="3" t="s">
        <v>26</v>
      </c>
      <c r="D295" s="3" t="s">
        <v>31</v>
      </c>
      <c r="E295">
        <v>1770</v>
      </c>
      <c r="F295" s="10">
        <v>6</v>
      </c>
      <c r="G295" s="10">
        <v>12</v>
      </c>
      <c r="H295" s="14">
        <v>1018</v>
      </c>
      <c r="I295" s="19">
        <v>44166</v>
      </c>
      <c r="J295" s="10">
        <f>Financial[[#This Row],[Units Sold]]*Financial[[#This Row],[Sale Price]]</f>
        <v>21240</v>
      </c>
      <c r="K295" s="11" cm="1">
        <f t="array" ref="K295">_xlfn.IFS(Financial[[#This Row],[Discount Band]]="High",0.15,Financial[[#This Row],[Discount Band]]="Medium",0.1,Financial[[#This Row],[Discount Band]]="Low",0.05,Financial[[#This Row],[Discount Band]]="None",0)</f>
        <v>0.15</v>
      </c>
      <c r="L295" s="10">
        <f>Financial[[#This Row],[Gross Sales]]*Financial[[#This Row],[Discount, %]]</f>
        <v>3186</v>
      </c>
      <c r="M295" s="10">
        <f>Financial[[#This Row],[Gross Sales]]-Financial[[#This Row],[Discounts, usd]]</f>
        <v>18054</v>
      </c>
      <c r="N295" s="10">
        <f>Financial[[#This Row],[Units Sold]]*Financial[[#This Row],[Manufacturing Price]]</f>
        <v>10620</v>
      </c>
      <c r="O295" s="10">
        <f>Financial[[#This Row],[ Sales with discount]]-(Financial[[#This Row],[Units Sold]]*Financial[[#This Row],[Manufacturing Price]])</f>
        <v>7434</v>
      </c>
      <c r="P295" s="12">
        <f>(Financial[[#This Row],[ Sales with discount]]-Financial[[#This Row],[COGS]])/Financial[[#This Row],[ Sales with discount]]</f>
        <v>0.41176470588235292</v>
      </c>
      <c r="Q295" s="12">
        <f>(Financial[[#This Row],[ Sales with discount]]-Financial[[#This Row],[COGS]])/Financial[[#This Row],[COGS]]</f>
        <v>0.7</v>
      </c>
      <c r="R295" s="17">
        <f>Financial[[#This Row],[Units Sold]]/Financial[[#This Row],[quantity of transactions]]</f>
        <v>1.7387033398821219</v>
      </c>
      <c r="S295" s="17">
        <f>Financial[[#This Row],[ Sales with discount]]/Financial[[#This Row],[quantity of transactions]]</f>
        <v>17.734774066797641</v>
      </c>
      <c r="T295" s="5" t="str">
        <f>TEXT(Financial[[#This Row],[Date]],"MMMM")</f>
        <v>грудень</v>
      </c>
      <c r="U295" s="22">
        <f>YEAR(Financial[[#This Row],[Date]])</f>
        <v>2020</v>
      </c>
    </row>
    <row r="296" spans="1:21" x14ac:dyDescent="0.3">
      <c r="A296" t="s">
        <v>10</v>
      </c>
      <c r="B296" t="s">
        <v>15</v>
      </c>
      <c r="C296" s="3" t="s">
        <v>21</v>
      </c>
      <c r="D296" s="3" t="s">
        <v>29</v>
      </c>
      <c r="E296">
        <v>766</v>
      </c>
      <c r="F296" s="10">
        <v>9</v>
      </c>
      <c r="G296" s="10">
        <v>12</v>
      </c>
      <c r="H296" s="14">
        <v>719</v>
      </c>
      <c r="I296" s="19">
        <v>44105</v>
      </c>
      <c r="J296" s="10">
        <f>Financial[[#This Row],[Units Sold]]*Financial[[#This Row],[Sale Price]]</f>
        <v>9192</v>
      </c>
      <c r="K296" s="11" cm="1">
        <f t="array" ref="K296">_xlfn.IFS(Financial[[#This Row],[Discount Band]]="High",0.15,Financial[[#This Row],[Discount Band]]="Medium",0.1,Financial[[#This Row],[Discount Band]]="Low",0.05,Financial[[#This Row],[Discount Band]]="None",0)</f>
        <v>0.05</v>
      </c>
      <c r="L296" s="10">
        <f>Financial[[#This Row],[Gross Sales]]*Financial[[#This Row],[Discount, %]]</f>
        <v>459.6</v>
      </c>
      <c r="M296" s="10">
        <f>Financial[[#This Row],[Gross Sales]]-Financial[[#This Row],[Discounts, usd]]</f>
        <v>8732.4</v>
      </c>
      <c r="N296" s="10">
        <f>Financial[[#This Row],[Units Sold]]*Financial[[#This Row],[Manufacturing Price]]</f>
        <v>6894</v>
      </c>
      <c r="O296" s="10">
        <f>Financial[[#This Row],[ Sales with discount]]-(Financial[[#This Row],[Units Sold]]*Financial[[#This Row],[Manufacturing Price]])</f>
        <v>1838.3999999999996</v>
      </c>
      <c r="P296" s="12">
        <f>(Financial[[#This Row],[ Sales with discount]]-Financial[[#This Row],[COGS]])/Financial[[#This Row],[ Sales with discount]]</f>
        <v>0.21052631578947364</v>
      </c>
      <c r="Q296" s="12">
        <f>(Financial[[#This Row],[ Sales with discount]]-Financial[[#This Row],[COGS]])/Financial[[#This Row],[COGS]]</f>
        <v>0.26666666666666661</v>
      </c>
      <c r="R296" s="17">
        <f>Financial[[#This Row],[Units Sold]]/Financial[[#This Row],[quantity of transactions]]</f>
        <v>1.0653685674547984</v>
      </c>
      <c r="S296" s="17">
        <f>Financial[[#This Row],[ Sales with discount]]/Financial[[#This Row],[quantity of transactions]]</f>
        <v>12.145201668984701</v>
      </c>
      <c r="T296" s="5" t="str">
        <f>TEXT(Financial[[#This Row],[Date]],"MMMM")</f>
        <v>жовтень</v>
      </c>
      <c r="U296" s="22">
        <f>YEAR(Financial[[#This Row],[Date]])</f>
        <v>2020</v>
      </c>
    </row>
    <row r="297" spans="1:21" x14ac:dyDescent="0.3">
      <c r="A297" t="s">
        <v>10</v>
      </c>
      <c r="B297" t="s">
        <v>15</v>
      </c>
      <c r="C297" s="3" t="s">
        <v>25</v>
      </c>
      <c r="D297" s="3" t="s">
        <v>30</v>
      </c>
      <c r="E297">
        <v>880</v>
      </c>
      <c r="F297" s="10">
        <v>10</v>
      </c>
      <c r="G297" s="10">
        <v>12</v>
      </c>
      <c r="H297" s="14">
        <v>69</v>
      </c>
      <c r="I297" s="19">
        <v>43952</v>
      </c>
      <c r="J297" s="10">
        <f>Financial[[#This Row],[Units Sold]]*Financial[[#This Row],[Sale Price]]</f>
        <v>10560</v>
      </c>
      <c r="K297" s="11" cm="1">
        <f t="array" ref="K297">_xlfn.IFS(Financial[[#This Row],[Discount Band]]="High",0.15,Financial[[#This Row],[Discount Band]]="Medium",0.1,Financial[[#This Row],[Discount Band]]="Low",0.05,Financial[[#This Row],[Discount Band]]="None",0)</f>
        <v>0.1</v>
      </c>
      <c r="L297" s="10">
        <f>Financial[[#This Row],[Gross Sales]]*Financial[[#This Row],[Discount, %]]</f>
        <v>1056</v>
      </c>
      <c r="M297" s="10">
        <f>Financial[[#This Row],[Gross Sales]]-Financial[[#This Row],[Discounts, usd]]</f>
        <v>9504</v>
      </c>
      <c r="N297" s="10">
        <f>Financial[[#This Row],[Units Sold]]*Financial[[#This Row],[Manufacturing Price]]</f>
        <v>8800</v>
      </c>
      <c r="O297" s="10">
        <f>Financial[[#This Row],[ Sales with discount]]-(Financial[[#This Row],[Units Sold]]*Financial[[#This Row],[Manufacturing Price]])</f>
        <v>704</v>
      </c>
      <c r="P297" s="12">
        <f>(Financial[[#This Row],[ Sales with discount]]-Financial[[#This Row],[COGS]])/Financial[[#This Row],[ Sales with discount]]</f>
        <v>7.407407407407407E-2</v>
      </c>
      <c r="Q297" s="12">
        <f>(Financial[[#This Row],[ Sales with discount]]-Financial[[#This Row],[COGS]])/Financial[[#This Row],[COGS]]</f>
        <v>0.08</v>
      </c>
      <c r="R297" s="17">
        <f>Financial[[#This Row],[Units Sold]]/Financial[[#This Row],[quantity of transactions]]</f>
        <v>12.753623188405797</v>
      </c>
      <c r="S297" s="17">
        <f>Financial[[#This Row],[ Sales with discount]]/Financial[[#This Row],[quantity of transactions]]</f>
        <v>137.7391304347826</v>
      </c>
      <c r="T297" s="5" t="str">
        <f>TEXT(Financial[[#This Row],[Date]],"MMMM")</f>
        <v>травень</v>
      </c>
      <c r="U297" s="22">
        <f>YEAR(Financial[[#This Row],[Date]])</f>
        <v>2020</v>
      </c>
    </row>
    <row r="298" spans="1:21" x14ac:dyDescent="0.3">
      <c r="A298" t="s">
        <v>10</v>
      </c>
      <c r="B298" t="s">
        <v>15</v>
      </c>
      <c r="C298" s="3" t="s">
        <v>21</v>
      </c>
      <c r="D298" s="3" t="s">
        <v>30</v>
      </c>
      <c r="E298">
        <v>1580</v>
      </c>
      <c r="F298" s="10">
        <v>9</v>
      </c>
      <c r="G298" s="10">
        <v>12</v>
      </c>
      <c r="H298" s="14">
        <v>204</v>
      </c>
      <c r="I298" s="19">
        <v>44075</v>
      </c>
      <c r="J298" s="10">
        <f>Financial[[#This Row],[Units Sold]]*Financial[[#This Row],[Sale Price]]</f>
        <v>18960</v>
      </c>
      <c r="K298" s="11" cm="1">
        <f t="array" ref="K298">_xlfn.IFS(Financial[[#This Row],[Discount Band]]="High",0.15,Financial[[#This Row],[Discount Band]]="Medium",0.1,Financial[[#This Row],[Discount Band]]="Low",0.05,Financial[[#This Row],[Discount Band]]="None",0)</f>
        <v>0.1</v>
      </c>
      <c r="L298" s="10">
        <f>Financial[[#This Row],[Gross Sales]]*Financial[[#This Row],[Discount, %]]</f>
        <v>1896</v>
      </c>
      <c r="M298" s="10">
        <f>Financial[[#This Row],[Gross Sales]]-Financial[[#This Row],[Discounts, usd]]</f>
        <v>17064</v>
      </c>
      <c r="N298" s="10">
        <f>Financial[[#This Row],[Units Sold]]*Financial[[#This Row],[Manufacturing Price]]</f>
        <v>14220</v>
      </c>
      <c r="O298" s="10">
        <f>Financial[[#This Row],[ Sales with discount]]-(Financial[[#This Row],[Units Sold]]*Financial[[#This Row],[Manufacturing Price]])</f>
        <v>2844</v>
      </c>
      <c r="P298" s="12">
        <f>(Financial[[#This Row],[ Sales with discount]]-Financial[[#This Row],[COGS]])/Financial[[#This Row],[ Sales with discount]]</f>
        <v>0.16666666666666666</v>
      </c>
      <c r="Q298" s="12">
        <f>(Financial[[#This Row],[ Sales with discount]]-Financial[[#This Row],[COGS]])/Financial[[#This Row],[COGS]]</f>
        <v>0.2</v>
      </c>
      <c r="R298" s="17">
        <f>Financial[[#This Row],[Units Sold]]/Financial[[#This Row],[quantity of transactions]]</f>
        <v>7.7450980392156863</v>
      </c>
      <c r="S298" s="17">
        <f>Financial[[#This Row],[ Sales with discount]]/Financial[[#This Row],[quantity of transactions]]</f>
        <v>83.647058823529406</v>
      </c>
      <c r="T298" s="5" t="str">
        <f>TEXT(Financial[[#This Row],[Date]],"MMMM")</f>
        <v>вересень</v>
      </c>
      <c r="U298" s="22">
        <f>YEAR(Financial[[#This Row],[Date]])</f>
        <v>2020</v>
      </c>
    </row>
    <row r="299" spans="1:21" x14ac:dyDescent="0.3">
      <c r="A299" t="s">
        <v>10</v>
      </c>
      <c r="B299" t="s">
        <v>15</v>
      </c>
      <c r="C299" s="3" t="s">
        <v>24</v>
      </c>
      <c r="D299" s="3" t="s">
        <v>28</v>
      </c>
      <c r="E299">
        <v>2161</v>
      </c>
      <c r="F299" s="10">
        <v>10</v>
      </c>
      <c r="G299" s="10">
        <v>12</v>
      </c>
      <c r="H299" s="14">
        <v>876</v>
      </c>
      <c r="I299" s="19">
        <v>43891</v>
      </c>
      <c r="J299" s="10">
        <f>Financial[[#This Row],[Units Sold]]*Financial[[#This Row],[Sale Price]]</f>
        <v>25932</v>
      </c>
      <c r="K299" s="11" cm="1">
        <f t="array" ref="K299">_xlfn.IFS(Financial[[#This Row],[Discount Band]]="High",0.15,Financial[[#This Row],[Discount Band]]="Medium",0.1,Financial[[#This Row],[Discount Band]]="Low",0.05,Financial[[#This Row],[Discount Band]]="None",0)</f>
        <v>0</v>
      </c>
      <c r="L299" s="10">
        <f>Financial[[#This Row],[Gross Sales]]*Financial[[#This Row],[Discount, %]]</f>
        <v>0</v>
      </c>
      <c r="M299" s="10">
        <f>Financial[[#This Row],[Gross Sales]]-Financial[[#This Row],[Discounts, usd]]</f>
        <v>25932</v>
      </c>
      <c r="N299" s="10">
        <f>Financial[[#This Row],[Units Sold]]*Financial[[#This Row],[Manufacturing Price]]</f>
        <v>21610</v>
      </c>
      <c r="O299" s="10">
        <f>Financial[[#This Row],[ Sales with discount]]-(Financial[[#This Row],[Units Sold]]*Financial[[#This Row],[Manufacturing Price]])</f>
        <v>4322</v>
      </c>
      <c r="P299" s="12">
        <f>(Financial[[#This Row],[ Sales with discount]]-Financial[[#This Row],[COGS]])/Financial[[#This Row],[ Sales with discount]]</f>
        <v>0.16666666666666666</v>
      </c>
      <c r="Q299" s="12">
        <f>(Financial[[#This Row],[ Sales with discount]]-Financial[[#This Row],[COGS]])/Financial[[#This Row],[COGS]]</f>
        <v>0.2</v>
      </c>
      <c r="R299" s="17">
        <f>Financial[[#This Row],[Units Sold]]/Financial[[#This Row],[quantity of transactions]]</f>
        <v>2.4668949771689497</v>
      </c>
      <c r="S299" s="17">
        <f>Financial[[#This Row],[ Sales with discount]]/Financial[[#This Row],[quantity of transactions]]</f>
        <v>29.602739726027398</v>
      </c>
      <c r="T299" s="5" t="str">
        <f>TEXT(Financial[[#This Row],[Date]],"MMMM")</f>
        <v>березень</v>
      </c>
      <c r="U299" s="22">
        <f>YEAR(Financial[[#This Row],[Date]])</f>
        <v>2020</v>
      </c>
    </row>
    <row r="300" spans="1:21" x14ac:dyDescent="0.3">
      <c r="A300" t="s">
        <v>10</v>
      </c>
      <c r="B300" t="s">
        <v>15</v>
      </c>
      <c r="C300" s="3" t="s">
        <v>25</v>
      </c>
      <c r="D300" s="3" t="s">
        <v>29</v>
      </c>
      <c r="E300">
        <v>2479</v>
      </c>
      <c r="F300" s="10">
        <v>8</v>
      </c>
      <c r="G300" s="10">
        <v>12</v>
      </c>
      <c r="H300" s="14">
        <v>2444</v>
      </c>
      <c r="I300" s="19">
        <v>43831</v>
      </c>
      <c r="J300" s="10">
        <f>Financial[[#This Row],[Units Sold]]*Financial[[#This Row],[Sale Price]]</f>
        <v>29748</v>
      </c>
      <c r="K300" s="11" cm="1">
        <f t="array" ref="K300">_xlfn.IFS(Financial[[#This Row],[Discount Band]]="High",0.15,Financial[[#This Row],[Discount Band]]="Medium",0.1,Financial[[#This Row],[Discount Band]]="Low",0.05,Financial[[#This Row],[Discount Band]]="None",0)</f>
        <v>0.05</v>
      </c>
      <c r="L300" s="10">
        <f>Financial[[#This Row],[Gross Sales]]*Financial[[#This Row],[Discount, %]]</f>
        <v>1487.4</v>
      </c>
      <c r="M300" s="10">
        <f>Financial[[#This Row],[Gross Sales]]-Financial[[#This Row],[Discounts, usd]]</f>
        <v>28260.6</v>
      </c>
      <c r="N300" s="10">
        <f>Financial[[#This Row],[Units Sold]]*Financial[[#This Row],[Manufacturing Price]]</f>
        <v>19832</v>
      </c>
      <c r="O300" s="10">
        <f>Financial[[#This Row],[ Sales with discount]]-(Financial[[#This Row],[Units Sold]]*Financial[[#This Row],[Manufacturing Price]])</f>
        <v>8428.5999999999985</v>
      </c>
      <c r="P300" s="12">
        <f>(Financial[[#This Row],[ Sales with discount]]-Financial[[#This Row],[COGS]])/Financial[[#This Row],[ Sales with discount]]</f>
        <v>0.2982456140350877</v>
      </c>
      <c r="Q300" s="12">
        <f>(Financial[[#This Row],[ Sales with discount]]-Financial[[#This Row],[COGS]])/Financial[[#This Row],[COGS]]</f>
        <v>0.42499999999999993</v>
      </c>
      <c r="R300" s="17">
        <f>Financial[[#This Row],[Units Sold]]/Financial[[#This Row],[quantity of transactions]]</f>
        <v>1.0143207855973813</v>
      </c>
      <c r="S300" s="17">
        <f>Financial[[#This Row],[ Sales with discount]]/Financial[[#This Row],[quantity of transactions]]</f>
        <v>11.563256955810147</v>
      </c>
      <c r="T300" s="5" t="str">
        <f>TEXT(Financial[[#This Row],[Date]],"MMMM")</f>
        <v>січень</v>
      </c>
      <c r="U300" s="22">
        <f>YEAR(Financial[[#This Row],[Date]])</f>
        <v>2020</v>
      </c>
    </row>
    <row r="301" spans="1:21" x14ac:dyDescent="0.3">
      <c r="A301" t="s">
        <v>10</v>
      </c>
      <c r="B301" t="s">
        <v>15</v>
      </c>
      <c r="C301" s="3" t="s">
        <v>25</v>
      </c>
      <c r="D301" s="3" t="s">
        <v>28</v>
      </c>
      <c r="E301">
        <v>2838</v>
      </c>
      <c r="F301" s="10">
        <v>8</v>
      </c>
      <c r="G301" s="10">
        <v>12</v>
      </c>
      <c r="H301" s="14">
        <v>1893</v>
      </c>
      <c r="I301" s="19">
        <v>43922</v>
      </c>
      <c r="J301" s="10">
        <f>Financial[[#This Row],[Units Sold]]*Financial[[#This Row],[Sale Price]]</f>
        <v>34056</v>
      </c>
      <c r="K301" s="11" cm="1">
        <f t="array" ref="K301">_xlfn.IFS(Financial[[#This Row],[Discount Band]]="High",0.15,Financial[[#This Row],[Discount Band]]="Medium",0.1,Financial[[#This Row],[Discount Band]]="Low",0.05,Financial[[#This Row],[Discount Band]]="None",0)</f>
        <v>0</v>
      </c>
      <c r="L301" s="10">
        <f>Financial[[#This Row],[Gross Sales]]*Financial[[#This Row],[Discount, %]]</f>
        <v>0</v>
      </c>
      <c r="M301" s="10">
        <f>Financial[[#This Row],[Gross Sales]]-Financial[[#This Row],[Discounts, usd]]</f>
        <v>34056</v>
      </c>
      <c r="N301" s="10">
        <f>Financial[[#This Row],[Units Sold]]*Financial[[#This Row],[Manufacturing Price]]</f>
        <v>22704</v>
      </c>
      <c r="O301" s="10">
        <f>Financial[[#This Row],[ Sales with discount]]-(Financial[[#This Row],[Units Sold]]*Financial[[#This Row],[Manufacturing Price]])</f>
        <v>11352</v>
      </c>
      <c r="P301" s="12">
        <f>(Financial[[#This Row],[ Sales with discount]]-Financial[[#This Row],[COGS]])/Financial[[#This Row],[ Sales with discount]]</f>
        <v>0.33333333333333331</v>
      </c>
      <c r="Q301" s="12">
        <f>(Financial[[#This Row],[ Sales with discount]]-Financial[[#This Row],[COGS]])/Financial[[#This Row],[COGS]]</f>
        <v>0.5</v>
      </c>
      <c r="R301" s="17">
        <f>Financial[[#This Row],[Units Sold]]/Financial[[#This Row],[quantity of transactions]]</f>
        <v>1.4992076069730587</v>
      </c>
      <c r="S301" s="17">
        <f>Financial[[#This Row],[ Sales with discount]]/Financial[[#This Row],[quantity of transactions]]</f>
        <v>17.990491283676704</v>
      </c>
      <c r="T301" s="5" t="str">
        <f>TEXT(Financial[[#This Row],[Date]],"MMMM")</f>
        <v>квітень</v>
      </c>
      <c r="U301" s="22">
        <f>YEAR(Financial[[#This Row],[Date]])</f>
        <v>2020</v>
      </c>
    </row>
    <row r="302" spans="1:21" x14ac:dyDescent="0.3">
      <c r="A302" t="s">
        <v>8</v>
      </c>
      <c r="B302" t="s">
        <v>15</v>
      </c>
      <c r="C302" s="3" t="s">
        <v>21</v>
      </c>
      <c r="D302" s="3" t="s">
        <v>31</v>
      </c>
      <c r="E302">
        <v>1085</v>
      </c>
      <c r="F302" s="10">
        <v>99</v>
      </c>
      <c r="G302" s="10">
        <v>125</v>
      </c>
      <c r="H302" s="14">
        <v>439</v>
      </c>
      <c r="I302" s="19">
        <v>44105</v>
      </c>
      <c r="J302" s="10">
        <f>Financial[[#This Row],[Units Sold]]*Financial[[#This Row],[Sale Price]]</f>
        <v>135625</v>
      </c>
      <c r="K302" s="11" cm="1">
        <f t="array" ref="K302">_xlfn.IFS(Financial[[#This Row],[Discount Band]]="High",0.15,Financial[[#This Row],[Discount Band]]="Medium",0.1,Financial[[#This Row],[Discount Band]]="Low",0.05,Financial[[#This Row],[Discount Band]]="None",0)</f>
        <v>0.15</v>
      </c>
      <c r="L302" s="10">
        <f>Financial[[#This Row],[Gross Sales]]*Financial[[#This Row],[Discount, %]]</f>
        <v>20343.75</v>
      </c>
      <c r="M302" s="10">
        <f>Financial[[#This Row],[Gross Sales]]-Financial[[#This Row],[Discounts, usd]]</f>
        <v>115281.25</v>
      </c>
      <c r="N302" s="10">
        <f>Financial[[#This Row],[Units Sold]]*Financial[[#This Row],[Manufacturing Price]]</f>
        <v>107415</v>
      </c>
      <c r="O302" s="10">
        <f>Financial[[#This Row],[ Sales with discount]]-(Financial[[#This Row],[Units Sold]]*Financial[[#This Row],[Manufacturing Price]])</f>
        <v>7866.25</v>
      </c>
      <c r="P302" s="12">
        <f>(Financial[[#This Row],[ Sales with discount]]-Financial[[#This Row],[COGS]])/Financial[[#This Row],[ Sales with discount]]</f>
        <v>6.8235294117647061E-2</v>
      </c>
      <c r="Q302" s="12">
        <f>(Financial[[#This Row],[ Sales with discount]]-Financial[[#This Row],[COGS]])/Financial[[#This Row],[COGS]]</f>
        <v>7.3232323232323232E-2</v>
      </c>
      <c r="R302" s="17">
        <f>Financial[[#This Row],[Units Sold]]/Financial[[#This Row],[quantity of transactions]]</f>
        <v>2.4715261958997723</v>
      </c>
      <c r="S302" s="17">
        <f>Financial[[#This Row],[ Sales with discount]]/Financial[[#This Row],[quantity of transactions]]</f>
        <v>262.59965831435079</v>
      </c>
      <c r="T302" s="5" t="str">
        <f>TEXT(Financial[[#This Row],[Date]],"MMMM")</f>
        <v>жовтень</v>
      </c>
      <c r="U302" s="22">
        <f>YEAR(Financial[[#This Row],[Date]])</f>
        <v>2020</v>
      </c>
    </row>
    <row r="303" spans="1:21" x14ac:dyDescent="0.3">
      <c r="A303" t="s">
        <v>8</v>
      </c>
      <c r="B303" t="s">
        <v>15</v>
      </c>
      <c r="C303" s="3" t="s">
        <v>24</v>
      </c>
      <c r="D303" s="3" t="s">
        <v>29</v>
      </c>
      <c r="E303">
        <v>809</v>
      </c>
      <c r="F303" s="10">
        <v>68</v>
      </c>
      <c r="G303" s="10">
        <v>125</v>
      </c>
      <c r="H303" s="14">
        <v>478</v>
      </c>
      <c r="I303" s="19">
        <v>44105</v>
      </c>
      <c r="J303" s="10">
        <f>Financial[[#This Row],[Units Sold]]*Financial[[#This Row],[Sale Price]]</f>
        <v>101125</v>
      </c>
      <c r="K303" s="11" cm="1">
        <f t="array" ref="K303">_xlfn.IFS(Financial[[#This Row],[Discount Band]]="High",0.15,Financial[[#This Row],[Discount Band]]="Medium",0.1,Financial[[#This Row],[Discount Band]]="Low",0.05,Financial[[#This Row],[Discount Band]]="None",0)</f>
        <v>0.05</v>
      </c>
      <c r="L303" s="10">
        <f>Financial[[#This Row],[Gross Sales]]*Financial[[#This Row],[Discount, %]]</f>
        <v>5056.25</v>
      </c>
      <c r="M303" s="10">
        <f>Financial[[#This Row],[Gross Sales]]-Financial[[#This Row],[Discounts, usd]]</f>
        <v>96068.75</v>
      </c>
      <c r="N303" s="10">
        <f>Financial[[#This Row],[Units Sold]]*Financial[[#This Row],[Manufacturing Price]]</f>
        <v>55012</v>
      </c>
      <c r="O303" s="10">
        <f>Financial[[#This Row],[ Sales with discount]]-(Financial[[#This Row],[Units Sold]]*Financial[[#This Row],[Manufacturing Price]])</f>
        <v>41056.75</v>
      </c>
      <c r="P303" s="12">
        <f>(Financial[[#This Row],[ Sales with discount]]-Financial[[#This Row],[COGS]])/Financial[[#This Row],[ Sales with discount]]</f>
        <v>0.42736842105263156</v>
      </c>
      <c r="Q303" s="12">
        <f>(Financial[[#This Row],[ Sales with discount]]-Financial[[#This Row],[COGS]])/Financial[[#This Row],[COGS]]</f>
        <v>0.74632352941176472</v>
      </c>
      <c r="R303" s="17">
        <f>Financial[[#This Row],[Units Sold]]/Financial[[#This Row],[quantity of transactions]]</f>
        <v>1.6924686192468619</v>
      </c>
      <c r="S303" s="17">
        <f>Financial[[#This Row],[ Sales with discount]]/Financial[[#This Row],[quantity of transactions]]</f>
        <v>200.98064853556485</v>
      </c>
      <c r="T303" s="5" t="str">
        <f>TEXT(Financial[[#This Row],[Date]],"MMMM")</f>
        <v>жовтень</v>
      </c>
      <c r="U303" s="22">
        <f>YEAR(Financial[[#This Row],[Date]])</f>
        <v>2020</v>
      </c>
    </row>
    <row r="304" spans="1:21" x14ac:dyDescent="0.3">
      <c r="A304" t="s">
        <v>8</v>
      </c>
      <c r="B304" t="s">
        <v>15</v>
      </c>
      <c r="C304" s="3" t="s">
        <v>23</v>
      </c>
      <c r="D304" s="3" t="s">
        <v>31</v>
      </c>
      <c r="E304">
        <v>1085</v>
      </c>
      <c r="F304" s="10">
        <v>67</v>
      </c>
      <c r="G304" s="10">
        <v>125</v>
      </c>
      <c r="H304" s="14">
        <v>277</v>
      </c>
      <c r="I304" s="19">
        <v>44105</v>
      </c>
      <c r="J304" s="10">
        <f>Financial[[#This Row],[Units Sold]]*Financial[[#This Row],[Sale Price]]</f>
        <v>135625</v>
      </c>
      <c r="K304" s="11" cm="1">
        <f t="array" ref="K304">_xlfn.IFS(Financial[[#This Row],[Discount Band]]="High",0.15,Financial[[#This Row],[Discount Band]]="Medium",0.1,Financial[[#This Row],[Discount Band]]="Low",0.05,Financial[[#This Row],[Discount Band]]="None",0)</f>
        <v>0.15</v>
      </c>
      <c r="L304" s="10">
        <f>Financial[[#This Row],[Gross Sales]]*Financial[[#This Row],[Discount, %]]</f>
        <v>20343.75</v>
      </c>
      <c r="M304" s="10">
        <f>Financial[[#This Row],[Gross Sales]]-Financial[[#This Row],[Discounts, usd]]</f>
        <v>115281.25</v>
      </c>
      <c r="N304" s="10">
        <f>Financial[[#This Row],[Units Sold]]*Financial[[#This Row],[Manufacturing Price]]</f>
        <v>72695</v>
      </c>
      <c r="O304" s="10">
        <f>Financial[[#This Row],[ Sales with discount]]-(Financial[[#This Row],[Units Sold]]*Financial[[#This Row],[Manufacturing Price]])</f>
        <v>42586.25</v>
      </c>
      <c r="P304" s="12">
        <f>(Financial[[#This Row],[ Sales with discount]]-Financial[[#This Row],[COGS]])/Financial[[#This Row],[ Sales with discount]]</f>
        <v>0.36941176470588233</v>
      </c>
      <c r="Q304" s="12">
        <f>(Financial[[#This Row],[ Sales with discount]]-Financial[[#This Row],[COGS]])/Financial[[#This Row],[COGS]]</f>
        <v>0.58582089552238803</v>
      </c>
      <c r="R304" s="17">
        <f>Financial[[#This Row],[Units Sold]]/Financial[[#This Row],[quantity of transactions]]</f>
        <v>3.9169675090252709</v>
      </c>
      <c r="S304" s="17">
        <f>Financial[[#This Row],[ Sales with discount]]/Financial[[#This Row],[quantity of transactions]]</f>
        <v>416.17779783393502</v>
      </c>
      <c r="T304" s="5" t="str">
        <f>TEXT(Financial[[#This Row],[Date]],"MMMM")</f>
        <v>жовтень</v>
      </c>
      <c r="U304" s="22">
        <f>YEAR(Financial[[#This Row],[Date]])</f>
        <v>2020</v>
      </c>
    </row>
    <row r="305" spans="1:21" x14ac:dyDescent="0.3">
      <c r="A305" t="s">
        <v>8</v>
      </c>
      <c r="B305" t="s">
        <v>15</v>
      </c>
      <c r="C305" s="3" t="s">
        <v>22</v>
      </c>
      <c r="D305" s="3" t="s">
        <v>29</v>
      </c>
      <c r="E305">
        <v>1706</v>
      </c>
      <c r="F305" s="10">
        <v>67</v>
      </c>
      <c r="G305" s="10">
        <v>125</v>
      </c>
      <c r="H305" s="14">
        <v>55</v>
      </c>
      <c r="I305" s="19">
        <v>44166</v>
      </c>
      <c r="J305" s="10">
        <f>Financial[[#This Row],[Units Sold]]*Financial[[#This Row],[Sale Price]]</f>
        <v>213250</v>
      </c>
      <c r="K305" s="11" cm="1">
        <f t="array" ref="K305">_xlfn.IFS(Financial[[#This Row],[Discount Band]]="High",0.15,Financial[[#This Row],[Discount Band]]="Medium",0.1,Financial[[#This Row],[Discount Band]]="Low",0.05,Financial[[#This Row],[Discount Band]]="None",0)</f>
        <v>0.05</v>
      </c>
      <c r="L305" s="10">
        <f>Financial[[#This Row],[Gross Sales]]*Financial[[#This Row],[Discount, %]]</f>
        <v>10662.5</v>
      </c>
      <c r="M305" s="10">
        <f>Financial[[#This Row],[Gross Sales]]-Financial[[#This Row],[Discounts, usd]]</f>
        <v>202587.5</v>
      </c>
      <c r="N305" s="10">
        <f>Financial[[#This Row],[Units Sold]]*Financial[[#This Row],[Manufacturing Price]]</f>
        <v>114302</v>
      </c>
      <c r="O305" s="10">
        <f>Financial[[#This Row],[ Sales with discount]]-(Financial[[#This Row],[Units Sold]]*Financial[[#This Row],[Manufacturing Price]])</f>
        <v>88285.5</v>
      </c>
      <c r="P305" s="12">
        <f>(Financial[[#This Row],[ Sales with discount]]-Financial[[#This Row],[COGS]])/Financial[[#This Row],[ Sales with discount]]</f>
        <v>0.4357894736842105</v>
      </c>
      <c r="Q305" s="12">
        <f>(Financial[[#This Row],[ Sales with discount]]-Financial[[#This Row],[COGS]])/Financial[[#This Row],[COGS]]</f>
        <v>0.77238805970149249</v>
      </c>
      <c r="R305" s="17">
        <f>Financial[[#This Row],[Units Sold]]/Financial[[#This Row],[quantity of transactions]]</f>
        <v>31.018181818181819</v>
      </c>
      <c r="S305" s="17">
        <f>Financial[[#This Row],[ Sales with discount]]/Financial[[#This Row],[quantity of transactions]]</f>
        <v>3683.409090909091</v>
      </c>
      <c r="T305" s="5" t="str">
        <f>TEXT(Financial[[#This Row],[Date]],"MMMM")</f>
        <v>грудень</v>
      </c>
      <c r="U305" s="22">
        <f>YEAR(Financial[[#This Row],[Date]])</f>
        <v>2020</v>
      </c>
    </row>
    <row r="306" spans="1:21" x14ac:dyDescent="0.3">
      <c r="A306" t="s">
        <v>8</v>
      </c>
      <c r="B306" t="s">
        <v>15</v>
      </c>
      <c r="C306" s="3" t="s">
        <v>24</v>
      </c>
      <c r="D306" s="3" t="s">
        <v>30</v>
      </c>
      <c r="E306">
        <v>807</v>
      </c>
      <c r="F306" s="10">
        <v>67</v>
      </c>
      <c r="G306" s="10">
        <v>125</v>
      </c>
      <c r="H306" s="14">
        <v>54</v>
      </c>
      <c r="I306" s="19">
        <v>43862</v>
      </c>
      <c r="J306" s="10">
        <f>Financial[[#This Row],[Units Sold]]*Financial[[#This Row],[Sale Price]]</f>
        <v>100875</v>
      </c>
      <c r="K306" s="11" cm="1">
        <f t="array" ref="K306">_xlfn.IFS(Financial[[#This Row],[Discount Band]]="High",0.15,Financial[[#This Row],[Discount Band]]="Medium",0.1,Financial[[#This Row],[Discount Band]]="Low",0.05,Financial[[#This Row],[Discount Band]]="None",0)</f>
        <v>0.1</v>
      </c>
      <c r="L306" s="10">
        <f>Financial[[#This Row],[Gross Sales]]*Financial[[#This Row],[Discount, %]]</f>
        <v>10087.5</v>
      </c>
      <c r="M306" s="10">
        <f>Financial[[#This Row],[Gross Sales]]-Financial[[#This Row],[Discounts, usd]]</f>
        <v>90787.5</v>
      </c>
      <c r="N306" s="10">
        <f>Financial[[#This Row],[Units Sold]]*Financial[[#This Row],[Manufacturing Price]]</f>
        <v>54069</v>
      </c>
      <c r="O306" s="10">
        <f>Financial[[#This Row],[ Sales with discount]]-(Financial[[#This Row],[Units Sold]]*Financial[[#This Row],[Manufacturing Price]])</f>
        <v>36718.5</v>
      </c>
      <c r="P306" s="12">
        <f>(Financial[[#This Row],[ Sales with discount]]-Financial[[#This Row],[COGS]])/Financial[[#This Row],[ Sales with discount]]</f>
        <v>0.40444444444444444</v>
      </c>
      <c r="Q306" s="12">
        <f>(Financial[[#This Row],[ Sales with discount]]-Financial[[#This Row],[COGS]])/Financial[[#This Row],[COGS]]</f>
        <v>0.67910447761194026</v>
      </c>
      <c r="R306" s="17">
        <f>Financial[[#This Row],[Units Sold]]/Financial[[#This Row],[quantity of transactions]]</f>
        <v>14.944444444444445</v>
      </c>
      <c r="S306" s="17">
        <f>Financial[[#This Row],[ Sales with discount]]/Financial[[#This Row],[quantity of transactions]]</f>
        <v>1681.25</v>
      </c>
      <c r="T306" s="5" t="str">
        <f>TEXT(Financial[[#This Row],[Date]],"MMMM")</f>
        <v>лютий</v>
      </c>
      <c r="U306" s="22">
        <f>YEAR(Financial[[#This Row],[Date]])</f>
        <v>2020</v>
      </c>
    </row>
    <row r="307" spans="1:21" x14ac:dyDescent="0.3">
      <c r="A307" t="s">
        <v>8</v>
      </c>
      <c r="B307" t="s">
        <v>15</v>
      </c>
      <c r="C307" s="3" t="s">
        <v>25</v>
      </c>
      <c r="D307" s="3" t="s">
        <v>31</v>
      </c>
      <c r="E307">
        <v>552</v>
      </c>
      <c r="F307" s="10">
        <v>101</v>
      </c>
      <c r="G307" s="10">
        <v>125</v>
      </c>
      <c r="H307" s="14">
        <v>35</v>
      </c>
      <c r="I307" s="19">
        <v>44136</v>
      </c>
      <c r="J307" s="10">
        <f>Financial[[#This Row],[Units Sold]]*Financial[[#This Row],[Sale Price]]</f>
        <v>69000</v>
      </c>
      <c r="K307" s="11" cm="1">
        <f t="array" ref="K307">_xlfn.IFS(Financial[[#This Row],[Discount Band]]="High",0.15,Financial[[#This Row],[Discount Band]]="Medium",0.1,Financial[[#This Row],[Discount Band]]="Low",0.05,Financial[[#This Row],[Discount Band]]="None",0)</f>
        <v>0.15</v>
      </c>
      <c r="L307" s="10">
        <f>Financial[[#This Row],[Gross Sales]]*Financial[[#This Row],[Discount, %]]</f>
        <v>10350</v>
      </c>
      <c r="M307" s="10">
        <f>Financial[[#This Row],[Gross Sales]]-Financial[[#This Row],[Discounts, usd]]</f>
        <v>58650</v>
      </c>
      <c r="N307" s="10">
        <f>Financial[[#This Row],[Units Sold]]*Financial[[#This Row],[Manufacturing Price]]</f>
        <v>55752</v>
      </c>
      <c r="O307" s="10">
        <f>Financial[[#This Row],[ Sales with discount]]-(Financial[[#This Row],[Units Sold]]*Financial[[#This Row],[Manufacturing Price]])</f>
        <v>2898</v>
      </c>
      <c r="P307" s="12">
        <f>(Financial[[#This Row],[ Sales with discount]]-Financial[[#This Row],[COGS]])/Financial[[#This Row],[ Sales with discount]]</f>
        <v>4.9411764705882349E-2</v>
      </c>
      <c r="Q307" s="12">
        <f>(Financial[[#This Row],[ Sales with discount]]-Financial[[#This Row],[COGS]])/Financial[[#This Row],[COGS]]</f>
        <v>5.1980198019801978E-2</v>
      </c>
      <c r="R307" s="17">
        <f>Financial[[#This Row],[Units Sold]]/Financial[[#This Row],[quantity of transactions]]</f>
        <v>15.771428571428572</v>
      </c>
      <c r="S307" s="17">
        <f>Financial[[#This Row],[ Sales with discount]]/Financial[[#This Row],[quantity of transactions]]</f>
        <v>1675.7142857142858</v>
      </c>
      <c r="T307" s="5" t="str">
        <f>TEXT(Financial[[#This Row],[Date]],"MMMM")</f>
        <v>листопад</v>
      </c>
      <c r="U307" s="22">
        <f>YEAR(Financial[[#This Row],[Date]])</f>
        <v>2020</v>
      </c>
    </row>
    <row r="308" spans="1:21" x14ac:dyDescent="0.3">
      <c r="A308" t="s">
        <v>8</v>
      </c>
      <c r="B308" t="s">
        <v>15</v>
      </c>
      <c r="C308" s="3" t="s">
        <v>23</v>
      </c>
      <c r="D308" s="3" t="s">
        <v>29</v>
      </c>
      <c r="E308">
        <v>795</v>
      </c>
      <c r="F308" s="10">
        <v>82</v>
      </c>
      <c r="G308" s="10">
        <v>125</v>
      </c>
      <c r="H308" s="14">
        <v>68</v>
      </c>
      <c r="I308" s="19">
        <v>43891</v>
      </c>
      <c r="J308" s="10">
        <f>Financial[[#This Row],[Units Sold]]*Financial[[#This Row],[Sale Price]]</f>
        <v>99375</v>
      </c>
      <c r="K308" s="11" cm="1">
        <f t="array" ref="K308">_xlfn.IFS(Financial[[#This Row],[Discount Band]]="High",0.15,Financial[[#This Row],[Discount Band]]="Medium",0.1,Financial[[#This Row],[Discount Band]]="Low",0.05,Financial[[#This Row],[Discount Band]]="None",0)</f>
        <v>0.05</v>
      </c>
      <c r="L308" s="10">
        <f>Financial[[#This Row],[Gross Sales]]*Financial[[#This Row],[Discount, %]]</f>
        <v>4968.75</v>
      </c>
      <c r="M308" s="10">
        <f>Financial[[#This Row],[Gross Sales]]-Financial[[#This Row],[Discounts, usd]]</f>
        <v>94406.25</v>
      </c>
      <c r="N308" s="10">
        <f>Financial[[#This Row],[Units Sold]]*Financial[[#This Row],[Manufacturing Price]]</f>
        <v>65190</v>
      </c>
      <c r="O308" s="10">
        <f>Financial[[#This Row],[ Sales with discount]]-(Financial[[#This Row],[Units Sold]]*Financial[[#This Row],[Manufacturing Price]])</f>
        <v>29216.25</v>
      </c>
      <c r="P308" s="12">
        <f>(Financial[[#This Row],[ Sales with discount]]-Financial[[#This Row],[COGS]])/Financial[[#This Row],[ Sales with discount]]</f>
        <v>0.30947368421052629</v>
      </c>
      <c r="Q308" s="12">
        <f>(Financial[[#This Row],[ Sales with discount]]-Financial[[#This Row],[COGS]])/Financial[[#This Row],[COGS]]</f>
        <v>0.44817073170731708</v>
      </c>
      <c r="R308" s="17">
        <f>Financial[[#This Row],[Units Sold]]/Financial[[#This Row],[quantity of transactions]]</f>
        <v>11.691176470588236</v>
      </c>
      <c r="S308" s="17">
        <f>Financial[[#This Row],[ Sales with discount]]/Financial[[#This Row],[quantity of transactions]]</f>
        <v>1388.3272058823529</v>
      </c>
      <c r="T308" s="5" t="str">
        <f>TEXT(Financial[[#This Row],[Date]],"MMMM")</f>
        <v>березень</v>
      </c>
      <c r="U308" s="22">
        <f>YEAR(Financial[[#This Row],[Date]])</f>
        <v>2020</v>
      </c>
    </row>
    <row r="309" spans="1:21" x14ac:dyDescent="0.3">
      <c r="A309" t="s">
        <v>8</v>
      </c>
      <c r="B309" t="s">
        <v>15</v>
      </c>
      <c r="C309" s="3" t="s">
        <v>23</v>
      </c>
      <c r="D309" s="3" t="s">
        <v>29</v>
      </c>
      <c r="E309">
        <v>809</v>
      </c>
      <c r="F309" s="10">
        <v>74</v>
      </c>
      <c r="G309" s="10">
        <v>125</v>
      </c>
      <c r="H309" s="14">
        <v>573</v>
      </c>
      <c r="I309" s="19">
        <v>44105</v>
      </c>
      <c r="J309" s="10">
        <f>Financial[[#This Row],[Units Sold]]*Financial[[#This Row],[Sale Price]]</f>
        <v>101125</v>
      </c>
      <c r="K309" s="11" cm="1">
        <f t="array" ref="K309">_xlfn.IFS(Financial[[#This Row],[Discount Band]]="High",0.15,Financial[[#This Row],[Discount Band]]="Medium",0.1,Financial[[#This Row],[Discount Band]]="Low",0.05,Financial[[#This Row],[Discount Band]]="None",0)</f>
        <v>0.05</v>
      </c>
      <c r="L309" s="10">
        <f>Financial[[#This Row],[Gross Sales]]*Financial[[#This Row],[Discount, %]]</f>
        <v>5056.25</v>
      </c>
      <c r="M309" s="10">
        <f>Financial[[#This Row],[Gross Sales]]-Financial[[#This Row],[Discounts, usd]]</f>
        <v>96068.75</v>
      </c>
      <c r="N309" s="10">
        <f>Financial[[#This Row],[Units Sold]]*Financial[[#This Row],[Manufacturing Price]]</f>
        <v>59866</v>
      </c>
      <c r="O309" s="10">
        <f>Financial[[#This Row],[ Sales with discount]]-(Financial[[#This Row],[Units Sold]]*Financial[[#This Row],[Manufacturing Price]])</f>
        <v>36202.75</v>
      </c>
      <c r="P309" s="12">
        <f>(Financial[[#This Row],[ Sales with discount]]-Financial[[#This Row],[COGS]])/Financial[[#This Row],[ Sales with discount]]</f>
        <v>0.37684210526315787</v>
      </c>
      <c r="Q309" s="12">
        <f>(Financial[[#This Row],[ Sales with discount]]-Financial[[#This Row],[COGS]])/Financial[[#This Row],[COGS]]</f>
        <v>0.60472972972972971</v>
      </c>
      <c r="R309" s="17">
        <f>Financial[[#This Row],[Units Sold]]/Financial[[#This Row],[quantity of transactions]]</f>
        <v>1.411867364746946</v>
      </c>
      <c r="S309" s="17">
        <f>Financial[[#This Row],[ Sales with discount]]/Financial[[#This Row],[quantity of transactions]]</f>
        <v>167.65924956369983</v>
      </c>
      <c r="T309" s="5" t="str">
        <f>TEXT(Financial[[#This Row],[Date]],"MMMM")</f>
        <v>жовтень</v>
      </c>
      <c r="U309" s="22">
        <f>YEAR(Financial[[#This Row],[Date]])</f>
        <v>2020</v>
      </c>
    </row>
    <row r="310" spans="1:21" x14ac:dyDescent="0.3">
      <c r="A310" t="s">
        <v>8</v>
      </c>
      <c r="B310" t="s">
        <v>15</v>
      </c>
      <c r="C310" s="3" t="s">
        <v>21</v>
      </c>
      <c r="D310" s="3" t="s">
        <v>30</v>
      </c>
      <c r="E310">
        <v>887</v>
      </c>
      <c r="F310" s="10">
        <v>69</v>
      </c>
      <c r="G310" s="10">
        <v>125</v>
      </c>
      <c r="H310" s="14">
        <v>316</v>
      </c>
      <c r="I310" s="19">
        <v>44166</v>
      </c>
      <c r="J310" s="10">
        <f>Financial[[#This Row],[Units Sold]]*Financial[[#This Row],[Sale Price]]</f>
        <v>110875</v>
      </c>
      <c r="K310" s="11" cm="1">
        <f t="array" ref="K310">_xlfn.IFS(Financial[[#This Row],[Discount Band]]="High",0.15,Financial[[#This Row],[Discount Band]]="Medium",0.1,Financial[[#This Row],[Discount Band]]="Low",0.05,Financial[[#This Row],[Discount Band]]="None",0)</f>
        <v>0.1</v>
      </c>
      <c r="L310" s="10">
        <f>Financial[[#This Row],[Gross Sales]]*Financial[[#This Row],[Discount, %]]</f>
        <v>11087.5</v>
      </c>
      <c r="M310" s="10">
        <f>Financial[[#This Row],[Gross Sales]]-Financial[[#This Row],[Discounts, usd]]</f>
        <v>99787.5</v>
      </c>
      <c r="N310" s="10">
        <f>Financial[[#This Row],[Units Sold]]*Financial[[#This Row],[Manufacturing Price]]</f>
        <v>61203</v>
      </c>
      <c r="O310" s="10">
        <f>Financial[[#This Row],[ Sales with discount]]-(Financial[[#This Row],[Units Sold]]*Financial[[#This Row],[Manufacturing Price]])</f>
        <v>38584.5</v>
      </c>
      <c r="P310" s="12">
        <f>(Financial[[#This Row],[ Sales with discount]]-Financial[[#This Row],[COGS]])/Financial[[#This Row],[ Sales with discount]]</f>
        <v>0.38666666666666666</v>
      </c>
      <c r="Q310" s="12">
        <f>(Financial[[#This Row],[ Sales with discount]]-Financial[[#This Row],[COGS]])/Financial[[#This Row],[COGS]]</f>
        <v>0.63043478260869568</v>
      </c>
      <c r="R310" s="17">
        <f>Financial[[#This Row],[Units Sold]]/Financial[[#This Row],[quantity of transactions]]</f>
        <v>2.8069620253164556</v>
      </c>
      <c r="S310" s="17">
        <f>Financial[[#This Row],[ Sales with discount]]/Financial[[#This Row],[quantity of transactions]]</f>
        <v>315.78322784810126</v>
      </c>
      <c r="T310" s="5" t="str">
        <f>TEXT(Financial[[#This Row],[Date]],"MMMM")</f>
        <v>грудень</v>
      </c>
      <c r="U310" s="22">
        <f>YEAR(Financial[[#This Row],[Date]])</f>
        <v>2020</v>
      </c>
    </row>
    <row r="311" spans="1:21" x14ac:dyDescent="0.3">
      <c r="A311" t="s">
        <v>8</v>
      </c>
      <c r="B311" t="s">
        <v>15</v>
      </c>
      <c r="C311" s="3" t="s">
        <v>22</v>
      </c>
      <c r="D311" s="3" t="s">
        <v>30</v>
      </c>
      <c r="E311">
        <v>2500</v>
      </c>
      <c r="F311" s="10">
        <v>105</v>
      </c>
      <c r="G311" s="10">
        <v>125</v>
      </c>
      <c r="H311" s="14">
        <v>2189</v>
      </c>
      <c r="I311" s="19">
        <v>44136</v>
      </c>
      <c r="J311" s="10">
        <f>Financial[[#This Row],[Units Sold]]*Financial[[#This Row],[Sale Price]]</f>
        <v>312500</v>
      </c>
      <c r="K311" s="11" cm="1">
        <f t="array" ref="K311">_xlfn.IFS(Financial[[#This Row],[Discount Band]]="High",0.15,Financial[[#This Row],[Discount Band]]="Medium",0.1,Financial[[#This Row],[Discount Band]]="Low",0.05,Financial[[#This Row],[Discount Band]]="None",0)</f>
        <v>0.1</v>
      </c>
      <c r="L311" s="10">
        <f>Financial[[#This Row],[Gross Sales]]*Financial[[#This Row],[Discount, %]]</f>
        <v>31250</v>
      </c>
      <c r="M311" s="10">
        <f>Financial[[#This Row],[Gross Sales]]-Financial[[#This Row],[Discounts, usd]]</f>
        <v>281250</v>
      </c>
      <c r="N311" s="10">
        <f>Financial[[#This Row],[Units Sold]]*Financial[[#This Row],[Manufacturing Price]]</f>
        <v>262500</v>
      </c>
      <c r="O311" s="10">
        <f>Financial[[#This Row],[ Sales with discount]]-(Financial[[#This Row],[Units Sold]]*Financial[[#This Row],[Manufacturing Price]])</f>
        <v>18750</v>
      </c>
      <c r="P311" s="12">
        <f>(Financial[[#This Row],[ Sales with discount]]-Financial[[#This Row],[COGS]])/Financial[[#This Row],[ Sales with discount]]</f>
        <v>6.6666666666666666E-2</v>
      </c>
      <c r="Q311" s="12">
        <f>(Financial[[#This Row],[ Sales with discount]]-Financial[[#This Row],[COGS]])/Financial[[#This Row],[COGS]]</f>
        <v>7.1428571428571425E-2</v>
      </c>
      <c r="R311" s="17">
        <f>Financial[[#This Row],[Units Sold]]/Financial[[#This Row],[quantity of transactions]]</f>
        <v>1.1420740063956145</v>
      </c>
      <c r="S311" s="17">
        <f>Financial[[#This Row],[ Sales with discount]]/Financial[[#This Row],[quantity of transactions]]</f>
        <v>128.48332571950664</v>
      </c>
      <c r="T311" s="5" t="str">
        <f>TEXT(Financial[[#This Row],[Date]],"MMMM")</f>
        <v>листопад</v>
      </c>
      <c r="U311" s="22">
        <f>YEAR(Financial[[#This Row],[Date]])</f>
        <v>2020</v>
      </c>
    </row>
    <row r="312" spans="1:21" x14ac:dyDescent="0.3">
      <c r="A312" t="s">
        <v>8</v>
      </c>
      <c r="B312" t="s">
        <v>15</v>
      </c>
      <c r="C312" s="3" t="s">
        <v>23</v>
      </c>
      <c r="D312" s="3" t="s">
        <v>29</v>
      </c>
      <c r="E312">
        <v>1570</v>
      </c>
      <c r="F312" s="10">
        <v>102</v>
      </c>
      <c r="G312" s="10">
        <v>125</v>
      </c>
      <c r="H312" s="14">
        <v>1205</v>
      </c>
      <c r="I312" s="19">
        <v>43983</v>
      </c>
      <c r="J312" s="10">
        <f>Financial[[#This Row],[Units Sold]]*Financial[[#This Row],[Sale Price]]</f>
        <v>196250</v>
      </c>
      <c r="K312" s="11" cm="1">
        <f t="array" ref="K312">_xlfn.IFS(Financial[[#This Row],[Discount Band]]="High",0.15,Financial[[#This Row],[Discount Band]]="Medium",0.1,Financial[[#This Row],[Discount Band]]="Low",0.05,Financial[[#This Row],[Discount Band]]="None",0)</f>
        <v>0.05</v>
      </c>
      <c r="L312" s="10">
        <f>Financial[[#This Row],[Gross Sales]]*Financial[[#This Row],[Discount, %]]</f>
        <v>9812.5</v>
      </c>
      <c r="M312" s="10">
        <f>Financial[[#This Row],[Gross Sales]]-Financial[[#This Row],[Discounts, usd]]</f>
        <v>186437.5</v>
      </c>
      <c r="N312" s="10">
        <f>Financial[[#This Row],[Units Sold]]*Financial[[#This Row],[Manufacturing Price]]</f>
        <v>160140</v>
      </c>
      <c r="O312" s="10">
        <f>Financial[[#This Row],[ Sales with discount]]-(Financial[[#This Row],[Units Sold]]*Financial[[#This Row],[Manufacturing Price]])</f>
        <v>26297.5</v>
      </c>
      <c r="P312" s="12">
        <f>(Financial[[#This Row],[ Sales with discount]]-Financial[[#This Row],[COGS]])/Financial[[#This Row],[ Sales with discount]]</f>
        <v>0.14105263157894737</v>
      </c>
      <c r="Q312" s="12">
        <f>(Financial[[#This Row],[ Sales with discount]]-Financial[[#This Row],[COGS]])/Financial[[#This Row],[COGS]]</f>
        <v>0.1642156862745098</v>
      </c>
      <c r="R312" s="17">
        <f>Financial[[#This Row],[Units Sold]]/Financial[[#This Row],[quantity of transactions]]</f>
        <v>1.3029045643153527</v>
      </c>
      <c r="S312" s="17">
        <f>Financial[[#This Row],[ Sales with discount]]/Financial[[#This Row],[quantity of transactions]]</f>
        <v>154.71991701244812</v>
      </c>
      <c r="T312" s="5" t="str">
        <f>TEXT(Financial[[#This Row],[Date]],"MMMM")</f>
        <v>червень</v>
      </c>
      <c r="U312" s="22">
        <f>YEAR(Financial[[#This Row],[Date]])</f>
        <v>2020</v>
      </c>
    </row>
    <row r="313" spans="1:21" x14ac:dyDescent="0.3">
      <c r="A313" t="s">
        <v>8</v>
      </c>
      <c r="B313" t="s">
        <v>15</v>
      </c>
      <c r="C313" s="3" t="s">
        <v>26</v>
      </c>
      <c r="D313" s="3" t="s">
        <v>31</v>
      </c>
      <c r="E313">
        <v>3165</v>
      </c>
      <c r="F313" s="10">
        <v>69</v>
      </c>
      <c r="G313" s="10">
        <v>125</v>
      </c>
      <c r="H313" s="14">
        <v>1227</v>
      </c>
      <c r="I313" s="19">
        <v>43831</v>
      </c>
      <c r="J313" s="10">
        <f>Financial[[#This Row],[Units Sold]]*Financial[[#This Row],[Sale Price]]</f>
        <v>395625</v>
      </c>
      <c r="K313" s="11" cm="1">
        <f t="array" ref="K313">_xlfn.IFS(Financial[[#This Row],[Discount Band]]="High",0.15,Financial[[#This Row],[Discount Band]]="Medium",0.1,Financial[[#This Row],[Discount Band]]="Low",0.05,Financial[[#This Row],[Discount Band]]="None",0)</f>
        <v>0.15</v>
      </c>
      <c r="L313" s="10">
        <f>Financial[[#This Row],[Gross Sales]]*Financial[[#This Row],[Discount, %]]</f>
        <v>59343.75</v>
      </c>
      <c r="M313" s="10">
        <f>Financial[[#This Row],[Gross Sales]]-Financial[[#This Row],[Discounts, usd]]</f>
        <v>336281.25</v>
      </c>
      <c r="N313" s="10">
        <f>Financial[[#This Row],[Units Sold]]*Financial[[#This Row],[Manufacturing Price]]</f>
        <v>218385</v>
      </c>
      <c r="O313" s="10">
        <f>Financial[[#This Row],[ Sales with discount]]-(Financial[[#This Row],[Units Sold]]*Financial[[#This Row],[Manufacturing Price]])</f>
        <v>117896.25</v>
      </c>
      <c r="P313" s="12">
        <f>(Financial[[#This Row],[ Sales with discount]]-Financial[[#This Row],[COGS]])/Financial[[#This Row],[ Sales with discount]]</f>
        <v>0.35058823529411764</v>
      </c>
      <c r="Q313" s="12">
        <f>(Financial[[#This Row],[ Sales with discount]]-Financial[[#This Row],[COGS]])/Financial[[#This Row],[COGS]]</f>
        <v>0.53985507246376807</v>
      </c>
      <c r="R313" s="17">
        <f>Financial[[#This Row],[Units Sold]]/Financial[[#This Row],[quantity of transactions]]</f>
        <v>2.5794621026894866</v>
      </c>
      <c r="S313" s="17">
        <f>Financial[[#This Row],[ Sales with discount]]/Financial[[#This Row],[quantity of transactions]]</f>
        <v>274.06784841075796</v>
      </c>
      <c r="T313" s="5" t="str">
        <f>TEXT(Financial[[#This Row],[Date]],"MMMM")</f>
        <v>січень</v>
      </c>
      <c r="U313" s="22">
        <f>YEAR(Financial[[#This Row],[Date]])</f>
        <v>2020</v>
      </c>
    </row>
    <row r="314" spans="1:21" x14ac:dyDescent="0.3">
      <c r="A314" t="s">
        <v>8</v>
      </c>
      <c r="B314" t="s">
        <v>15</v>
      </c>
      <c r="C314" s="3" t="s">
        <v>26</v>
      </c>
      <c r="D314" s="3" t="s">
        <v>30</v>
      </c>
      <c r="E314">
        <v>994</v>
      </c>
      <c r="F314" s="10">
        <v>106</v>
      </c>
      <c r="G314" s="10">
        <v>125</v>
      </c>
      <c r="H314" s="14">
        <v>901</v>
      </c>
      <c r="I314" s="19">
        <v>44075</v>
      </c>
      <c r="J314" s="10">
        <f>Financial[[#This Row],[Units Sold]]*Financial[[#This Row],[Sale Price]]</f>
        <v>124250</v>
      </c>
      <c r="K314" s="11" cm="1">
        <f t="array" ref="K314">_xlfn.IFS(Financial[[#This Row],[Discount Band]]="High",0.15,Financial[[#This Row],[Discount Band]]="Medium",0.1,Financial[[#This Row],[Discount Band]]="Low",0.05,Financial[[#This Row],[Discount Band]]="None",0)</f>
        <v>0.1</v>
      </c>
      <c r="L314" s="10">
        <f>Financial[[#This Row],[Gross Sales]]*Financial[[#This Row],[Discount, %]]</f>
        <v>12425</v>
      </c>
      <c r="M314" s="10">
        <f>Financial[[#This Row],[Gross Sales]]-Financial[[#This Row],[Discounts, usd]]</f>
        <v>111825</v>
      </c>
      <c r="N314" s="10">
        <f>Financial[[#This Row],[Units Sold]]*Financial[[#This Row],[Manufacturing Price]]</f>
        <v>105364</v>
      </c>
      <c r="O314" s="10">
        <f>Financial[[#This Row],[ Sales with discount]]-(Financial[[#This Row],[Units Sold]]*Financial[[#This Row],[Manufacturing Price]])</f>
        <v>6461</v>
      </c>
      <c r="P314" s="12">
        <f>(Financial[[#This Row],[ Sales with discount]]-Financial[[#This Row],[COGS]])/Financial[[#This Row],[ Sales with discount]]</f>
        <v>5.7777777777777775E-2</v>
      </c>
      <c r="Q314" s="12">
        <f>(Financial[[#This Row],[ Sales with discount]]-Financial[[#This Row],[COGS]])/Financial[[#This Row],[COGS]]</f>
        <v>6.1320754716981132E-2</v>
      </c>
      <c r="R314" s="17">
        <f>Financial[[#This Row],[Units Sold]]/Financial[[#This Row],[quantity of transactions]]</f>
        <v>1.1032186459489457</v>
      </c>
      <c r="S314" s="17">
        <f>Financial[[#This Row],[ Sales with discount]]/Financial[[#This Row],[quantity of transactions]]</f>
        <v>124.11209766925639</v>
      </c>
      <c r="T314" s="5" t="str">
        <f>TEXT(Financial[[#This Row],[Date]],"MMMM")</f>
        <v>вересень</v>
      </c>
      <c r="U314" s="22">
        <f>YEAR(Financial[[#This Row],[Date]])</f>
        <v>2020</v>
      </c>
    </row>
    <row r="315" spans="1:21" x14ac:dyDescent="0.3">
      <c r="A315" t="s">
        <v>8</v>
      </c>
      <c r="B315" t="s">
        <v>15</v>
      </c>
      <c r="C315" s="3" t="s">
        <v>25</v>
      </c>
      <c r="D315" s="3" t="s">
        <v>29</v>
      </c>
      <c r="E315">
        <v>1570</v>
      </c>
      <c r="F315" s="10">
        <v>97</v>
      </c>
      <c r="G315" s="10">
        <v>125</v>
      </c>
      <c r="H315" s="14">
        <v>734</v>
      </c>
      <c r="I315" s="19">
        <v>43983</v>
      </c>
      <c r="J315" s="10">
        <f>Financial[[#This Row],[Units Sold]]*Financial[[#This Row],[Sale Price]]</f>
        <v>196250</v>
      </c>
      <c r="K315" s="11" cm="1">
        <f t="array" ref="K315">_xlfn.IFS(Financial[[#This Row],[Discount Band]]="High",0.15,Financial[[#This Row],[Discount Band]]="Medium",0.1,Financial[[#This Row],[Discount Band]]="Low",0.05,Financial[[#This Row],[Discount Band]]="None",0)</f>
        <v>0.05</v>
      </c>
      <c r="L315" s="10">
        <f>Financial[[#This Row],[Gross Sales]]*Financial[[#This Row],[Discount, %]]</f>
        <v>9812.5</v>
      </c>
      <c r="M315" s="10">
        <f>Financial[[#This Row],[Gross Sales]]-Financial[[#This Row],[Discounts, usd]]</f>
        <v>186437.5</v>
      </c>
      <c r="N315" s="10">
        <f>Financial[[#This Row],[Units Sold]]*Financial[[#This Row],[Manufacturing Price]]</f>
        <v>152290</v>
      </c>
      <c r="O315" s="10">
        <f>Financial[[#This Row],[ Sales with discount]]-(Financial[[#This Row],[Units Sold]]*Financial[[#This Row],[Manufacturing Price]])</f>
        <v>34147.5</v>
      </c>
      <c r="P315" s="12">
        <f>(Financial[[#This Row],[ Sales with discount]]-Financial[[#This Row],[COGS]])/Financial[[#This Row],[ Sales with discount]]</f>
        <v>0.1831578947368421</v>
      </c>
      <c r="Q315" s="12">
        <f>(Financial[[#This Row],[ Sales with discount]]-Financial[[#This Row],[COGS]])/Financial[[#This Row],[COGS]]</f>
        <v>0.22422680412371135</v>
      </c>
      <c r="R315" s="17">
        <f>Financial[[#This Row],[Units Sold]]/Financial[[#This Row],[quantity of transactions]]</f>
        <v>2.1389645776566759</v>
      </c>
      <c r="S315" s="17">
        <f>Financial[[#This Row],[ Sales with discount]]/Financial[[#This Row],[quantity of transactions]]</f>
        <v>254.00204359673023</v>
      </c>
      <c r="T315" s="5" t="str">
        <f>TEXT(Financial[[#This Row],[Date]],"MMMM")</f>
        <v>червень</v>
      </c>
      <c r="U315" s="22">
        <f>YEAR(Financial[[#This Row],[Date]])</f>
        <v>2020</v>
      </c>
    </row>
    <row r="316" spans="1:21" x14ac:dyDescent="0.3">
      <c r="A316" t="s">
        <v>8</v>
      </c>
      <c r="B316" t="s">
        <v>15</v>
      </c>
      <c r="C316" s="3" t="s">
        <v>21</v>
      </c>
      <c r="D316" s="3" t="s">
        <v>31</v>
      </c>
      <c r="E316">
        <v>2767</v>
      </c>
      <c r="F316" s="10">
        <v>67</v>
      </c>
      <c r="G316" s="10">
        <v>125</v>
      </c>
      <c r="H316" s="14">
        <v>1695</v>
      </c>
      <c r="I316" s="19">
        <v>44044</v>
      </c>
      <c r="J316" s="10">
        <f>Financial[[#This Row],[Units Sold]]*Financial[[#This Row],[Sale Price]]</f>
        <v>345875</v>
      </c>
      <c r="K316" s="11" cm="1">
        <f t="array" ref="K316">_xlfn.IFS(Financial[[#This Row],[Discount Band]]="High",0.15,Financial[[#This Row],[Discount Band]]="Medium",0.1,Financial[[#This Row],[Discount Band]]="Low",0.05,Financial[[#This Row],[Discount Band]]="None",0)</f>
        <v>0.15</v>
      </c>
      <c r="L316" s="10">
        <f>Financial[[#This Row],[Gross Sales]]*Financial[[#This Row],[Discount, %]]</f>
        <v>51881.25</v>
      </c>
      <c r="M316" s="10">
        <f>Financial[[#This Row],[Gross Sales]]-Financial[[#This Row],[Discounts, usd]]</f>
        <v>293993.75</v>
      </c>
      <c r="N316" s="10">
        <f>Financial[[#This Row],[Units Sold]]*Financial[[#This Row],[Manufacturing Price]]</f>
        <v>185389</v>
      </c>
      <c r="O316" s="10">
        <f>Financial[[#This Row],[ Sales with discount]]-(Financial[[#This Row],[Units Sold]]*Financial[[#This Row],[Manufacturing Price]])</f>
        <v>108604.75</v>
      </c>
      <c r="P316" s="12">
        <f>(Financial[[#This Row],[ Sales with discount]]-Financial[[#This Row],[COGS]])/Financial[[#This Row],[ Sales with discount]]</f>
        <v>0.36941176470588233</v>
      </c>
      <c r="Q316" s="12">
        <f>(Financial[[#This Row],[ Sales with discount]]-Financial[[#This Row],[COGS]])/Financial[[#This Row],[COGS]]</f>
        <v>0.58582089552238803</v>
      </c>
      <c r="R316" s="17">
        <f>Financial[[#This Row],[Units Sold]]/Financial[[#This Row],[quantity of transactions]]</f>
        <v>1.6324483775811209</v>
      </c>
      <c r="S316" s="17">
        <f>Financial[[#This Row],[ Sales with discount]]/Financial[[#This Row],[quantity of transactions]]</f>
        <v>173.4476401179941</v>
      </c>
      <c r="T316" s="5" t="str">
        <f>TEXT(Financial[[#This Row],[Date]],"MMMM")</f>
        <v>серпень</v>
      </c>
      <c r="U316" s="22">
        <f>YEAR(Financial[[#This Row],[Date]])</f>
        <v>2020</v>
      </c>
    </row>
    <row r="317" spans="1:21" x14ac:dyDescent="0.3">
      <c r="A317" t="s">
        <v>8</v>
      </c>
      <c r="B317" t="s">
        <v>15</v>
      </c>
      <c r="C317" s="3" t="s">
        <v>23</v>
      </c>
      <c r="D317" s="3" t="s">
        <v>29</v>
      </c>
      <c r="E317">
        <v>1706</v>
      </c>
      <c r="F317" s="10">
        <v>73</v>
      </c>
      <c r="G317" s="10">
        <v>125</v>
      </c>
      <c r="H317" s="14">
        <v>1242</v>
      </c>
      <c r="I317" s="19">
        <v>44166</v>
      </c>
      <c r="J317" s="10">
        <f>Financial[[#This Row],[Units Sold]]*Financial[[#This Row],[Sale Price]]</f>
        <v>213250</v>
      </c>
      <c r="K317" s="11" cm="1">
        <f t="array" ref="K317">_xlfn.IFS(Financial[[#This Row],[Discount Band]]="High",0.15,Financial[[#This Row],[Discount Band]]="Medium",0.1,Financial[[#This Row],[Discount Band]]="Low",0.05,Financial[[#This Row],[Discount Band]]="None",0)</f>
        <v>0.05</v>
      </c>
      <c r="L317" s="10">
        <f>Financial[[#This Row],[Gross Sales]]*Financial[[#This Row],[Discount, %]]</f>
        <v>10662.5</v>
      </c>
      <c r="M317" s="10">
        <f>Financial[[#This Row],[Gross Sales]]-Financial[[#This Row],[Discounts, usd]]</f>
        <v>202587.5</v>
      </c>
      <c r="N317" s="10">
        <f>Financial[[#This Row],[Units Sold]]*Financial[[#This Row],[Manufacturing Price]]</f>
        <v>124538</v>
      </c>
      <c r="O317" s="10">
        <f>Financial[[#This Row],[ Sales with discount]]-(Financial[[#This Row],[Units Sold]]*Financial[[#This Row],[Manufacturing Price]])</f>
        <v>78049.5</v>
      </c>
      <c r="P317" s="12">
        <f>(Financial[[#This Row],[ Sales with discount]]-Financial[[#This Row],[COGS]])/Financial[[#This Row],[ Sales with discount]]</f>
        <v>0.38526315789473686</v>
      </c>
      <c r="Q317" s="12">
        <f>(Financial[[#This Row],[ Sales with discount]]-Financial[[#This Row],[COGS]])/Financial[[#This Row],[COGS]]</f>
        <v>0.62671232876712324</v>
      </c>
      <c r="R317" s="17">
        <f>Financial[[#This Row],[Units Sold]]/Financial[[#This Row],[quantity of transactions]]</f>
        <v>1.3735909822866346</v>
      </c>
      <c r="S317" s="17">
        <f>Financial[[#This Row],[ Sales with discount]]/Financial[[#This Row],[quantity of transactions]]</f>
        <v>163.11392914653786</v>
      </c>
      <c r="T317" s="5" t="str">
        <f>TEXT(Financial[[#This Row],[Date]],"MMMM")</f>
        <v>грудень</v>
      </c>
      <c r="U317" s="22">
        <f>YEAR(Financial[[#This Row],[Date]])</f>
        <v>2020</v>
      </c>
    </row>
    <row r="318" spans="1:21" x14ac:dyDescent="0.3">
      <c r="A318" t="s">
        <v>8</v>
      </c>
      <c r="B318" t="s">
        <v>15</v>
      </c>
      <c r="C318" s="3" t="s">
        <v>24</v>
      </c>
      <c r="D318" s="3" t="s">
        <v>30</v>
      </c>
      <c r="E318">
        <v>2087</v>
      </c>
      <c r="F318" s="10">
        <v>103</v>
      </c>
      <c r="G318" s="10">
        <v>125</v>
      </c>
      <c r="H318" s="14">
        <v>1785</v>
      </c>
      <c r="I318" s="19">
        <v>44075</v>
      </c>
      <c r="J318" s="10">
        <f>Financial[[#This Row],[Units Sold]]*Financial[[#This Row],[Sale Price]]</f>
        <v>260875</v>
      </c>
      <c r="K318" s="11" cm="1">
        <f t="array" ref="K318">_xlfn.IFS(Financial[[#This Row],[Discount Band]]="High",0.15,Financial[[#This Row],[Discount Band]]="Medium",0.1,Financial[[#This Row],[Discount Band]]="Low",0.05,Financial[[#This Row],[Discount Band]]="None",0)</f>
        <v>0.1</v>
      </c>
      <c r="L318" s="10">
        <f>Financial[[#This Row],[Gross Sales]]*Financial[[#This Row],[Discount, %]]</f>
        <v>26087.5</v>
      </c>
      <c r="M318" s="10">
        <f>Financial[[#This Row],[Gross Sales]]-Financial[[#This Row],[Discounts, usd]]</f>
        <v>234787.5</v>
      </c>
      <c r="N318" s="10">
        <f>Financial[[#This Row],[Units Sold]]*Financial[[#This Row],[Manufacturing Price]]</f>
        <v>214961</v>
      </c>
      <c r="O318" s="10">
        <f>Financial[[#This Row],[ Sales with discount]]-(Financial[[#This Row],[Units Sold]]*Financial[[#This Row],[Manufacturing Price]])</f>
        <v>19826.5</v>
      </c>
      <c r="P318" s="12">
        <f>(Financial[[#This Row],[ Sales with discount]]-Financial[[#This Row],[COGS]])/Financial[[#This Row],[ Sales with discount]]</f>
        <v>8.4444444444444447E-2</v>
      </c>
      <c r="Q318" s="12">
        <f>(Financial[[#This Row],[ Sales with discount]]-Financial[[#This Row],[COGS]])/Financial[[#This Row],[COGS]]</f>
        <v>9.2233009708737865E-2</v>
      </c>
      <c r="R318" s="17">
        <f>Financial[[#This Row],[Units Sold]]/Financial[[#This Row],[quantity of transactions]]</f>
        <v>1.1691876750700281</v>
      </c>
      <c r="S318" s="17">
        <f>Financial[[#This Row],[ Sales with discount]]/Financial[[#This Row],[quantity of transactions]]</f>
        <v>131.53361344537817</v>
      </c>
      <c r="T318" s="5" t="str">
        <f>TEXT(Financial[[#This Row],[Date]],"MMMM")</f>
        <v>вересень</v>
      </c>
      <c r="U318" s="22">
        <f>YEAR(Financial[[#This Row],[Date]])</f>
        <v>2020</v>
      </c>
    </row>
    <row r="319" spans="1:21" x14ac:dyDescent="0.3">
      <c r="A319" t="s">
        <v>8</v>
      </c>
      <c r="B319" t="s">
        <v>15</v>
      </c>
      <c r="C319" s="3" t="s">
        <v>26</v>
      </c>
      <c r="D319" s="3" t="s">
        <v>28</v>
      </c>
      <c r="E319">
        <v>4219.5</v>
      </c>
      <c r="F319" s="10">
        <v>98</v>
      </c>
      <c r="G319" s="10">
        <v>125</v>
      </c>
      <c r="H319" s="14">
        <v>2926</v>
      </c>
      <c r="I319" s="19">
        <v>43922</v>
      </c>
      <c r="J319" s="10">
        <f>Financial[[#This Row],[Units Sold]]*Financial[[#This Row],[Sale Price]]</f>
        <v>527437.5</v>
      </c>
      <c r="K319" s="11" cm="1">
        <f t="array" ref="K319">_xlfn.IFS(Financial[[#This Row],[Discount Band]]="High",0.15,Financial[[#This Row],[Discount Band]]="Medium",0.1,Financial[[#This Row],[Discount Band]]="Low",0.05,Financial[[#This Row],[Discount Band]]="None",0)</f>
        <v>0</v>
      </c>
      <c r="L319" s="10">
        <f>Financial[[#This Row],[Gross Sales]]*Financial[[#This Row],[Discount, %]]</f>
        <v>0</v>
      </c>
      <c r="M319" s="10">
        <f>Financial[[#This Row],[Gross Sales]]-Financial[[#This Row],[Discounts, usd]]</f>
        <v>527437.5</v>
      </c>
      <c r="N319" s="10">
        <f>Financial[[#This Row],[Units Sold]]*Financial[[#This Row],[Manufacturing Price]]</f>
        <v>413511</v>
      </c>
      <c r="O319" s="10">
        <f>Financial[[#This Row],[ Sales with discount]]-(Financial[[#This Row],[Units Sold]]*Financial[[#This Row],[Manufacturing Price]])</f>
        <v>113926.5</v>
      </c>
      <c r="P319" s="12">
        <f>(Financial[[#This Row],[ Sales with discount]]-Financial[[#This Row],[COGS]])/Financial[[#This Row],[ Sales with discount]]</f>
        <v>0.216</v>
      </c>
      <c r="Q319" s="12">
        <f>(Financial[[#This Row],[ Sales with discount]]-Financial[[#This Row],[COGS]])/Financial[[#This Row],[COGS]]</f>
        <v>0.27551020408163263</v>
      </c>
      <c r="R319" s="17">
        <f>Financial[[#This Row],[Units Sold]]/Financial[[#This Row],[quantity of transactions]]</f>
        <v>1.4420710868079289</v>
      </c>
      <c r="S319" s="17">
        <f>Financial[[#This Row],[ Sales with discount]]/Financial[[#This Row],[quantity of transactions]]</f>
        <v>180.25888585099111</v>
      </c>
      <c r="T319" s="5" t="str">
        <f>TEXT(Financial[[#This Row],[Date]],"MMMM")</f>
        <v>квітень</v>
      </c>
      <c r="U319" s="22">
        <f>YEAR(Financial[[#This Row],[Date]])</f>
        <v>2020</v>
      </c>
    </row>
    <row r="320" spans="1:21" x14ac:dyDescent="0.3">
      <c r="A320" t="s">
        <v>8</v>
      </c>
      <c r="B320" t="s">
        <v>15</v>
      </c>
      <c r="C320" s="3" t="s">
        <v>23</v>
      </c>
      <c r="D320" s="3" t="s">
        <v>30</v>
      </c>
      <c r="E320">
        <v>3513</v>
      </c>
      <c r="F320" s="10">
        <v>72</v>
      </c>
      <c r="G320" s="10">
        <v>125</v>
      </c>
      <c r="H320" s="14">
        <v>457</v>
      </c>
      <c r="I320" s="19">
        <v>44013</v>
      </c>
      <c r="J320" s="10">
        <f>Financial[[#This Row],[Units Sold]]*Financial[[#This Row],[Sale Price]]</f>
        <v>439125</v>
      </c>
      <c r="K320" s="11" cm="1">
        <f t="array" ref="K320">_xlfn.IFS(Financial[[#This Row],[Discount Band]]="High",0.15,Financial[[#This Row],[Discount Band]]="Medium",0.1,Financial[[#This Row],[Discount Band]]="Low",0.05,Financial[[#This Row],[Discount Band]]="None",0)</f>
        <v>0.1</v>
      </c>
      <c r="L320" s="10">
        <f>Financial[[#This Row],[Gross Sales]]*Financial[[#This Row],[Discount, %]]</f>
        <v>43912.5</v>
      </c>
      <c r="M320" s="10">
        <f>Financial[[#This Row],[Gross Sales]]-Financial[[#This Row],[Discounts, usd]]</f>
        <v>395212.5</v>
      </c>
      <c r="N320" s="10">
        <f>Financial[[#This Row],[Units Sold]]*Financial[[#This Row],[Manufacturing Price]]</f>
        <v>252936</v>
      </c>
      <c r="O320" s="10">
        <f>Financial[[#This Row],[ Sales with discount]]-(Financial[[#This Row],[Units Sold]]*Financial[[#This Row],[Manufacturing Price]])</f>
        <v>142276.5</v>
      </c>
      <c r="P320" s="12">
        <f>(Financial[[#This Row],[ Sales with discount]]-Financial[[#This Row],[COGS]])/Financial[[#This Row],[ Sales with discount]]</f>
        <v>0.36</v>
      </c>
      <c r="Q320" s="12">
        <f>(Financial[[#This Row],[ Sales with discount]]-Financial[[#This Row],[COGS]])/Financial[[#This Row],[COGS]]</f>
        <v>0.5625</v>
      </c>
      <c r="R320" s="17">
        <f>Financial[[#This Row],[Units Sold]]/Financial[[#This Row],[quantity of transactions]]</f>
        <v>7.6870897155361053</v>
      </c>
      <c r="S320" s="17">
        <f>Financial[[#This Row],[ Sales with discount]]/Financial[[#This Row],[quantity of transactions]]</f>
        <v>864.79759299781176</v>
      </c>
      <c r="T320" s="5" t="str">
        <f>TEXT(Financial[[#This Row],[Date]],"MMMM")</f>
        <v>липень</v>
      </c>
      <c r="U320" s="22">
        <f>YEAR(Financial[[#This Row],[Date]])</f>
        <v>2020</v>
      </c>
    </row>
    <row r="321" spans="1:21" x14ac:dyDescent="0.3">
      <c r="A321" t="s">
        <v>8</v>
      </c>
      <c r="B321" t="s">
        <v>15</v>
      </c>
      <c r="C321" s="3" t="s">
        <v>26</v>
      </c>
      <c r="D321" s="3" t="s">
        <v>29</v>
      </c>
      <c r="E321">
        <v>2276</v>
      </c>
      <c r="F321" s="10">
        <v>88</v>
      </c>
      <c r="G321" s="10">
        <v>125</v>
      </c>
      <c r="H321" s="14">
        <v>137</v>
      </c>
      <c r="I321" s="19">
        <v>43952</v>
      </c>
      <c r="J321" s="10">
        <f>Financial[[#This Row],[Units Sold]]*Financial[[#This Row],[Sale Price]]</f>
        <v>284500</v>
      </c>
      <c r="K321" s="11" cm="1">
        <f t="array" ref="K321">_xlfn.IFS(Financial[[#This Row],[Discount Band]]="High",0.15,Financial[[#This Row],[Discount Band]]="Medium",0.1,Financial[[#This Row],[Discount Band]]="Low",0.05,Financial[[#This Row],[Discount Band]]="None",0)</f>
        <v>0.05</v>
      </c>
      <c r="L321" s="10">
        <f>Financial[[#This Row],[Gross Sales]]*Financial[[#This Row],[Discount, %]]</f>
        <v>14225</v>
      </c>
      <c r="M321" s="10">
        <f>Financial[[#This Row],[Gross Sales]]-Financial[[#This Row],[Discounts, usd]]</f>
        <v>270275</v>
      </c>
      <c r="N321" s="10">
        <f>Financial[[#This Row],[Units Sold]]*Financial[[#This Row],[Manufacturing Price]]</f>
        <v>200288</v>
      </c>
      <c r="O321" s="10">
        <f>Financial[[#This Row],[ Sales with discount]]-(Financial[[#This Row],[Units Sold]]*Financial[[#This Row],[Manufacturing Price]])</f>
        <v>69987</v>
      </c>
      <c r="P321" s="12">
        <f>(Financial[[#This Row],[ Sales with discount]]-Financial[[#This Row],[COGS]])/Financial[[#This Row],[ Sales with discount]]</f>
        <v>0.25894736842105265</v>
      </c>
      <c r="Q321" s="12">
        <f>(Financial[[#This Row],[ Sales with discount]]-Financial[[#This Row],[COGS]])/Financial[[#This Row],[COGS]]</f>
        <v>0.34943181818181818</v>
      </c>
      <c r="R321" s="17">
        <f>Financial[[#This Row],[Units Sold]]/Financial[[#This Row],[quantity of transactions]]</f>
        <v>16.613138686131386</v>
      </c>
      <c r="S321" s="17">
        <f>Financial[[#This Row],[ Sales with discount]]/Financial[[#This Row],[quantity of transactions]]</f>
        <v>1972.8102189781023</v>
      </c>
      <c r="T321" s="5" t="str">
        <f>TEXT(Financial[[#This Row],[Date]],"MMMM")</f>
        <v>травень</v>
      </c>
      <c r="U321" s="22">
        <f>YEAR(Financial[[#This Row],[Date]])</f>
        <v>2020</v>
      </c>
    </row>
    <row r="322" spans="1:21" x14ac:dyDescent="0.3">
      <c r="A322" t="s">
        <v>9</v>
      </c>
      <c r="B322" t="s">
        <v>15</v>
      </c>
      <c r="C322" s="3" t="s">
        <v>23</v>
      </c>
      <c r="D322" s="3" t="s">
        <v>30</v>
      </c>
      <c r="E322">
        <v>2146</v>
      </c>
      <c r="F322" s="10">
        <v>263</v>
      </c>
      <c r="G322" s="10">
        <v>350</v>
      </c>
      <c r="H322" s="14">
        <v>545</v>
      </c>
      <c r="I322" s="19">
        <v>44136</v>
      </c>
      <c r="J322" s="10">
        <f>Financial[[#This Row],[Units Sold]]*Financial[[#This Row],[Sale Price]]</f>
        <v>751100</v>
      </c>
      <c r="K322" s="11" cm="1">
        <f t="array" ref="K322">_xlfn.IFS(Financial[[#This Row],[Discount Band]]="High",0.15,Financial[[#This Row],[Discount Band]]="Medium",0.1,Financial[[#This Row],[Discount Band]]="Low",0.05,Financial[[#This Row],[Discount Band]]="None",0)</f>
        <v>0.1</v>
      </c>
      <c r="L322" s="10">
        <f>Financial[[#This Row],[Gross Sales]]*Financial[[#This Row],[Discount, %]]</f>
        <v>75110</v>
      </c>
      <c r="M322" s="10">
        <f>Financial[[#This Row],[Gross Sales]]-Financial[[#This Row],[Discounts, usd]]</f>
        <v>675990</v>
      </c>
      <c r="N322" s="10">
        <f>Financial[[#This Row],[Units Sold]]*Financial[[#This Row],[Manufacturing Price]]</f>
        <v>564398</v>
      </c>
      <c r="O322" s="10">
        <f>Financial[[#This Row],[ Sales with discount]]-(Financial[[#This Row],[Units Sold]]*Financial[[#This Row],[Manufacturing Price]])</f>
        <v>111592</v>
      </c>
      <c r="P322" s="12">
        <f>(Financial[[#This Row],[ Sales with discount]]-Financial[[#This Row],[COGS]])/Financial[[#This Row],[ Sales with discount]]</f>
        <v>0.16507936507936508</v>
      </c>
      <c r="Q322" s="12">
        <f>(Financial[[#This Row],[ Sales with discount]]-Financial[[#This Row],[COGS]])/Financial[[#This Row],[COGS]]</f>
        <v>0.19771863117870722</v>
      </c>
      <c r="R322" s="17">
        <f>Financial[[#This Row],[Units Sold]]/Financial[[#This Row],[quantity of transactions]]</f>
        <v>3.9376146788990827</v>
      </c>
      <c r="S322" s="17">
        <f>Financial[[#This Row],[ Sales with discount]]/Financial[[#This Row],[quantity of transactions]]</f>
        <v>1240.3486238532109</v>
      </c>
      <c r="T322" s="5" t="str">
        <f>TEXT(Financial[[#This Row],[Date]],"MMMM")</f>
        <v>листопад</v>
      </c>
      <c r="U322" s="22">
        <f>YEAR(Financial[[#This Row],[Date]])</f>
        <v>2020</v>
      </c>
    </row>
    <row r="323" spans="1:21" x14ac:dyDescent="0.3">
      <c r="A323" t="s">
        <v>9</v>
      </c>
      <c r="B323" t="s">
        <v>15</v>
      </c>
      <c r="C323" s="3" t="s">
        <v>22</v>
      </c>
      <c r="D323" s="3" t="s">
        <v>30</v>
      </c>
      <c r="E323">
        <v>1460</v>
      </c>
      <c r="F323" s="10">
        <v>230</v>
      </c>
      <c r="G323" s="10">
        <v>350</v>
      </c>
      <c r="H323" s="14">
        <v>673</v>
      </c>
      <c r="I323" s="19">
        <v>43952</v>
      </c>
      <c r="J323" s="10">
        <f>Financial[[#This Row],[Units Sold]]*Financial[[#This Row],[Sale Price]]</f>
        <v>511000</v>
      </c>
      <c r="K323" s="11" cm="1">
        <f t="array" ref="K323">_xlfn.IFS(Financial[[#This Row],[Discount Band]]="High",0.15,Financial[[#This Row],[Discount Band]]="Medium",0.1,Financial[[#This Row],[Discount Band]]="Low",0.05,Financial[[#This Row],[Discount Band]]="None",0)</f>
        <v>0.1</v>
      </c>
      <c r="L323" s="10">
        <f>Financial[[#This Row],[Gross Sales]]*Financial[[#This Row],[Discount, %]]</f>
        <v>51100</v>
      </c>
      <c r="M323" s="10">
        <f>Financial[[#This Row],[Gross Sales]]-Financial[[#This Row],[Discounts, usd]]</f>
        <v>459900</v>
      </c>
      <c r="N323" s="10">
        <f>Financial[[#This Row],[Units Sold]]*Financial[[#This Row],[Manufacturing Price]]</f>
        <v>335800</v>
      </c>
      <c r="O323" s="10">
        <f>Financial[[#This Row],[ Sales with discount]]-(Financial[[#This Row],[Units Sold]]*Financial[[#This Row],[Manufacturing Price]])</f>
        <v>124100</v>
      </c>
      <c r="P323" s="12">
        <f>(Financial[[#This Row],[ Sales with discount]]-Financial[[#This Row],[COGS]])/Financial[[#This Row],[ Sales with discount]]</f>
        <v>0.26984126984126983</v>
      </c>
      <c r="Q323" s="12">
        <f>(Financial[[#This Row],[ Sales with discount]]-Financial[[#This Row],[COGS]])/Financial[[#This Row],[COGS]]</f>
        <v>0.36956521739130432</v>
      </c>
      <c r="R323" s="17">
        <f>Financial[[#This Row],[Units Sold]]/Financial[[#This Row],[quantity of transactions]]</f>
        <v>2.1693907875185734</v>
      </c>
      <c r="S323" s="17">
        <f>Financial[[#This Row],[ Sales with discount]]/Financial[[#This Row],[quantity of transactions]]</f>
        <v>683.35809806835061</v>
      </c>
      <c r="T323" s="5" t="str">
        <f>TEXT(Financial[[#This Row],[Date]],"MMMM")</f>
        <v>травень</v>
      </c>
      <c r="U323" s="22">
        <f>YEAR(Financial[[#This Row],[Date]])</f>
        <v>2020</v>
      </c>
    </row>
    <row r="324" spans="1:21" x14ac:dyDescent="0.3">
      <c r="A324" t="s">
        <v>9</v>
      </c>
      <c r="B324" t="s">
        <v>15</v>
      </c>
      <c r="C324" s="3" t="s">
        <v>23</v>
      </c>
      <c r="D324" s="3" t="s">
        <v>31</v>
      </c>
      <c r="E324">
        <v>2708</v>
      </c>
      <c r="F324" s="10">
        <v>17</v>
      </c>
      <c r="G324" s="10">
        <v>20</v>
      </c>
      <c r="H324" s="14">
        <v>2068</v>
      </c>
      <c r="I324" s="19">
        <v>43862</v>
      </c>
      <c r="J324" s="10">
        <f>Financial[[#This Row],[Units Sold]]*Financial[[#This Row],[Sale Price]]</f>
        <v>54160</v>
      </c>
      <c r="K324" s="11" cm="1">
        <f t="array" ref="K324">_xlfn.IFS(Financial[[#This Row],[Discount Band]]="High",0.15,Financial[[#This Row],[Discount Band]]="Medium",0.1,Financial[[#This Row],[Discount Band]]="Low",0.05,Financial[[#This Row],[Discount Band]]="None",0)</f>
        <v>0.15</v>
      </c>
      <c r="L324" s="10">
        <f>Financial[[#This Row],[Gross Sales]]*Financial[[#This Row],[Discount, %]]</f>
        <v>8124</v>
      </c>
      <c r="M324" s="10">
        <f>Financial[[#This Row],[Gross Sales]]-Financial[[#This Row],[Discounts, usd]]</f>
        <v>46036</v>
      </c>
      <c r="N324" s="10">
        <f>Financial[[#This Row],[Units Sold]]*Financial[[#This Row],[Manufacturing Price]]</f>
        <v>46036</v>
      </c>
      <c r="O324" s="10">
        <f>Financial[[#This Row],[ Sales with discount]]-(Financial[[#This Row],[Units Sold]]*Financial[[#This Row],[Manufacturing Price]])</f>
        <v>0</v>
      </c>
      <c r="P324" s="12">
        <f>(Financial[[#This Row],[ Sales with discount]]-Financial[[#This Row],[COGS]])/Financial[[#This Row],[ Sales with discount]]</f>
        <v>0</v>
      </c>
      <c r="Q324" s="12">
        <f>(Financial[[#This Row],[ Sales with discount]]-Financial[[#This Row],[COGS]])/Financial[[#This Row],[COGS]]</f>
        <v>0</v>
      </c>
      <c r="R324" s="17">
        <f>Financial[[#This Row],[Units Sold]]/Financial[[#This Row],[quantity of transactions]]</f>
        <v>1.3094777562862669</v>
      </c>
      <c r="S324" s="17">
        <f>Financial[[#This Row],[ Sales with discount]]/Financial[[#This Row],[quantity of transactions]]</f>
        <v>22.261121856866538</v>
      </c>
      <c r="T324" s="5" t="str">
        <f>TEXT(Financial[[#This Row],[Date]],"MMMM")</f>
        <v>лютий</v>
      </c>
      <c r="U324" s="22">
        <f>YEAR(Financial[[#This Row],[Date]])</f>
        <v>2020</v>
      </c>
    </row>
    <row r="325" spans="1:21" x14ac:dyDescent="0.3">
      <c r="A325" t="s">
        <v>9</v>
      </c>
      <c r="B325" t="s">
        <v>15</v>
      </c>
      <c r="C325" s="3" t="s">
        <v>23</v>
      </c>
      <c r="D325" s="3" t="s">
        <v>30</v>
      </c>
      <c r="E325">
        <v>2409</v>
      </c>
      <c r="F325" s="10">
        <v>5</v>
      </c>
      <c r="G325" s="10">
        <v>7</v>
      </c>
      <c r="H325" s="14">
        <v>2117</v>
      </c>
      <c r="I325" s="19">
        <v>44075</v>
      </c>
      <c r="J325" s="10">
        <f>Financial[[#This Row],[Units Sold]]*Financial[[#This Row],[Sale Price]]</f>
        <v>16863</v>
      </c>
      <c r="K325" s="11" cm="1">
        <f t="array" ref="K325">_xlfn.IFS(Financial[[#This Row],[Discount Band]]="High",0.15,Financial[[#This Row],[Discount Band]]="Medium",0.1,Financial[[#This Row],[Discount Band]]="Low",0.05,Financial[[#This Row],[Discount Band]]="None",0)</f>
        <v>0.1</v>
      </c>
      <c r="L325" s="10">
        <f>Financial[[#This Row],[Gross Sales]]*Financial[[#This Row],[Discount, %]]</f>
        <v>1686.3000000000002</v>
      </c>
      <c r="M325" s="10">
        <f>Financial[[#This Row],[Gross Sales]]-Financial[[#This Row],[Discounts, usd]]</f>
        <v>15176.7</v>
      </c>
      <c r="N325" s="10">
        <f>Financial[[#This Row],[Units Sold]]*Financial[[#This Row],[Manufacturing Price]]</f>
        <v>12045</v>
      </c>
      <c r="O325" s="10">
        <f>Financial[[#This Row],[ Sales with discount]]-(Financial[[#This Row],[Units Sold]]*Financial[[#This Row],[Manufacturing Price]])</f>
        <v>3131.7000000000007</v>
      </c>
      <c r="P325" s="12">
        <f>(Financial[[#This Row],[ Sales with discount]]-Financial[[#This Row],[COGS]])/Financial[[#This Row],[ Sales with discount]]</f>
        <v>0.20634920634920639</v>
      </c>
      <c r="Q325" s="12">
        <f>(Financial[[#This Row],[ Sales with discount]]-Financial[[#This Row],[COGS]])/Financial[[#This Row],[COGS]]</f>
        <v>0.26000000000000006</v>
      </c>
      <c r="R325" s="17">
        <f>Financial[[#This Row],[Units Sold]]/Financial[[#This Row],[quantity of transactions]]</f>
        <v>1.1379310344827587</v>
      </c>
      <c r="S325" s="17">
        <f>Financial[[#This Row],[ Sales with discount]]/Financial[[#This Row],[quantity of transactions]]</f>
        <v>7.1689655172413795</v>
      </c>
      <c r="T325" s="5" t="str">
        <f>TEXT(Financial[[#This Row],[Date]],"MMMM")</f>
        <v>вересень</v>
      </c>
      <c r="U325" s="22">
        <f>YEAR(Financial[[#This Row],[Date]])</f>
        <v>2020</v>
      </c>
    </row>
    <row r="326" spans="1:21" x14ac:dyDescent="0.3">
      <c r="A326" t="s">
        <v>9</v>
      </c>
      <c r="B326" t="s">
        <v>15</v>
      </c>
      <c r="C326" s="3" t="s">
        <v>24</v>
      </c>
      <c r="D326" s="3" t="s">
        <v>30</v>
      </c>
      <c r="E326">
        <v>2338</v>
      </c>
      <c r="F326" s="10">
        <v>5</v>
      </c>
      <c r="G326" s="10">
        <v>7</v>
      </c>
      <c r="H326" s="14">
        <v>684</v>
      </c>
      <c r="I326" s="19">
        <v>43983</v>
      </c>
      <c r="J326" s="10">
        <f>Financial[[#This Row],[Units Sold]]*Financial[[#This Row],[Sale Price]]</f>
        <v>16366</v>
      </c>
      <c r="K326" s="11" cm="1">
        <f t="array" ref="K326">_xlfn.IFS(Financial[[#This Row],[Discount Band]]="High",0.15,Financial[[#This Row],[Discount Band]]="Medium",0.1,Financial[[#This Row],[Discount Band]]="Low",0.05,Financial[[#This Row],[Discount Band]]="None",0)</f>
        <v>0.1</v>
      </c>
      <c r="L326" s="10">
        <f>Financial[[#This Row],[Gross Sales]]*Financial[[#This Row],[Discount, %]]</f>
        <v>1636.6000000000001</v>
      </c>
      <c r="M326" s="10">
        <f>Financial[[#This Row],[Gross Sales]]-Financial[[#This Row],[Discounts, usd]]</f>
        <v>14729.4</v>
      </c>
      <c r="N326" s="10">
        <f>Financial[[#This Row],[Units Sold]]*Financial[[#This Row],[Manufacturing Price]]</f>
        <v>11690</v>
      </c>
      <c r="O326" s="10">
        <f>Financial[[#This Row],[ Sales with discount]]-(Financial[[#This Row],[Units Sold]]*Financial[[#This Row],[Manufacturing Price]])</f>
        <v>3039.3999999999996</v>
      </c>
      <c r="P326" s="12">
        <f>(Financial[[#This Row],[ Sales with discount]]-Financial[[#This Row],[COGS]])/Financial[[#This Row],[ Sales with discount]]</f>
        <v>0.20634920634920634</v>
      </c>
      <c r="Q326" s="12">
        <f>(Financial[[#This Row],[ Sales with discount]]-Financial[[#This Row],[COGS]])/Financial[[#This Row],[COGS]]</f>
        <v>0.25999999999999995</v>
      </c>
      <c r="R326" s="17">
        <f>Financial[[#This Row],[Units Sold]]/Financial[[#This Row],[quantity of transactions]]</f>
        <v>3.4181286549707601</v>
      </c>
      <c r="S326" s="17">
        <f>Financial[[#This Row],[ Sales with discount]]/Financial[[#This Row],[quantity of transactions]]</f>
        <v>21.534210526315789</v>
      </c>
      <c r="T326" s="5" t="str">
        <f>TEXT(Financial[[#This Row],[Date]],"MMMM")</f>
        <v>червень</v>
      </c>
      <c r="U326" s="22">
        <f>YEAR(Financial[[#This Row],[Date]])</f>
        <v>2020</v>
      </c>
    </row>
    <row r="327" spans="1:21" x14ac:dyDescent="0.3">
      <c r="A327" t="s">
        <v>9</v>
      </c>
      <c r="B327" t="s">
        <v>15</v>
      </c>
      <c r="C327" s="3" t="s">
        <v>23</v>
      </c>
      <c r="D327" s="3" t="s">
        <v>30</v>
      </c>
      <c r="E327">
        <v>2125</v>
      </c>
      <c r="F327" s="10">
        <v>4</v>
      </c>
      <c r="G327" s="10">
        <v>7</v>
      </c>
      <c r="H327" s="14">
        <v>1718</v>
      </c>
      <c r="I327" s="19">
        <v>44166</v>
      </c>
      <c r="J327" s="10">
        <f>Financial[[#This Row],[Units Sold]]*Financial[[#This Row],[Sale Price]]</f>
        <v>14875</v>
      </c>
      <c r="K327" s="11" cm="1">
        <f t="array" ref="K327">_xlfn.IFS(Financial[[#This Row],[Discount Band]]="High",0.15,Financial[[#This Row],[Discount Band]]="Medium",0.1,Financial[[#This Row],[Discount Band]]="Low",0.05,Financial[[#This Row],[Discount Band]]="None",0)</f>
        <v>0.1</v>
      </c>
      <c r="L327" s="10">
        <f>Financial[[#This Row],[Gross Sales]]*Financial[[#This Row],[Discount, %]]</f>
        <v>1487.5</v>
      </c>
      <c r="M327" s="10">
        <f>Financial[[#This Row],[Gross Sales]]-Financial[[#This Row],[Discounts, usd]]</f>
        <v>13387.5</v>
      </c>
      <c r="N327" s="10">
        <f>Financial[[#This Row],[Units Sold]]*Financial[[#This Row],[Manufacturing Price]]</f>
        <v>8500</v>
      </c>
      <c r="O327" s="10">
        <f>Financial[[#This Row],[ Sales with discount]]-(Financial[[#This Row],[Units Sold]]*Financial[[#This Row],[Manufacturing Price]])</f>
        <v>4887.5</v>
      </c>
      <c r="P327" s="12">
        <f>(Financial[[#This Row],[ Sales with discount]]-Financial[[#This Row],[COGS]])/Financial[[#This Row],[ Sales with discount]]</f>
        <v>0.36507936507936506</v>
      </c>
      <c r="Q327" s="12">
        <f>(Financial[[#This Row],[ Sales with discount]]-Financial[[#This Row],[COGS]])/Financial[[#This Row],[COGS]]</f>
        <v>0.57499999999999996</v>
      </c>
      <c r="R327" s="17">
        <f>Financial[[#This Row],[Units Sold]]/Financial[[#This Row],[quantity of transactions]]</f>
        <v>1.2369033760186263</v>
      </c>
      <c r="S327" s="17">
        <f>Financial[[#This Row],[ Sales with discount]]/Financial[[#This Row],[quantity of transactions]]</f>
        <v>7.7924912689173453</v>
      </c>
      <c r="T327" s="5" t="str">
        <f>TEXT(Financial[[#This Row],[Date]],"MMMM")</f>
        <v>грудень</v>
      </c>
      <c r="U327" s="22">
        <f>YEAR(Financial[[#This Row],[Date]])</f>
        <v>2020</v>
      </c>
    </row>
    <row r="328" spans="1:21" x14ac:dyDescent="0.3">
      <c r="A328" t="s">
        <v>9</v>
      </c>
      <c r="B328" t="s">
        <v>15</v>
      </c>
      <c r="C328" s="3" t="s">
        <v>23</v>
      </c>
      <c r="D328" s="3" t="s">
        <v>30</v>
      </c>
      <c r="E328">
        <v>1095</v>
      </c>
      <c r="F328" s="10">
        <v>5</v>
      </c>
      <c r="G328" s="10">
        <v>7</v>
      </c>
      <c r="H328" s="14">
        <v>199</v>
      </c>
      <c r="I328" s="19">
        <v>43952</v>
      </c>
      <c r="J328" s="10">
        <f>Financial[[#This Row],[Units Sold]]*Financial[[#This Row],[Sale Price]]</f>
        <v>7665</v>
      </c>
      <c r="K328" s="11" cm="1">
        <f t="array" ref="K328">_xlfn.IFS(Financial[[#This Row],[Discount Band]]="High",0.15,Financial[[#This Row],[Discount Band]]="Medium",0.1,Financial[[#This Row],[Discount Band]]="Low",0.05,Financial[[#This Row],[Discount Band]]="None",0)</f>
        <v>0.1</v>
      </c>
      <c r="L328" s="10">
        <f>Financial[[#This Row],[Gross Sales]]*Financial[[#This Row],[Discount, %]]</f>
        <v>766.5</v>
      </c>
      <c r="M328" s="10">
        <f>Financial[[#This Row],[Gross Sales]]-Financial[[#This Row],[Discounts, usd]]</f>
        <v>6898.5</v>
      </c>
      <c r="N328" s="10">
        <f>Financial[[#This Row],[Units Sold]]*Financial[[#This Row],[Manufacturing Price]]</f>
        <v>5475</v>
      </c>
      <c r="O328" s="10">
        <f>Financial[[#This Row],[ Sales with discount]]-(Financial[[#This Row],[Units Sold]]*Financial[[#This Row],[Manufacturing Price]])</f>
        <v>1423.5</v>
      </c>
      <c r="P328" s="12">
        <f>(Financial[[#This Row],[ Sales with discount]]-Financial[[#This Row],[COGS]])/Financial[[#This Row],[ Sales with discount]]</f>
        <v>0.20634920634920634</v>
      </c>
      <c r="Q328" s="12">
        <f>(Financial[[#This Row],[ Sales with discount]]-Financial[[#This Row],[COGS]])/Financial[[#This Row],[COGS]]</f>
        <v>0.26</v>
      </c>
      <c r="R328" s="17">
        <f>Financial[[#This Row],[Units Sold]]/Financial[[#This Row],[quantity of transactions]]</f>
        <v>5.5025125628140703</v>
      </c>
      <c r="S328" s="17">
        <f>Financial[[#This Row],[ Sales with discount]]/Financial[[#This Row],[quantity of transactions]]</f>
        <v>34.665829145728644</v>
      </c>
      <c r="T328" s="5" t="str">
        <f>TEXT(Financial[[#This Row],[Date]],"MMMM")</f>
        <v>травень</v>
      </c>
      <c r="U328" s="22">
        <f>YEAR(Financial[[#This Row],[Date]])</f>
        <v>2020</v>
      </c>
    </row>
    <row r="329" spans="1:21" x14ac:dyDescent="0.3">
      <c r="A329" t="s">
        <v>9</v>
      </c>
      <c r="B329" t="s">
        <v>15</v>
      </c>
      <c r="C329" s="3" t="s">
        <v>21</v>
      </c>
      <c r="D329" s="3" t="s">
        <v>30</v>
      </c>
      <c r="E329">
        <v>663</v>
      </c>
      <c r="F329" s="10">
        <v>12</v>
      </c>
      <c r="G329" s="10">
        <v>20</v>
      </c>
      <c r="H329" s="14">
        <v>71</v>
      </c>
      <c r="I329" s="19">
        <v>43952</v>
      </c>
      <c r="J329" s="10">
        <f>Financial[[#This Row],[Units Sold]]*Financial[[#This Row],[Sale Price]]</f>
        <v>13260</v>
      </c>
      <c r="K329" s="11" cm="1">
        <f t="array" ref="K329">_xlfn.IFS(Financial[[#This Row],[Discount Band]]="High",0.15,Financial[[#This Row],[Discount Band]]="Medium",0.1,Financial[[#This Row],[Discount Band]]="Low",0.05,Financial[[#This Row],[Discount Band]]="None",0)</f>
        <v>0.1</v>
      </c>
      <c r="L329" s="10">
        <f>Financial[[#This Row],[Gross Sales]]*Financial[[#This Row],[Discount, %]]</f>
        <v>1326</v>
      </c>
      <c r="M329" s="10">
        <f>Financial[[#This Row],[Gross Sales]]-Financial[[#This Row],[Discounts, usd]]</f>
        <v>11934</v>
      </c>
      <c r="N329" s="10">
        <f>Financial[[#This Row],[Units Sold]]*Financial[[#This Row],[Manufacturing Price]]</f>
        <v>7956</v>
      </c>
      <c r="O329" s="10">
        <f>Financial[[#This Row],[ Sales with discount]]-(Financial[[#This Row],[Units Sold]]*Financial[[#This Row],[Manufacturing Price]])</f>
        <v>3978</v>
      </c>
      <c r="P329" s="12">
        <f>(Financial[[#This Row],[ Sales with discount]]-Financial[[#This Row],[COGS]])/Financial[[#This Row],[ Sales with discount]]</f>
        <v>0.33333333333333331</v>
      </c>
      <c r="Q329" s="12">
        <f>(Financial[[#This Row],[ Sales with discount]]-Financial[[#This Row],[COGS]])/Financial[[#This Row],[COGS]]</f>
        <v>0.5</v>
      </c>
      <c r="R329" s="17">
        <f>Financial[[#This Row],[Units Sold]]/Financial[[#This Row],[quantity of transactions]]</f>
        <v>9.3380281690140841</v>
      </c>
      <c r="S329" s="17">
        <f>Financial[[#This Row],[ Sales with discount]]/Financial[[#This Row],[quantity of transactions]]</f>
        <v>168.08450704225353</v>
      </c>
      <c r="T329" s="5" t="str">
        <f>TEXT(Financial[[#This Row],[Date]],"MMMM")</f>
        <v>травень</v>
      </c>
      <c r="U329" s="22">
        <f>YEAR(Financial[[#This Row],[Date]])</f>
        <v>2020</v>
      </c>
    </row>
    <row r="330" spans="1:21" x14ac:dyDescent="0.3">
      <c r="A330" t="s">
        <v>9</v>
      </c>
      <c r="B330" t="s">
        <v>15</v>
      </c>
      <c r="C330" s="3" t="s">
        <v>21</v>
      </c>
      <c r="D330" s="3" t="s">
        <v>31</v>
      </c>
      <c r="E330">
        <v>442</v>
      </c>
      <c r="F330" s="10">
        <v>17</v>
      </c>
      <c r="G330" s="10">
        <v>20</v>
      </c>
      <c r="H330" s="14">
        <v>288</v>
      </c>
      <c r="I330" s="19">
        <v>44075</v>
      </c>
      <c r="J330" s="10">
        <f>Financial[[#This Row],[Units Sold]]*Financial[[#This Row],[Sale Price]]</f>
        <v>8840</v>
      </c>
      <c r="K330" s="11" cm="1">
        <f t="array" ref="K330">_xlfn.IFS(Financial[[#This Row],[Discount Band]]="High",0.15,Financial[[#This Row],[Discount Band]]="Medium",0.1,Financial[[#This Row],[Discount Band]]="Low",0.05,Financial[[#This Row],[Discount Band]]="None",0)</f>
        <v>0.15</v>
      </c>
      <c r="L330" s="10">
        <f>Financial[[#This Row],[Gross Sales]]*Financial[[#This Row],[Discount, %]]</f>
        <v>1326</v>
      </c>
      <c r="M330" s="10">
        <f>Financial[[#This Row],[Gross Sales]]-Financial[[#This Row],[Discounts, usd]]</f>
        <v>7514</v>
      </c>
      <c r="N330" s="10">
        <f>Financial[[#This Row],[Units Sold]]*Financial[[#This Row],[Manufacturing Price]]</f>
        <v>7514</v>
      </c>
      <c r="O330" s="10">
        <f>Financial[[#This Row],[ Sales with discount]]-(Financial[[#This Row],[Units Sold]]*Financial[[#This Row],[Manufacturing Price]])</f>
        <v>0</v>
      </c>
      <c r="P330" s="12">
        <f>(Financial[[#This Row],[ Sales with discount]]-Financial[[#This Row],[COGS]])/Financial[[#This Row],[ Sales with discount]]</f>
        <v>0</v>
      </c>
      <c r="Q330" s="12">
        <f>(Financial[[#This Row],[ Sales with discount]]-Financial[[#This Row],[COGS]])/Financial[[#This Row],[COGS]]</f>
        <v>0</v>
      </c>
      <c r="R330" s="17">
        <f>Financial[[#This Row],[Units Sold]]/Financial[[#This Row],[quantity of transactions]]</f>
        <v>1.5347222222222223</v>
      </c>
      <c r="S330" s="17">
        <f>Financial[[#This Row],[ Sales with discount]]/Financial[[#This Row],[quantity of transactions]]</f>
        <v>26.090277777777779</v>
      </c>
      <c r="T330" s="5" t="str">
        <f>TEXT(Financial[[#This Row],[Date]],"MMMM")</f>
        <v>вересень</v>
      </c>
      <c r="U330" s="22">
        <f>YEAR(Financial[[#This Row],[Date]])</f>
        <v>2020</v>
      </c>
    </row>
    <row r="331" spans="1:21" x14ac:dyDescent="0.3">
      <c r="A331" t="s">
        <v>9</v>
      </c>
      <c r="B331" t="s">
        <v>15</v>
      </c>
      <c r="C331" s="3" t="s">
        <v>21</v>
      </c>
      <c r="D331" s="3" t="s">
        <v>31</v>
      </c>
      <c r="E331">
        <v>280</v>
      </c>
      <c r="F331" s="10">
        <v>4</v>
      </c>
      <c r="G331" s="10">
        <v>7</v>
      </c>
      <c r="H331" s="14">
        <v>184</v>
      </c>
      <c r="I331" s="19">
        <v>44166</v>
      </c>
      <c r="J331" s="10">
        <f>Financial[[#This Row],[Units Sold]]*Financial[[#This Row],[Sale Price]]</f>
        <v>1960</v>
      </c>
      <c r="K331" s="11" cm="1">
        <f t="array" ref="K331">_xlfn.IFS(Financial[[#This Row],[Discount Band]]="High",0.15,Financial[[#This Row],[Discount Band]]="Medium",0.1,Financial[[#This Row],[Discount Band]]="Low",0.05,Financial[[#This Row],[Discount Band]]="None",0)</f>
        <v>0.15</v>
      </c>
      <c r="L331" s="10">
        <f>Financial[[#This Row],[Gross Sales]]*Financial[[#This Row],[Discount, %]]</f>
        <v>294</v>
      </c>
      <c r="M331" s="10">
        <f>Financial[[#This Row],[Gross Sales]]-Financial[[#This Row],[Discounts, usd]]</f>
        <v>1666</v>
      </c>
      <c r="N331" s="10">
        <f>Financial[[#This Row],[Units Sold]]*Financial[[#This Row],[Manufacturing Price]]</f>
        <v>1120</v>
      </c>
      <c r="O331" s="10">
        <f>Financial[[#This Row],[ Sales with discount]]-(Financial[[#This Row],[Units Sold]]*Financial[[#This Row],[Manufacturing Price]])</f>
        <v>546</v>
      </c>
      <c r="P331" s="12">
        <f>(Financial[[#This Row],[ Sales with discount]]-Financial[[#This Row],[COGS]])/Financial[[#This Row],[ Sales with discount]]</f>
        <v>0.32773109243697479</v>
      </c>
      <c r="Q331" s="12">
        <f>(Financial[[#This Row],[ Sales with discount]]-Financial[[#This Row],[COGS]])/Financial[[#This Row],[COGS]]</f>
        <v>0.48749999999999999</v>
      </c>
      <c r="R331" s="17">
        <f>Financial[[#This Row],[Units Sold]]/Financial[[#This Row],[quantity of transactions]]</f>
        <v>1.5217391304347827</v>
      </c>
      <c r="S331" s="17">
        <f>Financial[[#This Row],[ Sales with discount]]/Financial[[#This Row],[quantity of transactions]]</f>
        <v>9.054347826086957</v>
      </c>
      <c r="T331" s="5" t="str">
        <f>TEXT(Financial[[#This Row],[Date]],"MMMM")</f>
        <v>грудень</v>
      </c>
      <c r="U331" s="22">
        <f>YEAR(Financial[[#This Row],[Date]])</f>
        <v>2020</v>
      </c>
    </row>
    <row r="332" spans="1:21" x14ac:dyDescent="0.3">
      <c r="A332" t="s">
        <v>9</v>
      </c>
      <c r="B332" t="s">
        <v>15</v>
      </c>
      <c r="C332" s="3" t="s">
        <v>24</v>
      </c>
      <c r="D332" s="3" t="s">
        <v>31</v>
      </c>
      <c r="E332">
        <v>241</v>
      </c>
      <c r="F332" s="10">
        <v>11</v>
      </c>
      <c r="G332" s="10">
        <v>20</v>
      </c>
      <c r="H332" s="14">
        <v>48</v>
      </c>
      <c r="I332" s="19">
        <v>44105</v>
      </c>
      <c r="J332" s="10">
        <f>Financial[[#This Row],[Units Sold]]*Financial[[#This Row],[Sale Price]]</f>
        <v>4820</v>
      </c>
      <c r="K332" s="11" cm="1">
        <f t="array" ref="K332">_xlfn.IFS(Financial[[#This Row],[Discount Band]]="High",0.15,Financial[[#This Row],[Discount Band]]="Medium",0.1,Financial[[#This Row],[Discount Band]]="Low",0.05,Financial[[#This Row],[Discount Band]]="None",0)</f>
        <v>0.15</v>
      </c>
      <c r="L332" s="10">
        <f>Financial[[#This Row],[Gross Sales]]*Financial[[#This Row],[Discount, %]]</f>
        <v>723</v>
      </c>
      <c r="M332" s="10">
        <f>Financial[[#This Row],[Gross Sales]]-Financial[[#This Row],[Discounts, usd]]</f>
        <v>4097</v>
      </c>
      <c r="N332" s="10">
        <f>Financial[[#This Row],[Units Sold]]*Financial[[#This Row],[Manufacturing Price]]</f>
        <v>2651</v>
      </c>
      <c r="O332" s="10">
        <f>Financial[[#This Row],[ Sales with discount]]-(Financial[[#This Row],[Units Sold]]*Financial[[#This Row],[Manufacturing Price]])</f>
        <v>1446</v>
      </c>
      <c r="P332" s="12">
        <f>(Financial[[#This Row],[ Sales with discount]]-Financial[[#This Row],[COGS]])/Financial[[#This Row],[ Sales with discount]]</f>
        <v>0.35294117647058826</v>
      </c>
      <c r="Q332" s="12">
        <f>(Financial[[#This Row],[ Sales with discount]]-Financial[[#This Row],[COGS]])/Financial[[#This Row],[COGS]]</f>
        <v>0.54545454545454541</v>
      </c>
      <c r="R332" s="17">
        <f>Financial[[#This Row],[Units Sold]]/Financial[[#This Row],[quantity of transactions]]</f>
        <v>5.020833333333333</v>
      </c>
      <c r="S332" s="17">
        <f>Financial[[#This Row],[ Sales with discount]]/Financial[[#This Row],[quantity of transactions]]</f>
        <v>85.354166666666671</v>
      </c>
      <c r="T332" s="5" t="str">
        <f>TEXT(Financial[[#This Row],[Date]],"MMMM")</f>
        <v>жовтень</v>
      </c>
      <c r="U332" s="22">
        <f>YEAR(Financial[[#This Row],[Date]])</f>
        <v>2020</v>
      </c>
    </row>
    <row r="333" spans="1:21" x14ac:dyDescent="0.3">
      <c r="A333" t="s">
        <v>9</v>
      </c>
      <c r="B333" t="s">
        <v>15</v>
      </c>
      <c r="C333" s="3" t="s">
        <v>23</v>
      </c>
      <c r="D333" s="3" t="s">
        <v>31</v>
      </c>
      <c r="E333">
        <v>2992</v>
      </c>
      <c r="F333" s="10">
        <v>11</v>
      </c>
      <c r="G333" s="10">
        <v>20</v>
      </c>
      <c r="H333" s="14">
        <v>328</v>
      </c>
      <c r="I333" s="19">
        <v>44105</v>
      </c>
      <c r="J333" s="10">
        <f>Financial[[#This Row],[Units Sold]]*Financial[[#This Row],[Sale Price]]</f>
        <v>59840</v>
      </c>
      <c r="K333" s="11" cm="1">
        <f t="array" ref="K333">_xlfn.IFS(Financial[[#This Row],[Discount Band]]="High",0.15,Financial[[#This Row],[Discount Band]]="Medium",0.1,Financial[[#This Row],[Discount Band]]="Low",0.05,Financial[[#This Row],[Discount Band]]="None",0)</f>
        <v>0.15</v>
      </c>
      <c r="L333" s="10">
        <f>Financial[[#This Row],[Gross Sales]]*Financial[[#This Row],[Discount, %]]</f>
        <v>8976</v>
      </c>
      <c r="M333" s="10">
        <f>Financial[[#This Row],[Gross Sales]]-Financial[[#This Row],[Discounts, usd]]</f>
        <v>50864</v>
      </c>
      <c r="N333" s="10">
        <f>Financial[[#This Row],[Units Sold]]*Financial[[#This Row],[Manufacturing Price]]</f>
        <v>32912</v>
      </c>
      <c r="O333" s="10">
        <f>Financial[[#This Row],[ Sales with discount]]-(Financial[[#This Row],[Units Sold]]*Financial[[#This Row],[Manufacturing Price]])</f>
        <v>17952</v>
      </c>
      <c r="P333" s="12">
        <f>(Financial[[#This Row],[ Sales with discount]]-Financial[[#This Row],[COGS]])/Financial[[#This Row],[ Sales with discount]]</f>
        <v>0.35294117647058826</v>
      </c>
      <c r="Q333" s="12">
        <f>(Financial[[#This Row],[ Sales with discount]]-Financial[[#This Row],[COGS]])/Financial[[#This Row],[COGS]]</f>
        <v>0.54545454545454541</v>
      </c>
      <c r="R333" s="17">
        <f>Financial[[#This Row],[Units Sold]]/Financial[[#This Row],[quantity of transactions]]</f>
        <v>9.1219512195121943</v>
      </c>
      <c r="S333" s="17">
        <f>Financial[[#This Row],[ Sales with discount]]/Financial[[#This Row],[quantity of transactions]]</f>
        <v>155.07317073170731</v>
      </c>
      <c r="T333" s="5" t="str">
        <f>TEXT(Financial[[#This Row],[Date]],"MMMM")</f>
        <v>жовтень</v>
      </c>
      <c r="U333" s="22">
        <f>YEAR(Financial[[#This Row],[Date]])</f>
        <v>2020</v>
      </c>
    </row>
    <row r="334" spans="1:21" x14ac:dyDescent="0.3">
      <c r="A334" t="s">
        <v>9</v>
      </c>
      <c r="B334" t="s">
        <v>15</v>
      </c>
      <c r="C334" s="3" t="s">
        <v>23</v>
      </c>
      <c r="D334" s="3" t="s">
        <v>31</v>
      </c>
      <c r="E334">
        <v>1531</v>
      </c>
      <c r="F334" s="10">
        <v>16</v>
      </c>
      <c r="G334" s="10">
        <v>20</v>
      </c>
      <c r="H334" s="14">
        <v>1331</v>
      </c>
      <c r="I334" s="19">
        <v>44166</v>
      </c>
      <c r="J334" s="10">
        <f>Financial[[#This Row],[Units Sold]]*Financial[[#This Row],[Sale Price]]</f>
        <v>30620</v>
      </c>
      <c r="K334" s="11" cm="1">
        <f t="array" ref="K334">_xlfn.IFS(Financial[[#This Row],[Discount Band]]="High",0.15,Financial[[#This Row],[Discount Band]]="Medium",0.1,Financial[[#This Row],[Discount Band]]="Low",0.05,Financial[[#This Row],[Discount Band]]="None",0)</f>
        <v>0.15</v>
      </c>
      <c r="L334" s="10">
        <f>Financial[[#This Row],[Gross Sales]]*Financial[[#This Row],[Discount, %]]</f>
        <v>4593</v>
      </c>
      <c r="M334" s="10">
        <f>Financial[[#This Row],[Gross Sales]]-Financial[[#This Row],[Discounts, usd]]</f>
        <v>26027</v>
      </c>
      <c r="N334" s="10">
        <f>Financial[[#This Row],[Units Sold]]*Financial[[#This Row],[Manufacturing Price]]</f>
        <v>24496</v>
      </c>
      <c r="O334" s="10">
        <f>Financial[[#This Row],[ Sales with discount]]-(Financial[[#This Row],[Units Sold]]*Financial[[#This Row],[Manufacturing Price]])</f>
        <v>1531</v>
      </c>
      <c r="P334" s="12">
        <f>(Financial[[#This Row],[ Sales with discount]]-Financial[[#This Row],[COGS]])/Financial[[#This Row],[ Sales with discount]]</f>
        <v>5.8823529411764705E-2</v>
      </c>
      <c r="Q334" s="12">
        <f>(Financial[[#This Row],[ Sales with discount]]-Financial[[#This Row],[COGS]])/Financial[[#This Row],[COGS]]</f>
        <v>6.25E-2</v>
      </c>
      <c r="R334" s="17">
        <f>Financial[[#This Row],[Units Sold]]/Financial[[#This Row],[quantity of transactions]]</f>
        <v>1.1502629601803156</v>
      </c>
      <c r="S334" s="17">
        <f>Financial[[#This Row],[ Sales with discount]]/Financial[[#This Row],[quantity of transactions]]</f>
        <v>19.554470323065363</v>
      </c>
      <c r="T334" s="5" t="str">
        <f>TEXT(Financial[[#This Row],[Date]],"MMMM")</f>
        <v>грудень</v>
      </c>
      <c r="U334" s="22">
        <f>YEAR(Financial[[#This Row],[Date]])</f>
        <v>2020</v>
      </c>
    </row>
    <row r="335" spans="1:21" x14ac:dyDescent="0.3">
      <c r="A335" t="s">
        <v>9</v>
      </c>
      <c r="B335" t="s">
        <v>15</v>
      </c>
      <c r="C335" s="3" t="s">
        <v>23</v>
      </c>
      <c r="D335" s="3" t="s">
        <v>31</v>
      </c>
      <c r="E335">
        <v>1158</v>
      </c>
      <c r="F335" s="10">
        <v>10</v>
      </c>
      <c r="G335" s="10">
        <v>20</v>
      </c>
      <c r="H335" s="14">
        <v>64</v>
      </c>
      <c r="I335" s="19">
        <v>43891</v>
      </c>
      <c r="J335" s="10">
        <f>Financial[[#This Row],[Units Sold]]*Financial[[#This Row],[Sale Price]]</f>
        <v>23160</v>
      </c>
      <c r="K335" s="11" cm="1">
        <f t="array" ref="K335">_xlfn.IFS(Financial[[#This Row],[Discount Band]]="High",0.15,Financial[[#This Row],[Discount Band]]="Medium",0.1,Financial[[#This Row],[Discount Band]]="Low",0.05,Financial[[#This Row],[Discount Band]]="None",0)</f>
        <v>0.15</v>
      </c>
      <c r="L335" s="10">
        <f>Financial[[#This Row],[Gross Sales]]*Financial[[#This Row],[Discount, %]]</f>
        <v>3474</v>
      </c>
      <c r="M335" s="10">
        <f>Financial[[#This Row],[Gross Sales]]-Financial[[#This Row],[Discounts, usd]]</f>
        <v>19686</v>
      </c>
      <c r="N335" s="10">
        <f>Financial[[#This Row],[Units Sold]]*Financial[[#This Row],[Manufacturing Price]]</f>
        <v>11580</v>
      </c>
      <c r="O335" s="10">
        <f>Financial[[#This Row],[ Sales with discount]]-(Financial[[#This Row],[Units Sold]]*Financial[[#This Row],[Manufacturing Price]])</f>
        <v>8106</v>
      </c>
      <c r="P335" s="12">
        <f>(Financial[[#This Row],[ Sales with discount]]-Financial[[#This Row],[COGS]])/Financial[[#This Row],[ Sales with discount]]</f>
        <v>0.41176470588235292</v>
      </c>
      <c r="Q335" s="12">
        <f>(Financial[[#This Row],[ Sales with discount]]-Financial[[#This Row],[COGS]])/Financial[[#This Row],[COGS]]</f>
        <v>0.7</v>
      </c>
      <c r="R335" s="17">
        <f>Financial[[#This Row],[Units Sold]]/Financial[[#This Row],[quantity of transactions]]</f>
        <v>18.09375</v>
      </c>
      <c r="S335" s="17">
        <f>Financial[[#This Row],[ Sales with discount]]/Financial[[#This Row],[quantity of transactions]]</f>
        <v>307.59375</v>
      </c>
      <c r="T335" s="5" t="str">
        <f>TEXT(Financial[[#This Row],[Date]],"MMMM")</f>
        <v>березень</v>
      </c>
      <c r="U335" s="22">
        <f>YEAR(Financial[[#This Row],[Date]])</f>
        <v>2020</v>
      </c>
    </row>
    <row r="336" spans="1:21" x14ac:dyDescent="0.3">
      <c r="A336" t="s">
        <v>9</v>
      </c>
      <c r="B336" t="s">
        <v>15</v>
      </c>
      <c r="C336" s="3" t="s">
        <v>21</v>
      </c>
      <c r="D336" s="3" t="s">
        <v>29</v>
      </c>
      <c r="E336">
        <v>2580</v>
      </c>
      <c r="F336" s="10">
        <v>15</v>
      </c>
      <c r="G336" s="10">
        <v>20</v>
      </c>
      <c r="H336" s="14">
        <v>1245</v>
      </c>
      <c r="I336" s="19">
        <v>43922</v>
      </c>
      <c r="J336" s="10">
        <f>Financial[[#This Row],[Units Sold]]*Financial[[#This Row],[Sale Price]]</f>
        <v>51600</v>
      </c>
      <c r="K336" s="11" cm="1">
        <f t="array" ref="K336">_xlfn.IFS(Financial[[#This Row],[Discount Band]]="High",0.15,Financial[[#This Row],[Discount Band]]="Medium",0.1,Financial[[#This Row],[Discount Band]]="Low",0.05,Financial[[#This Row],[Discount Band]]="None",0)</f>
        <v>0.05</v>
      </c>
      <c r="L336" s="10">
        <f>Financial[[#This Row],[Gross Sales]]*Financial[[#This Row],[Discount, %]]</f>
        <v>2580</v>
      </c>
      <c r="M336" s="10">
        <f>Financial[[#This Row],[Gross Sales]]-Financial[[#This Row],[Discounts, usd]]</f>
        <v>49020</v>
      </c>
      <c r="N336" s="10">
        <f>Financial[[#This Row],[Units Sold]]*Financial[[#This Row],[Manufacturing Price]]</f>
        <v>38700</v>
      </c>
      <c r="O336" s="10">
        <f>Financial[[#This Row],[ Sales with discount]]-(Financial[[#This Row],[Units Sold]]*Financial[[#This Row],[Manufacturing Price]])</f>
        <v>10320</v>
      </c>
      <c r="P336" s="12">
        <f>(Financial[[#This Row],[ Sales with discount]]-Financial[[#This Row],[COGS]])/Financial[[#This Row],[ Sales with discount]]</f>
        <v>0.21052631578947367</v>
      </c>
      <c r="Q336" s="12">
        <f>(Financial[[#This Row],[ Sales with discount]]-Financial[[#This Row],[COGS]])/Financial[[#This Row],[COGS]]</f>
        <v>0.26666666666666666</v>
      </c>
      <c r="R336" s="17">
        <f>Financial[[#This Row],[Units Sold]]/Financial[[#This Row],[quantity of transactions]]</f>
        <v>2.072289156626506</v>
      </c>
      <c r="S336" s="17">
        <f>Financial[[#This Row],[ Sales with discount]]/Financial[[#This Row],[quantity of transactions]]</f>
        <v>39.373493975903614</v>
      </c>
      <c r="T336" s="5" t="str">
        <f>TEXT(Financial[[#This Row],[Date]],"MMMM")</f>
        <v>квітень</v>
      </c>
      <c r="U336" s="22">
        <f>YEAR(Financial[[#This Row],[Date]])</f>
        <v>2020</v>
      </c>
    </row>
    <row r="337" spans="1:21" x14ac:dyDescent="0.3">
      <c r="A337" t="s">
        <v>9</v>
      </c>
      <c r="B337" t="s">
        <v>15</v>
      </c>
      <c r="C337" s="3" t="s">
        <v>21</v>
      </c>
      <c r="D337" s="3" t="s">
        <v>28</v>
      </c>
      <c r="E337">
        <v>1321</v>
      </c>
      <c r="F337" s="10">
        <v>15</v>
      </c>
      <c r="G337" s="10">
        <v>20</v>
      </c>
      <c r="H337" s="14">
        <v>338</v>
      </c>
      <c r="I337" s="19">
        <v>43831</v>
      </c>
      <c r="J337" s="10">
        <f>Financial[[#This Row],[Units Sold]]*Financial[[#This Row],[Sale Price]]</f>
        <v>26420</v>
      </c>
      <c r="K337" s="11" cm="1">
        <f t="array" ref="K337">_xlfn.IFS(Financial[[#This Row],[Discount Band]]="High",0.15,Financial[[#This Row],[Discount Band]]="Medium",0.1,Financial[[#This Row],[Discount Band]]="Low",0.05,Financial[[#This Row],[Discount Band]]="None",0)</f>
        <v>0</v>
      </c>
      <c r="L337" s="10">
        <f>Financial[[#This Row],[Gross Sales]]*Financial[[#This Row],[Discount, %]]</f>
        <v>0</v>
      </c>
      <c r="M337" s="10">
        <f>Financial[[#This Row],[Gross Sales]]-Financial[[#This Row],[Discounts, usd]]</f>
        <v>26420</v>
      </c>
      <c r="N337" s="10">
        <f>Financial[[#This Row],[Units Sold]]*Financial[[#This Row],[Manufacturing Price]]</f>
        <v>19815</v>
      </c>
      <c r="O337" s="10">
        <f>Financial[[#This Row],[ Sales with discount]]-(Financial[[#This Row],[Units Sold]]*Financial[[#This Row],[Manufacturing Price]])</f>
        <v>6605</v>
      </c>
      <c r="P337" s="12">
        <f>(Financial[[#This Row],[ Sales with discount]]-Financial[[#This Row],[COGS]])/Financial[[#This Row],[ Sales with discount]]</f>
        <v>0.25</v>
      </c>
      <c r="Q337" s="12">
        <f>(Financial[[#This Row],[ Sales with discount]]-Financial[[#This Row],[COGS]])/Financial[[#This Row],[COGS]]</f>
        <v>0.33333333333333331</v>
      </c>
      <c r="R337" s="17">
        <f>Financial[[#This Row],[Units Sold]]/Financial[[#This Row],[quantity of transactions]]</f>
        <v>3.9082840236686391</v>
      </c>
      <c r="S337" s="17">
        <f>Financial[[#This Row],[ Sales with discount]]/Financial[[#This Row],[quantity of transactions]]</f>
        <v>78.165680473372788</v>
      </c>
      <c r="T337" s="5" t="str">
        <f>TEXT(Financial[[#This Row],[Date]],"MMMM")</f>
        <v>січень</v>
      </c>
      <c r="U337" s="22">
        <f>YEAR(Financial[[#This Row],[Date]])</f>
        <v>2020</v>
      </c>
    </row>
    <row r="338" spans="1:21" x14ac:dyDescent="0.3">
      <c r="A338" t="s">
        <v>9</v>
      </c>
      <c r="B338" t="s">
        <v>15</v>
      </c>
      <c r="C338" s="3" t="s">
        <v>25</v>
      </c>
      <c r="D338" s="3" t="s">
        <v>30</v>
      </c>
      <c r="E338">
        <v>360</v>
      </c>
      <c r="F338" s="10">
        <v>4</v>
      </c>
      <c r="G338" s="10">
        <v>7</v>
      </c>
      <c r="H338" s="14">
        <v>196</v>
      </c>
      <c r="I338" s="19">
        <v>44105</v>
      </c>
      <c r="J338" s="10">
        <f>Financial[[#This Row],[Units Sold]]*Financial[[#This Row],[Sale Price]]</f>
        <v>2520</v>
      </c>
      <c r="K338" s="11" cm="1">
        <f t="array" ref="K338">_xlfn.IFS(Financial[[#This Row],[Discount Band]]="High",0.15,Financial[[#This Row],[Discount Band]]="Medium",0.1,Financial[[#This Row],[Discount Band]]="Low",0.05,Financial[[#This Row],[Discount Band]]="None",0)</f>
        <v>0.1</v>
      </c>
      <c r="L338" s="10">
        <f>Financial[[#This Row],[Gross Sales]]*Financial[[#This Row],[Discount, %]]</f>
        <v>252</v>
      </c>
      <c r="M338" s="10">
        <f>Financial[[#This Row],[Gross Sales]]-Financial[[#This Row],[Discounts, usd]]</f>
        <v>2268</v>
      </c>
      <c r="N338" s="10">
        <f>Financial[[#This Row],[Units Sold]]*Financial[[#This Row],[Manufacturing Price]]</f>
        <v>1440</v>
      </c>
      <c r="O338" s="10">
        <f>Financial[[#This Row],[ Sales with discount]]-(Financial[[#This Row],[Units Sold]]*Financial[[#This Row],[Manufacturing Price]])</f>
        <v>828</v>
      </c>
      <c r="P338" s="12">
        <f>(Financial[[#This Row],[ Sales with discount]]-Financial[[#This Row],[COGS]])/Financial[[#This Row],[ Sales with discount]]</f>
        <v>0.36507936507936506</v>
      </c>
      <c r="Q338" s="12">
        <f>(Financial[[#This Row],[ Sales with discount]]-Financial[[#This Row],[COGS]])/Financial[[#This Row],[COGS]]</f>
        <v>0.57499999999999996</v>
      </c>
      <c r="R338" s="17">
        <f>Financial[[#This Row],[Units Sold]]/Financial[[#This Row],[quantity of transactions]]</f>
        <v>1.8367346938775511</v>
      </c>
      <c r="S338" s="17">
        <f>Financial[[#This Row],[ Sales with discount]]/Financial[[#This Row],[quantity of transactions]]</f>
        <v>11.571428571428571</v>
      </c>
      <c r="T338" s="5" t="str">
        <f>TEXT(Financial[[#This Row],[Date]],"MMMM")</f>
        <v>жовтень</v>
      </c>
      <c r="U338" s="22">
        <f>YEAR(Financial[[#This Row],[Date]])</f>
        <v>2020</v>
      </c>
    </row>
    <row r="339" spans="1:21" x14ac:dyDescent="0.3">
      <c r="A339" t="s">
        <v>9</v>
      </c>
      <c r="B339" t="s">
        <v>15</v>
      </c>
      <c r="C339" s="3" t="s">
        <v>25</v>
      </c>
      <c r="D339" s="3" t="s">
        <v>31</v>
      </c>
      <c r="E339">
        <v>280</v>
      </c>
      <c r="F339" s="10">
        <v>5</v>
      </c>
      <c r="G339" s="10">
        <v>7</v>
      </c>
      <c r="H339" s="14">
        <v>153</v>
      </c>
      <c r="I339" s="19">
        <v>44166</v>
      </c>
      <c r="J339" s="10">
        <f>Financial[[#This Row],[Units Sold]]*Financial[[#This Row],[Sale Price]]</f>
        <v>1960</v>
      </c>
      <c r="K339" s="11" cm="1">
        <f t="array" ref="K339">_xlfn.IFS(Financial[[#This Row],[Discount Band]]="High",0.15,Financial[[#This Row],[Discount Band]]="Medium",0.1,Financial[[#This Row],[Discount Band]]="Low",0.05,Financial[[#This Row],[Discount Band]]="None",0)</f>
        <v>0.15</v>
      </c>
      <c r="L339" s="10">
        <f>Financial[[#This Row],[Gross Sales]]*Financial[[#This Row],[Discount, %]]</f>
        <v>294</v>
      </c>
      <c r="M339" s="10">
        <f>Financial[[#This Row],[Gross Sales]]-Financial[[#This Row],[Discounts, usd]]</f>
        <v>1666</v>
      </c>
      <c r="N339" s="10">
        <f>Financial[[#This Row],[Units Sold]]*Financial[[#This Row],[Manufacturing Price]]</f>
        <v>1400</v>
      </c>
      <c r="O339" s="10">
        <f>Financial[[#This Row],[ Sales with discount]]-(Financial[[#This Row],[Units Sold]]*Financial[[#This Row],[Manufacturing Price]])</f>
        <v>266</v>
      </c>
      <c r="P339" s="12">
        <f>(Financial[[#This Row],[ Sales with discount]]-Financial[[#This Row],[COGS]])/Financial[[#This Row],[ Sales with discount]]</f>
        <v>0.15966386554621848</v>
      </c>
      <c r="Q339" s="12">
        <f>(Financial[[#This Row],[ Sales with discount]]-Financial[[#This Row],[COGS]])/Financial[[#This Row],[COGS]]</f>
        <v>0.19</v>
      </c>
      <c r="R339" s="17">
        <f>Financial[[#This Row],[Units Sold]]/Financial[[#This Row],[quantity of transactions]]</f>
        <v>1.8300653594771241</v>
      </c>
      <c r="S339" s="17">
        <f>Financial[[#This Row],[ Sales with discount]]/Financial[[#This Row],[quantity of transactions]]</f>
        <v>10.888888888888889</v>
      </c>
      <c r="T339" s="5" t="str">
        <f>TEXT(Financial[[#This Row],[Date]],"MMMM")</f>
        <v>грудень</v>
      </c>
      <c r="U339" s="22">
        <f>YEAR(Financial[[#This Row],[Date]])</f>
        <v>2020</v>
      </c>
    </row>
    <row r="340" spans="1:21" x14ac:dyDescent="0.3">
      <c r="A340" t="s">
        <v>9</v>
      </c>
      <c r="B340" t="s">
        <v>15</v>
      </c>
      <c r="C340" s="3" t="s">
        <v>22</v>
      </c>
      <c r="D340" s="3" t="s">
        <v>30</v>
      </c>
      <c r="E340">
        <v>1159</v>
      </c>
      <c r="F340" s="10">
        <v>4</v>
      </c>
      <c r="G340" s="10">
        <v>7</v>
      </c>
      <c r="H340" s="14">
        <v>517</v>
      </c>
      <c r="I340" s="19">
        <v>44105</v>
      </c>
      <c r="J340" s="10">
        <f>Financial[[#This Row],[Units Sold]]*Financial[[#This Row],[Sale Price]]</f>
        <v>8113</v>
      </c>
      <c r="K340" s="11" cm="1">
        <f t="array" ref="K340">_xlfn.IFS(Financial[[#This Row],[Discount Band]]="High",0.15,Financial[[#This Row],[Discount Band]]="Medium",0.1,Financial[[#This Row],[Discount Band]]="Low",0.05,Financial[[#This Row],[Discount Band]]="None",0)</f>
        <v>0.1</v>
      </c>
      <c r="L340" s="10">
        <f>Financial[[#This Row],[Gross Sales]]*Financial[[#This Row],[Discount, %]]</f>
        <v>811.30000000000007</v>
      </c>
      <c r="M340" s="10">
        <f>Financial[[#This Row],[Gross Sales]]-Financial[[#This Row],[Discounts, usd]]</f>
        <v>7301.7</v>
      </c>
      <c r="N340" s="10">
        <f>Financial[[#This Row],[Units Sold]]*Financial[[#This Row],[Manufacturing Price]]</f>
        <v>4636</v>
      </c>
      <c r="O340" s="10">
        <f>Financial[[#This Row],[ Sales with discount]]-(Financial[[#This Row],[Units Sold]]*Financial[[#This Row],[Manufacturing Price]])</f>
        <v>2665.7</v>
      </c>
      <c r="P340" s="12">
        <f>(Financial[[#This Row],[ Sales with discount]]-Financial[[#This Row],[COGS]])/Financial[[#This Row],[ Sales with discount]]</f>
        <v>0.36507936507936506</v>
      </c>
      <c r="Q340" s="12">
        <f>(Financial[[#This Row],[ Sales with discount]]-Financial[[#This Row],[COGS]])/Financial[[#This Row],[COGS]]</f>
        <v>0.57499999999999996</v>
      </c>
      <c r="R340" s="17">
        <f>Financial[[#This Row],[Units Sold]]/Financial[[#This Row],[quantity of transactions]]</f>
        <v>2.241779497098646</v>
      </c>
      <c r="S340" s="17">
        <f>Financial[[#This Row],[ Sales with discount]]/Financial[[#This Row],[quantity of transactions]]</f>
        <v>14.123210831721469</v>
      </c>
      <c r="T340" s="5" t="str">
        <f>TEXT(Financial[[#This Row],[Date]],"MMMM")</f>
        <v>жовтень</v>
      </c>
      <c r="U340" s="22">
        <f>YEAR(Financial[[#This Row],[Date]])</f>
        <v>2020</v>
      </c>
    </row>
    <row r="341" spans="1:21" x14ac:dyDescent="0.3">
      <c r="A341" t="s">
        <v>9</v>
      </c>
      <c r="B341" t="s">
        <v>15</v>
      </c>
      <c r="C341" s="3" t="s">
        <v>23</v>
      </c>
      <c r="D341" s="3" t="s">
        <v>30</v>
      </c>
      <c r="E341">
        <v>1372</v>
      </c>
      <c r="F341" s="10">
        <v>5</v>
      </c>
      <c r="G341" s="10">
        <v>7</v>
      </c>
      <c r="H341" s="14">
        <v>1285</v>
      </c>
      <c r="I341" s="19">
        <v>43831</v>
      </c>
      <c r="J341" s="10">
        <f>Financial[[#This Row],[Units Sold]]*Financial[[#This Row],[Sale Price]]</f>
        <v>9604</v>
      </c>
      <c r="K341" s="11" cm="1">
        <f t="array" ref="K341">_xlfn.IFS(Financial[[#This Row],[Discount Band]]="High",0.15,Financial[[#This Row],[Discount Band]]="Medium",0.1,Financial[[#This Row],[Discount Band]]="Low",0.05,Financial[[#This Row],[Discount Band]]="None",0)</f>
        <v>0.1</v>
      </c>
      <c r="L341" s="10">
        <f>Financial[[#This Row],[Gross Sales]]*Financial[[#This Row],[Discount, %]]</f>
        <v>960.40000000000009</v>
      </c>
      <c r="M341" s="10">
        <f>Financial[[#This Row],[Gross Sales]]-Financial[[#This Row],[Discounts, usd]]</f>
        <v>8643.6</v>
      </c>
      <c r="N341" s="10">
        <f>Financial[[#This Row],[Units Sold]]*Financial[[#This Row],[Manufacturing Price]]</f>
        <v>6860</v>
      </c>
      <c r="O341" s="10">
        <f>Financial[[#This Row],[ Sales with discount]]-(Financial[[#This Row],[Units Sold]]*Financial[[#This Row],[Manufacturing Price]])</f>
        <v>1783.6000000000004</v>
      </c>
      <c r="P341" s="12">
        <f>(Financial[[#This Row],[ Sales with discount]]-Financial[[#This Row],[COGS]])/Financial[[#This Row],[ Sales with discount]]</f>
        <v>0.20634920634920639</v>
      </c>
      <c r="Q341" s="12">
        <f>(Financial[[#This Row],[ Sales with discount]]-Financial[[#This Row],[COGS]])/Financial[[#This Row],[COGS]]</f>
        <v>0.26000000000000006</v>
      </c>
      <c r="R341" s="17">
        <f>Financial[[#This Row],[Units Sold]]/Financial[[#This Row],[quantity of transactions]]</f>
        <v>1.067704280155642</v>
      </c>
      <c r="S341" s="17">
        <f>Financial[[#This Row],[ Sales with discount]]/Financial[[#This Row],[quantity of transactions]]</f>
        <v>6.7265369649805447</v>
      </c>
      <c r="T341" s="5" t="str">
        <f>TEXT(Financial[[#This Row],[Date]],"MMMM")</f>
        <v>січень</v>
      </c>
      <c r="U341" s="22">
        <f>YEAR(Financial[[#This Row],[Date]])</f>
        <v>2020</v>
      </c>
    </row>
    <row r="342" spans="1:21" x14ac:dyDescent="0.3">
      <c r="A342" t="s">
        <v>9</v>
      </c>
      <c r="B342" t="s">
        <v>15</v>
      </c>
      <c r="C342" s="3" t="s">
        <v>24</v>
      </c>
      <c r="D342" s="3" t="s">
        <v>30</v>
      </c>
      <c r="E342">
        <v>588</v>
      </c>
      <c r="F342" s="10">
        <v>17</v>
      </c>
      <c r="G342" s="10">
        <v>20</v>
      </c>
      <c r="H342" s="14">
        <v>249</v>
      </c>
      <c r="I342" s="19">
        <v>44166</v>
      </c>
      <c r="J342" s="10">
        <f>Financial[[#This Row],[Units Sold]]*Financial[[#This Row],[Sale Price]]</f>
        <v>11760</v>
      </c>
      <c r="K342" s="11" cm="1">
        <f t="array" ref="K342">_xlfn.IFS(Financial[[#This Row],[Discount Band]]="High",0.15,Financial[[#This Row],[Discount Band]]="Medium",0.1,Financial[[#This Row],[Discount Band]]="Low",0.05,Financial[[#This Row],[Discount Band]]="None",0)</f>
        <v>0.1</v>
      </c>
      <c r="L342" s="10">
        <f>Financial[[#This Row],[Gross Sales]]*Financial[[#This Row],[Discount, %]]</f>
        <v>1176</v>
      </c>
      <c r="M342" s="10">
        <f>Financial[[#This Row],[Gross Sales]]-Financial[[#This Row],[Discounts, usd]]</f>
        <v>10584</v>
      </c>
      <c r="N342" s="10">
        <f>Financial[[#This Row],[Units Sold]]*Financial[[#This Row],[Manufacturing Price]]</f>
        <v>9996</v>
      </c>
      <c r="O342" s="10">
        <f>Financial[[#This Row],[ Sales with discount]]-(Financial[[#This Row],[Units Sold]]*Financial[[#This Row],[Manufacturing Price]])</f>
        <v>588</v>
      </c>
      <c r="P342" s="12">
        <f>(Financial[[#This Row],[ Sales with discount]]-Financial[[#This Row],[COGS]])/Financial[[#This Row],[ Sales with discount]]</f>
        <v>5.5555555555555552E-2</v>
      </c>
      <c r="Q342" s="12">
        <f>(Financial[[#This Row],[ Sales with discount]]-Financial[[#This Row],[COGS]])/Financial[[#This Row],[COGS]]</f>
        <v>5.8823529411764705E-2</v>
      </c>
      <c r="R342" s="17">
        <f>Financial[[#This Row],[Units Sold]]/Financial[[#This Row],[quantity of transactions]]</f>
        <v>2.3614457831325302</v>
      </c>
      <c r="S342" s="17">
        <f>Financial[[#This Row],[ Sales with discount]]/Financial[[#This Row],[quantity of transactions]]</f>
        <v>42.506024096385545</v>
      </c>
      <c r="T342" s="5" t="str">
        <f>TEXT(Financial[[#This Row],[Date]],"MMMM")</f>
        <v>грудень</v>
      </c>
      <c r="U342" s="22">
        <f>YEAR(Financial[[#This Row],[Date]])</f>
        <v>2020</v>
      </c>
    </row>
    <row r="343" spans="1:21" x14ac:dyDescent="0.3">
      <c r="A343" t="s">
        <v>9</v>
      </c>
      <c r="B343" t="s">
        <v>15</v>
      </c>
      <c r="C343" s="3" t="s">
        <v>25</v>
      </c>
      <c r="D343" s="3" t="s">
        <v>29</v>
      </c>
      <c r="E343">
        <v>263</v>
      </c>
      <c r="F343" s="10">
        <v>4</v>
      </c>
      <c r="G343" s="10">
        <v>7</v>
      </c>
      <c r="H343" s="14">
        <v>64</v>
      </c>
      <c r="I343" s="19">
        <v>43891</v>
      </c>
      <c r="J343" s="10">
        <f>Financial[[#This Row],[Units Sold]]*Financial[[#This Row],[Sale Price]]</f>
        <v>1841</v>
      </c>
      <c r="K343" s="11" cm="1">
        <f t="array" ref="K343">_xlfn.IFS(Financial[[#This Row],[Discount Band]]="High",0.15,Financial[[#This Row],[Discount Band]]="Medium",0.1,Financial[[#This Row],[Discount Band]]="Low",0.05,Financial[[#This Row],[Discount Band]]="None",0)</f>
        <v>0.05</v>
      </c>
      <c r="L343" s="10">
        <f>Financial[[#This Row],[Gross Sales]]*Financial[[#This Row],[Discount, %]]</f>
        <v>92.050000000000011</v>
      </c>
      <c r="M343" s="10">
        <f>Financial[[#This Row],[Gross Sales]]-Financial[[#This Row],[Discounts, usd]]</f>
        <v>1748.95</v>
      </c>
      <c r="N343" s="10">
        <f>Financial[[#This Row],[Units Sold]]*Financial[[#This Row],[Manufacturing Price]]</f>
        <v>1052</v>
      </c>
      <c r="O343" s="10">
        <f>Financial[[#This Row],[ Sales with discount]]-(Financial[[#This Row],[Units Sold]]*Financial[[#This Row],[Manufacturing Price]])</f>
        <v>696.95</v>
      </c>
      <c r="P343" s="12">
        <f>(Financial[[#This Row],[ Sales with discount]]-Financial[[#This Row],[COGS]])/Financial[[#This Row],[ Sales with discount]]</f>
        <v>0.39849624060150379</v>
      </c>
      <c r="Q343" s="12">
        <f>(Financial[[#This Row],[ Sales with discount]]-Financial[[#This Row],[COGS]])/Financial[[#This Row],[COGS]]</f>
        <v>0.66250000000000009</v>
      </c>
      <c r="R343" s="17">
        <f>Financial[[#This Row],[Units Sold]]/Financial[[#This Row],[quantity of transactions]]</f>
        <v>4.109375</v>
      </c>
      <c r="S343" s="17">
        <f>Financial[[#This Row],[ Sales with discount]]/Financial[[#This Row],[quantity of transactions]]</f>
        <v>27.327343750000001</v>
      </c>
      <c r="T343" s="5" t="str">
        <f>TEXT(Financial[[#This Row],[Date]],"MMMM")</f>
        <v>березень</v>
      </c>
      <c r="U343" s="22">
        <f>YEAR(Financial[[#This Row],[Date]])</f>
        <v>2020</v>
      </c>
    </row>
    <row r="344" spans="1:21" x14ac:dyDescent="0.3">
      <c r="A344" t="s">
        <v>9</v>
      </c>
      <c r="B344" t="s">
        <v>15</v>
      </c>
      <c r="C344" s="3" t="s">
        <v>25</v>
      </c>
      <c r="D344" s="3" t="s">
        <v>30</v>
      </c>
      <c r="E344">
        <v>2338</v>
      </c>
      <c r="F344" s="10">
        <v>5</v>
      </c>
      <c r="G344" s="10">
        <v>7</v>
      </c>
      <c r="H344" s="14">
        <v>2109</v>
      </c>
      <c r="I344" s="19">
        <v>43983</v>
      </c>
      <c r="J344" s="10">
        <f>Financial[[#This Row],[Units Sold]]*Financial[[#This Row],[Sale Price]]</f>
        <v>16366</v>
      </c>
      <c r="K344" s="11" cm="1">
        <f t="array" ref="K344">_xlfn.IFS(Financial[[#This Row],[Discount Band]]="High",0.15,Financial[[#This Row],[Discount Band]]="Medium",0.1,Financial[[#This Row],[Discount Band]]="Low",0.05,Financial[[#This Row],[Discount Band]]="None",0)</f>
        <v>0.1</v>
      </c>
      <c r="L344" s="10">
        <f>Financial[[#This Row],[Gross Sales]]*Financial[[#This Row],[Discount, %]]</f>
        <v>1636.6000000000001</v>
      </c>
      <c r="M344" s="10">
        <f>Financial[[#This Row],[Gross Sales]]-Financial[[#This Row],[Discounts, usd]]</f>
        <v>14729.4</v>
      </c>
      <c r="N344" s="10">
        <f>Financial[[#This Row],[Units Sold]]*Financial[[#This Row],[Manufacturing Price]]</f>
        <v>11690</v>
      </c>
      <c r="O344" s="10">
        <f>Financial[[#This Row],[ Sales with discount]]-(Financial[[#This Row],[Units Sold]]*Financial[[#This Row],[Manufacturing Price]])</f>
        <v>3039.3999999999996</v>
      </c>
      <c r="P344" s="12">
        <f>(Financial[[#This Row],[ Sales with discount]]-Financial[[#This Row],[COGS]])/Financial[[#This Row],[ Sales with discount]]</f>
        <v>0.20634920634920634</v>
      </c>
      <c r="Q344" s="12">
        <f>(Financial[[#This Row],[ Sales with discount]]-Financial[[#This Row],[COGS]])/Financial[[#This Row],[COGS]]</f>
        <v>0.25999999999999995</v>
      </c>
      <c r="R344" s="17">
        <f>Financial[[#This Row],[Units Sold]]/Financial[[#This Row],[quantity of transactions]]</f>
        <v>1.1085822664770033</v>
      </c>
      <c r="S344" s="17">
        <f>Financial[[#This Row],[ Sales with discount]]/Financial[[#This Row],[quantity of transactions]]</f>
        <v>6.9840682788051209</v>
      </c>
      <c r="T344" s="5" t="str">
        <f>TEXT(Financial[[#This Row],[Date]],"MMMM")</f>
        <v>червень</v>
      </c>
      <c r="U344" s="22">
        <f>YEAR(Financial[[#This Row],[Date]])</f>
        <v>2020</v>
      </c>
    </row>
    <row r="345" spans="1:21" x14ac:dyDescent="0.3">
      <c r="A345" t="s">
        <v>9</v>
      </c>
      <c r="B345" t="s">
        <v>15</v>
      </c>
      <c r="C345" s="3" t="s">
        <v>23</v>
      </c>
      <c r="D345" s="3" t="s">
        <v>30</v>
      </c>
      <c r="E345">
        <v>360</v>
      </c>
      <c r="F345" s="10">
        <v>5</v>
      </c>
      <c r="G345" s="10">
        <v>7</v>
      </c>
      <c r="H345" s="14">
        <v>7</v>
      </c>
      <c r="I345" s="19">
        <v>44105</v>
      </c>
      <c r="J345" s="10">
        <f>Financial[[#This Row],[Units Sold]]*Financial[[#This Row],[Sale Price]]</f>
        <v>2520</v>
      </c>
      <c r="K345" s="11" cm="1">
        <f t="array" ref="K345">_xlfn.IFS(Financial[[#This Row],[Discount Band]]="High",0.15,Financial[[#This Row],[Discount Band]]="Medium",0.1,Financial[[#This Row],[Discount Band]]="Low",0.05,Financial[[#This Row],[Discount Band]]="None",0)</f>
        <v>0.1</v>
      </c>
      <c r="L345" s="10">
        <f>Financial[[#This Row],[Gross Sales]]*Financial[[#This Row],[Discount, %]]</f>
        <v>252</v>
      </c>
      <c r="M345" s="10">
        <f>Financial[[#This Row],[Gross Sales]]-Financial[[#This Row],[Discounts, usd]]</f>
        <v>2268</v>
      </c>
      <c r="N345" s="10">
        <f>Financial[[#This Row],[Units Sold]]*Financial[[#This Row],[Manufacturing Price]]</f>
        <v>1800</v>
      </c>
      <c r="O345" s="10">
        <f>Financial[[#This Row],[ Sales with discount]]-(Financial[[#This Row],[Units Sold]]*Financial[[#This Row],[Manufacturing Price]])</f>
        <v>468</v>
      </c>
      <c r="P345" s="12">
        <f>(Financial[[#This Row],[ Sales with discount]]-Financial[[#This Row],[COGS]])/Financial[[#This Row],[ Sales with discount]]</f>
        <v>0.20634920634920634</v>
      </c>
      <c r="Q345" s="12">
        <f>(Financial[[#This Row],[ Sales with discount]]-Financial[[#This Row],[COGS]])/Financial[[#This Row],[COGS]]</f>
        <v>0.26</v>
      </c>
      <c r="R345" s="17">
        <f>Financial[[#This Row],[Units Sold]]/Financial[[#This Row],[quantity of transactions]]</f>
        <v>51.428571428571431</v>
      </c>
      <c r="S345" s="17">
        <f>Financial[[#This Row],[ Sales with discount]]/Financial[[#This Row],[quantity of transactions]]</f>
        <v>324</v>
      </c>
      <c r="T345" s="5" t="str">
        <f>TEXT(Financial[[#This Row],[Date]],"MMMM")</f>
        <v>жовтень</v>
      </c>
      <c r="U345" s="22">
        <f>YEAR(Financial[[#This Row],[Date]])</f>
        <v>2020</v>
      </c>
    </row>
    <row r="346" spans="1:21" x14ac:dyDescent="0.3">
      <c r="A346" t="s">
        <v>9</v>
      </c>
      <c r="B346" t="s">
        <v>15</v>
      </c>
      <c r="C346" s="3" t="s">
        <v>23</v>
      </c>
      <c r="D346" s="3" t="s">
        <v>31</v>
      </c>
      <c r="E346">
        <v>241</v>
      </c>
      <c r="F346" s="10">
        <v>14</v>
      </c>
      <c r="G346" s="10">
        <v>20</v>
      </c>
      <c r="H346" s="14">
        <v>46</v>
      </c>
      <c r="I346" s="19">
        <v>44105</v>
      </c>
      <c r="J346" s="10">
        <f>Financial[[#This Row],[Units Sold]]*Financial[[#This Row],[Sale Price]]</f>
        <v>4820</v>
      </c>
      <c r="K346" s="11" cm="1">
        <f t="array" ref="K346">_xlfn.IFS(Financial[[#This Row],[Discount Band]]="High",0.15,Financial[[#This Row],[Discount Band]]="Medium",0.1,Financial[[#This Row],[Discount Band]]="Low",0.05,Financial[[#This Row],[Discount Band]]="None",0)</f>
        <v>0.15</v>
      </c>
      <c r="L346" s="10">
        <f>Financial[[#This Row],[Gross Sales]]*Financial[[#This Row],[Discount, %]]</f>
        <v>723</v>
      </c>
      <c r="M346" s="10">
        <f>Financial[[#This Row],[Gross Sales]]-Financial[[#This Row],[Discounts, usd]]</f>
        <v>4097</v>
      </c>
      <c r="N346" s="10">
        <f>Financial[[#This Row],[Units Sold]]*Financial[[#This Row],[Manufacturing Price]]</f>
        <v>3374</v>
      </c>
      <c r="O346" s="10">
        <f>Financial[[#This Row],[ Sales with discount]]-(Financial[[#This Row],[Units Sold]]*Financial[[#This Row],[Manufacturing Price]])</f>
        <v>723</v>
      </c>
      <c r="P346" s="12">
        <f>(Financial[[#This Row],[ Sales with discount]]-Financial[[#This Row],[COGS]])/Financial[[#This Row],[ Sales with discount]]</f>
        <v>0.17647058823529413</v>
      </c>
      <c r="Q346" s="12">
        <f>(Financial[[#This Row],[ Sales with discount]]-Financial[[#This Row],[COGS]])/Financial[[#This Row],[COGS]]</f>
        <v>0.21428571428571427</v>
      </c>
      <c r="R346" s="17">
        <f>Financial[[#This Row],[Units Sold]]/Financial[[#This Row],[quantity of transactions]]</f>
        <v>5.2391304347826084</v>
      </c>
      <c r="S346" s="17">
        <f>Financial[[#This Row],[ Sales with discount]]/Financial[[#This Row],[quantity of transactions]]</f>
        <v>89.065217391304344</v>
      </c>
      <c r="T346" s="5" t="str">
        <f>TEXT(Financial[[#This Row],[Date]],"MMMM")</f>
        <v>жовтень</v>
      </c>
      <c r="U346" s="22">
        <f>YEAR(Financial[[#This Row],[Date]])</f>
        <v>2020</v>
      </c>
    </row>
    <row r="347" spans="1:21" x14ac:dyDescent="0.3">
      <c r="A347" t="s">
        <v>9</v>
      </c>
      <c r="B347" t="s">
        <v>15</v>
      </c>
      <c r="C347" s="3" t="s">
        <v>23</v>
      </c>
      <c r="D347" s="3" t="s">
        <v>30</v>
      </c>
      <c r="E347">
        <v>1259</v>
      </c>
      <c r="F347" s="10">
        <v>5</v>
      </c>
      <c r="G347" s="10">
        <v>7</v>
      </c>
      <c r="H347" s="14">
        <v>1144</v>
      </c>
      <c r="I347" s="19">
        <v>43922</v>
      </c>
      <c r="J347" s="10">
        <f>Financial[[#This Row],[Units Sold]]*Financial[[#This Row],[Sale Price]]</f>
        <v>8813</v>
      </c>
      <c r="K347" s="11" cm="1">
        <f t="array" ref="K347">_xlfn.IFS(Financial[[#This Row],[Discount Band]]="High",0.15,Financial[[#This Row],[Discount Band]]="Medium",0.1,Financial[[#This Row],[Discount Band]]="Low",0.05,Financial[[#This Row],[Discount Band]]="None",0)</f>
        <v>0.1</v>
      </c>
      <c r="L347" s="10">
        <f>Financial[[#This Row],[Gross Sales]]*Financial[[#This Row],[Discount, %]]</f>
        <v>881.30000000000007</v>
      </c>
      <c r="M347" s="10">
        <f>Financial[[#This Row],[Gross Sales]]-Financial[[#This Row],[Discounts, usd]]</f>
        <v>7931.7</v>
      </c>
      <c r="N347" s="10">
        <f>Financial[[#This Row],[Units Sold]]*Financial[[#This Row],[Manufacturing Price]]</f>
        <v>6295</v>
      </c>
      <c r="O347" s="10">
        <f>Financial[[#This Row],[ Sales with discount]]-(Financial[[#This Row],[Units Sold]]*Financial[[#This Row],[Manufacturing Price]])</f>
        <v>1636.6999999999998</v>
      </c>
      <c r="P347" s="12">
        <f>(Financial[[#This Row],[ Sales with discount]]-Financial[[#This Row],[COGS]])/Financial[[#This Row],[ Sales with discount]]</f>
        <v>0.20634920634920634</v>
      </c>
      <c r="Q347" s="12">
        <f>(Financial[[#This Row],[ Sales with discount]]-Financial[[#This Row],[COGS]])/Financial[[#This Row],[COGS]]</f>
        <v>0.25999999999999995</v>
      </c>
      <c r="R347" s="17">
        <f>Financial[[#This Row],[Units Sold]]/Financial[[#This Row],[quantity of transactions]]</f>
        <v>1.1005244755244756</v>
      </c>
      <c r="S347" s="17">
        <f>Financial[[#This Row],[ Sales with discount]]/Financial[[#This Row],[quantity of transactions]]</f>
        <v>6.9333041958041957</v>
      </c>
      <c r="T347" s="5" t="str">
        <f>TEXT(Financial[[#This Row],[Date]],"MMMM")</f>
        <v>квітень</v>
      </c>
      <c r="U347" s="22">
        <f>YEAR(Financial[[#This Row],[Date]])</f>
        <v>2020</v>
      </c>
    </row>
    <row r="348" spans="1:21" x14ac:dyDescent="0.3">
      <c r="A348" t="s">
        <v>9</v>
      </c>
      <c r="B348" t="s">
        <v>15</v>
      </c>
      <c r="C348" s="3" t="s">
        <v>26</v>
      </c>
      <c r="D348" s="3" t="s">
        <v>28</v>
      </c>
      <c r="E348">
        <v>1686</v>
      </c>
      <c r="F348" s="10">
        <v>5</v>
      </c>
      <c r="G348" s="10">
        <v>7</v>
      </c>
      <c r="H348" s="14">
        <v>968</v>
      </c>
      <c r="I348" s="19">
        <v>44013</v>
      </c>
      <c r="J348" s="10">
        <f>Financial[[#This Row],[Units Sold]]*Financial[[#This Row],[Sale Price]]</f>
        <v>11802</v>
      </c>
      <c r="K348" s="11" cm="1">
        <f t="array" ref="K348">_xlfn.IFS(Financial[[#This Row],[Discount Band]]="High",0.15,Financial[[#This Row],[Discount Band]]="Medium",0.1,Financial[[#This Row],[Discount Band]]="Low",0.05,Financial[[#This Row],[Discount Band]]="None",0)</f>
        <v>0</v>
      </c>
      <c r="L348" s="10">
        <f>Financial[[#This Row],[Gross Sales]]*Financial[[#This Row],[Discount, %]]</f>
        <v>0</v>
      </c>
      <c r="M348" s="10">
        <f>Financial[[#This Row],[Gross Sales]]-Financial[[#This Row],[Discounts, usd]]</f>
        <v>11802</v>
      </c>
      <c r="N348" s="10">
        <f>Financial[[#This Row],[Units Sold]]*Financial[[#This Row],[Manufacturing Price]]</f>
        <v>8430</v>
      </c>
      <c r="O348" s="10">
        <f>Financial[[#This Row],[ Sales with discount]]-(Financial[[#This Row],[Units Sold]]*Financial[[#This Row],[Manufacturing Price]])</f>
        <v>3372</v>
      </c>
      <c r="P348" s="12">
        <f>(Financial[[#This Row],[ Sales with discount]]-Financial[[#This Row],[COGS]])/Financial[[#This Row],[ Sales with discount]]</f>
        <v>0.2857142857142857</v>
      </c>
      <c r="Q348" s="12">
        <f>(Financial[[#This Row],[ Sales with discount]]-Financial[[#This Row],[COGS]])/Financial[[#This Row],[COGS]]</f>
        <v>0.4</v>
      </c>
      <c r="R348" s="17">
        <f>Financial[[#This Row],[Units Sold]]/Financial[[#This Row],[quantity of transactions]]</f>
        <v>1.7417355371900827</v>
      </c>
      <c r="S348" s="17">
        <f>Financial[[#This Row],[ Sales with discount]]/Financial[[#This Row],[quantity of transactions]]</f>
        <v>12.192148760330578</v>
      </c>
      <c r="T348" s="5" t="str">
        <f>TEXT(Financial[[#This Row],[Date]],"MMMM")</f>
        <v>липень</v>
      </c>
      <c r="U348" s="22">
        <f>YEAR(Financial[[#This Row],[Date]])</f>
        <v>2020</v>
      </c>
    </row>
    <row r="349" spans="1:21" x14ac:dyDescent="0.3">
      <c r="A349" t="s">
        <v>9</v>
      </c>
      <c r="B349" t="s">
        <v>15</v>
      </c>
      <c r="C349" s="3" t="s">
        <v>25</v>
      </c>
      <c r="D349" s="3" t="s">
        <v>30</v>
      </c>
      <c r="E349">
        <v>422</v>
      </c>
      <c r="F349" s="10">
        <v>193</v>
      </c>
      <c r="G349" s="10">
        <v>350</v>
      </c>
      <c r="H349" s="14">
        <v>308</v>
      </c>
      <c r="I349" s="19">
        <v>44044</v>
      </c>
      <c r="J349" s="10">
        <f>Financial[[#This Row],[Units Sold]]*Financial[[#This Row],[Sale Price]]</f>
        <v>147700</v>
      </c>
      <c r="K349" s="11" cm="1">
        <f t="array" ref="K349">_xlfn.IFS(Financial[[#This Row],[Discount Band]]="High",0.15,Financial[[#This Row],[Discount Band]]="Medium",0.1,Financial[[#This Row],[Discount Band]]="Low",0.05,Financial[[#This Row],[Discount Band]]="None",0)</f>
        <v>0.1</v>
      </c>
      <c r="L349" s="10">
        <f>Financial[[#This Row],[Gross Sales]]*Financial[[#This Row],[Discount, %]]</f>
        <v>14770</v>
      </c>
      <c r="M349" s="10">
        <f>Financial[[#This Row],[Gross Sales]]-Financial[[#This Row],[Discounts, usd]]</f>
        <v>132930</v>
      </c>
      <c r="N349" s="10">
        <f>Financial[[#This Row],[Units Sold]]*Financial[[#This Row],[Manufacturing Price]]</f>
        <v>81446</v>
      </c>
      <c r="O349" s="10">
        <f>Financial[[#This Row],[ Sales with discount]]-(Financial[[#This Row],[Units Sold]]*Financial[[#This Row],[Manufacturing Price]])</f>
        <v>51484</v>
      </c>
      <c r="P349" s="12">
        <f>(Financial[[#This Row],[ Sales with discount]]-Financial[[#This Row],[COGS]])/Financial[[#This Row],[ Sales with discount]]</f>
        <v>0.38730158730158731</v>
      </c>
      <c r="Q349" s="12">
        <f>(Financial[[#This Row],[ Sales with discount]]-Financial[[#This Row],[COGS]])/Financial[[#This Row],[COGS]]</f>
        <v>0.63212435233160624</v>
      </c>
      <c r="R349" s="17">
        <f>Financial[[#This Row],[Units Sold]]/Financial[[#This Row],[quantity of transactions]]</f>
        <v>1.3701298701298701</v>
      </c>
      <c r="S349" s="17">
        <f>Financial[[#This Row],[ Sales with discount]]/Financial[[#This Row],[quantity of transactions]]</f>
        <v>431.59090909090907</v>
      </c>
      <c r="T349" s="5" t="str">
        <f>TEXT(Financial[[#This Row],[Date]],"MMMM")</f>
        <v>серпень</v>
      </c>
      <c r="U349" s="22">
        <f>YEAR(Financial[[#This Row],[Date]])</f>
        <v>2020</v>
      </c>
    </row>
    <row r="350" spans="1:21" x14ac:dyDescent="0.3">
      <c r="A350" t="s">
        <v>9</v>
      </c>
      <c r="B350" t="s">
        <v>15</v>
      </c>
      <c r="C350" s="3" t="s">
        <v>23</v>
      </c>
      <c r="D350" s="3" t="s">
        <v>30</v>
      </c>
      <c r="E350">
        <v>1598</v>
      </c>
      <c r="F350" s="10">
        <v>5</v>
      </c>
      <c r="G350" s="10">
        <v>7</v>
      </c>
      <c r="H350" s="14">
        <v>127</v>
      </c>
      <c r="I350" s="19">
        <v>44044</v>
      </c>
      <c r="J350" s="10">
        <f>Financial[[#This Row],[Units Sold]]*Financial[[#This Row],[Sale Price]]</f>
        <v>11186</v>
      </c>
      <c r="K350" s="11" cm="1">
        <f t="array" ref="K350">_xlfn.IFS(Financial[[#This Row],[Discount Band]]="High",0.15,Financial[[#This Row],[Discount Band]]="Medium",0.1,Financial[[#This Row],[Discount Band]]="Low",0.05,Financial[[#This Row],[Discount Band]]="None",0)</f>
        <v>0.1</v>
      </c>
      <c r="L350" s="10">
        <f>Financial[[#This Row],[Gross Sales]]*Financial[[#This Row],[Discount, %]]</f>
        <v>1118.6000000000001</v>
      </c>
      <c r="M350" s="10">
        <f>Financial[[#This Row],[Gross Sales]]-Financial[[#This Row],[Discounts, usd]]</f>
        <v>10067.4</v>
      </c>
      <c r="N350" s="10">
        <f>Financial[[#This Row],[Units Sold]]*Financial[[#This Row],[Manufacturing Price]]</f>
        <v>7990</v>
      </c>
      <c r="O350" s="10">
        <f>Financial[[#This Row],[ Sales with discount]]-(Financial[[#This Row],[Units Sold]]*Financial[[#This Row],[Manufacturing Price]])</f>
        <v>2077.3999999999996</v>
      </c>
      <c r="P350" s="12">
        <f>(Financial[[#This Row],[ Sales with discount]]-Financial[[#This Row],[COGS]])/Financial[[#This Row],[ Sales with discount]]</f>
        <v>0.20634920634920631</v>
      </c>
      <c r="Q350" s="12">
        <f>(Financial[[#This Row],[ Sales with discount]]-Financial[[#This Row],[COGS]])/Financial[[#This Row],[COGS]]</f>
        <v>0.25999999999999995</v>
      </c>
      <c r="R350" s="17">
        <f>Financial[[#This Row],[Units Sold]]/Financial[[#This Row],[quantity of transactions]]</f>
        <v>12.582677165354331</v>
      </c>
      <c r="S350" s="17">
        <f>Financial[[#This Row],[ Sales with discount]]/Financial[[#This Row],[quantity of transactions]]</f>
        <v>79.270866141732284</v>
      </c>
      <c r="T350" s="5" t="str">
        <f>TEXT(Financial[[#This Row],[Date]],"MMMM")</f>
        <v>серпень</v>
      </c>
      <c r="U350" s="22">
        <f>YEAR(Financial[[#This Row],[Date]])</f>
        <v>2020</v>
      </c>
    </row>
    <row r="351" spans="1:21" x14ac:dyDescent="0.3">
      <c r="A351" t="s">
        <v>9</v>
      </c>
      <c r="B351" t="s">
        <v>15</v>
      </c>
      <c r="C351" s="3" t="s">
        <v>22</v>
      </c>
      <c r="D351" s="3" t="s">
        <v>28</v>
      </c>
      <c r="E351">
        <v>2146</v>
      </c>
      <c r="F351" s="10">
        <v>5</v>
      </c>
      <c r="G351" s="10">
        <v>7</v>
      </c>
      <c r="H351" s="14">
        <v>2011</v>
      </c>
      <c r="I351" s="19">
        <v>44075</v>
      </c>
      <c r="J351" s="10">
        <f>Financial[[#This Row],[Units Sold]]*Financial[[#This Row],[Sale Price]]</f>
        <v>15022</v>
      </c>
      <c r="K351" s="11" cm="1">
        <f t="array" ref="K351">_xlfn.IFS(Financial[[#This Row],[Discount Band]]="High",0.15,Financial[[#This Row],[Discount Band]]="Medium",0.1,Financial[[#This Row],[Discount Band]]="Low",0.05,Financial[[#This Row],[Discount Band]]="None",0)</f>
        <v>0</v>
      </c>
      <c r="L351" s="10">
        <f>Financial[[#This Row],[Gross Sales]]*Financial[[#This Row],[Discount, %]]</f>
        <v>0</v>
      </c>
      <c r="M351" s="10">
        <f>Financial[[#This Row],[Gross Sales]]-Financial[[#This Row],[Discounts, usd]]</f>
        <v>15022</v>
      </c>
      <c r="N351" s="10">
        <f>Financial[[#This Row],[Units Sold]]*Financial[[#This Row],[Manufacturing Price]]</f>
        <v>10730</v>
      </c>
      <c r="O351" s="10">
        <f>Financial[[#This Row],[ Sales with discount]]-(Financial[[#This Row],[Units Sold]]*Financial[[#This Row],[Manufacturing Price]])</f>
        <v>4292</v>
      </c>
      <c r="P351" s="12">
        <f>(Financial[[#This Row],[ Sales with discount]]-Financial[[#This Row],[COGS]])/Financial[[#This Row],[ Sales with discount]]</f>
        <v>0.2857142857142857</v>
      </c>
      <c r="Q351" s="12">
        <f>(Financial[[#This Row],[ Sales with discount]]-Financial[[#This Row],[COGS]])/Financial[[#This Row],[COGS]]</f>
        <v>0.4</v>
      </c>
      <c r="R351" s="17">
        <f>Financial[[#This Row],[Units Sold]]/Financial[[#This Row],[quantity of transactions]]</f>
        <v>1.0671307807061163</v>
      </c>
      <c r="S351" s="17">
        <f>Financial[[#This Row],[ Sales with discount]]/Financial[[#This Row],[quantity of transactions]]</f>
        <v>7.4699154649428143</v>
      </c>
      <c r="T351" s="5" t="str">
        <f>TEXT(Financial[[#This Row],[Date]],"MMMM")</f>
        <v>вересень</v>
      </c>
      <c r="U351" s="22">
        <f>YEAR(Financial[[#This Row],[Date]])</f>
        <v>2020</v>
      </c>
    </row>
    <row r="352" spans="1:21" x14ac:dyDescent="0.3">
      <c r="A352" t="s">
        <v>9</v>
      </c>
      <c r="B352" t="s">
        <v>15</v>
      </c>
      <c r="C352" s="3" t="s">
        <v>21</v>
      </c>
      <c r="D352" s="3" t="s">
        <v>30</v>
      </c>
      <c r="E352">
        <v>1016</v>
      </c>
      <c r="F352" s="10">
        <v>4</v>
      </c>
      <c r="G352" s="10">
        <v>7</v>
      </c>
      <c r="H352" s="14">
        <v>701</v>
      </c>
      <c r="I352" s="19">
        <v>44136</v>
      </c>
      <c r="J352" s="10">
        <f>Financial[[#This Row],[Units Sold]]*Financial[[#This Row],[Sale Price]]</f>
        <v>7112</v>
      </c>
      <c r="K352" s="11" cm="1">
        <f t="array" ref="K352">_xlfn.IFS(Financial[[#This Row],[Discount Band]]="High",0.15,Financial[[#This Row],[Discount Band]]="Medium",0.1,Financial[[#This Row],[Discount Band]]="Low",0.05,Financial[[#This Row],[Discount Band]]="None",0)</f>
        <v>0.1</v>
      </c>
      <c r="L352" s="10">
        <f>Financial[[#This Row],[Gross Sales]]*Financial[[#This Row],[Discount, %]]</f>
        <v>711.2</v>
      </c>
      <c r="M352" s="10">
        <f>Financial[[#This Row],[Gross Sales]]-Financial[[#This Row],[Discounts, usd]]</f>
        <v>6400.8</v>
      </c>
      <c r="N352" s="10">
        <f>Financial[[#This Row],[Units Sold]]*Financial[[#This Row],[Manufacturing Price]]</f>
        <v>4064</v>
      </c>
      <c r="O352" s="10">
        <f>Financial[[#This Row],[ Sales with discount]]-(Financial[[#This Row],[Units Sold]]*Financial[[#This Row],[Manufacturing Price]])</f>
        <v>2336.8000000000002</v>
      </c>
      <c r="P352" s="12">
        <f>(Financial[[#This Row],[ Sales with discount]]-Financial[[#This Row],[COGS]])/Financial[[#This Row],[ Sales with discount]]</f>
        <v>0.36507936507936511</v>
      </c>
      <c r="Q352" s="12">
        <f>(Financial[[#This Row],[ Sales with discount]]-Financial[[#This Row],[COGS]])/Financial[[#This Row],[COGS]]</f>
        <v>0.57500000000000007</v>
      </c>
      <c r="R352" s="17">
        <f>Financial[[#This Row],[Units Sold]]/Financial[[#This Row],[quantity of transactions]]</f>
        <v>1.449358059914408</v>
      </c>
      <c r="S352" s="17">
        <f>Financial[[#This Row],[ Sales with discount]]/Financial[[#This Row],[quantity of transactions]]</f>
        <v>9.1309557774607715</v>
      </c>
      <c r="T352" s="5" t="str">
        <f>TEXT(Financial[[#This Row],[Date]],"MMMM")</f>
        <v>листопад</v>
      </c>
      <c r="U352" s="22">
        <f>YEAR(Financial[[#This Row],[Date]])</f>
        <v>2020</v>
      </c>
    </row>
    <row r="353" spans="1:21" x14ac:dyDescent="0.3">
      <c r="A353" t="s">
        <v>9</v>
      </c>
      <c r="B353" t="s">
        <v>15</v>
      </c>
      <c r="C353" s="3" t="s">
        <v>24</v>
      </c>
      <c r="D353" s="3" t="s">
        <v>31</v>
      </c>
      <c r="E353">
        <v>2665</v>
      </c>
      <c r="F353" s="10">
        <v>4</v>
      </c>
      <c r="G353" s="10">
        <v>7</v>
      </c>
      <c r="H353" s="14">
        <v>2085</v>
      </c>
      <c r="I353" s="19">
        <v>44136</v>
      </c>
      <c r="J353" s="10">
        <f>Financial[[#This Row],[Units Sold]]*Financial[[#This Row],[Sale Price]]</f>
        <v>18655</v>
      </c>
      <c r="K353" s="11" cm="1">
        <f t="array" ref="K353">_xlfn.IFS(Financial[[#This Row],[Discount Band]]="High",0.15,Financial[[#This Row],[Discount Band]]="Medium",0.1,Financial[[#This Row],[Discount Band]]="Low",0.05,Financial[[#This Row],[Discount Band]]="None",0)</f>
        <v>0.15</v>
      </c>
      <c r="L353" s="10">
        <f>Financial[[#This Row],[Gross Sales]]*Financial[[#This Row],[Discount, %]]</f>
        <v>2798.25</v>
      </c>
      <c r="M353" s="10">
        <f>Financial[[#This Row],[Gross Sales]]-Financial[[#This Row],[Discounts, usd]]</f>
        <v>15856.75</v>
      </c>
      <c r="N353" s="10">
        <f>Financial[[#This Row],[Units Sold]]*Financial[[#This Row],[Manufacturing Price]]</f>
        <v>10660</v>
      </c>
      <c r="O353" s="10">
        <f>Financial[[#This Row],[ Sales with discount]]-(Financial[[#This Row],[Units Sold]]*Financial[[#This Row],[Manufacturing Price]])</f>
        <v>5196.75</v>
      </c>
      <c r="P353" s="12">
        <f>(Financial[[#This Row],[ Sales with discount]]-Financial[[#This Row],[COGS]])/Financial[[#This Row],[ Sales with discount]]</f>
        <v>0.32773109243697479</v>
      </c>
      <c r="Q353" s="12">
        <f>(Financial[[#This Row],[ Sales with discount]]-Financial[[#This Row],[COGS]])/Financial[[#This Row],[COGS]]</f>
        <v>0.48749999999999999</v>
      </c>
      <c r="R353" s="17">
        <f>Financial[[#This Row],[Units Sold]]/Financial[[#This Row],[quantity of transactions]]</f>
        <v>1.2781774580335732</v>
      </c>
      <c r="S353" s="17">
        <f>Financial[[#This Row],[ Sales with discount]]/Financial[[#This Row],[quantity of transactions]]</f>
        <v>7.6051558752997606</v>
      </c>
      <c r="T353" s="5" t="str">
        <f>TEXT(Financial[[#This Row],[Date]],"MMMM")</f>
        <v>листопад</v>
      </c>
      <c r="U353" s="22">
        <f>YEAR(Financial[[#This Row],[Date]])</f>
        <v>2020</v>
      </c>
    </row>
    <row r="354" spans="1:21" x14ac:dyDescent="0.3">
      <c r="A354" t="s">
        <v>9</v>
      </c>
      <c r="B354" t="s">
        <v>15</v>
      </c>
      <c r="C354" s="3" t="s">
        <v>26</v>
      </c>
      <c r="D354" s="3" t="s">
        <v>30</v>
      </c>
      <c r="E354">
        <v>1159</v>
      </c>
      <c r="F354" s="10">
        <v>4</v>
      </c>
      <c r="G354" s="10">
        <v>7</v>
      </c>
      <c r="H354" s="14">
        <v>545</v>
      </c>
      <c r="I354" s="19">
        <v>44105</v>
      </c>
      <c r="J354" s="10">
        <f>Financial[[#This Row],[Units Sold]]*Financial[[#This Row],[Sale Price]]</f>
        <v>8113</v>
      </c>
      <c r="K354" s="11" cm="1">
        <f t="array" ref="K354">_xlfn.IFS(Financial[[#This Row],[Discount Band]]="High",0.15,Financial[[#This Row],[Discount Band]]="Medium",0.1,Financial[[#This Row],[Discount Band]]="Low",0.05,Financial[[#This Row],[Discount Band]]="None",0)</f>
        <v>0.1</v>
      </c>
      <c r="L354" s="10">
        <f>Financial[[#This Row],[Gross Sales]]*Financial[[#This Row],[Discount, %]]</f>
        <v>811.30000000000007</v>
      </c>
      <c r="M354" s="10">
        <f>Financial[[#This Row],[Gross Sales]]-Financial[[#This Row],[Discounts, usd]]</f>
        <v>7301.7</v>
      </c>
      <c r="N354" s="10">
        <f>Financial[[#This Row],[Units Sold]]*Financial[[#This Row],[Manufacturing Price]]</f>
        <v>4636</v>
      </c>
      <c r="O354" s="10">
        <f>Financial[[#This Row],[ Sales with discount]]-(Financial[[#This Row],[Units Sold]]*Financial[[#This Row],[Manufacturing Price]])</f>
        <v>2665.7</v>
      </c>
      <c r="P354" s="12">
        <f>(Financial[[#This Row],[ Sales with discount]]-Financial[[#This Row],[COGS]])/Financial[[#This Row],[ Sales with discount]]</f>
        <v>0.36507936507936506</v>
      </c>
      <c r="Q354" s="12">
        <f>(Financial[[#This Row],[ Sales with discount]]-Financial[[#This Row],[COGS]])/Financial[[#This Row],[COGS]]</f>
        <v>0.57499999999999996</v>
      </c>
      <c r="R354" s="17">
        <f>Financial[[#This Row],[Units Sold]]/Financial[[#This Row],[quantity of transactions]]</f>
        <v>2.1266055045871561</v>
      </c>
      <c r="S354" s="17">
        <f>Financial[[#This Row],[ Sales with discount]]/Financial[[#This Row],[quantity of transactions]]</f>
        <v>13.397614678899082</v>
      </c>
      <c r="T354" s="5" t="str">
        <f>TEXT(Financial[[#This Row],[Date]],"MMMM")</f>
        <v>жовтень</v>
      </c>
      <c r="U354" s="22">
        <f>YEAR(Financial[[#This Row],[Date]])</f>
        <v>2020</v>
      </c>
    </row>
    <row r="355" spans="1:21" x14ac:dyDescent="0.3">
      <c r="A355" t="s">
        <v>9</v>
      </c>
      <c r="B355" t="s">
        <v>15</v>
      </c>
      <c r="C355" s="3" t="s">
        <v>22</v>
      </c>
      <c r="D355" s="3" t="s">
        <v>31</v>
      </c>
      <c r="E355">
        <v>2992</v>
      </c>
      <c r="F355" s="10">
        <v>10</v>
      </c>
      <c r="G355" s="10">
        <v>20</v>
      </c>
      <c r="H355" s="14">
        <v>2439</v>
      </c>
      <c r="I355" s="19">
        <v>44105</v>
      </c>
      <c r="J355" s="10">
        <f>Financial[[#This Row],[Units Sold]]*Financial[[#This Row],[Sale Price]]</f>
        <v>59840</v>
      </c>
      <c r="K355" s="11" cm="1">
        <f t="array" ref="K355">_xlfn.IFS(Financial[[#This Row],[Discount Band]]="High",0.15,Financial[[#This Row],[Discount Band]]="Medium",0.1,Financial[[#This Row],[Discount Band]]="Low",0.05,Financial[[#This Row],[Discount Band]]="None",0)</f>
        <v>0.15</v>
      </c>
      <c r="L355" s="10">
        <f>Financial[[#This Row],[Gross Sales]]*Financial[[#This Row],[Discount, %]]</f>
        <v>8976</v>
      </c>
      <c r="M355" s="10">
        <f>Financial[[#This Row],[Gross Sales]]-Financial[[#This Row],[Discounts, usd]]</f>
        <v>50864</v>
      </c>
      <c r="N355" s="10">
        <f>Financial[[#This Row],[Units Sold]]*Financial[[#This Row],[Manufacturing Price]]</f>
        <v>29920</v>
      </c>
      <c r="O355" s="10">
        <f>Financial[[#This Row],[ Sales with discount]]-(Financial[[#This Row],[Units Sold]]*Financial[[#This Row],[Manufacturing Price]])</f>
        <v>20944</v>
      </c>
      <c r="P355" s="12">
        <f>(Financial[[#This Row],[ Sales with discount]]-Financial[[#This Row],[COGS]])/Financial[[#This Row],[ Sales with discount]]</f>
        <v>0.41176470588235292</v>
      </c>
      <c r="Q355" s="12">
        <f>(Financial[[#This Row],[ Sales with discount]]-Financial[[#This Row],[COGS]])/Financial[[#This Row],[COGS]]</f>
        <v>0.7</v>
      </c>
      <c r="R355" s="17">
        <f>Financial[[#This Row],[Units Sold]]/Financial[[#This Row],[quantity of transactions]]</f>
        <v>1.2267322673226733</v>
      </c>
      <c r="S355" s="17">
        <f>Financial[[#This Row],[ Sales with discount]]/Financial[[#This Row],[quantity of transactions]]</f>
        <v>20.854448544485447</v>
      </c>
      <c r="T355" s="5" t="str">
        <f>TEXT(Financial[[#This Row],[Date]],"MMMM")</f>
        <v>жовтень</v>
      </c>
      <c r="U355" s="22">
        <f>YEAR(Financial[[#This Row],[Date]])</f>
        <v>2020</v>
      </c>
    </row>
    <row r="356" spans="1:21" x14ac:dyDescent="0.3">
      <c r="A356" t="s">
        <v>9</v>
      </c>
      <c r="B356" t="s">
        <v>15</v>
      </c>
      <c r="C356" s="3" t="s">
        <v>25</v>
      </c>
      <c r="D356" s="3" t="s">
        <v>31</v>
      </c>
      <c r="E356">
        <v>1531</v>
      </c>
      <c r="F356" s="10">
        <v>17</v>
      </c>
      <c r="G356" s="10">
        <v>20</v>
      </c>
      <c r="H356" s="14">
        <v>1150</v>
      </c>
      <c r="I356" s="19">
        <v>44166</v>
      </c>
      <c r="J356" s="10">
        <f>Financial[[#This Row],[Units Sold]]*Financial[[#This Row],[Sale Price]]</f>
        <v>30620</v>
      </c>
      <c r="K356" s="11" cm="1">
        <f t="array" ref="K356">_xlfn.IFS(Financial[[#This Row],[Discount Band]]="High",0.15,Financial[[#This Row],[Discount Band]]="Medium",0.1,Financial[[#This Row],[Discount Band]]="Low",0.05,Financial[[#This Row],[Discount Band]]="None",0)</f>
        <v>0.15</v>
      </c>
      <c r="L356" s="10">
        <f>Financial[[#This Row],[Gross Sales]]*Financial[[#This Row],[Discount, %]]</f>
        <v>4593</v>
      </c>
      <c r="M356" s="10">
        <f>Financial[[#This Row],[Gross Sales]]-Financial[[#This Row],[Discounts, usd]]</f>
        <v>26027</v>
      </c>
      <c r="N356" s="10">
        <f>Financial[[#This Row],[Units Sold]]*Financial[[#This Row],[Manufacturing Price]]</f>
        <v>26027</v>
      </c>
      <c r="O356" s="10">
        <f>Financial[[#This Row],[ Sales with discount]]-(Financial[[#This Row],[Units Sold]]*Financial[[#This Row],[Manufacturing Price]])</f>
        <v>0</v>
      </c>
      <c r="P356" s="12">
        <f>(Financial[[#This Row],[ Sales with discount]]-Financial[[#This Row],[COGS]])/Financial[[#This Row],[ Sales with discount]]</f>
        <v>0</v>
      </c>
      <c r="Q356" s="12">
        <f>(Financial[[#This Row],[ Sales with discount]]-Financial[[#This Row],[COGS]])/Financial[[#This Row],[COGS]]</f>
        <v>0</v>
      </c>
      <c r="R356" s="17">
        <f>Financial[[#This Row],[Units Sold]]/Financial[[#This Row],[quantity of transactions]]</f>
        <v>1.3313043478260869</v>
      </c>
      <c r="S356" s="17">
        <f>Financial[[#This Row],[ Sales with discount]]/Financial[[#This Row],[quantity of transactions]]</f>
        <v>22.632173913043477</v>
      </c>
      <c r="T356" s="5" t="str">
        <f>TEXT(Financial[[#This Row],[Date]],"MMMM")</f>
        <v>грудень</v>
      </c>
      <c r="U356" s="22">
        <f>YEAR(Financial[[#This Row],[Date]])</f>
        <v>2020</v>
      </c>
    </row>
    <row r="357" spans="1:21" x14ac:dyDescent="0.3">
      <c r="A357" t="s">
        <v>9</v>
      </c>
      <c r="B357" t="s">
        <v>15</v>
      </c>
      <c r="C357" s="3" t="s">
        <v>22</v>
      </c>
      <c r="D357" s="3" t="s">
        <v>29</v>
      </c>
      <c r="E357">
        <v>1958</v>
      </c>
      <c r="F357" s="10">
        <v>4</v>
      </c>
      <c r="G357" s="10">
        <v>7</v>
      </c>
      <c r="H357" s="14">
        <v>754</v>
      </c>
      <c r="I357" s="19">
        <v>43862</v>
      </c>
      <c r="J357" s="10">
        <f>Financial[[#This Row],[Units Sold]]*Financial[[#This Row],[Sale Price]]</f>
        <v>13706</v>
      </c>
      <c r="K357" s="11" cm="1">
        <f t="array" ref="K357">_xlfn.IFS(Financial[[#This Row],[Discount Band]]="High",0.15,Financial[[#This Row],[Discount Band]]="Medium",0.1,Financial[[#This Row],[Discount Band]]="Low",0.05,Financial[[#This Row],[Discount Band]]="None",0)</f>
        <v>0.05</v>
      </c>
      <c r="L357" s="10">
        <f>Financial[[#This Row],[Gross Sales]]*Financial[[#This Row],[Discount, %]]</f>
        <v>685.30000000000007</v>
      </c>
      <c r="M357" s="10">
        <f>Financial[[#This Row],[Gross Sales]]-Financial[[#This Row],[Discounts, usd]]</f>
        <v>13020.7</v>
      </c>
      <c r="N357" s="10">
        <f>Financial[[#This Row],[Units Sold]]*Financial[[#This Row],[Manufacturing Price]]</f>
        <v>7832</v>
      </c>
      <c r="O357" s="10">
        <f>Financial[[#This Row],[ Sales with discount]]-(Financial[[#This Row],[Units Sold]]*Financial[[#This Row],[Manufacturing Price]])</f>
        <v>5188.7000000000007</v>
      </c>
      <c r="P357" s="12">
        <f>(Financial[[#This Row],[ Sales with discount]]-Financial[[#This Row],[COGS]])/Financial[[#This Row],[ Sales with discount]]</f>
        <v>0.39849624060150379</v>
      </c>
      <c r="Q357" s="12">
        <f>(Financial[[#This Row],[ Sales with discount]]-Financial[[#This Row],[COGS]])/Financial[[#This Row],[COGS]]</f>
        <v>0.66250000000000009</v>
      </c>
      <c r="R357" s="17">
        <f>Financial[[#This Row],[Units Sold]]/Financial[[#This Row],[quantity of transactions]]</f>
        <v>2.5968169761273208</v>
      </c>
      <c r="S357" s="17">
        <f>Financial[[#This Row],[ Sales with discount]]/Financial[[#This Row],[quantity of transactions]]</f>
        <v>17.268832891246685</v>
      </c>
      <c r="T357" s="5" t="str">
        <f>TEXT(Financial[[#This Row],[Date]],"MMMM")</f>
        <v>лютий</v>
      </c>
      <c r="U357" s="22">
        <f>YEAR(Financial[[#This Row],[Date]])</f>
        <v>2020</v>
      </c>
    </row>
    <row r="358" spans="1:21" x14ac:dyDescent="0.3">
      <c r="A358" t="s">
        <v>9</v>
      </c>
      <c r="B358" t="s">
        <v>15</v>
      </c>
      <c r="C358" s="3" t="s">
        <v>23</v>
      </c>
      <c r="D358" s="3" t="s">
        <v>30</v>
      </c>
      <c r="E358">
        <v>1366</v>
      </c>
      <c r="F358" s="10">
        <v>12</v>
      </c>
      <c r="G358" s="10">
        <v>20</v>
      </c>
      <c r="H358" s="14">
        <v>1214</v>
      </c>
      <c r="I358" s="19">
        <v>43983</v>
      </c>
      <c r="J358" s="10">
        <f>Financial[[#This Row],[Units Sold]]*Financial[[#This Row],[Sale Price]]</f>
        <v>27320</v>
      </c>
      <c r="K358" s="11" cm="1">
        <f t="array" ref="K358">_xlfn.IFS(Financial[[#This Row],[Discount Band]]="High",0.15,Financial[[#This Row],[Discount Band]]="Medium",0.1,Financial[[#This Row],[Discount Band]]="Low",0.05,Financial[[#This Row],[Discount Band]]="None",0)</f>
        <v>0.1</v>
      </c>
      <c r="L358" s="10">
        <f>Financial[[#This Row],[Gross Sales]]*Financial[[#This Row],[Discount, %]]</f>
        <v>2732</v>
      </c>
      <c r="M358" s="10">
        <f>Financial[[#This Row],[Gross Sales]]-Financial[[#This Row],[Discounts, usd]]</f>
        <v>24588</v>
      </c>
      <c r="N358" s="10">
        <f>Financial[[#This Row],[Units Sold]]*Financial[[#This Row],[Manufacturing Price]]</f>
        <v>16392</v>
      </c>
      <c r="O358" s="10">
        <f>Financial[[#This Row],[ Sales with discount]]-(Financial[[#This Row],[Units Sold]]*Financial[[#This Row],[Manufacturing Price]])</f>
        <v>8196</v>
      </c>
      <c r="P358" s="12">
        <f>(Financial[[#This Row],[ Sales with discount]]-Financial[[#This Row],[COGS]])/Financial[[#This Row],[ Sales with discount]]</f>
        <v>0.33333333333333331</v>
      </c>
      <c r="Q358" s="12">
        <f>(Financial[[#This Row],[ Sales with discount]]-Financial[[#This Row],[COGS]])/Financial[[#This Row],[COGS]]</f>
        <v>0.5</v>
      </c>
      <c r="R358" s="17">
        <f>Financial[[#This Row],[Units Sold]]/Financial[[#This Row],[quantity of transactions]]</f>
        <v>1.1252059308072488</v>
      </c>
      <c r="S358" s="17">
        <f>Financial[[#This Row],[ Sales with discount]]/Financial[[#This Row],[quantity of transactions]]</f>
        <v>20.253706754530477</v>
      </c>
      <c r="T358" s="5" t="str">
        <f>TEXT(Financial[[#This Row],[Date]],"MMMM")</f>
        <v>червень</v>
      </c>
      <c r="U358" s="22">
        <f>YEAR(Financial[[#This Row],[Date]])</f>
        <v>2020</v>
      </c>
    </row>
    <row r="359" spans="1:21" x14ac:dyDescent="0.3">
      <c r="A359" t="s">
        <v>9</v>
      </c>
      <c r="B359" t="s">
        <v>15</v>
      </c>
      <c r="C359" s="3" t="s">
        <v>22</v>
      </c>
      <c r="D359" s="3" t="s">
        <v>30</v>
      </c>
      <c r="E359">
        <v>645</v>
      </c>
      <c r="F359" s="10">
        <v>16</v>
      </c>
      <c r="G359" s="10">
        <v>20</v>
      </c>
      <c r="H359" s="14">
        <v>472</v>
      </c>
      <c r="I359" s="19">
        <v>44013</v>
      </c>
      <c r="J359" s="10">
        <f>Financial[[#This Row],[Units Sold]]*Financial[[#This Row],[Sale Price]]</f>
        <v>12900</v>
      </c>
      <c r="K359" s="11" cm="1">
        <f t="array" ref="K359">_xlfn.IFS(Financial[[#This Row],[Discount Band]]="High",0.15,Financial[[#This Row],[Discount Band]]="Medium",0.1,Financial[[#This Row],[Discount Band]]="Low",0.05,Financial[[#This Row],[Discount Band]]="None",0)</f>
        <v>0.1</v>
      </c>
      <c r="L359" s="10">
        <f>Financial[[#This Row],[Gross Sales]]*Financial[[#This Row],[Discount, %]]</f>
        <v>1290</v>
      </c>
      <c r="M359" s="10">
        <f>Financial[[#This Row],[Gross Sales]]-Financial[[#This Row],[Discounts, usd]]</f>
        <v>11610</v>
      </c>
      <c r="N359" s="10">
        <f>Financial[[#This Row],[Units Sold]]*Financial[[#This Row],[Manufacturing Price]]</f>
        <v>10320</v>
      </c>
      <c r="O359" s="10">
        <f>Financial[[#This Row],[ Sales with discount]]-(Financial[[#This Row],[Units Sold]]*Financial[[#This Row],[Manufacturing Price]])</f>
        <v>1290</v>
      </c>
      <c r="P359" s="12">
        <f>(Financial[[#This Row],[ Sales with discount]]-Financial[[#This Row],[COGS]])/Financial[[#This Row],[ Sales with discount]]</f>
        <v>0.1111111111111111</v>
      </c>
      <c r="Q359" s="12">
        <f>(Financial[[#This Row],[ Sales with discount]]-Financial[[#This Row],[COGS]])/Financial[[#This Row],[COGS]]</f>
        <v>0.125</v>
      </c>
      <c r="R359" s="17">
        <f>Financial[[#This Row],[Units Sold]]/Financial[[#This Row],[quantity of transactions]]</f>
        <v>1.3665254237288136</v>
      </c>
      <c r="S359" s="17">
        <f>Financial[[#This Row],[ Sales with discount]]/Financial[[#This Row],[quantity of transactions]]</f>
        <v>24.597457627118644</v>
      </c>
      <c r="T359" s="5" t="str">
        <f>TEXT(Financial[[#This Row],[Date]],"MMMM")</f>
        <v>липень</v>
      </c>
      <c r="U359" s="22">
        <f>YEAR(Financial[[#This Row],[Date]])</f>
        <v>2020</v>
      </c>
    </row>
    <row r="360" spans="1:21" x14ac:dyDescent="0.3">
      <c r="A360" t="s">
        <v>9</v>
      </c>
      <c r="B360" t="s">
        <v>15</v>
      </c>
      <c r="C360" s="3" t="s">
        <v>24</v>
      </c>
      <c r="D360" s="3" t="s">
        <v>30</v>
      </c>
      <c r="E360">
        <v>1001</v>
      </c>
      <c r="F360" s="10">
        <v>14</v>
      </c>
      <c r="G360" s="10">
        <v>20</v>
      </c>
      <c r="H360" s="14">
        <v>931</v>
      </c>
      <c r="I360" s="19">
        <v>44044</v>
      </c>
      <c r="J360" s="10">
        <f>Financial[[#This Row],[Units Sold]]*Financial[[#This Row],[Sale Price]]</f>
        <v>20020</v>
      </c>
      <c r="K360" s="11" cm="1">
        <f t="array" ref="K360">_xlfn.IFS(Financial[[#This Row],[Discount Band]]="High",0.15,Financial[[#This Row],[Discount Band]]="Medium",0.1,Financial[[#This Row],[Discount Band]]="Low",0.05,Financial[[#This Row],[Discount Band]]="None",0)</f>
        <v>0.1</v>
      </c>
      <c r="L360" s="10">
        <f>Financial[[#This Row],[Gross Sales]]*Financial[[#This Row],[Discount, %]]</f>
        <v>2002</v>
      </c>
      <c r="M360" s="10">
        <f>Financial[[#This Row],[Gross Sales]]-Financial[[#This Row],[Discounts, usd]]</f>
        <v>18018</v>
      </c>
      <c r="N360" s="10">
        <f>Financial[[#This Row],[Units Sold]]*Financial[[#This Row],[Manufacturing Price]]</f>
        <v>14014</v>
      </c>
      <c r="O360" s="10">
        <f>Financial[[#This Row],[ Sales with discount]]-(Financial[[#This Row],[Units Sold]]*Financial[[#This Row],[Manufacturing Price]])</f>
        <v>4004</v>
      </c>
      <c r="P360" s="12">
        <f>(Financial[[#This Row],[ Sales with discount]]-Financial[[#This Row],[COGS]])/Financial[[#This Row],[ Sales with discount]]</f>
        <v>0.22222222222222221</v>
      </c>
      <c r="Q360" s="12">
        <f>(Financial[[#This Row],[ Sales with discount]]-Financial[[#This Row],[COGS]])/Financial[[#This Row],[COGS]]</f>
        <v>0.2857142857142857</v>
      </c>
      <c r="R360" s="17">
        <f>Financial[[#This Row],[Units Sold]]/Financial[[#This Row],[quantity of transactions]]</f>
        <v>1.0751879699248121</v>
      </c>
      <c r="S360" s="17">
        <f>Financial[[#This Row],[ Sales with discount]]/Financial[[#This Row],[quantity of transactions]]</f>
        <v>19.353383458646615</v>
      </c>
      <c r="T360" s="5" t="str">
        <f>TEXT(Financial[[#This Row],[Date]],"MMMM")</f>
        <v>серпень</v>
      </c>
      <c r="U360" s="22">
        <f>YEAR(Financial[[#This Row],[Date]])</f>
        <v>2020</v>
      </c>
    </row>
    <row r="361" spans="1:21" x14ac:dyDescent="0.3">
      <c r="A361" t="s">
        <v>9</v>
      </c>
      <c r="B361" t="s">
        <v>15</v>
      </c>
      <c r="C361" s="3" t="s">
        <v>26</v>
      </c>
      <c r="D361" s="3" t="s">
        <v>30</v>
      </c>
      <c r="E361">
        <v>1520</v>
      </c>
      <c r="F361" s="10">
        <v>12</v>
      </c>
      <c r="G361" s="10">
        <v>20</v>
      </c>
      <c r="H361" s="14">
        <v>237</v>
      </c>
      <c r="I361" s="19">
        <v>44136</v>
      </c>
      <c r="J361" s="10">
        <f>Financial[[#This Row],[Units Sold]]*Financial[[#This Row],[Sale Price]]</f>
        <v>30400</v>
      </c>
      <c r="K361" s="11" cm="1">
        <f t="array" ref="K361">_xlfn.IFS(Financial[[#This Row],[Discount Band]]="High",0.15,Financial[[#This Row],[Discount Band]]="Medium",0.1,Financial[[#This Row],[Discount Band]]="Low",0.05,Financial[[#This Row],[Discount Band]]="None",0)</f>
        <v>0.1</v>
      </c>
      <c r="L361" s="10">
        <f>Financial[[#This Row],[Gross Sales]]*Financial[[#This Row],[Discount, %]]</f>
        <v>3040</v>
      </c>
      <c r="M361" s="10">
        <f>Financial[[#This Row],[Gross Sales]]-Financial[[#This Row],[Discounts, usd]]</f>
        <v>27360</v>
      </c>
      <c r="N361" s="10">
        <f>Financial[[#This Row],[Units Sold]]*Financial[[#This Row],[Manufacturing Price]]</f>
        <v>18240</v>
      </c>
      <c r="O361" s="10">
        <f>Financial[[#This Row],[ Sales with discount]]-(Financial[[#This Row],[Units Sold]]*Financial[[#This Row],[Manufacturing Price]])</f>
        <v>9120</v>
      </c>
      <c r="P361" s="12">
        <f>(Financial[[#This Row],[ Sales with discount]]-Financial[[#This Row],[COGS]])/Financial[[#This Row],[ Sales with discount]]</f>
        <v>0.33333333333333331</v>
      </c>
      <c r="Q361" s="12">
        <f>(Financial[[#This Row],[ Sales with discount]]-Financial[[#This Row],[COGS]])/Financial[[#This Row],[COGS]]</f>
        <v>0.5</v>
      </c>
      <c r="R361" s="17">
        <f>Financial[[#This Row],[Units Sold]]/Financial[[#This Row],[quantity of transactions]]</f>
        <v>6.4135021097046412</v>
      </c>
      <c r="S361" s="17">
        <f>Financial[[#This Row],[ Sales with discount]]/Financial[[#This Row],[quantity of transactions]]</f>
        <v>115.44303797468355</v>
      </c>
      <c r="T361" s="5" t="str">
        <f>TEXT(Financial[[#This Row],[Date]],"MMMM")</f>
        <v>листопад</v>
      </c>
      <c r="U361" s="22">
        <f>YEAR(Financial[[#This Row],[Date]])</f>
        <v>2020</v>
      </c>
    </row>
    <row r="362" spans="1:21" x14ac:dyDescent="0.3">
      <c r="A362" t="s">
        <v>9</v>
      </c>
      <c r="B362" t="s">
        <v>15</v>
      </c>
      <c r="C362" s="3" t="s">
        <v>23</v>
      </c>
      <c r="D362" s="3" t="s">
        <v>30</v>
      </c>
      <c r="E362">
        <v>1934</v>
      </c>
      <c r="F362" s="10">
        <v>15</v>
      </c>
      <c r="G362" s="10">
        <v>20</v>
      </c>
      <c r="H362" s="14">
        <v>1203</v>
      </c>
      <c r="I362" s="19">
        <v>44075</v>
      </c>
      <c r="J362" s="10">
        <f>Financial[[#This Row],[Units Sold]]*Financial[[#This Row],[Sale Price]]</f>
        <v>38680</v>
      </c>
      <c r="K362" s="11" cm="1">
        <f t="array" ref="K362">_xlfn.IFS(Financial[[#This Row],[Discount Band]]="High",0.15,Financial[[#This Row],[Discount Band]]="Medium",0.1,Financial[[#This Row],[Discount Band]]="Low",0.05,Financial[[#This Row],[Discount Band]]="None",0)</f>
        <v>0.1</v>
      </c>
      <c r="L362" s="10">
        <f>Financial[[#This Row],[Gross Sales]]*Financial[[#This Row],[Discount, %]]</f>
        <v>3868</v>
      </c>
      <c r="M362" s="10">
        <f>Financial[[#This Row],[Gross Sales]]-Financial[[#This Row],[Discounts, usd]]</f>
        <v>34812</v>
      </c>
      <c r="N362" s="10">
        <f>Financial[[#This Row],[Units Sold]]*Financial[[#This Row],[Manufacturing Price]]</f>
        <v>29010</v>
      </c>
      <c r="O362" s="10">
        <f>Financial[[#This Row],[ Sales with discount]]-(Financial[[#This Row],[Units Sold]]*Financial[[#This Row],[Manufacturing Price]])</f>
        <v>5802</v>
      </c>
      <c r="P362" s="12">
        <f>(Financial[[#This Row],[ Sales with discount]]-Financial[[#This Row],[COGS]])/Financial[[#This Row],[ Sales with discount]]</f>
        <v>0.16666666666666666</v>
      </c>
      <c r="Q362" s="12">
        <f>(Financial[[#This Row],[ Sales with discount]]-Financial[[#This Row],[COGS]])/Financial[[#This Row],[COGS]]</f>
        <v>0.2</v>
      </c>
      <c r="R362" s="17">
        <f>Financial[[#This Row],[Units Sold]]/Financial[[#This Row],[quantity of transactions]]</f>
        <v>1.6076475477971737</v>
      </c>
      <c r="S362" s="17">
        <f>Financial[[#This Row],[ Sales with discount]]/Financial[[#This Row],[quantity of transactions]]</f>
        <v>28.937655860349128</v>
      </c>
      <c r="T362" s="5" t="str">
        <f>TEXT(Financial[[#This Row],[Date]],"MMMM")</f>
        <v>вересень</v>
      </c>
      <c r="U362" s="22">
        <f>YEAR(Financial[[#This Row],[Date]])</f>
        <v>2020</v>
      </c>
    </row>
    <row r="363" spans="1:21" x14ac:dyDescent="0.3">
      <c r="A363" t="s">
        <v>9</v>
      </c>
      <c r="B363" t="s">
        <v>15</v>
      </c>
      <c r="C363" s="3" t="s">
        <v>26</v>
      </c>
      <c r="D363" s="3" t="s">
        <v>30</v>
      </c>
      <c r="E363">
        <v>1366</v>
      </c>
      <c r="F363" s="10">
        <v>11</v>
      </c>
      <c r="G363" s="10">
        <v>20</v>
      </c>
      <c r="H363" s="14">
        <v>99</v>
      </c>
      <c r="I363" s="19">
        <v>43983</v>
      </c>
      <c r="J363" s="10">
        <f>Financial[[#This Row],[Units Sold]]*Financial[[#This Row],[Sale Price]]</f>
        <v>27320</v>
      </c>
      <c r="K363" s="11" cm="1">
        <f t="array" ref="K363">_xlfn.IFS(Financial[[#This Row],[Discount Band]]="High",0.15,Financial[[#This Row],[Discount Band]]="Medium",0.1,Financial[[#This Row],[Discount Band]]="Low",0.05,Financial[[#This Row],[Discount Band]]="None",0)</f>
        <v>0.1</v>
      </c>
      <c r="L363" s="10">
        <f>Financial[[#This Row],[Gross Sales]]*Financial[[#This Row],[Discount, %]]</f>
        <v>2732</v>
      </c>
      <c r="M363" s="10">
        <f>Financial[[#This Row],[Gross Sales]]-Financial[[#This Row],[Discounts, usd]]</f>
        <v>24588</v>
      </c>
      <c r="N363" s="10">
        <f>Financial[[#This Row],[Units Sold]]*Financial[[#This Row],[Manufacturing Price]]</f>
        <v>15026</v>
      </c>
      <c r="O363" s="10">
        <f>Financial[[#This Row],[ Sales with discount]]-(Financial[[#This Row],[Units Sold]]*Financial[[#This Row],[Manufacturing Price]])</f>
        <v>9562</v>
      </c>
      <c r="P363" s="12">
        <f>(Financial[[#This Row],[ Sales with discount]]-Financial[[#This Row],[COGS]])/Financial[[#This Row],[ Sales with discount]]</f>
        <v>0.3888888888888889</v>
      </c>
      <c r="Q363" s="12">
        <f>(Financial[[#This Row],[ Sales with discount]]-Financial[[#This Row],[COGS]])/Financial[[#This Row],[COGS]]</f>
        <v>0.63636363636363635</v>
      </c>
      <c r="R363" s="17">
        <f>Financial[[#This Row],[Units Sold]]/Financial[[#This Row],[quantity of transactions]]</f>
        <v>13.797979797979798</v>
      </c>
      <c r="S363" s="17">
        <f>Financial[[#This Row],[ Sales with discount]]/Financial[[#This Row],[quantity of transactions]]</f>
        <v>248.36363636363637</v>
      </c>
      <c r="T363" s="5" t="str">
        <f>TEXT(Financial[[#This Row],[Date]],"MMMM")</f>
        <v>червень</v>
      </c>
      <c r="U363" s="22">
        <f>YEAR(Financial[[#This Row],[Date]])</f>
        <v>2020</v>
      </c>
    </row>
    <row r="364" spans="1:21" x14ac:dyDescent="0.3">
      <c r="A364" t="s">
        <v>9</v>
      </c>
      <c r="B364" t="s">
        <v>15</v>
      </c>
      <c r="C364" s="3" t="s">
        <v>25</v>
      </c>
      <c r="D364" s="3" t="s">
        <v>31</v>
      </c>
      <c r="E364">
        <v>1870</v>
      </c>
      <c r="F364" s="10">
        <v>228</v>
      </c>
      <c r="G364" s="10">
        <v>350</v>
      </c>
      <c r="H364" s="14">
        <v>1611</v>
      </c>
      <c r="I364" s="19">
        <v>44166</v>
      </c>
      <c r="J364" s="10">
        <f>Financial[[#This Row],[Units Sold]]*Financial[[#This Row],[Sale Price]]</f>
        <v>654500</v>
      </c>
      <c r="K364" s="11" cm="1">
        <f t="array" ref="K364">_xlfn.IFS(Financial[[#This Row],[Discount Band]]="High",0.15,Financial[[#This Row],[Discount Band]]="Medium",0.1,Financial[[#This Row],[Discount Band]]="Low",0.05,Financial[[#This Row],[Discount Band]]="None",0)</f>
        <v>0.15</v>
      </c>
      <c r="L364" s="10">
        <f>Financial[[#This Row],[Gross Sales]]*Financial[[#This Row],[Discount, %]]</f>
        <v>98175</v>
      </c>
      <c r="M364" s="10">
        <f>Financial[[#This Row],[Gross Sales]]-Financial[[#This Row],[Discounts, usd]]</f>
        <v>556325</v>
      </c>
      <c r="N364" s="10">
        <f>Financial[[#This Row],[Units Sold]]*Financial[[#This Row],[Manufacturing Price]]</f>
        <v>426360</v>
      </c>
      <c r="O364" s="10">
        <f>Financial[[#This Row],[ Sales with discount]]-(Financial[[#This Row],[Units Sold]]*Financial[[#This Row],[Manufacturing Price]])</f>
        <v>129965</v>
      </c>
      <c r="P364" s="12">
        <f>(Financial[[#This Row],[ Sales with discount]]-Financial[[#This Row],[COGS]])/Financial[[#This Row],[ Sales with discount]]</f>
        <v>0.23361344537815126</v>
      </c>
      <c r="Q364" s="12">
        <f>(Financial[[#This Row],[ Sales with discount]]-Financial[[#This Row],[COGS]])/Financial[[#This Row],[COGS]]</f>
        <v>0.30482456140350878</v>
      </c>
      <c r="R364" s="17">
        <f>Financial[[#This Row],[Units Sold]]/Financial[[#This Row],[quantity of transactions]]</f>
        <v>1.1607697082557418</v>
      </c>
      <c r="S364" s="17">
        <f>Financial[[#This Row],[ Sales with discount]]/Financial[[#This Row],[quantity of transactions]]</f>
        <v>345.32898820608318</v>
      </c>
      <c r="T364" s="5" t="str">
        <f>TEXT(Financial[[#This Row],[Date]],"MMMM")</f>
        <v>грудень</v>
      </c>
      <c r="U364" s="22">
        <f>YEAR(Financial[[#This Row],[Date]])</f>
        <v>2020</v>
      </c>
    </row>
    <row r="365" spans="1:21" x14ac:dyDescent="0.3">
      <c r="A365" t="s">
        <v>9</v>
      </c>
      <c r="B365" t="s">
        <v>15</v>
      </c>
      <c r="C365" s="3" t="s">
        <v>25</v>
      </c>
      <c r="D365" s="3" t="s">
        <v>30</v>
      </c>
      <c r="E365">
        <v>2297</v>
      </c>
      <c r="F365" s="10">
        <v>10</v>
      </c>
      <c r="G365" s="10">
        <v>20</v>
      </c>
      <c r="H365" s="14">
        <v>369</v>
      </c>
      <c r="I365" s="19">
        <v>44136</v>
      </c>
      <c r="J365" s="10">
        <f>Financial[[#This Row],[Units Sold]]*Financial[[#This Row],[Sale Price]]</f>
        <v>45940</v>
      </c>
      <c r="K365" s="11" cm="1">
        <f t="array" ref="K365">_xlfn.IFS(Financial[[#This Row],[Discount Band]]="High",0.15,Financial[[#This Row],[Discount Band]]="Medium",0.1,Financial[[#This Row],[Discount Band]]="Low",0.05,Financial[[#This Row],[Discount Band]]="None",0)</f>
        <v>0.1</v>
      </c>
      <c r="L365" s="10">
        <f>Financial[[#This Row],[Gross Sales]]*Financial[[#This Row],[Discount, %]]</f>
        <v>4594</v>
      </c>
      <c r="M365" s="10">
        <f>Financial[[#This Row],[Gross Sales]]-Financial[[#This Row],[Discounts, usd]]</f>
        <v>41346</v>
      </c>
      <c r="N365" s="10">
        <f>Financial[[#This Row],[Units Sold]]*Financial[[#This Row],[Manufacturing Price]]</f>
        <v>22970</v>
      </c>
      <c r="O365" s="10">
        <f>Financial[[#This Row],[ Sales with discount]]-(Financial[[#This Row],[Units Sold]]*Financial[[#This Row],[Manufacturing Price]])</f>
        <v>18376</v>
      </c>
      <c r="P365" s="12">
        <f>(Financial[[#This Row],[ Sales with discount]]-Financial[[#This Row],[COGS]])/Financial[[#This Row],[ Sales with discount]]</f>
        <v>0.44444444444444442</v>
      </c>
      <c r="Q365" s="12">
        <f>(Financial[[#This Row],[ Sales with discount]]-Financial[[#This Row],[COGS]])/Financial[[#This Row],[COGS]]</f>
        <v>0.8</v>
      </c>
      <c r="R365" s="17">
        <f>Financial[[#This Row],[Units Sold]]/Financial[[#This Row],[quantity of transactions]]</f>
        <v>6.2249322493224932</v>
      </c>
      <c r="S365" s="17">
        <f>Financial[[#This Row],[ Sales with discount]]/Financial[[#This Row],[quantity of transactions]]</f>
        <v>112.04878048780488</v>
      </c>
      <c r="T365" s="5" t="str">
        <f>TEXT(Financial[[#This Row],[Date]],"MMMM")</f>
        <v>листопад</v>
      </c>
      <c r="U365" s="22">
        <f>YEAR(Financial[[#This Row],[Date]])</f>
        <v>2020</v>
      </c>
    </row>
    <row r="366" spans="1:21" x14ac:dyDescent="0.3">
      <c r="A366" t="s">
        <v>9</v>
      </c>
      <c r="B366" t="s">
        <v>15</v>
      </c>
      <c r="C366" s="3" t="s">
        <v>23</v>
      </c>
      <c r="D366" s="3" t="s">
        <v>31</v>
      </c>
      <c r="E366">
        <v>357</v>
      </c>
      <c r="F366" s="10">
        <v>276</v>
      </c>
      <c r="G366" s="10">
        <v>350</v>
      </c>
      <c r="H366" s="14">
        <v>310</v>
      </c>
      <c r="I366" s="19">
        <v>44136</v>
      </c>
      <c r="J366" s="10">
        <f>Financial[[#This Row],[Units Sold]]*Financial[[#This Row],[Sale Price]]</f>
        <v>124950</v>
      </c>
      <c r="K366" s="11" cm="1">
        <f t="array" ref="K366">_xlfn.IFS(Financial[[#This Row],[Discount Band]]="High",0.15,Financial[[#This Row],[Discount Band]]="Medium",0.1,Financial[[#This Row],[Discount Band]]="Low",0.05,Financial[[#This Row],[Discount Band]]="None",0)</f>
        <v>0.15</v>
      </c>
      <c r="L366" s="10">
        <f>Financial[[#This Row],[Gross Sales]]*Financial[[#This Row],[Discount, %]]</f>
        <v>18742.5</v>
      </c>
      <c r="M366" s="10">
        <f>Financial[[#This Row],[Gross Sales]]-Financial[[#This Row],[Discounts, usd]]</f>
        <v>106207.5</v>
      </c>
      <c r="N366" s="10">
        <f>Financial[[#This Row],[Units Sold]]*Financial[[#This Row],[Manufacturing Price]]</f>
        <v>98532</v>
      </c>
      <c r="O366" s="10">
        <f>Financial[[#This Row],[ Sales with discount]]-(Financial[[#This Row],[Units Sold]]*Financial[[#This Row],[Manufacturing Price]])</f>
        <v>7675.5</v>
      </c>
      <c r="P366" s="12">
        <f>(Financial[[#This Row],[ Sales with discount]]-Financial[[#This Row],[COGS]])/Financial[[#This Row],[ Sales with discount]]</f>
        <v>7.2268907563025217E-2</v>
      </c>
      <c r="Q366" s="12">
        <f>(Financial[[#This Row],[ Sales with discount]]-Financial[[#This Row],[COGS]])/Financial[[#This Row],[COGS]]</f>
        <v>7.789855072463768E-2</v>
      </c>
      <c r="R366" s="17">
        <f>Financial[[#This Row],[Units Sold]]/Financial[[#This Row],[quantity of transactions]]</f>
        <v>1.1516129032258065</v>
      </c>
      <c r="S366" s="17">
        <f>Financial[[#This Row],[ Sales with discount]]/Financial[[#This Row],[quantity of transactions]]</f>
        <v>342.60483870967744</v>
      </c>
      <c r="T366" s="5" t="str">
        <f>TEXT(Financial[[#This Row],[Date]],"MMMM")</f>
        <v>листопад</v>
      </c>
      <c r="U366" s="22">
        <f>YEAR(Financial[[#This Row],[Date]])</f>
        <v>2020</v>
      </c>
    </row>
    <row r="367" spans="1:21" x14ac:dyDescent="0.3">
      <c r="A367" t="s">
        <v>9</v>
      </c>
      <c r="B367" t="s">
        <v>15</v>
      </c>
      <c r="C367" s="3" t="s">
        <v>21</v>
      </c>
      <c r="D367" s="3" t="s">
        <v>28</v>
      </c>
      <c r="E367">
        <v>1513</v>
      </c>
      <c r="F367" s="10">
        <v>232</v>
      </c>
      <c r="G367" s="10">
        <v>350</v>
      </c>
      <c r="H367" s="14">
        <v>1447</v>
      </c>
      <c r="I367" s="19">
        <v>44166</v>
      </c>
      <c r="J367" s="10">
        <f>Financial[[#This Row],[Units Sold]]*Financial[[#This Row],[Sale Price]]</f>
        <v>529550</v>
      </c>
      <c r="K367" s="11" cm="1">
        <f t="array" ref="K367">_xlfn.IFS(Financial[[#This Row],[Discount Band]]="High",0.15,Financial[[#This Row],[Discount Band]]="Medium",0.1,Financial[[#This Row],[Discount Band]]="Low",0.05,Financial[[#This Row],[Discount Band]]="None",0)</f>
        <v>0</v>
      </c>
      <c r="L367" s="10">
        <f>Financial[[#This Row],[Gross Sales]]*Financial[[#This Row],[Discount, %]]</f>
        <v>0</v>
      </c>
      <c r="M367" s="10">
        <f>Financial[[#This Row],[Gross Sales]]-Financial[[#This Row],[Discounts, usd]]</f>
        <v>529550</v>
      </c>
      <c r="N367" s="10">
        <f>Financial[[#This Row],[Units Sold]]*Financial[[#This Row],[Manufacturing Price]]</f>
        <v>351016</v>
      </c>
      <c r="O367" s="10">
        <f>Financial[[#This Row],[ Sales with discount]]-(Financial[[#This Row],[Units Sold]]*Financial[[#This Row],[Manufacturing Price]])</f>
        <v>178534</v>
      </c>
      <c r="P367" s="12">
        <f>(Financial[[#This Row],[ Sales with discount]]-Financial[[#This Row],[COGS]])/Financial[[#This Row],[ Sales with discount]]</f>
        <v>0.33714285714285713</v>
      </c>
      <c r="Q367" s="12">
        <f>(Financial[[#This Row],[ Sales with discount]]-Financial[[#This Row],[COGS]])/Financial[[#This Row],[COGS]]</f>
        <v>0.50862068965517238</v>
      </c>
      <c r="R367" s="17">
        <f>Financial[[#This Row],[Units Sold]]/Financial[[#This Row],[quantity of transactions]]</f>
        <v>1.0456116102280582</v>
      </c>
      <c r="S367" s="17">
        <f>Financial[[#This Row],[ Sales with discount]]/Financial[[#This Row],[quantity of transactions]]</f>
        <v>365.96406357982033</v>
      </c>
      <c r="T367" s="5" t="str">
        <f>TEXT(Financial[[#This Row],[Date]],"MMMM")</f>
        <v>грудень</v>
      </c>
      <c r="U367" s="22">
        <f>YEAR(Financial[[#This Row],[Date]])</f>
        <v>2020</v>
      </c>
    </row>
    <row r="368" spans="1:21" x14ac:dyDescent="0.3">
      <c r="A368" t="s">
        <v>9</v>
      </c>
      <c r="B368" t="s">
        <v>15</v>
      </c>
      <c r="C368" s="3" t="s">
        <v>22</v>
      </c>
      <c r="D368" s="3" t="s">
        <v>31</v>
      </c>
      <c r="E368">
        <v>766</v>
      </c>
      <c r="F368" s="10">
        <v>265</v>
      </c>
      <c r="G368" s="10">
        <v>350</v>
      </c>
      <c r="H368" s="14">
        <v>600</v>
      </c>
      <c r="I368" s="19">
        <v>43831</v>
      </c>
      <c r="J368" s="10">
        <f>Financial[[#This Row],[Units Sold]]*Financial[[#This Row],[Sale Price]]</f>
        <v>268100</v>
      </c>
      <c r="K368" s="11" cm="1">
        <f t="array" ref="K368">_xlfn.IFS(Financial[[#This Row],[Discount Band]]="High",0.15,Financial[[#This Row],[Discount Band]]="Medium",0.1,Financial[[#This Row],[Discount Band]]="Low",0.05,Financial[[#This Row],[Discount Band]]="None",0)</f>
        <v>0.15</v>
      </c>
      <c r="L368" s="10">
        <f>Financial[[#This Row],[Gross Sales]]*Financial[[#This Row],[Discount, %]]</f>
        <v>40215</v>
      </c>
      <c r="M368" s="10">
        <f>Financial[[#This Row],[Gross Sales]]-Financial[[#This Row],[Discounts, usd]]</f>
        <v>227885</v>
      </c>
      <c r="N368" s="10">
        <f>Financial[[#This Row],[Units Sold]]*Financial[[#This Row],[Manufacturing Price]]</f>
        <v>202990</v>
      </c>
      <c r="O368" s="10">
        <f>Financial[[#This Row],[ Sales with discount]]-(Financial[[#This Row],[Units Sold]]*Financial[[#This Row],[Manufacturing Price]])</f>
        <v>24895</v>
      </c>
      <c r="P368" s="12">
        <f>(Financial[[#This Row],[ Sales with discount]]-Financial[[#This Row],[COGS]])/Financial[[#This Row],[ Sales with discount]]</f>
        <v>0.1092436974789916</v>
      </c>
      <c r="Q368" s="12">
        <f>(Financial[[#This Row],[ Sales with discount]]-Financial[[#This Row],[COGS]])/Financial[[#This Row],[COGS]]</f>
        <v>0.12264150943396226</v>
      </c>
      <c r="R368" s="17">
        <f>Financial[[#This Row],[Units Sold]]/Financial[[#This Row],[quantity of transactions]]</f>
        <v>1.2766666666666666</v>
      </c>
      <c r="S368" s="17">
        <f>Financial[[#This Row],[ Sales with discount]]/Financial[[#This Row],[quantity of transactions]]</f>
        <v>379.80833333333334</v>
      </c>
      <c r="T368" s="5" t="str">
        <f>TEXT(Financial[[#This Row],[Date]],"MMMM")</f>
        <v>січень</v>
      </c>
      <c r="U368" s="22">
        <f>YEAR(Financial[[#This Row],[Date]])</f>
        <v>2020</v>
      </c>
    </row>
    <row r="369" spans="1:21" x14ac:dyDescent="0.3">
      <c r="A369" t="s">
        <v>9</v>
      </c>
      <c r="B369" t="s">
        <v>15</v>
      </c>
      <c r="C369" s="3" t="s">
        <v>23</v>
      </c>
      <c r="D369" s="3" t="s">
        <v>28</v>
      </c>
      <c r="E369">
        <v>1006</v>
      </c>
      <c r="F369" s="10">
        <v>247</v>
      </c>
      <c r="G369" s="10">
        <v>350</v>
      </c>
      <c r="H369" s="14">
        <v>601</v>
      </c>
      <c r="I369" s="19">
        <v>43983</v>
      </c>
      <c r="J369" s="10">
        <f>Financial[[#This Row],[Units Sold]]*Financial[[#This Row],[Sale Price]]</f>
        <v>352100</v>
      </c>
      <c r="K369" s="11" cm="1">
        <f t="array" ref="K369">_xlfn.IFS(Financial[[#This Row],[Discount Band]]="High",0.15,Financial[[#This Row],[Discount Band]]="Medium",0.1,Financial[[#This Row],[Discount Band]]="Low",0.05,Financial[[#This Row],[Discount Band]]="None",0)</f>
        <v>0</v>
      </c>
      <c r="L369" s="10">
        <f>Financial[[#This Row],[Gross Sales]]*Financial[[#This Row],[Discount, %]]</f>
        <v>0</v>
      </c>
      <c r="M369" s="10">
        <f>Financial[[#This Row],[Gross Sales]]-Financial[[#This Row],[Discounts, usd]]</f>
        <v>352100</v>
      </c>
      <c r="N369" s="10">
        <f>Financial[[#This Row],[Units Sold]]*Financial[[#This Row],[Manufacturing Price]]</f>
        <v>248482</v>
      </c>
      <c r="O369" s="10">
        <f>Financial[[#This Row],[ Sales with discount]]-(Financial[[#This Row],[Units Sold]]*Financial[[#This Row],[Manufacturing Price]])</f>
        <v>103618</v>
      </c>
      <c r="P369" s="12">
        <f>(Financial[[#This Row],[ Sales with discount]]-Financial[[#This Row],[COGS]])/Financial[[#This Row],[ Sales with discount]]</f>
        <v>0.29428571428571426</v>
      </c>
      <c r="Q369" s="12">
        <f>(Financial[[#This Row],[ Sales with discount]]-Financial[[#This Row],[COGS]])/Financial[[#This Row],[COGS]]</f>
        <v>0.41700404858299595</v>
      </c>
      <c r="R369" s="17">
        <f>Financial[[#This Row],[Units Sold]]/Financial[[#This Row],[quantity of transactions]]</f>
        <v>1.6738768718801997</v>
      </c>
      <c r="S369" s="17">
        <f>Financial[[#This Row],[ Sales with discount]]/Financial[[#This Row],[quantity of transactions]]</f>
        <v>585.85690515806994</v>
      </c>
      <c r="T369" s="5" t="str">
        <f>TEXT(Financial[[#This Row],[Date]],"MMMM")</f>
        <v>червень</v>
      </c>
      <c r="U369" s="22">
        <f>YEAR(Financial[[#This Row],[Date]])</f>
        <v>2020</v>
      </c>
    </row>
    <row r="370" spans="1:21" x14ac:dyDescent="0.3">
      <c r="A370" t="s">
        <v>9</v>
      </c>
      <c r="B370" t="s">
        <v>15</v>
      </c>
      <c r="C370" s="3" t="s">
        <v>23</v>
      </c>
      <c r="D370" s="3" t="s">
        <v>28</v>
      </c>
      <c r="E370">
        <v>1513</v>
      </c>
      <c r="F370" s="10">
        <v>179</v>
      </c>
      <c r="G370" s="10">
        <v>350</v>
      </c>
      <c r="H370" s="14">
        <v>1207</v>
      </c>
      <c r="I370" s="19">
        <v>44166</v>
      </c>
      <c r="J370" s="10">
        <f>Financial[[#This Row],[Units Sold]]*Financial[[#This Row],[Sale Price]]</f>
        <v>529550</v>
      </c>
      <c r="K370" s="11" cm="1">
        <f t="array" ref="K370">_xlfn.IFS(Financial[[#This Row],[Discount Band]]="High",0.15,Financial[[#This Row],[Discount Band]]="Medium",0.1,Financial[[#This Row],[Discount Band]]="Low",0.05,Financial[[#This Row],[Discount Band]]="None",0)</f>
        <v>0</v>
      </c>
      <c r="L370" s="10">
        <f>Financial[[#This Row],[Gross Sales]]*Financial[[#This Row],[Discount, %]]</f>
        <v>0</v>
      </c>
      <c r="M370" s="10">
        <f>Financial[[#This Row],[Gross Sales]]-Financial[[#This Row],[Discounts, usd]]</f>
        <v>529550</v>
      </c>
      <c r="N370" s="10">
        <f>Financial[[#This Row],[Units Sold]]*Financial[[#This Row],[Manufacturing Price]]</f>
        <v>270827</v>
      </c>
      <c r="O370" s="10">
        <f>Financial[[#This Row],[ Sales with discount]]-(Financial[[#This Row],[Units Sold]]*Financial[[#This Row],[Manufacturing Price]])</f>
        <v>258723</v>
      </c>
      <c r="P370" s="12">
        <f>(Financial[[#This Row],[ Sales with discount]]-Financial[[#This Row],[COGS]])/Financial[[#This Row],[ Sales with discount]]</f>
        <v>0.48857142857142855</v>
      </c>
      <c r="Q370" s="12">
        <f>(Financial[[#This Row],[ Sales with discount]]-Financial[[#This Row],[COGS]])/Financial[[#This Row],[COGS]]</f>
        <v>0.95530726256983245</v>
      </c>
      <c r="R370" s="17">
        <f>Financial[[#This Row],[Units Sold]]/Financial[[#This Row],[quantity of transactions]]</f>
        <v>1.2535211267605635</v>
      </c>
      <c r="S370" s="17">
        <f>Financial[[#This Row],[ Sales with discount]]/Financial[[#This Row],[quantity of transactions]]</f>
        <v>438.73239436619718</v>
      </c>
      <c r="T370" s="5" t="str">
        <f>TEXT(Financial[[#This Row],[Date]],"MMMM")</f>
        <v>грудень</v>
      </c>
      <c r="U370" s="22">
        <f>YEAR(Financial[[#This Row],[Date]])</f>
        <v>2020</v>
      </c>
    </row>
    <row r="371" spans="1:21" x14ac:dyDescent="0.3">
      <c r="A371" t="s">
        <v>9</v>
      </c>
      <c r="B371" t="s">
        <v>15</v>
      </c>
      <c r="C371" s="3" t="s">
        <v>26</v>
      </c>
      <c r="D371" s="3" t="s">
        <v>30</v>
      </c>
      <c r="E371">
        <v>1350</v>
      </c>
      <c r="F371" s="10">
        <v>286</v>
      </c>
      <c r="G371" s="10">
        <v>350</v>
      </c>
      <c r="H371" s="14">
        <v>490</v>
      </c>
      <c r="I371" s="19">
        <v>43862</v>
      </c>
      <c r="J371" s="10">
        <f>Financial[[#This Row],[Units Sold]]*Financial[[#This Row],[Sale Price]]</f>
        <v>472500</v>
      </c>
      <c r="K371" s="11" cm="1">
        <f t="array" ref="K371">_xlfn.IFS(Financial[[#This Row],[Discount Band]]="High",0.15,Financial[[#This Row],[Discount Band]]="Medium",0.1,Financial[[#This Row],[Discount Band]]="Low",0.05,Financial[[#This Row],[Discount Band]]="None",0)</f>
        <v>0.1</v>
      </c>
      <c r="L371" s="10">
        <f>Financial[[#This Row],[Gross Sales]]*Financial[[#This Row],[Discount, %]]</f>
        <v>47250</v>
      </c>
      <c r="M371" s="10">
        <f>Financial[[#This Row],[Gross Sales]]-Financial[[#This Row],[Discounts, usd]]</f>
        <v>425250</v>
      </c>
      <c r="N371" s="10">
        <f>Financial[[#This Row],[Units Sold]]*Financial[[#This Row],[Manufacturing Price]]</f>
        <v>386100</v>
      </c>
      <c r="O371" s="10">
        <f>Financial[[#This Row],[ Sales with discount]]-(Financial[[#This Row],[Units Sold]]*Financial[[#This Row],[Manufacturing Price]])</f>
        <v>39150</v>
      </c>
      <c r="P371" s="12">
        <f>(Financial[[#This Row],[ Sales with discount]]-Financial[[#This Row],[COGS]])/Financial[[#This Row],[ Sales with discount]]</f>
        <v>9.2063492063492069E-2</v>
      </c>
      <c r="Q371" s="12">
        <f>(Financial[[#This Row],[ Sales with discount]]-Financial[[#This Row],[COGS]])/Financial[[#This Row],[COGS]]</f>
        <v>0.10139860139860139</v>
      </c>
      <c r="R371" s="17">
        <f>Financial[[#This Row],[Units Sold]]/Financial[[#This Row],[quantity of transactions]]</f>
        <v>2.7551020408163267</v>
      </c>
      <c r="S371" s="17">
        <f>Financial[[#This Row],[ Sales with discount]]/Financial[[#This Row],[quantity of transactions]]</f>
        <v>867.85714285714289</v>
      </c>
      <c r="T371" s="5" t="str">
        <f>TEXT(Financial[[#This Row],[Date]],"MMMM")</f>
        <v>лютий</v>
      </c>
      <c r="U371" s="22">
        <f>YEAR(Financial[[#This Row],[Date]])</f>
        <v>2020</v>
      </c>
    </row>
    <row r="372" spans="1:21" x14ac:dyDescent="0.3">
      <c r="A372" t="s">
        <v>9</v>
      </c>
      <c r="B372" t="s">
        <v>15</v>
      </c>
      <c r="C372" s="3" t="s">
        <v>21</v>
      </c>
      <c r="D372" s="3" t="s">
        <v>31</v>
      </c>
      <c r="E372">
        <v>792</v>
      </c>
      <c r="F372" s="10">
        <v>294</v>
      </c>
      <c r="G372" s="10">
        <v>350</v>
      </c>
      <c r="H372" s="14">
        <v>173</v>
      </c>
      <c r="I372" s="19">
        <v>43891</v>
      </c>
      <c r="J372" s="10">
        <f>Financial[[#This Row],[Units Sold]]*Financial[[#This Row],[Sale Price]]</f>
        <v>277200</v>
      </c>
      <c r="K372" s="11" cm="1">
        <f t="array" ref="K372">_xlfn.IFS(Financial[[#This Row],[Discount Band]]="High",0.15,Financial[[#This Row],[Discount Band]]="Medium",0.1,Financial[[#This Row],[Discount Band]]="Low",0.05,Financial[[#This Row],[Discount Band]]="None",0)</f>
        <v>0.15</v>
      </c>
      <c r="L372" s="10">
        <f>Financial[[#This Row],[Gross Sales]]*Financial[[#This Row],[Discount, %]]</f>
        <v>41580</v>
      </c>
      <c r="M372" s="10">
        <f>Financial[[#This Row],[Gross Sales]]-Financial[[#This Row],[Discounts, usd]]</f>
        <v>235620</v>
      </c>
      <c r="N372" s="10">
        <f>Financial[[#This Row],[Units Sold]]*Financial[[#This Row],[Manufacturing Price]]</f>
        <v>232848</v>
      </c>
      <c r="O372" s="10">
        <f>Financial[[#This Row],[ Sales with discount]]-(Financial[[#This Row],[Units Sold]]*Financial[[#This Row],[Manufacturing Price]])</f>
        <v>2772</v>
      </c>
      <c r="P372" s="12">
        <f>(Financial[[#This Row],[ Sales with discount]]-Financial[[#This Row],[COGS]])/Financial[[#This Row],[ Sales with discount]]</f>
        <v>1.1764705882352941E-2</v>
      </c>
      <c r="Q372" s="12">
        <f>(Financial[[#This Row],[ Sales with discount]]-Financial[[#This Row],[COGS]])/Financial[[#This Row],[COGS]]</f>
        <v>1.1904761904761904E-2</v>
      </c>
      <c r="R372" s="17">
        <f>Financial[[#This Row],[Units Sold]]/Financial[[#This Row],[quantity of transactions]]</f>
        <v>4.5780346820809248</v>
      </c>
      <c r="S372" s="17">
        <f>Financial[[#This Row],[ Sales with discount]]/Financial[[#This Row],[quantity of transactions]]</f>
        <v>1361.9653179190752</v>
      </c>
      <c r="T372" s="5" t="str">
        <f>TEXT(Financial[[#This Row],[Date]],"MMMM")</f>
        <v>березень</v>
      </c>
      <c r="U372" s="22">
        <f>YEAR(Financial[[#This Row],[Date]])</f>
        <v>2020</v>
      </c>
    </row>
    <row r="373" spans="1:21" x14ac:dyDescent="0.3">
      <c r="A373" t="s">
        <v>9</v>
      </c>
      <c r="B373" t="s">
        <v>15</v>
      </c>
      <c r="C373" s="3" t="s">
        <v>22</v>
      </c>
      <c r="D373" s="3" t="s">
        <v>31</v>
      </c>
      <c r="E373">
        <v>1199</v>
      </c>
      <c r="F373" s="10">
        <v>176</v>
      </c>
      <c r="G373" s="10">
        <v>350</v>
      </c>
      <c r="H373" s="14">
        <v>77</v>
      </c>
      <c r="I373" s="19">
        <v>43922</v>
      </c>
      <c r="J373" s="10">
        <f>Financial[[#This Row],[Units Sold]]*Financial[[#This Row],[Sale Price]]</f>
        <v>419650</v>
      </c>
      <c r="K373" s="11" cm="1">
        <f t="array" ref="K373">_xlfn.IFS(Financial[[#This Row],[Discount Band]]="High",0.15,Financial[[#This Row],[Discount Band]]="Medium",0.1,Financial[[#This Row],[Discount Band]]="Low",0.05,Financial[[#This Row],[Discount Band]]="None",0)</f>
        <v>0.15</v>
      </c>
      <c r="L373" s="10">
        <f>Financial[[#This Row],[Gross Sales]]*Financial[[#This Row],[Discount, %]]</f>
        <v>62947.5</v>
      </c>
      <c r="M373" s="10">
        <f>Financial[[#This Row],[Gross Sales]]-Financial[[#This Row],[Discounts, usd]]</f>
        <v>356702.5</v>
      </c>
      <c r="N373" s="10">
        <f>Financial[[#This Row],[Units Sold]]*Financial[[#This Row],[Manufacturing Price]]</f>
        <v>211024</v>
      </c>
      <c r="O373" s="10">
        <f>Financial[[#This Row],[ Sales with discount]]-(Financial[[#This Row],[Units Sold]]*Financial[[#This Row],[Manufacturing Price]])</f>
        <v>145678.5</v>
      </c>
      <c r="P373" s="12">
        <f>(Financial[[#This Row],[ Sales with discount]]-Financial[[#This Row],[COGS]])/Financial[[#This Row],[ Sales with discount]]</f>
        <v>0.40840336134453781</v>
      </c>
      <c r="Q373" s="12">
        <f>(Financial[[#This Row],[ Sales with discount]]-Financial[[#This Row],[COGS]])/Financial[[#This Row],[COGS]]</f>
        <v>0.69034090909090906</v>
      </c>
      <c r="R373" s="17">
        <f>Financial[[#This Row],[Units Sold]]/Financial[[#This Row],[quantity of transactions]]</f>
        <v>15.571428571428571</v>
      </c>
      <c r="S373" s="17">
        <f>Financial[[#This Row],[ Sales with discount]]/Financial[[#This Row],[quantity of transactions]]</f>
        <v>4632.5</v>
      </c>
      <c r="T373" s="5" t="str">
        <f>TEXT(Financial[[#This Row],[Date]],"MMMM")</f>
        <v>квітень</v>
      </c>
      <c r="U373" s="22">
        <f>YEAR(Financial[[#This Row],[Date]])</f>
        <v>2020</v>
      </c>
    </row>
    <row r="374" spans="1:21" x14ac:dyDescent="0.3">
      <c r="A374" t="s">
        <v>9</v>
      </c>
      <c r="B374" t="s">
        <v>15</v>
      </c>
      <c r="C374" s="3" t="s">
        <v>24</v>
      </c>
      <c r="D374" s="3" t="s">
        <v>29</v>
      </c>
      <c r="E374">
        <v>2966</v>
      </c>
      <c r="F374" s="10">
        <v>280</v>
      </c>
      <c r="G374" s="10">
        <v>350</v>
      </c>
      <c r="H374" s="14">
        <v>1756</v>
      </c>
      <c r="I374" s="19">
        <v>44105</v>
      </c>
      <c r="J374" s="10">
        <f>Financial[[#This Row],[Units Sold]]*Financial[[#This Row],[Sale Price]]</f>
        <v>1038100</v>
      </c>
      <c r="K374" s="11" cm="1">
        <f t="array" ref="K374">_xlfn.IFS(Financial[[#This Row],[Discount Band]]="High",0.15,Financial[[#This Row],[Discount Band]]="Medium",0.1,Financial[[#This Row],[Discount Band]]="Low",0.05,Financial[[#This Row],[Discount Band]]="None",0)</f>
        <v>0.05</v>
      </c>
      <c r="L374" s="10">
        <f>Financial[[#This Row],[Gross Sales]]*Financial[[#This Row],[Discount, %]]</f>
        <v>51905</v>
      </c>
      <c r="M374" s="10">
        <f>Financial[[#This Row],[Gross Sales]]-Financial[[#This Row],[Discounts, usd]]</f>
        <v>986195</v>
      </c>
      <c r="N374" s="10">
        <f>Financial[[#This Row],[Units Sold]]*Financial[[#This Row],[Manufacturing Price]]</f>
        <v>830480</v>
      </c>
      <c r="O374" s="10">
        <f>Financial[[#This Row],[ Sales with discount]]-(Financial[[#This Row],[Units Sold]]*Financial[[#This Row],[Manufacturing Price]])</f>
        <v>155715</v>
      </c>
      <c r="P374" s="12">
        <f>(Financial[[#This Row],[ Sales with discount]]-Financial[[#This Row],[COGS]])/Financial[[#This Row],[ Sales with discount]]</f>
        <v>0.15789473684210525</v>
      </c>
      <c r="Q374" s="12">
        <f>(Financial[[#This Row],[ Sales with discount]]-Financial[[#This Row],[COGS]])/Financial[[#This Row],[COGS]]</f>
        <v>0.1875</v>
      </c>
      <c r="R374" s="17">
        <f>Financial[[#This Row],[Units Sold]]/Financial[[#This Row],[quantity of transactions]]</f>
        <v>1.6890660592255125</v>
      </c>
      <c r="S374" s="17">
        <f>Financial[[#This Row],[ Sales with discount]]/Financial[[#This Row],[quantity of transactions]]</f>
        <v>561.6144646924829</v>
      </c>
      <c r="T374" s="5" t="str">
        <f>TEXT(Financial[[#This Row],[Date]],"MMMM")</f>
        <v>жовтень</v>
      </c>
      <c r="U374" s="22">
        <f>YEAR(Financial[[#This Row],[Date]])</f>
        <v>2020</v>
      </c>
    </row>
    <row r="375" spans="1:21" x14ac:dyDescent="0.3">
      <c r="A375" t="s">
        <v>9</v>
      </c>
      <c r="B375" t="s">
        <v>15</v>
      </c>
      <c r="C375" s="3" t="s">
        <v>25</v>
      </c>
      <c r="D375" s="3" t="s">
        <v>29</v>
      </c>
      <c r="E375">
        <v>2877</v>
      </c>
      <c r="F375" s="10">
        <v>238</v>
      </c>
      <c r="G375" s="10">
        <v>350</v>
      </c>
      <c r="H375" s="14">
        <v>1904</v>
      </c>
      <c r="I375" s="19">
        <v>44105</v>
      </c>
      <c r="J375" s="10">
        <f>Financial[[#This Row],[Units Sold]]*Financial[[#This Row],[Sale Price]]</f>
        <v>1006950</v>
      </c>
      <c r="K375" s="11" cm="1">
        <f t="array" ref="K375">_xlfn.IFS(Financial[[#This Row],[Discount Band]]="High",0.15,Financial[[#This Row],[Discount Band]]="Medium",0.1,Financial[[#This Row],[Discount Band]]="Low",0.05,Financial[[#This Row],[Discount Band]]="None",0)</f>
        <v>0.05</v>
      </c>
      <c r="L375" s="10">
        <f>Financial[[#This Row],[Gross Sales]]*Financial[[#This Row],[Discount, %]]</f>
        <v>50347.5</v>
      </c>
      <c r="M375" s="10">
        <f>Financial[[#This Row],[Gross Sales]]-Financial[[#This Row],[Discounts, usd]]</f>
        <v>956602.5</v>
      </c>
      <c r="N375" s="10">
        <f>Financial[[#This Row],[Units Sold]]*Financial[[#This Row],[Manufacturing Price]]</f>
        <v>684726</v>
      </c>
      <c r="O375" s="10">
        <f>Financial[[#This Row],[ Sales with discount]]-(Financial[[#This Row],[Units Sold]]*Financial[[#This Row],[Manufacturing Price]])</f>
        <v>271876.5</v>
      </c>
      <c r="P375" s="12">
        <f>(Financial[[#This Row],[ Sales with discount]]-Financial[[#This Row],[COGS]])/Financial[[#This Row],[ Sales with discount]]</f>
        <v>0.28421052631578947</v>
      </c>
      <c r="Q375" s="12">
        <f>(Financial[[#This Row],[ Sales with discount]]-Financial[[#This Row],[COGS]])/Financial[[#This Row],[COGS]]</f>
        <v>0.39705882352941174</v>
      </c>
      <c r="R375" s="17">
        <f>Financial[[#This Row],[Units Sold]]/Financial[[#This Row],[quantity of transactions]]</f>
        <v>1.5110294117647058</v>
      </c>
      <c r="S375" s="17">
        <f>Financial[[#This Row],[ Sales with discount]]/Financial[[#This Row],[quantity of transactions]]</f>
        <v>502.4172794117647</v>
      </c>
      <c r="T375" s="5" t="str">
        <f>TEXT(Financial[[#This Row],[Date]],"MMMM")</f>
        <v>жовтень</v>
      </c>
      <c r="U375" s="22">
        <f>YEAR(Financial[[#This Row],[Date]])</f>
        <v>2020</v>
      </c>
    </row>
    <row r="376" spans="1:21" x14ac:dyDescent="0.3">
      <c r="A376" t="s">
        <v>9</v>
      </c>
      <c r="B376" t="s">
        <v>15</v>
      </c>
      <c r="C376" s="3" t="s">
        <v>22</v>
      </c>
      <c r="D376" s="3" t="s">
        <v>29</v>
      </c>
      <c r="E376">
        <v>1797</v>
      </c>
      <c r="F376" s="10">
        <v>252</v>
      </c>
      <c r="G376" s="10">
        <v>350</v>
      </c>
      <c r="H376" s="14">
        <v>847</v>
      </c>
      <c r="I376" s="19">
        <v>44075</v>
      </c>
      <c r="J376" s="10">
        <f>Financial[[#This Row],[Units Sold]]*Financial[[#This Row],[Sale Price]]</f>
        <v>628950</v>
      </c>
      <c r="K376" s="11" cm="1">
        <f t="array" ref="K376">_xlfn.IFS(Financial[[#This Row],[Discount Band]]="High",0.15,Financial[[#This Row],[Discount Band]]="Medium",0.1,Financial[[#This Row],[Discount Band]]="Low",0.05,Financial[[#This Row],[Discount Band]]="None",0)</f>
        <v>0.05</v>
      </c>
      <c r="L376" s="10">
        <f>Financial[[#This Row],[Gross Sales]]*Financial[[#This Row],[Discount, %]]</f>
        <v>31447.5</v>
      </c>
      <c r="M376" s="10">
        <f>Financial[[#This Row],[Gross Sales]]-Financial[[#This Row],[Discounts, usd]]</f>
        <v>597502.5</v>
      </c>
      <c r="N376" s="10">
        <f>Financial[[#This Row],[Units Sold]]*Financial[[#This Row],[Manufacturing Price]]</f>
        <v>452844</v>
      </c>
      <c r="O376" s="10">
        <f>Financial[[#This Row],[ Sales with discount]]-(Financial[[#This Row],[Units Sold]]*Financial[[#This Row],[Manufacturing Price]])</f>
        <v>144658.5</v>
      </c>
      <c r="P376" s="12">
        <f>(Financial[[#This Row],[ Sales with discount]]-Financial[[#This Row],[COGS]])/Financial[[#This Row],[ Sales with discount]]</f>
        <v>0.24210526315789474</v>
      </c>
      <c r="Q376" s="12">
        <f>(Financial[[#This Row],[ Sales with discount]]-Financial[[#This Row],[COGS]])/Financial[[#This Row],[COGS]]</f>
        <v>0.31944444444444442</v>
      </c>
      <c r="R376" s="17">
        <f>Financial[[#This Row],[Units Sold]]/Financial[[#This Row],[quantity of transactions]]</f>
        <v>2.1216056670602126</v>
      </c>
      <c r="S376" s="17">
        <f>Financial[[#This Row],[ Sales with discount]]/Financial[[#This Row],[quantity of transactions]]</f>
        <v>705.43388429752065</v>
      </c>
      <c r="T376" s="5" t="str">
        <f>TEXT(Financial[[#This Row],[Date]],"MMMM")</f>
        <v>вересень</v>
      </c>
      <c r="U376" s="22">
        <f>YEAR(Financial[[#This Row],[Date]])</f>
        <v>2020</v>
      </c>
    </row>
    <row r="377" spans="1:21" x14ac:dyDescent="0.3">
      <c r="A377" t="s">
        <v>9</v>
      </c>
      <c r="B377" t="s">
        <v>15</v>
      </c>
      <c r="C377" s="3" t="s">
        <v>24</v>
      </c>
      <c r="D377" s="3" t="s">
        <v>29</v>
      </c>
      <c r="E377">
        <v>2877</v>
      </c>
      <c r="F377" s="10">
        <v>281</v>
      </c>
      <c r="G377" s="10">
        <v>350</v>
      </c>
      <c r="H377" s="14">
        <v>1715</v>
      </c>
      <c r="I377" s="19">
        <v>44105</v>
      </c>
      <c r="J377" s="10">
        <f>Financial[[#This Row],[Units Sold]]*Financial[[#This Row],[Sale Price]]</f>
        <v>1006950</v>
      </c>
      <c r="K377" s="11" cm="1">
        <f t="array" ref="K377">_xlfn.IFS(Financial[[#This Row],[Discount Band]]="High",0.15,Financial[[#This Row],[Discount Band]]="Medium",0.1,Financial[[#This Row],[Discount Band]]="Low",0.05,Financial[[#This Row],[Discount Band]]="None",0)</f>
        <v>0.05</v>
      </c>
      <c r="L377" s="10">
        <f>Financial[[#This Row],[Gross Sales]]*Financial[[#This Row],[Discount, %]]</f>
        <v>50347.5</v>
      </c>
      <c r="M377" s="10">
        <f>Financial[[#This Row],[Gross Sales]]-Financial[[#This Row],[Discounts, usd]]</f>
        <v>956602.5</v>
      </c>
      <c r="N377" s="10">
        <f>Financial[[#This Row],[Units Sold]]*Financial[[#This Row],[Manufacturing Price]]</f>
        <v>808437</v>
      </c>
      <c r="O377" s="10">
        <f>Financial[[#This Row],[ Sales with discount]]-(Financial[[#This Row],[Units Sold]]*Financial[[#This Row],[Manufacturing Price]])</f>
        <v>148165.5</v>
      </c>
      <c r="P377" s="12">
        <f>(Financial[[#This Row],[ Sales with discount]]-Financial[[#This Row],[COGS]])/Financial[[#This Row],[ Sales with discount]]</f>
        <v>0.1548872180451128</v>
      </c>
      <c r="Q377" s="12">
        <f>(Financial[[#This Row],[ Sales with discount]]-Financial[[#This Row],[COGS]])/Financial[[#This Row],[COGS]]</f>
        <v>0.18327402135231316</v>
      </c>
      <c r="R377" s="17">
        <f>Financial[[#This Row],[Units Sold]]/Financial[[#This Row],[quantity of transactions]]</f>
        <v>1.6775510204081632</v>
      </c>
      <c r="S377" s="17">
        <f>Financial[[#This Row],[ Sales with discount]]/Financial[[#This Row],[quantity of transactions]]</f>
        <v>557.78571428571433</v>
      </c>
      <c r="T377" s="5" t="str">
        <f>TEXT(Financial[[#This Row],[Date]],"MMMM")</f>
        <v>жовтень</v>
      </c>
      <c r="U377" s="22">
        <f>YEAR(Financial[[#This Row],[Date]])</f>
        <v>2020</v>
      </c>
    </row>
    <row r="378" spans="1:21" x14ac:dyDescent="0.3">
      <c r="A378" t="s">
        <v>9</v>
      </c>
      <c r="B378" t="s">
        <v>15</v>
      </c>
      <c r="C378" s="3" t="s">
        <v>24</v>
      </c>
      <c r="D378" s="3" t="s">
        <v>28</v>
      </c>
      <c r="E378">
        <v>1006</v>
      </c>
      <c r="F378" s="10">
        <v>261</v>
      </c>
      <c r="G378" s="10">
        <v>350</v>
      </c>
      <c r="H378" s="14">
        <v>480</v>
      </c>
      <c r="I378" s="19">
        <v>43983</v>
      </c>
      <c r="J378" s="10">
        <f>Financial[[#This Row],[Units Sold]]*Financial[[#This Row],[Sale Price]]</f>
        <v>352100</v>
      </c>
      <c r="K378" s="11" cm="1">
        <f t="array" ref="K378">_xlfn.IFS(Financial[[#This Row],[Discount Band]]="High",0.15,Financial[[#This Row],[Discount Band]]="Medium",0.1,Financial[[#This Row],[Discount Band]]="Low",0.05,Financial[[#This Row],[Discount Band]]="None",0)</f>
        <v>0</v>
      </c>
      <c r="L378" s="10">
        <f>Financial[[#This Row],[Gross Sales]]*Financial[[#This Row],[Discount, %]]</f>
        <v>0</v>
      </c>
      <c r="M378" s="10">
        <f>Financial[[#This Row],[Gross Sales]]-Financial[[#This Row],[Discounts, usd]]</f>
        <v>352100</v>
      </c>
      <c r="N378" s="10">
        <f>Financial[[#This Row],[Units Sold]]*Financial[[#This Row],[Manufacturing Price]]</f>
        <v>262566</v>
      </c>
      <c r="O378" s="10">
        <f>Financial[[#This Row],[ Sales with discount]]-(Financial[[#This Row],[Units Sold]]*Financial[[#This Row],[Manufacturing Price]])</f>
        <v>89534</v>
      </c>
      <c r="P378" s="12">
        <f>(Financial[[#This Row],[ Sales with discount]]-Financial[[#This Row],[COGS]])/Financial[[#This Row],[ Sales with discount]]</f>
        <v>0.25428571428571428</v>
      </c>
      <c r="Q378" s="12">
        <f>(Financial[[#This Row],[ Sales with discount]]-Financial[[#This Row],[COGS]])/Financial[[#This Row],[COGS]]</f>
        <v>0.34099616858237547</v>
      </c>
      <c r="R378" s="17">
        <f>Financial[[#This Row],[Units Sold]]/Financial[[#This Row],[quantity of transactions]]</f>
        <v>2.0958333333333332</v>
      </c>
      <c r="S378" s="17">
        <f>Financial[[#This Row],[ Sales with discount]]/Financial[[#This Row],[quantity of transactions]]</f>
        <v>733.54166666666663</v>
      </c>
      <c r="T378" s="5" t="str">
        <f>TEXT(Financial[[#This Row],[Date]],"MMMM")</f>
        <v>червень</v>
      </c>
      <c r="U378" s="22">
        <f>YEAR(Financial[[#This Row],[Date]])</f>
        <v>2020</v>
      </c>
    </row>
    <row r="379" spans="1:21" x14ac:dyDescent="0.3">
      <c r="A379" t="s">
        <v>9</v>
      </c>
      <c r="B379" t="s">
        <v>15</v>
      </c>
      <c r="C379" s="3" t="s">
        <v>26</v>
      </c>
      <c r="D379" s="3" t="s">
        <v>29</v>
      </c>
      <c r="E379">
        <v>2966</v>
      </c>
      <c r="F379" s="10">
        <v>273</v>
      </c>
      <c r="G379" s="10">
        <v>350</v>
      </c>
      <c r="H379" s="14">
        <v>146</v>
      </c>
      <c r="I379" s="19">
        <v>44105</v>
      </c>
      <c r="J379" s="10">
        <f>Financial[[#This Row],[Units Sold]]*Financial[[#This Row],[Sale Price]]</f>
        <v>1038100</v>
      </c>
      <c r="K379" s="11" cm="1">
        <f t="array" ref="K379">_xlfn.IFS(Financial[[#This Row],[Discount Band]]="High",0.15,Financial[[#This Row],[Discount Band]]="Medium",0.1,Financial[[#This Row],[Discount Band]]="Low",0.05,Financial[[#This Row],[Discount Band]]="None",0)</f>
        <v>0.05</v>
      </c>
      <c r="L379" s="10">
        <f>Financial[[#This Row],[Gross Sales]]*Financial[[#This Row],[Discount, %]]</f>
        <v>51905</v>
      </c>
      <c r="M379" s="10">
        <f>Financial[[#This Row],[Gross Sales]]-Financial[[#This Row],[Discounts, usd]]</f>
        <v>986195</v>
      </c>
      <c r="N379" s="10">
        <f>Financial[[#This Row],[Units Sold]]*Financial[[#This Row],[Manufacturing Price]]</f>
        <v>809718</v>
      </c>
      <c r="O379" s="10">
        <f>Financial[[#This Row],[ Sales with discount]]-(Financial[[#This Row],[Units Sold]]*Financial[[#This Row],[Manufacturing Price]])</f>
        <v>176477</v>
      </c>
      <c r="P379" s="12">
        <f>(Financial[[#This Row],[ Sales with discount]]-Financial[[#This Row],[COGS]])/Financial[[#This Row],[ Sales with discount]]</f>
        <v>0.17894736842105263</v>
      </c>
      <c r="Q379" s="12">
        <f>(Financial[[#This Row],[ Sales with discount]]-Financial[[#This Row],[COGS]])/Financial[[#This Row],[COGS]]</f>
        <v>0.21794871794871795</v>
      </c>
      <c r="R379" s="17">
        <f>Financial[[#This Row],[Units Sold]]/Financial[[#This Row],[quantity of transactions]]</f>
        <v>20.315068493150687</v>
      </c>
      <c r="S379" s="17">
        <f>Financial[[#This Row],[ Sales with discount]]/Financial[[#This Row],[quantity of transactions]]</f>
        <v>6754.7602739726026</v>
      </c>
      <c r="T379" s="5" t="str">
        <f>TEXT(Financial[[#This Row],[Date]],"MMMM")</f>
        <v>жовтень</v>
      </c>
      <c r="U379" s="22">
        <f>YEAR(Financial[[#This Row],[Date]])</f>
        <v>2020</v>
      </c>
    </row>
    <row r="380" spans="1:21" x14ac:dyDescent="0.3">
      <c r="A380" t="s">
        <v>9</v>
      </c>
      <c r="B380" t="s">
        <v>15</v>
      </c>
      <c r="C380" s="3" t="s">
        <v>24</v>
      </c>
      <c r="D380" s="3" t="s">
        <v>30</v>
      </c>
      <c r="E380">
        <v>1307</v>
      </c>
      <c r="F380" s="10">
        <v>247</v>
      </c>
      <c r="G380" s="10">
        <v>350</v>
      </c>
      <c r="H380" s="14">
        <v>1256</v>
      </c>
      <c r="I380" s="19">
        <v>44013</v>
      </c>
      <c r="J380" s="10">
        <f>Financial[[#This Row],[Units Sold]]*Financial[[#This Row],[Sale Price]]</f>
        <v>457450</v>
      </c>
      <c r="K380" s="11" cm="1">
        <f t="array" ref="K380">_xlfn.IFS(Financial[[#This Row],[Discount Band]]="High",0.15,Financial[[#This Row],[Discount Band]]="Medium",0.1,Financial[[#This Row],[Discount Band]]="Low",0.05,Financial[[#This Row],[Discount Band]]="None",0)</f>
        <v>0.1</v>
      </c>
      <c r="L380" s="10">
        <f>Financial[[#This Row],[Gross Sales]]*Financial[[#This Row],[Discount, %]]</f>
        <v>45745</v>
      </c>
      <c r="M380" s="10">
        <f>Financial[[#This Row],[Gross Sales]]-Financial[[#This Row],[Discounts, usd]]</f>
        <v>411705</v>
      </c>
      <c r="N380" s="10">
        <f>Financial[[#This Row],[Units Sold]]*Financial[[#This Row],[Manufacturing Price]]</f>
        <v>322829</v>
      </c>
      <c r="O380" s="10">
        <f>Financial[[#This Row],[ Sales with discount]]-(Financial[[#This Row],[Units Sold]]*Financial[[#This Row],[Manufacturing Price]])</f>
        <v>88876</v>
      </c>
      <c r="P380" s="12">
        <f>(Financial[[#This Row],[ Sales with discount]]-Financial[[#This Row],[COGS]])/Financial[[#This Row],[ Sales with discount]]</f>
        <v>0.21587301587301588</v>
      </c>
      <c r="Q380" s="12">
        <f>(Financial[[#This Row],[ Sales with discount]]-Financial[[#This Row],[COGS]])/Financial[[#This Row],[COGS]]</f>
        <v>0.27530364372469635</v>
      </c>
      <c r="R380" s="17">
        <f>Financial[[#This Row],[Units Sold]]/Financial[[#This Row],[quantity of transactions]]</f>
        <v>1.0406050955414012</v>
      </c>
      <c r="S380" s="17">
        <f>Financial[[#This Row],[ Sales with discount]]/Financial[[#This Row],[quantity of transactions]]</f>
        <v>327.79060509554142</v>
      </c>
      <c r="T380" s="5" t="str">
        <f>TEXT(Financial[[#This Row],[Date]],"MMMM")</f>
        <v>липень</v>
      </c>
      <c r="U380" s="22">
        <f>YEAR(Financial[[#This Row],[Date]])</f>
        <v>2020</v>
      </c>
    </row>
    <row r="381" spans="1:21" x14ac:dyDescent="0.3">
      <c r="A381" t="s">
        <v>9</v>
      </c>
      <c r="B381" t="s">
        <v>15</v>
      </c>
      <c r="C381" s="3" t="s">
        <v>26</v>
      </c>
      <c r="D381" s="3" t="s">
        <v>29</v>
      </c>
      <c r="E381">
        <v>1907</v>
      </c>
      <c r="F381" s="10">
        <v>233</v>
      </c>
      <c r="G381" s="10">
        <v>350</v>
      </c>
      <c r="H381" s="14">
        <v>1123</v>
      </c>
      <c r="I381" s="19">
        <v>44075</v>
      </c>
      <c r="J381" s="10">
        <f>Financial[[#This Row],[Units Sold]]*Financial[[#This Row],[Sale Price]]</f>
        <v>667450</v>
      </c>
      <c r="K381" s="11" cm="1">
        <f t="array" ref="K381">_xlfn.IFS(Financial[[#This Row],[Discount Band]]="High",0.15,Financial[[#This Row],[Discount Band]]="Medium",0.1,Financial[[#This Row],[Discount Band]]="Low",0.05,Financial[[#This Row],[Discount Band]]="None",0)</f>
        <v>0.05</v>
      </c>
      <c r="L381" s="10">
        <f>Financial[[#This Row],[Gross Sales]]*Financial[[#This Row],[Discount, %]]</f>
        <v>33372.5</v>
      </c>
      <c r="M381" s="10">
        <f>Financial[[#This Row],[Gross Sales]]-Financial[[#This Row],[Discounts, usd]]</f>
        <v>634077.5</v>
      </c>
      <c r="N381" s="10">
        <f>Financial[[#This Row],[Units Sold]]*Financial[[#This Row],[Manufacturing Price]]</f>
        <v>444331</v>
      </c>
      <c r="O381" s="10">
        <f>Financial[[#This Row],[ Sales with discount]]-(Financial[[#This Row],[Units Sold]]*Financial[[#This Row],[Manufacturing Price]])</f>
        <v>189746.5</v>
      </c>
      <c r="P381" s="12">
        <f>(Financial[[#This Row],[ Sales with discount]]-Financial[[#This Row],[COGS]])/Financial[[#This Row],[ Sales with discount]]</f>
        <v>0.29924812030075187</v>
      </c>
      <c r="Q381" s="12">
        <f>(Financial[[#This Row],[ Sales with discount]]-Financial[[#This Row],[COGS]])/Financial[[#This Row],[COGS]]</f>
        <v>0.42703862660944208</v>
      </c>
      <c r="R381" s="17">
        <f>Financial[[#This Row],[Units Sold]]/Financial[[#This Row],[quantity of transactions]]</f>
        <v>1.6981300089047195</v>
      </c>
      <c r="S381" s="17">
        <f>Financial[[#This Row],[ Sales with discount]]/Financial[[#This Row],[quantity of transactions]]</f>
        <v>564.62822796081923</v>
      </c>
      <c r="T381" s="5" t="str">
        <f>TEXT(Financial[[#This Row],[Date]],"MMMM")</f>
        <v>вересень</v>
      </c>
      <c r="U381" s="22">
        <f>YEAR(Financial[[#This Row],[Date]])</f>
        <v>2020</v>
      </c>
    </row>
    <row r="382" spans="1:21" x14ac:dyDescent="0.3">
      <c r="A382" t="s">
        <v>7</v>
      </c>
      <c r="B382" t="s">
        <v>15</v>
      </c>
      <c r="C382" s="3" t="s">
        <v>23</v>
      </c>
      <c r="D382" s="3" t="s">
        <v>31</v>
      </c>
      <c r="E382">
        <v>1175</v>
      </c>
      <c r="F382" s="10">
        <v>12</v>
      </c>
      <c r="G382" s="10">
        <v>15</v>
      </c>
      <c r="H382" s="14">
        <v>1094</v>
      </c>
      <c r="I382" s="19">
        <v>44105</v>
      </c>
      <c r="J382" s="10">
        <f>Financial[[#This Row],[Units Sold]]*Financial[[#This Row],[Sale Price]]</f>
        <v>17625</v>
      </c>
      <c r="K382" s="11" cm="1">
        <f t="array" ref="K382">_xlfn.IFS(Financial[[#This Row],[Discount Band]]="High",0.15,Financial[[#This Row],[Discount Band]]="Medium",0.1,Financial[[#This Row],[Discount Band]]="Low",0.05,Financial[[#This Row],[Discount Band]]="None",0)</f>
        <v>0.15</v>
      </c>
      <c r="L382" s="10">
        <f>Financial[[#This Row],[Gross Sales]]*Financial[[#This Row],[Discount, %]]</f>
        <v>2643.75</v>
      </c>
      <c r="M382" s="10">
        <f>Financial[[#This Row],[Gross Sales]]-Financial[[#This Row],[Discounts, usd]]</f>
        <v>14981.25</v>
      </c>
      <c r="N382" s="10">
        <f>Financial[[#This Row],[Units Sold]]*Financial[[#This Row],[Manufacturing Price]]</f>
        <v>14100</v>
      </c>
      <c r="O382" s="10">
        <f>Financial[[#This Row],[ Sales with discount]]-(Financial[[#This Row],[Units Sold]]*Financial[[#This Row],[Manufacturing Price]])</f>
        <v>881.25</v>
      </c>
      <c r="P382" s="12">
        <f>(Financial[[#This Row],[ Sales with discount]]-Financial[[#This Row],[COGS]])/Financial[[#This Row],[ Sales with discount]]</f>
        <v>5.8823529411764705E-2</v>
      </c>
      <c r="Q382" s="12">
        <f>(Financial[[#This Row],[ Sales with discount]]-Financial[[#This Row],[COGS]])/Financial[[#This Row],[COGS]]</f>
        <v>6.25E-2</v>
      </c>
      <c r="R382" s="17">
        <f>Financial[[#This Row],[Units Sold]]/Financial[[#This Row],[quantity of transactions]]</f>
        <v>1.0740402193784278</v>
      </c>
      <c r="S382" s="17">
        <f>Financial[[#This Row],[ Sales with discount]]/Financial[[#This Row],[quantity of transactions]]</f>
        <v>13.694012797074954</v>
      </c>
      <c r="T382" s="5" t="str">
        <f>TEXT(Financial[[#This Row],[Date]],"MMMM")</f>
        <v>жовтень</v>
      </c>
      <c r="U382" s="22">
        <f>YEAR(Financial[[#This Row],[Date]])</f>
        <v>2020</v>
      </c>
    </row>
    <row r="383" spans="1:21" x14ac:dyDescent="0.3">
      <c r="A383" t="s">
        <v>7</v>
      </c>
      <c r="B383" t="s">
        <v>15</v>
      </c>
      <c r="C383" s="3" t="s">
        <v>25</v>
      </c>
      <c r="D383" s="3" t="s">
        <v>31</v>
      </c>
      <c r="E383">
        <v>1175</v>
      </c>
      <c r="F383" s="10">
        <v>8</v>
      </c>
      <c r="G383" s="10">
        <v>15</v>
      </c>
      <c r="H383" s="14">
        <v>1061</v>
      </c>
      <c r="I383" s="19">
        <v>44105</v>
      </c>
      <c r="J383" s="10">
        <f>Financial[[#This Row],[Units Sold]]*Financial[[#This Row],[Sale Price]]</f>
        <v>17625</v>
      </c>
      <c r="K383" s="11" cm="1">
        <f t="array" ref="K383">_xlfn.IFS(Financial[[#This Row],[Discount Band]]="High",0.15,Financial[[#This Row],[Discount Band]]="Medium",0.1,Financial[[#This Row],[Discount Band]]="Low",0.05,Financial[[#This Row],[Discount Band]]="None",0)</f>
        <v>0.15</v>
      </c>
      <c r="L383" s="10">
        <f>Financial[[#This Row],[Gross Sales]]*Financial[[#This Row],[Discount, %]]</f>
        <v>2643.75</v>
      </c>
      <c r="M383" s="10">
        <f>Financial[[#This Row],[Gross Sales]]-Financial[[#This Row],[Discounts, usd]]</f>
        <v>14981.25</v>
      </c>
      <c r="N383" s="10">
        <f>Financial[[#This Row],[Units Sold]]*Financial[[#This Row],[Manufacturing Price]]</f>
        <v>9400</v>
      </c>
      <c r="O383" s="10">
        <f>Financial[[#This Row],[ Sales with discount]]-(Financial[[#This Row],[Units Sold]]*Financial[[#This Row],[Manufacturing Price]])</f>
        <v>5581.25</v>
      </c>
      <c r="P383" s="12">
        <f>(Financial[[#This Row],[ Sales with discount]]-Financial[[#This Row],[COGS]])/Financial[[#This Row],[ Sales with discount]]</f>
        <v>0.37254901960784315</v>
      </c>
      <c r="Q383" s="12">
        <f>(Financial[[#This Row],[ Sales with discount]]-Financial[[#This Row],[COGS]])/Financial[[#This Row],[COGS]]</f>
        <v>0.59375</v>
      </c>
      <c r="R383" s="17">
        <f>Financial[[#This Row],[Units Sold]]/Financial[[#This Row],[quantity of transactions]]</f>
        <v>1.1074458058435439</v>
      </c>
      <c r="S383" s="17">
        <f>Financial[[#This Row],[ Sales with discount]]/Financial[[#This Row],[quantity of transactions]]</f>
        <v>14.119934024505184</v>
      </c>
      <c r="T383" s="5" t="str">
        <f>TEXT(Financial[[#This Row],[Date]],"MMMM")</f>
        <v>жовтень</v>
      </c>
      <c r="U383" s="22">
        <f>YEAR(Financial[[#This Row],[Date]])</f>
        <v>2020</v>
      </c>
    </row>
    <row r="384" spans="1:21" x14ac:dyDescent="0.3">
      <c r="A384" t="s">
        <v>7</v>
      </c>
      <c r="B384" t="s">
        <v>15</v>
      </c>
      <c r="C384" s="3" t="s">
        <v>26</v>
      </c>
      <c r="D384" s="3" t="s">
        <v>30</v>
      </c>
      <c r="E384">
        <v>711</v>
      </c>
      <c r="F384" s="10">
        <v>12</v>
      </c>
      <c r="G384" s="10">
        <v>15</v>
      </c>
      <c r="H384" s="14">
        <v>54</v>
      </c>
      <c r="I384" s="19">
        <v>44166</v>
      </c>
      <c r="J384" s="10">
        <f>Financial[[#This Row],[Units Sold]]*Financial[[#This Row],[Sale Price]]</f>
        <v>10665</v>
      </c>
      <c r="K384" s="11" cm="1">
        <f t="array" ref="K384">_xlfn.IFS(Financial[[#This Row],[Discount Band]]="High",0.15,Financial[[#This Row],[Discount Band]]="Medium",0.1,Financial[[#This Row],[Discount Band]]="Low",0.05,Financial[[#This Row],[Discount Band]]="None",0)</f>
        <v>0.1</v>
      </c>
      <c r="L384" s="10">
        <f>Financial[[#This Row],[Gross Sales]]*Financial[[#This Row],[Discount, %]]</f>
        <v>1066.5</v>
      </c>
      <c r="M384" s="10">
        <f>Financial[[#This Row],[Gross Sales]]-Financial[[#This Row],[Discounts, usd]]</f>
        <v>9598.5</v>
      </c>
      <c r="N384" s="10">
        <f>Financial[[#This Row],[Units Sold]]*Financial[[#This Row],[Manufacturing Price]]</f>
        <v>8532</v>
      </c>
      <c r="O384" s="10">
        <f>Financial[[#This Row],[ Sales with discount]]-(Financial[[#This Row],[Units Sold]]*Financial[[#This Row],[Manufacturing Price]])</f>
        <v>1066.5</v>
      </c>
      <c r="P384" s="12">
        <f>(Financial[[#This Row],[ Sales with discount]]-Financial[[#This Row],[COGS]])/Financial[[#This Row],[ Sales with discount]]</f>
        <v>0.1111111111111111</v>
      </c>
      <c r="Q384" s="12">
        <f>(Financial[[#This Row],[ Sales with discount]]-Financial[[#This Row],[COGS]])/Financial[[#This Row],[COGS]]</f>
        <v>0.125</v>
      </c>
      <c r="R384" s="17">
        <f>Financial[[#This Row],[Units Sold]]/Financial[[#This Row],[quantity of transactions]]</f>
        <v>13.166666666666666</v>
      </c>
      <c r="S384" s="17">
        <f>Financial[[#This Row],[ Sales with discount]]/Financial[[#This Row],[quantity of transactions]]</f>
        <v>177.75</v>
      </c>
      <c r="T384" s="5" t="str">
        <f>TEXT(Financial[[#This Row],[Date]],"MMMM")</f>
        <v>грудень</v>
      </c>
      <c r="U384" s="22">
        <f>YEAR(Financial[[#This Row],[Date]])</f>
        <v>2020</v>
      </c>
    </row>
    <row r="385" spans="1:21" x14ac:dyDescent="0.3">
      <c r="A385" t="s">
        <v>7</v>
      </c>
      <c r="B385" t="s">
        <v>15</v>
      </c>
      <c r="C385" s="3" t="s">
        <v>23</v>
      </c>
      <c r="D385" s="3" t="s">
        <v>30</v>
      </c>
      <c r="E385">
        <v>1743</v>
      </c>
      <c r="F385" s="10">
        <v>12</v>
      </c>
      <c r="G385" s="10">
        <v>15</v>
      </c>
      <c r="H385" s="14">
        <v>391</v>
      </c>
      <c r="I385" s="19">
        <v>44044</v>
      </c>
      <c r="J385" s="10">
        <f>Financial[[#This Row],[Units Sold]]*Financial[[#This Row],[Sale Price]]</f>
        <v>26145</v>
      </c>
      <c r="K385" s="11" cm="1">
        <f t="array" ref="K385">_xlfn.IFS(Financial[[#This Row],[Discount Band]]="High",0.15,Financial[[#This Row],[Discount Band]]="Medium",0.1,Financial[[#This Row],[Discount Band]]="Low",0.05,Financial[[#This Row],[Discount Band]]="None",0)</f>
        <v>0.1</v>
      </c>
      <c r="L385" s="10">
        <f>Financial[[#This Row],[Gross Sales]]*Financial[[#This Row],[Discount, %]]</f>
        <v>2614.5</v>
      </c>
      <c r="M385" s="10">
        <f>Financial[[#This Row],[Gross Sales]]-Financial[[#This Row],[Discounts, usd]]</f>
        <v>23530.5</v>
      </c>
      <c r="N385" s="10">
        <f>Financial[[#This Row],[Units Sold]]*Financial[[#This Row],[Manufacturing Price]]</f>
        <v>20916</v>
      </c>
      <c r="O385" s="10">
        <f>Financial[[#This Row],[ Sales with discount]]-(Financial[[#This Row],[Units Sold]]*Financial[[#This Row],[Manufacturing Price]])</f>
        <v>2614.5</v>
      </c>
      <c r="P385" s="12">
        <f>(Financial[[#This Row],[ Sales with discount]]-Financial[[#This Row],[COGS]])/Financial[[#This Row],[ Sales with discount]]</f>
        <v>0.1111111111111111</v>
      </c>
      <c r="Q385" s="12">
        <f>(Financial[[#This Row],[ Sales with discount]]-Financial[[#This Row],[COGS]])/Financial[[#This Row],[COGS]]</f>
        <v>0.125</v>
      </c>
      <c r="R385" s="17">
        <f>Financial[[#This Row],[Units Sold]]/Financial[[#This Row],[quantity of transactions]]</f>
        <v>4.4578005115089514</v>
      </c>
      <c r="S385" s="17">
        <f>Financial[[#This Row],[ Sales with discount]]/Financial[[#This Row],[quantity of transactions]]</f>
        <v>60.180306905370841</v>
      </c>
      <c r="T385" s="5" t="str">
        <f>TEXT(Financial[[#This Row],[Date]],"MMMM")</f>
        <v>серпень</v>
      </c>
      <c r="U385" s="22">
        <f>YEAR(Financial[[#This Row],[Date]])</f>
        <v>2020</v>
      </c>
    </row>
    <row r="386" spans="1:21" x14ac:dyDescent="0.3">
      <c r="A386" t="s">
        <v>7</v>
      </c>
      <c r="B386" t="s">
        <v>15</v>
      </c>
      <c r="C386" s="3" t="s">
        <v>22</v>
      </c>
      <c r="D386" s="3" t="s">
        <v>30</v>
      </c>
      <c r="E386">
        <v>711</v>
      </c>
      <c r="F386" s="10">
        <v>8</v>
      </c>
      <c r="G386" s="10">
        <v>15</v>
      </c>
      <c r="H386" s="14">
        <v>318</v>
      </c>
      <c r="I386" s="19">
        <v>44166</v>
      </c>
      <c r="J386" s="10">
        <f>Financial[[#This Row],[Units Sold]]*Financial[[#This Row],[Sale Price]]</f>
        <v>10665</v>
      </c>
      <c r="K386" s="11" cm="1">
        <f t="array" ref="K386">_xlfn.IFS(Financial[[#This Row],[Discount Band]]="High",0.15,Financial[[#This Row],[Discount Band]]="Medium",0.1,Financial[[#This Row],[Discount Band]]="Low",0.05,Financial[[#This Row],[Discount Band]]="None",0)</f>
        <v>0.1</v>
      </c>
      <c r="L386" s="10">
        <f>Financial[[#This Row],[Gross Sales]]*Financial[[#This Row],[Discount, %]]</f>
        <v>1066.5</v>
      </c>
      <c r="M386" s="10">
        <f>Financial[[#This Row],[Gross Sales]]-Financial[[#This Row],[Discounts, usd]]</f>
        <v>9598.5</v>
      </c>
      <c r="N386" s="10">
        <f>Financial[[#This Row],[Units Sold]]*Financial[[#This Row],[Manufacturing Price]]</f>
        <v>5688</v>
      </c>
      <c r="O386" s="10">
        <f>Financial[[#This Row],[ Sales with discount]]-(Financial[[#This Row],[Units Sold]]*Financial[[#This Row],[Manufacturing Price]])</f>
        <v>3910.5</v>
      </c>
      <c r="P386" s="12">
        <f>(Financial[[#This Row],[ Sales with discount]]-Financial[[#This Row],[COGS]])/Financial[[#This Row],[ Sales with discount]]</f>
        <v>0.40740740740740738</v>
      </c>
      <c r="Q386" s="12">
        <f>(Financial[[#This Row],[ Sales with discount]]-Financial[[#This Row],[COGS]])/Financial[[#This Row],[COGS]]</f>
        <v>0.6875</v>
      </c>
      <c r="R386" s="17">
        <f>Financial[[#This Row],[Units Sold]]/Financial[[#This Row],[quantity of transactions]]</f>
        <v>2.2358490566037736</v>
      </c>
      <c r="S386" s="17">
        <f>Financial[[#This Row],[ Sales with discount]]/Financial[[#This Row],[quantity of transactions]]</f>
        <v>30.183962264150942</v>
      </c>
      <c r="T386" s="5" t="str">
        <f>TEXT(Financial[[#This Row],[Date]],"MMMM")</f>
        <v>грудень</v>
      </c>
      <c r="U386" s="22">
        <f>YEAR(Financial[[#This Row],[Date]])</f>
        <v>2020</v>
      </c>
    </row>
    <row r="387" spans="1:21" x14ac:dyDescent="0.3">
      <c r="A387" t="s">
        <v>7</v>
      </c>
      <c r="B387" t="s">
        <v>15</v>
      </c>
      <c r="C387" s="3" t="s">
        <v>24</v>
      </c>
      <c r="D387" s="3" t="s">
        <v>31</v>
      </c>
      <c r="E387">
        <v>660</v>
      </c>
      <c r="F387" s="10">
        <v>12</v>
      </c>
      <c r="G387" s="10">
        <v>15</v>
      </c>
      <c r="H387" s="14">
        <v>258</v>
      </c>
      <c r="I387" s="19">
        <v>44075</v>
      </c>
      <c r="J387" s="10">
        <f>Financial[[#This Row],[Units Sold]]*Financial[[#This Row],[Sale Price]]</f>
        <v>9900</v>
      </c>
      <c r="K387" s="11" cm="1">
        <f t="array" ref="K387">_xlfn.IFS(Financial[[#This Row],[Discount Band]]="High",0.15,Financial[[#This Row],[Discount Band]]="Medium",0.1,Financial[[#This Row],[Discount Band]]="Low",0.05,Financial[[#This Row],[Discount Band]]="None",0)</f>
        <v>0.15</v>
      </c>
      <c r="L387" s="10">
        <f>Financial[[#This Row],[Gross Sales]]*Financial[[#This Row],[Discount, %]]</f>
        <v>1485</v>
      </c>
      <c r="M387" s="10">
        <f>Financial[[#This Row],[Gross Sales]]-Financial[[#This Row],[Discounts, usd]]</f>
        <v>8415</v>
      </c>
      <c r="N387" s="10">
        <f>Financial[[#This Row],[Units Sold]]*Financial[[#This Row],[Manufacturing Price]]</f>
        <v>7920</v>
      </c>
      <c r="O387" s="10">
        <f>Financial[[#This Row],[ Sales with discount]]-(Financial[[#This Row],[Units Sold]]*Financial[[#This Row],[Manufacturing Price]])</f>
        <v>495</v>
      </c>
      <c r="P387" s="12">
        <f>(Financial[[#This Row],[ Sales with discount]]-Financial[[#This Row],[COGS]])/Financial[[#This Row],[ Sales with discount]]</f>
        <v>5.8823529411764705E-2</v>
      </c>
      <c r="Q387" s="12">
        <f>(Financial[[#This Row],[ Sales with discount]]-Financial[[#This Row],[COGS]])/Financial[[#This Row],[COGS]]</f>
        <v>6.25E-2</v>
      </c>
      <c r="R387" s="17">
        <f>Financial[[#This Row],[Units Sold]]/Financial[[#This Row],[quantity of transactions]]</f>
        <v>2.558139534883721</v>
      </c>
      <c r="S387" s="17">
        <f>Financial[[#This Row],[ Sales with discount]]/Financial[[#This Row],[quantity of transactions]]</f>
        <v>32.616279069767444</v>
      </c>
      <c r="T387" s="5" t="str">
        <f>TEXT(Financial[[#This Row],[Date]],"MMMM")</f>
        <v>вересень</v>
      </c>
      <c r="U387" s="22">
        <f>YEAR(Financial[[#This Row],[Date]])</f>
        <v>2020</v>
      </c>
    </row>
    <row r="388" spans="1:21" x14ac:dyDescent="0.3">
      <c r="A388" t="s">
        <v>7</v>
      </c>
      <c r="B388" t="s">
        <v>15</v>
      </c>
      <c r="C388" s="3" t="s">
        <v>21</v>
      </c>
      <c r="D388" s="3" t="s">
        <v>28</v>
      </c>
      <c r="E388">
        <v>888</v>
      </c>
      <c r="F388" s="10">
        <v>8</v>
      </c>
      <c r="G388" s="10">
        <v>15</v>
      </c>
      <c r="H388" s="14">
        <v>386</v>
      </c>
      <c r="I388" s="19">
        <v>43983</v>
      </c>
      <c r="J388" s="10">
        <f>Financial[[#This Row],[Units Sold]]*Financial[[#This Row],[Sale Price]]</f>
        <v>13320</v>
      </c>
      <c r="K388" s="11" cm="1">
        <f t="array" ref="K388">_xlfn.IFS(Financial[[#This Row],[Discount Band]]="High",0.15,Financial[[#This Row],[Discount Band]]="Medium",0.1,Financial[[#This Row],[Discount Band]]="Low",0.05,Financial[[#This Row],[Discount Band]]="None",0)</f>
        <v>0</v>
      </c>
      <c r="L388" s="10">
        <f>Financial[[#This Row],[Gross Sales]]*Financial[[#This Row],[Discount, %]]</f>
        <v>0</v>
      </c>
      <c r="M388" s="10">
        <f>Financial[[#This Row],[Gross Sales]]-Financial[[#This Row],[Discounts, usd]]</f>
        <v>13320</v>
      </c>
      <c r="N388" s="10">
        <f>Financial[[#This Row],[Units Sold]]*Financial[[#This Row],[Manufacturing Price]]</f>
        <v>7104</v>
      </c>
      <c r="O388" s="10">
        <f>Financial[[#This Row],[ Sales with discount]]-(Financial[[#This Row],[Units Sold]]*Financial[[#This Row],[Manufacturing Price]])</f>
        <v>6216</v>
      </c>
      <c r="P388" s="12">
        <f>(Financial[[#This Row],[ Sales with discount]]-Financial[[#This Row],[COGS]])/Financial[[#This Row],[ Sales with discount]]</f>
        <v>0.46666666666666667</v>
      </c>
      <c r="Q388" s="12">
        <f>(Financial[[#This Row],[ Sales with discount]]-Financial[[#This Row],[COGS]])/Financial[[#This Row],[COGS]]</f>
        <v>0.875</v>
      </c>
      <c r="R388" s="17">
        <f>Financial[[#This Row],[Units Sold]]/Financial[[#This Row],[quantity of transactions]]</f>
        <v>2.3005181347150261</v>
      </c>
      <c r="S388" s="17">
        <f>Financial[[#This Row],[ Sales with discount]]/Financial[[#This Row],[quantity of transactions]]</f>
        <v>34.50777202072539</v>
      </c>
      <c r="T388" s="5" t="str">
        <f>TEXT(Financial[[#This Row],[Date]],"MMMM")</f>
        <v>червень</v>
      </c>
      <c r="U388" s="22">
        <f>YEAR(Financial[[#This Row],[Date]])</f>
        <v>2020</v>
      </c>
    </row>
    <row r="389" spans="1:21" x14ac:dyDescent="0.3">
      <c r="A389" t="s">
        <v>7</v>
      </c>
      <c r="B389" t="s">
        <v>15</v>
      </c>
      <c r="C389" s="3" t="s">
        <v>24</v>
      </c>
      <c r="D389" s="3" t="s">
        <v>31</v>
      </c>
      <c r="E389">
        <v>510</v>
      </c>
      <c r="F389" s="10">
        <v>9</v>
      </c>
      <c r="G389" s="10">
        <v>15</v>
      </c>
      <c r="H389" s="14">
        <v>275</v>
      </c>
      <c r="I389" s="19">
        <v>43922</v>
      </c>
      <c r="J389" s="10">
        <f>Financial[[#This Row],[Units Sold]]*Financial[[#This Row],[Sale Price]]</f>
        <v>7650</v>
      </c>
      <c r="K389" s="11" cm="1">
        <f t="array" ref="K389">_xlfn.IFS(Financial[[#This Row],[Discount Band]]="High",0.15,Financial[[#This Row],[Discount Band]]="Medium",0.1,Financial[[#This Row],[Discount Band]]="Low",0.05,Financial[[#This Row],[Discount Band]]="None",0)</f>
        <v>0.15</v>
      </c>
      <c r="L389" s="10">
        <f>Financial[[#This Row],[Gross Sales]]*Financial[[#This Row],[Discount, %]]</f>
        <v>1147.5</v>
      </c>
      <c r="M389" s="10">
        <f>Financial[[#This Row],[Gross Sales]]-Financial[[#This Row],[Discounts, usd]]</f>
        <v>6502.5</v>
      </c>
      <c r="N389" s="10">
        <f>Financial[[#This Row],[Units Sold]]*Financial[[#This Row],[Manufacturing Price]]</f>
        <v>4590</v>
      </c>
      <c r="O389" s="10">
        <f>Financial[[#This Row],[ Sales with discount]]-(Financial[[#This Row],[Units Sold]]*Financial[[#This Row],[Manufacturing Price]])</f>
        <v>1912.5</v>
      </c>
      <c r="P389" s="12">
        <f>(Financial[[#This Row],[ Sales with discount]]-Financial[[#This Row],[COGS]])/Financial[[#This Row],[ Sales with discount]]</f>
        <v>0.29411764705882354</v>
      </c>
      <c r="Q389" s="12">
        <f>(Financial[[#This Row],[ Sales with discount]]-Financial[[#This Row],[COGS]])/Financial[[#This Row],[COGS]]</f>
        <v>0.41666666666666669</v>
      </c>
      <c r="R389" s="17">
        <f>Financial[[#This Row],[Units Sold]]/Financial[[#This Row],[quantity of transactions]]</f>
        <v>1.8545454545454545</v>
      </c>
      <c r="S389" s="17">
        <f>Financial[[#This Row],[ Sales with discount]]/Financial[[#This Row],[quantity of transactions]]</f>
        <v>23.645454545454545</v>
      </c>
      <c r="T389" s="5" t="str">
        <f>TEXT(Financial[[#This Row],[Date]],"MMMM")</f>
        <v>квітень</v>
      </c>
      <c r="U389" s="22">
        <f>YEAR(Financial[[#This Row],[Date]])</f>
        <v>2020</v>
      </c>
    </row>
    <row r="390" spans="1:21" x14ac:dyDescent="0.3">
      <c r="A390" t="s">
        <v>7</v>
      </c>
      <c r="B390" t="s">
        <v>15</v>
      </c>
      <c r="C390" s="3" t="s">
        <v>23</v>
      </c>
      <c r="D390" s="3" t="s">
        <v>31</v>
      </c>
      <c r="E390">
        <v>278</v>
      </c>
      <c r="F390" s="10">
        <v>9</v>
      </c>
      <c r="G390" s="10">
        <v>15</v>
      </c>
      <c r="H390" s="14">
        <v>181</v>
      </c>
      <c r="I390" s="19">
        <v>43862</v>
      </c>
      <c r="J390" s="10">
        <f>Financial[[#This Row],[Units Sold]]*Financial[[#This Row],[Sale Price]]</f>
        <v>4170</v>
      </c>
      <c r="K390" s="11" cm="1">
        <f t="array" ref="K390">_xlfn.IFS(Financial[[#This Row],[Discount Band]]="High",0.15,Financial[[#This Row],[Discount Band]]="Medium",0.1,Financial[[#This Row],[Discount Band]]="Low",0.05,Financial[[#This Row],[Discount Band]]="None",0)</f>
        <v>0.15</v>
      </c>
      <c r="L390" s="10">
        <f>Financial[[#This Row],[Gross Sales]]*Financial[[#This Row],[Discount, %]]</f>
        <v>625.5</v>
      </c>
      <c r="M390" s="10">
        <f>Financial[[#This Row],[Gross Sales]]-Financial[[#This Row],[Discounts, usd]]</f>
        <v>3544.5</v>
      </c>
      <c r="N390" s="10">
        <f>Financial[[#This Row],[Units Sold]]*Financial[[#This Row],[Manufacturing Price]]</f>
        <v>2502</v>
      </c>
      <c r="O390" s="10">
        <f>Financial[[#This Row],[ Sales with discount]]-(Financial[[#This Row],[Units Sold]]*Financial[[#This Row],[Manufacturing Price]])</f>
        <v>1042.5</v>
      </c>
      <c r="P390" s="12">
        <f>(Financial[[#This Row],[ Sales with discount]]-Financial[[#This Row],[COGS]])/Financial[[#This Row],[ Sales with discount]]</f>
        <v>0.29411764705882354</v>
      </c>
      <c r="Q390" s="12">
        <f>(Financial[[#This Row],[ Sales with discount]]-Financial[[#This Row],[COGS]])/Financial[[#This Row],[COGS]]</f>
        <v>0.41666666666666669</v>
      </c>
      <c r="R390" s="17">
        <f>Financial[[#This Row],[Units Sold]]/Financial[[#This Row],[quantity of transactions]]</f>
        <v>1.5359116022099448</v>
      </c>
      <c r="S390" s="17">
        <f>Financial[[#This Row],[ Sales with discount]]/Financial[[#This Row],[quantity of transactions]]</f>
        <v>19.582872928176794</v>
      </c>
      <c r="T390" s="5" t="str">
        <f>TEXT(Financial[[#This Row],[Date]],"MMMM")</f>
        <v>лютий</v>
      </c>
      <c r="U390" s="22">
        <f>YEAR(Financial[[#This Row],[Date]])</f>
        <v>2020</v>
      </c>
    </row>
    <row r="391" spans="1:21" x14ac:dyDescent="0.3">
      <c r="A391" t="s">
        <v>7</v>
      </c>
      <c r="B391" t="s">
        <v>15</v>
      </c>
      <c r="C391" s="3" t="s">
        <v>25</v>
      </c>
      <c r="D391" s="3" t="s">
        <v>31</v>
      </c>
      <c r="E391">
        <v>492</v>
      </c>
      <c r="F391" s="10">
        <v>11</v>
      </c>
      <c r="G391" s="10">
        <v>15</v>
      </c>
      <c r="H391" s="14">
        <v>215</v>
      </c>
      <c r="I391" s="19">
        <v>44013</v>
      </c>
      <c r="J391" s="10">
        <f>Financial[[#This Row],[Units Sold]]*Financial[[#This Row],[Sale Price]]</f>
        <v>7380</v>
      </c>
      <c r="K391" s="11" cm="1">
        <f t="array" ref="K391">_xlfn.IFS(Financial[[#This Row],[Discount Band]]="High",0.15,Financial[[#This Row],[Discount Band]]="Medium",0.1,Financial[[#This Row],[Discount Band]]="Low",0.05,Financial[[#This Row],[Discount Band]]="None",0)</f>
        <v>0.15</v>
      </c>
      <c r="L391" s="10">
        <f>Financial[[#This Row],[Gross Sales]]*Financial[[#This Row],[Discount, %]]</f>
        <v>1107</v>
      </c>
      <c r="M391" s="10">
        <f>Financial[[#This Row],[Gross Sales]]-Financial[[#This Row],[Discounts, usd]]</f>
        <v>6273</v>
      </c>
      <c r="N391" s="10">
        <f>Financial[[#This Row],[Units Sold]]*Financial[[#This Row],[Manufacturing Price]]</f>
        <v>5412</v>
      </c>
      <c r="O391" s="10">
        <f>Financial[[#This Row],[ Sales with discount]]-(Financial[[#This Row],[Units Sold]]*Financial[[#This Row],[Manufacturing Price]])</f>
        <v>861</v>
      </c>
      <c r="P391" s="12">
        <f>(Financial[[#This Row],[ Sales with discount]]-Financial[[#This Row],[COGS]])/Financial[[#This Row],[ Sales with discount]]</f>
        <v>0.13725490196078433</v>
      </c>
      <c r="Q391" s="12">
        <f>(Financial[[#This Row],[ Sales with discount]]-Financial[[#This Row],[COGS]])/Financial[[#This Row],[COGS]]</f>
        <v>0.15909090909090909</v>
      </c>
      <c r="R391" s="17">
        <f>Financial[[#This Row],[Units Sold]]/Financial[[#This Row],[quantity of transactions]]</f>
        <v>2.2883720930232556</v>
      </c>
      <c r="S391" s="17">
        <f>Financial[[#This Row],[ Sales with discount]]/Financial[[#This Row],[quantity of transactions]]</f>
        <v>29.176744186046513</v>
      </c>
      <c r="T391" s="5" t="str">
        <f>TEXT(Financial[[#This Row],[Date]],"MMMM")</f>
        <v>липень</v>
      </c>
      <c r="U391" s="22">
        <f>YEAR(Financial[[#This Row],[Date]])</f>
        <v>2020</v>
      </c>
    </row>
    <row r="392" spans="1:21" x14ac:dyDescent="0.3">
      <c r="A392" t="s">
        <v>7</v>
      </c>
      <c r="B392" t="s">
        <v>15</v>
      </c>
      <c r="C392" s="3" t="s">
        <v>26</v>
      </c>
      <c r="D392" s="3" t="s">
        <v>30</v>
      </c>
      <c r="E392">
        <v>970</v>
      </c>
      <c r="F392" s="10">
        <v>9</v>
      </c>
      <c r="G392" s="10">
        <v>15</v>
      </c>
      <c r="H392" s="14">
        <v>885</v>
      </c>
      <c r="I392" s="19">
        <v>44136</v>
      </c>
      <c r="J392" s="10">
        <f>Financial[[#This Row],[Units Sold]]*Financial[[#This Row],[Sale Price]]</f>
        <v>14550</v>
      </c>
      <c r="K392" s="11" cm="1">
        <f t="array" ref="K392">_xlfn.IFS(Financial[[#This Row],[Discount Band]]="High",0.15,Financial[[#This Row],[Discount Band]]="Medium",0.1,Financial[[#This Row],[Discount Band]]="Low",0.05,Financial[[#This Row],[Discount Band]]="None",0)</f>
        <v>0.1</v>
      </c>
      <c r="L392" s="10">
        <f>Financial[[#This Row],[Gross Sales]]*Financial[[#This Row],[Discount, %]]</f>
        <v>1455</v>
      </c>
      <c r="M392" s="10">
        <f>Financial[[#This Row],[Gross Sales]]-Financial[[#This Row],[Discounts, usd]]</f>
        <v>13095</v>
      </c>
      <c r="N392" s="10">
        <f>Financial[[#This Row],[Units Sold]]*Financial[[#This Row],[Manufacturing Price]]</f>
        <v>8730</v>
      </c>
      <c r="O392" s="10">
        <f>Financial[[#This Row],[ Sales with discount]]-(Financial[[#This Row],[Units Sold]]*Financial[[#This Row],[Manufacturing Price]])</f>
        <v>4365</v>
      </c>
      <c r="P392" s="12">
        <f>(Financial[[#This Row],[ Sales with discount]]-Financial[[#This Row],[COGS]])/Financial[[#This Row],[ Sales with discount]]</f>
        <v>0.33333333333333331</v>
      </c>
      <c r="Q392" s="12">
        <f>(Financial[[#This Row],[ Sales with discount]]-Financial[[#This Row],[COGS]])/Financial[[#This Row],[COGS]]</f>
        <v>0.5</v>
      </c>
      <c r="R392" s="17">
        <f>Financial[[#This Row],[Units Sold]]/Financial[[#This Row],[quantity of transactions]]</f>
        <v>1.0960451977401129</v>
      </c>
      <c r="S392" s="17">
        <f>Financial[[#This Row],[ Sales with discount]]/Financial[[#This Row],[quantity of transactions]]</f>
        <v>14.796610169491526</v>
      </c>
      <c r="T392" s="5" t="str">
        <f>TEXT(Financial[[#This Row],[Date]],"MMMM")</f>
        <v>листопад</v>
      </c>
      <c r="U392" s="22">
        <f>YEAR(Financial[[#This Row],[Date]])</f>
        <v>2020</v>
      </c>
    </row>
    <row r="393" spans="1:21" x14ac:dyDescent="0.3">
      <c r="A393" t="s">
        <v>7</v>
      </c>
      <c r="B393" t="s">
        <v>15</v>
      </c>
      <c r="C393" s="3" t="s">
        <v>23</v>
      </c>
      <c r="D393" s="3" t="s">
        <v>29</v>
      </c>
      <c r="E393">
        <v>747</v>
      </c>
      <c r="F393" s="10">
        <v>9</v>
      </c>
      <c r="G393" s="10">
        <v>15</v>
      </c>
      <c r="H393" s="14">
        <v>739</v>
      </c>
      <c r="I393" s="19">
        <v>44075</v>
      </c>
      <c r="J393" s="10">
        <f>Financial[[#This Row],[Units Sold]]*Financial[[#This Row],[Sale Price]]</f>
        <v>11205</v>
      </c>
      <c r="K393" s="11" cm="1">
        <f t="array" ref="K393">_xlfn.IFS(Financial[[#This Row],[Discount Band]]="High",0.15,Financial[[#This Row],[Discount Band]]="Medium",0.1,Financial[[#This Row],[Discount Band]]="Low",0.05,Financial[[#This Row],[Discount Band]]="None",0)</f>
        <v>0.05</v>
      </c>
      <c r="L393" s="10">
        <f>Financial[[#This Row],[Gross Sales]]*Financial[[#This Row],[Discount, %]]</f>
        <v>560.25</v>
      </c>
      <c r="M393" s="10">
        <f>Financial[[#This Row],[Gross Sales]]-Financial[[#This Row],[Discounts, usd]]</f>
        <v>10644.75</v>
      </c>
      <c r="N393" s="10">
        <f>Financial[[#This Row],[Units Sold]]*Financial[[#This Row],[Manufacturing Price]]</f>
        <v>6723</v>
      </c>
      <c r="O393" s="10">
        <f>Financial[[#This Row],[ Sales with discount]]-(Financial[[#This Row],[Units Sold]]*Financial[[#This Row],[Manufacturing Price]])</f>
        <v>3921.75</v>
      </c>
      <c r="P393" s="12">
        <f>(Financial[[#This Row],[ Sales with discount]]-Financial[[#This Row],[COGS]])/Financial[[#This Row],[ Sales with discount]]</f>
        <v>0.36842105263157893</v>
      </c>
      <c r="Q393" s="12">
        <f>(Financial[[#This Row],[ Sales with discount]]-Financial[[#This Row],[COGS]])/Financial[[#This Row],[COGS]]</f>
        <v>0.58333333333333337</v>
      </c>
      <c r="R393" s="17">
        <f>Financial[[#This Row],[Units Sold]]/Financial[[#This Row],[quantity of transactions]]</f>
        <v>1.0108254397834913</v>
      </c>
      <c r="S393" s="17">
        <f>Financial[[#This Row],[ Sales with discount]]/Financial[[#This Row],[quantity of transactions]]</f>
        <v>14.40426251691475</v>
      </c>
      <c r="T393" s="5" t="str">
        <f>TEXT(Financial[[#This Row],[Date]],"MMMM")</f>
        <v>вересень</v>
      </c>
      <c r="U393" s="22">
        <f>YEAR(Financial[[#This Row],[Date]])</f>
        <v>2020</v>
      </c>
    </row>
    <row r="394" spans="1:21" x14ac:dyDescent="0.3">
      <c r="A394" t="s">
        <v>7</v>
      </c>
      <c r="B394" t="s">
        <v>15</v>
      </c>
      <c r="C394" s="3" t="s">
        <v>24</v>
      </c>
      <c r="D394" s="3" t="s">
        <v>30</v>
      </c>
      <c r="E394">
        <v>1530</v>
      </c>
      <c r="F394" s="10">
        <v>9</v>
      </c>
      <c r="G394" s="10">
        <v>15</v>
      </c>
      <c r="H394" s="14">
        <v>641</v>
      </c>
      <c r="I394" s="19">
        <v>43952</v>
      </c>
      <c r="J394" s="10">
        <f>Financial[[#This Row],[Units Sold]]*Financial[[#This Row],[Sale Price]]</f>
        <v>22950</v>
      </c>
      <c r="K394" s="11" cm="1">
        <f t="array" ref="K394">_xlfn.IFS(Financial[[#This Row],[Discount Band]]="High",0.15,Financial[[#This Row],[Discount Band]]="Medium",0.1,Financial[[#This Row],[Discount Band]]="Low",0.05,Financial[[#This Row],[Discount Band]]="None",0)</f>
        <v>0.1</v>
      </c>
      <c r="L394" s="10">
        <f>Financial[[#This Row],[Gross Sales]]*Financial[[#This Row],[Discount, %]]</f>
        <v>2295</v>
      </c>
      <c r="M394" s="10">
        <f>Financial[[#This Row],[Gross Sales]]-Financial[[#This Row],[Discounts, usd]]</f>
        <v>20655</v>
      </c>
      <c r="N394" s="10">
        <f>Financial[[#This Row],[Units Sold]]*Financial[[#This Row],[Manufacturing Price]]</f>
        <v>13770</v>
      </c>
      <c r="O394" s="10">
        <f>Financial[[#This Row],[ Sales with discount]]-(Financial[[#This Row],[Units Sold]]*Financial[[#This Row],[Manufacturing Price]])</f>
        <v>6885</v>
      </c>
      <c r="P394" s="12">
        <f>(Financial[[#This Row],[ Sales with discount]]-Financial[[#This Row],[COGS]])/Financial[[#This Row],[ Sales with discount]]</f>
        <v>0.33333333333333331</v>
      </c>
      <c r="Q394" s="12">
        <f>(Financial[[#This Row],[ Sales with discount]]-Financial[[#This Row],[COGS]])/Financial[[#This Row],[COGS]]</f>
        <v>0.5</v>
      </c>
      <c r="R394" s="17">
        <f>Financial[[#This Row],[Units Sold]]/Financial[[#This Row],[quantity of transactions]]</f>
        <v>2.3868954758190326</v>
      </c>
      <c r="S394" s="17">
        <f>Financial[[#This Row],[ Sales with discount]]/Financial[[#This Row],[quantity of transactions]]</f>
        <v>32.223088923556944</v>
      </c>
      <c r="T394" s="5" t="str">
        <f>TEXT(Financial[[#This Row],[Date]],"MMMM")</f>
        <v>травень</v>
      </c>
      <c r="U394" s="22">
        <f>YEAR(Financial[[#This Row],[Date]])</f>
        <v>2020</v>
      </c>
    </row>
    <row r="395" spans="1:21" x14ac:dyDescent="0.3">
      <c r="A395" t="s">
        <v>7</v>
      </c>
      <c r="B395" t="s">
        <v>15</v>
      </c>
      <c r="C395" s="3" t="s">
        <v>24</v>
      </c>
      <c r="D395" s="3" t="s">
        <v>31</v>
      </c>
      <c r="E395">
        <v>681</v>
      </c>
      <c r="F395" s="10">
        <v>8</v>
      </c>
      <c r="G395" s="10">
        <v>15</v>
      </c>
      <c r="H395" s="14">
        <v>597</v>
      </c>
      <c r="I395" s="19">
        <v>43831</v>
      </c>
      <c r="J395" s="10">
        <f>Financial[[#This Row],[Units Sold]]*Financial[[#This Row],[Sale Price]]</f>
        <v>10215</v>
      </c>
      <c r="K395" s="11" cm="1">
        <f t="array" ref="K395">_xlfn.IFS(Financial[[#This Row],[Discount Band]]="High",0.15,Financial[[#This Row],[Discount Band]]="Medium",0.1,Financial[[#This Row],[Discount Band]]="Low",0.05,Financial[[#This Row],[Discount Band]]="None",0)</f>
        <v>0.15</v>
      </c>
      <c r="L395" s="10">
        <f>Financial[[#This Row],[Gross Sales]]*Financial[[#This Row],[Discount, %]]</f>
        <v>1532.25</v>
      </c>
      <c r="M395" s="10">
        <f>Financial[[#This Row],[Gross Sales]]-Financial[[#This Row],[Discounts, usd]]</f>
        <v>8682.75</v>
      </c>
      <c r="N395" s="10">
        <f>Financial[[#This Row],[Units Sold]]*Financial[[#This Row],[Manufacturing Price]]</f>
        <v>5448</v>
      </c>
      <c r="O395" s="10">
        <f>Financial[[#This Row],[ Sales with discount]]-(Financial[[#This Row],[Units Sold]]*Financial[[#This Row],[Manufacturing Price]])</f>
        <v>3234.75</v>
      </c>
      <c r="P395" s="12">
        <f>(Financial[[#This Row],[ Sales with discount]]-Financial[[#This Row],[COGS]])/Financial[[#This Row],[ Sales with discount]]</f>
        <v>0.37254901960784315</v>
      </c>
      <c r="Q395" s="12">
        <f>(Financial[[#This Row],[ Sales with discount]]-Financial[[#This Row],[COGS]])/Financial[[#This Row],[COGS]]</f>
        <v>0.59375</v>
      </c>
      <c r="R395" s="17">
        <f>Financial[[#This Row],[Units Sold]]/Financial[[#This Row],[quantity of transactions]]</f>
        <v>1.1407035175879396</v>
      </c>
      <c r="S395" s="17">
        <f>Financial[[#This Row],[ Sales with discount]]/Financial[[#This Row],[quantity of transactions]]</f>
        <v>14.543969849246231</v>
      </c>
      <c r="T395" s="5" t="str">
        <f>TEXT(Financial[[#This Row],[Date]],"MMMM")</f>
        <v>січень</v>
      </c>
      <c r="U395" s="22">
        <f>YEAR(Financial[[#This Row],[Date]])</f>
        <v>2020</v>
      </c>
    </row>
    <row r="396" spans="1:21" x14ac:dyDescent="0.3">
      <c r="A396" t="s">
        <v>7</v>
      </c>
      <c r="B396" t="s">
        <v>15</v>
      </c>
      <c r="C396" s="3" t="s">
        <v>23</v>
      </c>
      <c r="D396" s="3" t="s">
        <v>30</v>
      </c>
      <c r="E396">
        <v>2116</v>
      </c>
      <c r="F396" s="10">
        <v>12</v>
      </c>
      <c r="G396" s="10">
        <v>15</v>
      </c>
      <c r="H396" s="14">
        <v>1204</v>
      </c>
      <c r="I396" s="19">
        <v>44166</v>
      </c>
      <c r="J396" s="10">
        <f>Financial[[#This Row],[Units Sold]]*Financial[[#This Row],[Sale Price]]</f>
        <v>31740</v>
      </c>
      <c r="K396" s="11" cm="1">
        <f t="array" ref="K396">_xlfn.IFS(Financial[[#This Row],[Discount Band]]="High",0.15,Financial[[#This Row],[Discount Band]]="Medium",0.1,Financial[[#This Row],[Discount Band]]="Low",0.05,Financial[[#This Row],[Discount Band]]="None",0)</f>
        <v>0.1</v>
      </c>
      <c r="L396" s="10">
        <f>Financial[[#This Row],[Gross Sales]]*Financial[[#This Row],[Discount, %]]</f>
        <v>3174</v>
      </c>
      <c r="M396" s="10">
        <f>Financial[[#This Row],[Gross Sales]]-Financial[[#This Row],[Discounts, usd]]</f>
        <v>28566</v>
      </c>
      <c r="N396" s="10">
        <f>Financial[[#This Row],[Units Sold]]*Financial[[#This Row],[Manufacturing Price]]</f>
        <v>25392</v>
      </c>
      <c r="O396" s="10">
        <f>Financial[[#This Row],[ Sales with discount]]-(Financial[[#This Row],[Units Sold]]*Financial[[#This Row],[Manufacturing Price]])</f>
        <v>3174</v>
      </c>
      <c r="P396" s="12">
        <f>(Financial[[#This Row],[ Sales with discount]]-Financial[[#This Row],[COGS]])/Financial[[#This Row],[ Sales with discount]]</f>
        <v>0.1111111111111111</v>
      </c>
      <c r="Q396" s="12">
        <f>(Financial[[#This Row],[ Sales with discount]]-Financial[[#This Row],[COGS]])/Financial[[#This Row],[COGS]]</f>
        <v>0.125</v>
      </c>
      <c r="R396" s="17">
        <f>Financial[[#This Row],[Units Sold]]/Financial[[#This Row],[quantity of transactions]]</f>
        <v>1.7574750830564785</v>
      </c>
      <c r="S396" s="17">
        <f>Financial[[#This Row],[ Sales with discount]]/Financial[[#This Row],[quantity of transactions]]</f>
        <v>23.725913621262457</v>
      </c>
      <c r="T396" s="5" t="str">
        <f>TEXT(Financial[[#This Row],[Date]],"MMMM")</f>
        <v>грудень</v>
      </c>
      <c r="U396" s="22">
        <f>YEAR(Financial[[#This Row],[Date]])</f>
        <v>2020</v>
      </c>
    </row>
    <row r="397" spans="1:21" x14ac:dyDescent="0.3">
      <c r="A397" t="s">
        <v>7</v>
      </c>
      <c r="B397" t="s">
        <v>15</v>
      </c>
      <c r="C397" s="3" t="s">
        <v>22</v>
      </c>
      <c r="D397" s="3" t="s">
        <v>28</v>
      </c>
      <c r="E397">
        <v>921</v>
      </c>
      <c r="F397" s="10">
        <v>11</v>
      </c>
      <c r="G397" s="10">
        <v>15</v>
      </c>
      <c r="H397" s="14">
        <v>438</v>
      </c>
      <c r="I397" s="19">
        <v>43891</v>
      </c>
      <c r="J397" s="10">
        <f>Financial[[#This Row],[Units Sold]]*Financial[[#This Row],[Sale Price]]</f>
        <v>13815</v>
      </c>
      <c r="K397" s="11" cm="1">
        <f t="array" ref="K397">_xlfn.IFS(Financial[[#This Row],[Discount Band]]="High",0.15,Financial[[#This Row],[Discount Band]]="Medium",0.1,Financial[[#This Row],[Discount Band]]="Low",0.05,Financial[[#This Row],[Discount Band]]="None",0)</f>
        <v>0</v>
      </c>
      <c r="L397" s="10">
        <f>Financial[[#This Row],[Gross Sales]]*Financial[[#This Row],[Discount, %]]</f>
        <v>0</v>
      </c>
      <c r="M397" s="10">
        <f>Financial[[#This Row],[Gross Sales]]-Financial[[#This Row],[Discounts, usd]]</f>
        <v>13815</v>
      </c>
      <c r="N397" s="10">
        <f>Financial[[#This Row],[Units Sold]]*Financial[[#This Row],[Manufacturing Price]]</f>
        <v>10131</v>
      </c>
      <c r="O397" s="10">
        <f>Financial[[#This Row],[ Sales with discount]]-(Financial[[#This Row],[Units Sold]]*Financial[[#This Row],[Manufacturing Price]])</f>
        <v>3684</v>
      </c>
      <c r="P397" s="12">
        <f>(Financial[[#This Row],[ Sales with discount]]-Financial[[#This Row],[COGS]])/Financial[[#This Row],[ Sales with discount]]</f>
        <v>0.26666666666666666</v>
      </c>
      <c r="Q397" s="12">
        <f>(Financial[[#This Row],[ Sales with discount]]-Financial[[#This Row],[COGS]])/Financial[[#This Row],[COGS]]</f>
        <v>0.36363636363636365</v>
      </c>
      <c r="R397" s="17">
        <f>Financial[[#This Row],[Units Sold]]/Financial[[#This Row],[quantity of transactions]]</f>
        <v>2.1027397260273974</v>
      </c>
      <c r="S397" s="17">
        <f>Financial[[#This Row],[ Sales with discount]]/Financial[[#This Row],[quantity of transactions]]</f>
        <v>31.541095890410958</v>
      </c>
      <c r="T397" s="5" t="str">
        <f>TEXT(Financial[[#This Row],[Date]],"MMMM")</f>
        <v>березень</v>
      </c>
      <c r="U397" s="22">
        <f>YEAR(Financial[[#This Row],[Date]])</f>
        <v>2020</v>
      </c>
    </row>
    <row r="398" spans="1:21" x14ac:dyDescent="0.3">
      <c r="A398" t="s">
        <v>7</v>
      </c>
      <c r="B398" t="s">
        <v>15</v>
      </c>
      <c r="C398" s="3" t="s">
        <v>25</v>
      </c>
      <c r="D398" s="3" t="s">
        <v>28</v>
      </c>
      <c r="E398">
        <v>888</v>
      </c>
      <c r="F398" s="10">
        <v>11</v>
      </c>
      <c r="G398" s="10">
        <v>15</v>
      </c>
      <c r="H398" s="14">
        <v>509</v>
      </c>
      <c r="I398" s="19">
        <v>43983</v>
      </c>
      <c r="J398" s="10">
        <f>Financial[[#This Row],[Units Sold]]*Financial[[#This Row],[Sale Price]]</f>
        <v>13320</v>
      </c>
      <c r="K398" s="11" cm="1">
        <f t="array" ref="K398">_xlfn.IFS(Financial[[#This Row],[Discount Band]]="High",0.15,Financial[[#This Row],[Discount Band]]="Medium",0.1,Financial[[#This Row],[Discount Band]]="Low",0.05,Financial[[#This Row],[Discount Band]]="None",0)</f>
        <v>0</v>
      </c>
      <c r="L398" s="10">
        <f>Financial[[#This Row],[Gross Sales]]*Financial[[#This Row],[Discount, %]]</f>
        <v>0</v>
      </c>
      <c r="M398" s="10">
        <f>Financial[[#This Row],[Gross Sales]]-Financial[[#This Row],[Discounts, usd]]</f>
        <v>13320</v>
      </c>
      <c r="N398" s="10">
        <f>Financial[[#This Row],[Units Sold]]*Financial[[#This Row],[Manufacturing Price]]</f>
        <v>9768</v>
      </c>
      <c r="O398" s="10">
        <f>Financial[[#This Row],[ Sales with discount]]-(Financial[[#This Row],[Units Sold]]*Financial[[#This Row],[Manufacturing Price]])</f>
        <v>3552</v>
      </c>
      <c r="P398" s="12">
        <f>(Financial[[#This Row],[ Sales with discount]]-Financial[[#This Row],[COGS]])/Financial[[#This Row],[ Sales with discount]]</f>
        <v>0.26666666666666666</v>
      </c>
      <c r="Q398" s="12">
        <f>(Financial[[#This Row],[ Sales with discount]]-Financial[[#This Row],[COGS]])/Financial[[#This Row],[COGS]]</f>
        <v>0.36363636363636365</v>
      </c>
      <c r="R398" s="17">
        <f>Financial[[#This Row],[Units Sold]]/Financial[[#This Row],[quantity of transactions]]</f>
        <v>1.7445972495088409</v>
      </c>
      <c r="S398" s="17">
        <f>Financial[[#This Row],[ Sales with discount]]/Financial[[#This Row],[quantity of transactions]]</f>
        <v>26.168958742632611</v>
      </c>
      <c r="T398" s="5" t="str">
        <f>TEXT(Financial[[#This Row],[Date]],"MMMM")</f>
        <v>червень</v>
      </c>
      <c r="U398" s="22">
        <f>YEAR(Financial[[#This Row],[Date]])</f>
        <v>2020</v>
      </c>
    </row>
    <row r="399" spans="1:21" x14ac:dyDescent="0.3">
      <c r="A399" t="s">
        <v>7</v>
      </c>
      <c r="B399" t="s">
        <v>15</v>
      </c>
      <c r="C399" s="3" t="s">
        <v>21</v>
      </c>
      <c r="D399" s="3" t="s">
        <v>31</v>
      </c>
      <c r="E399">
        <v>1513</v>
      </c>
      <c r="F399" s="10">
        <v>11</v>
      </c>
      <c r="G399" s="10">
        <v>15</v>
      </c>
      <c r="H399" s="14">
        <v>412</v>
      </c>
      <c r="I399" s="19">
        <v>44136</v>
      </c>
      <c r="J399" s="10">
        <f>Financial[[#This Row],[Units Sold]]*Financial[[#This Row],[Sale Price]]</f>
        <v>22695</v>
      </c>
      <c r="K399" s="11" cm="1">
        <f t="array" ref="K399">_xlfn.IFS(Financial[[#This Row],[Discount Band]]="High",0.15,Financial[[#This Row],[Discount Band]]="Medium",0.1,Financial[[#This Row],[Discount Band]]="Low",0.05,Financial[[#This Row],[Discount Band]]="None",0)</f>
        <v>0.15</v>
      </c>
      <c r="L399" s="10">
        <f>Financial[[#This Row],[Gross Sales]]*Financial[[#This Row],[Discount, %]]</f>
        <v>3404.25</v>
      </c>
      <c r="M399" s="10">
        <f>Financial[[#This Row],[Gross Sales]]-Financial[[#This Row],[Discounts, usd]]</f>
        <v>19290.75</v>
      </c>
      <c r="N399" s="10">
        <f>Financial[[#This Row],[Units Sold]]*Financial[[#This Row],[Manufacturing Price]]</f>
        <v>16643</v>
      </c>
      <c r="O399" s="10">
        <f>Financial[[#This Row],[ Sales with discount]]-(Financial[[#This Row],[Units Sold]]*Financial[[#This Row],[Manufacturing Price]])</f>
        <v>2647.75</v>
      </c>
      <c r="P399" s="12">
        <f>(Financial[[#This Row],[ Sales with discount]]-Financial[[#This Row],[COGS]])/Financial[[#This Row],[ Sales with discount]]</f>
        <v>0.13725490196078433</v>
      </c>
      <c r="Q399" s="12">
        <f>(Financial[[#This Row],[ Sales with discount]]-Financial[[#This Row],[COGS]])/Financial[[#This Row],[COGS]]</f>
        <v>0.15909090909090909</v>
      </c>
      <c r="R399" s="17">
        <f>Financial[[#This Row],[Units Sold]]/Financial[[#This Row],[quantity of transactions]]</f>
        <v>3.6723300970873787</v>
      </c>
      <c r="S399" s="17">
        <f>Financial[[#This Row],[ Sales with discount]]/Financial[[#This Row],[quantity of transactions]]</f>
        <v>46.822208737864081</v>
      </c>
      <c r="T399" s="5" t="str">
        <f>TEXT(Financial[[#This Row],[Date]],"MMMM")</f>
        <v>листопад</v>
      </c>
      <c r="U399" s="22">
        <f>YEAR(Financial[[#This Row],[Date]])</f>
        <v>2020</v>
      </c>
    </row>
    <row r="400" spans="1:21" x14ac:dyDescent="0.3">
      <c r="A400" t="s">
        <v>7</v>
      </c>
      <c r="B400" t="s">
        <v>15</v>
      </c>
      <c r="C400" s="3" t="s">
        <v>23</v>
      </c>
      <c r="D400" s="3" t="s">
        <v>29</v>
      </c>
      <c r="E400">
        <v>1945</v>
      </c>
      <c r="F400" s="10">
        <v>10</v>
      </c>
      <c r="G400" s="10">
        <v>15</v>
      </c>
      <c r="H400" s="14">
        <v>1657</v>
      </c>
      <c r="I400" s="19">
        <v>44105</v>
      </c>
      <c r="J400" s="10">
        <f>Financial[[#This Row],[Units Sold]]*Financial[[#This Row],[Sale Price]]</f>
        <v>29175</v>
      </c>
      <c r="K400" s="11" cm="1">
        <f t="array" ref="K400">_xlfn.IFS(Financial[[#This Row],[Discount Band]]="High",0.15,Financial[[#This Row],[Discount Band]]="Medium",0.1,Financial[[#This Row],[Discount Band]]="Low",0.05,Financial[[#This Row],[Discount Band]]="None",0)</f>
        <v>0.05</v>
      </c>
      <c r="L400" s="10">
        <f>Financial[[#This Row],[Gross Sales]]*Financial[[#This Row],[Discount, %]]</f>
        <v>1458.75</v>
      </c>
      <c r="M400" s="10">
        <f>Financial[[#This Row],[Gross Sales]]-Financial[[#This Row],[Discounts, usd]]</f>
        <v>27716.25</v>
      </c>
      <c r="N400" s="10">
        <f>Financial[[#This Row],[Units Sold]]*Financial[[#This Row],[Manufacturing Price]]</f>
        <v>19450</v>
      </c>
      <c r="O400" s="10">
        <f>Financial[[#This Row],[ Sales with discount]]-(Financial[[#This Row],[Units Sold]]*Financial[[#This Row],[Manufacturing Price]])</f>
        <v>8266.25</v>
      </c>
      <c r="P400" s="12">
        <f>(Financial[[#This Row],[ Sales with discount]]-Financial[[#This Row],[COGS]])/Financial[[#This Row],[ Sales with discount]]</f>
        <v>0.2982456140350877</v>
      </c>
      <c r="Q400" s="12">
        <f>(Financial[[#This Row],[ Sales with discount]]-Financial[[#This Row],[COGS]])/Financial[[#This Row],[COGS]]</f>
        <v>0.42499999999999999</v>
      </c>
      <c r="R400" s="17">
        <f>Financial[[#This Row],[Units Sold]]/Financial[[#This Row],[quantity of transactions]]</f>
        <v>1.1738080869040435</v>
      </c>
      <c r="S400" s="17">
        <f>Financial[[#This Row],[ Sales with discount]]/Financial[[#This Row],[quantity of transactions]]</f>
        <v>16.726765238382619</v>
      </c>
      <c r="T400" s="5" t="str">
        <f>TEXT(Financial[[#This Row],[Date]],"MMMM")</f>
        <v>жовтень</v>
      </c>
      <c r="U400" s="22">
        <f>YEAR(Financial[[#This Row],[Date]])</f>
        <v>2020</v>
      </c>
    </row>
    <row r="401" spans="1:21" x14ac:dyDescent="0.3">
      <c r="A401" t="s">
        <v>7</v>
      </c>
      <c r="B401" t="s">
        <v>15</v>
      </c>
      <c r="C401" s="3" t="s">
        <v>25</v>
      </c>
      <c r="D401" s="3" t="s">
        <v>29</v>
      </c>
      <c r="E401">
        <v>1945</v>
      </c>
      <c r="F401" s="10">
        <v>10</v>
      </c>
      <c r="G401" s="10">
        <v>15</v>
      </c>
      <c r="H401" s="14">
        <v>971</v>
      </c>
      <c r="I401" s="19">
        <v>44105</v>
      </c>
      <c r="J401" s="10">
        <f>Financial[[#This Row],[Units Sold]]*Financial[[#This Row],[Sale Price]]</f>
        <v>29175</v>
      </c>
      <c r="K401" s="11" cm="1">
        <f t="array" ref="K401">_xlfn.IFS(Financial[[#This Row],[Discount Band]]="High",0.15,Financial[[#This Row],[Discount Band]]="Medium",0.1,Financial[[#This Row],[Discount Band]]="Low",0.05,Financial[[#This Row],[Discount Band]]="None",0)</f>
        <v>0.05</v>
      </c>
      <c r="L401" s="10">
        <f>Financial[[#This Row],[Gross Sales]]*Financial[[#This Row],[Discount, %]]</f>
        <v>1458.75</v>
      </c>
      <c r="M401" s="10">
        <f>Financial[[#This Row],[Gross Sales]]-Financial[[#This Row],[Discounts, usd]]</f>
        <v>27716.25</v>
      </c>
      <c r="N401" s="10">
        <f>Financial[[#This Row],[Units Sold]]*Financial[[#This Row],[Manufacturing Price]]</f>
        <v>19450</v>
      </c>
      <c r="O401" s="10">
        <f>Financial[[#This Row],[ Sales with discount]]-(Financial[[#This Row],[Units Sold]]*Financial[[#This Row],[Manufacturing Price]])</f>
        <v>8266.25</v>
      </c>
      <c r="P401" s="12">
        <f>(Financial[[#This Row],[ Sales with discount]]-Financial[[#This Row],[COGS]])/Financial[[#This Row],[ Sales with discount]]</f>
        <v>0.2982456140350877</v>
      </c>
      <c r="Q401" s="12">
        <f>(Financial[[#This Row],[ Sales with discount]]-Financial[[#This Row],[COGS]])/Financial[[#This Row],[COGS]]</f>
        <v>0.42499999999999999</v>
      </c>
      <c r="R401" s="17">
        <f>Financial[[#This Row],[Units Sold]]/Financial[[#This Row],[quantity of transactions]]</f>
        <v>2.0030895983522141</v>
      </c>
      <c r="S401" s="17">
        <f>Financial[[#This Row],[ Sales with discount]]/Financial[[#This Row],[quantity of transactions]]</f>
        <v>28.544026776519054</v>
      </c>
      <c r="T401" s="5" t="str">
        <f>TEXT(Financial[[#This Row],[Date]],"MMMM")</f>
        <v>жовтень</v>
      </c>
      <c r="U401" s="22">
        <f>YEAR(Financial[[#This Row],[Date]])</f>
        <v>2020</v>
      </c>
    </row>
    <row r="402" spans="1:21" x14ac:dyDescent="0.3">
      <c r="A402" t="s">
        <v>6</v>
      </c>
      <c r="B402" t="s">
        <v>15</v>
      </c>
      <c r="C402" s="3" t="s">
        <v>24</v>
      </c>
      <c r="D402" s="3" t="s">
        <v>31</v>
      </c>
      <c r="E402">
        <v>2536</v>
      </c>
      <c r="F402" s="10">
        <v>199</v>
      </c>
      <c r="G402" s="10">
        <v>300</v>
      </c>
      <c r="H402" s="14">
        <v>230</v>
      </c>
      <c r="I402" s="19">
        <v>44136</v>
      </c>
      <c r="J402" s="10">
        <f>Financial[[#This Row],[Units Sold]]*Financial[[#This Row],[Sale Price]]</f>
        <v>760800</v>
      </c>
      <c r="K402" s="11" cm="1">
        <f t="array" ref="K402">_xlfn.IFS(Financial[[#This Row],[Discount Band]]="High",0.15,Financial[[#This Row],[Discount Band]]="Medium",0.1,Financial[[#This Row],[Discount Band]]="Low",0.05,Financial[[#This Row],[Discount Band]]="None",0)</f>
        <v>0.15</v>
      </c>
      <c r="L402" s="10">
        <f>Financial[[#This Row],[Gross Sales]]*Financial[[#This Row],[Discount, %]]</f>
        <v>114120</v>
      </c>
      <c r="M402" s="10">
        <f>Financial[[#This Row],[Gross Sales]]-Financial[[#This Row],[Discounts, usd]]</f>
        <v>646680</v>
      </c>
      <c r="N402" s="10">
        <f>Financial[[#This Row],[Units Sold]]*Financial[[#This Row],[Manufacturing Price]]</f>
        <v>504664</v>
      </c>
      <c r="O402" s="10">
        <f>Financial[[#This Row],[ Sales with discount]]-(Financial[[#This Row],[Units Sold]]*Financial[[#This Row],[Manufacturing Price]])</f>
        <v>142016</v>
      </c>
      <c r="P402" s="12">
        <f>(Financial[[#This Row],[ Sales with discount]]-Financial[[#This Row],[COGS]])/Financial[[#This Row],[ Sales with discount]]</f>
        <v>0.2196078431372549</v>
      </c>
      <c r="Q402" s="12">
        <f>(Financial[[#This Row],[ Sales with discount]]-Financial[[#This Row],[COGS]])/Financial[[#This Row],[COGS]]</f>
        <v>0.28140703517587939</v>
      </c>
      <c r="R402" s="17">
        <f>Financial[[#This Row],[Units Sold]]/Financial[[#This Row],[quantity of transactions]]</f>
        <v>11.026086956521739</v>
      </c>
      <c r="S402" s="17">
        <f>Financial[[#This Row],[ Sales with discount]]/Financial[[#This Row],[quantity of transactions]]</f>
        <v>2811.6521739130435</v>
      </c>
      <c r="T402" s="5" t="str">
        <f>TEXT(Financial[[#This Row],[Date]],"MMMM")</f>
        <v>листопад</v>
      </c>
      <c r="U402" s="22">
        <f>YEAR(Financial[[#This Row],[Date]])</f>
        <v>2020</v>
      </c>
    </row>
    <row r="403" spans="1:21" x14ac:dyDescent="0.3">
      <c r="A403" t="s">
        <v>6</v>
      </c>
      <c r="B403" t="s">
        <v>15</v>
      </c>
      <c r="C403" s="3" t="s">
        <v>24</v>
      </c>
      <c r="D403" s="3" t="s">
        <v>30</v>
      </c>
      <c r="E403">
        <v>1250</v>
      </c>
      <c r="F403" s="10">
        <v>151</v>
      </c>
      <c r="G403" s="10">
        <v>300</v>
      </c>
      <c r="H403" s="14">
        <v>1246</v>
      </c>
      <c r="I403" s="19">
        <v>44166</v>
      </c>
      <c r="J403" s="10">
        <f>Financial[[#This Row],[Units Sold]]*Financial[[#This Row],[Sale Price]]</f>
        <v>375000</v>
      </c>
      <c r="K403" s="11" cm="1">
        <f t="array" ref="K403">_xlfn.IFS(Financial[[#This Row],[Discount Band]]="High",0.15,Financial[[#This Row],[Discount Band]]="Medium",0.1,Financial[[#This Row],[Discount Band]]="Low",0.05,Financial[[#This Row],[Discount Band]]="None",0)</f>
        <v>0.1</v>
      </c>
      <c r="L403" s="10">
        <f>Financial[[#This Row],[Gross Sales]]*Financial[[#This Row],[Discount, %]]</f>
        <v>37500</v>
      </c>
      <c r="M403" s="10">
        <f>Financial[[#This Row],[Gross Sales]]-Financial[[#This Row],[Discounts, usd]]</f>
        <v>337500</v>
      </c>
      <c r="N403" s="10">
        <f>Financial[[#This Row],[Units Sold]]*Financial[[#This Row],[Manufacturing Price]]</f>
        <v>188750</v>
      </c>
      <c r="O403" s="10">
        <f>Financial[[#This Row],[ Sales with discount]]-(Financial[[#This Row],[Units Sold]]*Financial[[#This Row],[Manufacturing Price]])</f>
        <v>148750</v>
      </c>
      <c r="P403" s="12">
        <f>(Financial[[#This Row],[ Sales with discount]]-Financial[[#This Row],[COGS]])/Financial[[#This Row],[ Sales with discount]]</f>
        <v>0.44074074074074077</v>
      </c>
      <c r="Q403" s="12">
        <f>(Financial[[#This Row],[ Sales with discount]]-Financial[[#This Row],[COGS]])/Financial[[#This Row],[COGS]]</f>
        <v>0.78807947019867552</v>
      </c>
      <c r="R403" s="17">
        <f>Financial[[#This Row],[Units Sold]]/Financial[[#This Row],[quantity of transactions]]</f>
        <v>1.0032102728731942</v>
      </c>
      <c r="S403" s="17">
        <f>Financial[[#This Row],[ Sales with discount]]/Financial[[#This Row],[quantity of transactions]]</f>
        <v>270.86677367576243</v>
      </c>
      <c r="T403" s="5" t="str">
        <f>TEXT(Financial[[#This Row],[Date]],"MMMM")</f>
        <v>грудень</v>
      </c>
      <c r="U403" s="22">
        <f>YEAR(Financial[[#This Row],[Date]])</f>
        <v>2020</v>
      </c>
    </row>
    <row r="404" spans="1:21" x14ac:dyDescent="0.3">
      <c r="A404" t="s">
        <v>6</v>
      </c>
      <c r="B404" t="s">
        <v>15</v>
      </c>
      <c r="C404" s="3" t="s">
        <v>23</v>
      </c>
      <c r="D404" s="3" t="s">
        <v>31</v>
      </c>
      <c r="E404">
        <v>807</v>
      </c>
      <c r="F404" s="10">
        <v>209</v>
      </c>
      <c r="G404" s="10">
        <v>300</v>
      </c>
      <c r="H404" s="14">
        <v>421</v>
      </c>
      <c r="I404" s="19">
        <v>43831</v>
      </c>
      <c r="J404" s="10">
        <f>Financial[[#This Row],[Units Sold]]*Financial[[#This Row],[Sale Price]]</f>
        <v>242100</v>
      </c>
      <c r="K404" s="11" cm="1">
        <f t="array" ref="K404">_xlfn.IFS(Financial[[#This Row],[Discount Band]]="High",0.15,Financial[[#This Row],[Discount Band]]="Medium",0.1,Financial[[#This Row],[Discount Band]]="Low",0.05,Financial[[#This Row],[Discount Band]]="None",0)</f>
        <v>0.15</v>
      </c>
      <c r="L404" s="10">
        <f>Financial[[#This Row],[Gross Sales]]*Financial[[#This Row],[Discount, %]]</f>
        <v>36315</v>
      </c>
      <c r="M404" s="10">
        <f>Financial[[#This Row],[Gross Sales]]-Financial[[#This Row],[Discounts, usd]]</f>
        <v>205785</v>
      </c>
      <c r="N404" s="10">
        <f>Financial[[#This Row],[Units Sold]]*Financial[[#This Row],[Manufacturing Price]]</f>
        <v>168663</v>
      </c>
      <c r="O404" s="10">
        <f>Financial[[#This Row],[ Sales with discount]]-(Financial[[#This Row],[Units Sold]]*Financial[[#This Row],[Manufacturing Price]])</f>
        <v>37122</v>
      </c>
      <c r="P404" s="12">
        <f>(Financial[[#This Row],[ Sales with discount]]-Financial[[#This Row],[COGS]])/Financial[[#This Row],[ Sales with discount]]</f>
        <v>0.1803921568627451</v>
      </c>
      <c r="Q404" s="12">
        <f>(Financial[[#This Row],[ Sales with discount]]-Financial[[#This Row],[COGS]])/Financial[[#This Row],[COGS]]</f>
        <v>0.22009569377990432</v>
      </c>
      <c r="R404" s="17">
        <f>Financial[[#This Row],[Units Sold]]/Financial[[#This Row],[quantity of transactions]]</f>
        <v>1.9168646080760094</v>
      </c>
      <c r="S404" s="17">
        <f>Financial[[#This Row],[ Sales with discount]]/Financial[[#This Row],[quantity of transactions]]</f>
        <v>488.80047505938245</v>
      </c>
      <c r="T404" s="5" t="str">
        <f>TEXT(Financial[[#This Row],[Date]],"MMMM")</f>
        <v>січень</v>
      </c>
      <c r="U404" s="22">
        <f>YEAR(Financial[[#This Row],[Date]])</f>
        <v>2020</v>
      </c>
    </row>
    <row r="405" spans="1:21" x14ac:dyDescent="0.3">
      <c r="A405" t="s">
        <v>6</v>
      </c>
      <c r="B405" t="s">
        <v>15</v>
      </c>
      <c r="C405" s="3" t="s">
        <v>26</v>
      </c>
      <c r="D405" s="3" t="s">
        <v>29</v>
      </c>
      <c r="E405">
        <v>259</v>
      </c>
      <c r="F405" s="10">
        <v>156</v>
      </c>
      <c r="G405" s="10">
        <v>300</v>
      </c>
      <c r="H405" s="14">
        <v>47</v>
      </c>
      <c r="I405" s="19">
        <v>43891</v>
      </c>
      <c r="J405" s="10">
        <f>Financial[[#This Row],[Units Sold]]*Financial[[#This Row],[Sale Price]]</f>
        <v>77700</v>
      </c>
      <c r="K405" s="11" cm="1">
        <f t="array" ref="K405">_xlfn.IFS(Financial[[#This Row],[Discount Band]]="High",0.15,Financial[[#This Row],[Discount Band]]="Medium",0.1,Financial[[#This Row],[Discount Band]]="Low",0.05,Financial[[#This Row],[Discount Band]]="None",0)</f>
        <v>0.05</v>
      </c>
      <c r="L405" s="10">
        <f>Financial[[#This Row],[Gross Sales]]*Financial[[#This Row],[Discount, %]]</f>
        <v>3885</v>
      </c>
      <c r="M405" s="10">
        <f>Financial[[#This Row],[Gross Sales]]-Financial[[#This Row],[Discounts, usd]]</f>
        <v>73815</v>
      </c>
      <c r="N405" s="10">
        <f>Financial[[#This Row],[Units Sold]]*Financial[[#This Row],[Manufacturing Price]]</f>
        <v>40404</v>
      </c>
      <c r="O405" s="10">
        <f>Financial[[#This Row],[ Sales with discount]]-(Financial[[#This Row],[Units Sold]]*Financial[[#This Row],[Manufacturing Price]])</f>
        <v>33411</v>
      </c>
      <c r="P405" s="12">
        <f>(Financial[[#This Row],[ Sales with discount]]-Financial[[#This Row],[COGS]])/Financial[[#This Row],[ Sales with discount]]</f>
        <v>0.45263157894736844</v>
      </c>
      <c r="Q405" s="12">
        <f>(Financial[[#This Row],[ Sales with discount]]-Financial[[#This Row],[COGS]])/Financial[[#This Row],[COGS]]</f>
        <v>0.82692307692307687</v>
      </c>
      <c r="R405" s="17">
        <f>Financial[[#This Row],[Units Sold]]/Financial[[#This Row],[quantity of transactions]]</f>
        <v>5.5106382978723403</v>
      </c>
      <c r="S405" s="17">
        <f>Financial[[#This Row],[ Sales with discount]]/Financial[[#This Row],[quantity of transactions]]</f>
        <v>1570.5319148936171</v>
      </c>
      <c r="T405" s="5" t="str">
        <f>TEXT(Financial[[#This Row],[Date]],"MMMM")</f>
        <v>березень</v>
      </c>
      <c r="U405" s="22">
        <f>YEAR(Financial[[#This Row],[Date]])</f>
        <v>2020</v>
      </c>
    </row>
    <row r="406" spans="1:21" x14ac:dyDescent="0.3">
      <c r="A406" t="s">
        <v>6</v>
      </c>
      <c r="B406" t="s">
        <v>15</v>
      </c>
      <c r="C406" s="3" t="s">
        <v>25</v>
      </c>
      <c r="D406" s="3" t="s">
        <v>29</v>
      </c>
      <c r="E406">
        <v>214</v>
      </c>
      <c r="F406" s="10">
        <v>200</v>
      </c>
      <c r="G406" s="10">
        <v>300</v>
      </c>
      <c r="H406" s="14">
        <v>113</v>
      </c>
      <c r="I406" s="19">
        <v>44105</v>
      </c>
      <c r="J406" s="10">
        <f>Financial[[#This Row],[Units Sold]]*Financial[[#This Row],[Sale Price]]</f>
        <v>64200</v>
      </c>
      <c r="K406" s="11" cm="1">
        <f t="array" ref="K406">_xlfn.IFS(Financial[[#This Row],[Discount Band]]="High",0.15,Financial[[#This Row],[Discount Band]]="Medium",0.1,Financial[[#This Row],[Discount Band]]="Low",0.05,Financial[[#This Row],[Discount Band]]="None",0)</f>
        <v>0.05</v>
      </c>
      <c r="L406" s="10">
        <f>Financial[[#This Row],[Gross Sales]]*Financial[[#This Row],[Discount, %]]</f>
        <v>3210</v>
      </c>
      <c r="M406" s="10">
        <f>Financial[[#This Row],[Gross Sales]]-Financial[[#This Row],[Discounts, usd]]</f>
        <v>60990</v>
      </c>
      <c r="N406" s="10">
        <f>Financial[[#This Row],[Units Sold]]*Financial[[#This Row],[Manufacturing Price]]</f>
        <v>42800</v>
      </c>
      <c r="O406" s="10">
        <f>Financial[[#This Row],[ Sales with discount]]-(Financial[[#This Row],[Units Sold]]*Financial[[#This Row],[Manufacturing Price]])</f>
        <v>18190</v>
      </c>
      <c r="P406" s="12">
        <f>(Financial[[#This Row],[ Sales with discount]]-Financial[[#This Row],[COGS]])/Financial[[#This Row],[ Sales with discount]]</f>
        <v>0.2982456140350877</v>
      </c>
      <c r="Q406" s="12">
        <f>(Financial[[#This Row],[ Sales with discount]]-Financial[[#This Row],[COGS]])/Financial[[#This Row],[COGS]]</f>
        <v>0.42499999999999999</v>
      </c>
      <c r="R406" s="17">
        <f>Financial[[#This Row],[Units Sold]]/Financial[[#This Row],[quantity of transactions]]</f>
        <v>1.8938053097345133</v>
      </c>
      <c r="S406" s="17">
        <f>Financial[[#This Row],[ Sales with discount]]/Financial[[#This Row],[quantity of transactions]]</f>
        <v>539.73451327433634</v>
      </c>
      <c r="T406" s="5" t="str">
        <f>TEXT(Financial[[#This Row],[Date]],"MMMM")</f>
        <v>жовтень</v>
      </c>
      <c r="U406" s="22">
        <f>YEAR(Financial[[#This Row],[Date]])</f>
        <v>2020</v>
      </c>
    </row>
    <row r="407" spans="1:21" x14ac:dyDescent="0.3">
      <c r="A407" t="s">
        <v>6</v>
      </c>
      <c r="B407" t="s">
        <v>15</v>
      </c>
      <c r="C407" s="3" t="s">
        <v>22</v>
      </c>
      <c r="D407" s="3" t="s">
        <v>29</v>
      </c>
      <c r="E407">
        <v>1859</v>
      </c>
      <c r="F407" s="10">
        <v>239</v>
      </c>
      <c r="G407" s="10">
        <v>300</v>
      </c>
      <c r="H407" s="14">
        <v>330</v>
      </c>
      <c r="I407" s="19">
        <v>44044</v>
      </c>
      <c r="J407" s="10">
        <f>Financial[[#This Row],[Units Sold]]*Financial[[#This Row],[Sale Price]]</f>
        <v>557700</v>
      </c>
      <c r="K407" s="11" cm="1">
        <f t="array" ref="K407">_xlfn.IFS(Financial[[#This Row],[Discount Band]]="High",0.15,Financial[[#This Row],[Discount Band]]="Medium",0.1,Financial[[#This Row],[Discount Band]]="Low",0.05,Financial[[#This Row],[Discount Band]]="None",0)</f>
        <v>0.05</v>
      </c>
      <c r="L407" s="10">
        <f>Financial[[#This Row],[Gross Sales]]*Financial[[#This Row],[Discount, %]]</f>
        <v>27885</v>
      </c>
      <c r="M407" s="10">
        <f>Financial[[#This Row],[Gross Sales]]-Financial[[#This Row],[Discounts, usd]]</f>
        <v>529815</v>
      </c>
      <c r="N407" s="10">
        <f>Financial[[#This Row],[Units Sold]]*Financial[[#This Row],[Manufacturing Price]]</f>
        <v>444301</v>
      </c>
      <c r="O407" s="10">
        <f>Financial[[#This Row],[ Sales with discount]]-(Financial[[#This Row],[Units Sold]]*Financial[[#This Row],[Manufacturing Price]])</f>
        <v>85514</v>
      </c>
      <c r="P407" s="12">
        <f>(Financial[[#This Row],[ Sales with discount]]-Financial[[#This Row],[COGS]])/Financial[[#This Row],[ Sales with discount]]</f>
        <v>0.16140350877192983</v>
      </c>
      <c r="Q407" s="12">
        <f>(Financial[[#This Row],[ Sales with discount]]-Financial[[#This Row],[COGS]])/Financial[[#This Row],[COGS]]</f>
        <v>0.19246861924686193</v>
      </c>
      <c r="R407" s="17">
        <f>Financial[[#This Row],[Units Sold]]/Financial[[#This Row],[quantity of transactions]]</f>
        <v>5.6333333333333337</v>
      </c>
      <c r="S407" s="17">
        <f>Financial[[#This Row],[ Sales with discount]]/Financial[[#This Row],[quantity of transactions]]</f>
        <v>1605.5</v>
      </c>
      <c r="T407" s="5" t="str">
        <f>TEXT(Financial[[#This Row],[Date]],"MMMM")</f>
        <v>серпень</v>
      </c>
      <c r="U407" s="22">
        <f>YEAR(Financial[[#This Row],[Date]])</f>
        <v>2020</v>
      </c>
    </row>
    <row r="408" spans="1:21" x14ac:dyDescent="0.3">
      <c r="A408" t="s">
        <v>6</v>
      </c>
      <c r="B408" t="s">
        <v>15</v>
      </c>
      <c r="C408" s="3" t="s">
        <v>21</v>
      </c>
      <c r="D408" s="3" t="s">
        <v>29</v>
      </c>
      <c r="E408">
        <v>214</v>
      </c>
      <c r="F408" s="10">
        <v>208</v>
      </c>
      <c r="G408" s="10">
        <v>300</v>
      </c>
      <c r="H408" s="14">
        <v>55</v>
      </c>
      <c r="I408" s="19">
        <v>44105</v>
      </c>
      <c r="J408" s="10">
        <f>Financial[[#This Row],[Units Sold]]*Financial[[#This Row],[Sale Price]]</f>
        <v>64200</v>
      </c>
      <c r="K408" s="11" cm="1">
        <f t="array" ref="K408">_xlfn.IFS(Financial[[#This Row],[Discount Band]]="High",0.15,Financial[[#This Row],[Discount Band]]="Medium",0.1,Financial[[#This Row],[Discount Band]]="Low",0.05,Financial[[#This Row],[Discount Band]]="None",0)</f>
        <v>0.05</v>
      </c>
      <c r="L408" s="10">
        <f>Financial[[#This Row],[Gross Sales]]*Financial[[#This Row],[Discount, %]]</f>
        <v>3210</v>
      </c>
      <c r="M408" s="10">
        <f>Financial[[#This Row],[Gross Sales]]-Financial[[#This Row],[Discounts, usd]]</f>
        <v>60990</v>
      </c>
      <c r="N408" s="10">
        <f>Financial[[#This Row],[Units Sold]]*Financial[[#This Row],[Manufacturing Price]]</f>
        <v>44512</v>
      </c>
      <c r="O408" s="10">
        <f>Financial[[#This Row],[ Sales with discount]]-(Financial[[#This Row],[Units Sold]]*Financial[[#This Row],[Manufacturing Price]])</f>
        <v>16478</v>
      </c>
      <c r="P408" s="12">
        <f>(Financial[[#This Row],[ Sales with discount]]-Financial[[#This Row],[COGS]])/Financial[[#This Row],[ Sales with discount]]</f>
        <v>0.27017543859649124</v>
      </c>
      <c r="Q408" s="12">
        <f>(Financial[[#This Row],[ Sales with discount]]-Financial[[#This Row],[COGS]])/Financial[[#This Row],[COGS]]</f>
        <v>0.37019230769230771</v>
      </c>
      <c r="R408" s="17">
        <f>Financial[[#This Row],[Units Sold]]/Financial[[#This Row],[quantity of transactions]]</f>
        <v>3.8909090909090911</v>
      </c>
      <c r="S408" s="17">
        <f>Financial[[#This Row],[ Sales with discount]]/Financial[[#This Row],[quantity of transactions]]</f>
        <v>1108.909090909091</v>
      </c>
      <c r="T408" s="5" t="str">
        <f>TEXT(Financial[[#This Row],[Date]],"MMMM")</f>
        <v>жовтень</v>
      </c>
      <c r="U408" s="22">
        <f>YEAR(Financial[[#This Row],[Date]])</f>
        <v>2020</v>
      </c>
    </row>
    <row r="409" spans="1:21" x14ac:dyDescent="0.3">
      <c r="A409" t="s">
        <v>6</v>
      </c>
      <c r="B409" t="s">
        <v>15</v>
      </c>
      <c r="C409" s="3" t="s">
        <v>26</v>
      </c>
      <c r="D409" s="3" t="s">
        <v>30</v>
      </c>
      <c r="E409">
        <v>1250</v>
      </c>
      <c r="F409" s="10">
        <v>173</v>
      </c>
      <c r="G409" s="10">
        <v>300</v>
      </c>
      <c r="H409" s="14">
        <v>920</v>
      </c>
      <c r="I409" s="19">
        <v>44166</v>
      </c>
      <c r="J409" s="10">
        <f>Financial[[#This Row],[Units Sold]]*Financial[[#This Row],[Sale Price]]</f>
        <v>375000</v>
      </c>
      <c r="K409" s="11" cm="1">
        <f t="array" ref="K409">_xlfn.IFS(Financial[[#This Row],[Discount Band]]="High",0.15,Financial[[#This Row],[Discount Band]]="Medium",0.1,Financial[[#This Row],[Discount Band]]="Low",0.05,Financial[[#This Row],[Discount Band]]="None",0)</f>
        <v>0.1</v>
      </c>
      <c r="L409" s="10">
        <f>Financial[[#This Row],[Gross Sales]]*Financial[[#This Row],[Discount, %]]</f>
        <v>37500</v>
      </c>
      <c r="M409" s="10">
        <f>Financial[[#This Row],[Gross Sales]]-Financial[[#This Row],[Discounts, usd]]</f>
        <v>337500</v>
      </c>
      <c r="N409" s="10">
        <f>Financial[[#This Row],[Units Sold]]*Financial[[#This Row],[Manufacturing Price]]</f>
        <v>216250</v>
      </c>
      <c r="O409" s="10">
        <f>Financial[[#This Row],[ Sales with discount]]-(Financial[[#This Row],[Units Sold]]*Financial[[#This Row],[Manufacturing Price]])</f>
        <v>121250</v>
      </c>
      <c r="P409" s="12">
        <f>(Financial[[#This Row],[ Sales with discount]]-Financial[[#This Row],[COGS]])/Financial[[#This Row],[ Sales with discount]]</f>
        <v>0.35925925925925928</v>
      </c>
      <c r="Q409" s="12">
        <f>(Financial[[#This Row],[ Sales with discount]]-Financial[[#This Row],[COGS]])/Financial[[#This Row],[COGS]]</f>
        <v>0.56069364161849711</v>
      </c>
      <c r="R409" s="17">
        <f>Financial[[#This Row],[Units Sold]]/Financial[[#This Row],[quantity of transactions]]</f>
        <v>1.3586956521739131</v>
      </c>
      <c r="S409" s="17">
        <f>Financial[[#This Row],[ Sales with discount]]/Financial[[#This Row],[quantity of transactions]]</f>
        <v>366.8478260869565</v>
      </c>
      <c r="T409" s="5" t="str">
        <f>TEXT(Financial[[#This Row],[Date]],"MMMM")</f>
        <v>грудень</v>
      </c>
      <c r="U409" s="22">
        <f>YEAR(Financial[[#This Row],[Date]])</f>
        <v>2020</v>
      </c>
    </row>
    <row r="410" spans="1:21" x14ac:dyDescent="0.3">
      <c r="A410" t="s">
        <v>6</v>
      </c>
      <c r="B410" t="s">
        <v>15</v>
      </c>
      <c r="C410" s="3" t="s">
        <v>23</v>
      </c>
      <c r="D410" s="3" t="s">
        <v>29</v>
      </c>
      <c r="E410">
        <v>1728</v>
      </c>
      <c r="F410" s="10">
        <v>171</v>
      </c>
      <c r="G410" s="10">
        <v>300</v>
      </c>
      <c r="H410" s="14">
        <v>405</v>
      </c>
      <c r="I410" s="19">
        <v>43952</v>
      </c>
      <c r="J410" s="10">
        <f>Financial[[#This Row],[Units Sold]]*Financial[[#This Row],[Sale Price]]</f>
        <v>518400</v>
      </c>
      <c r="K410" s="11" cm="1">
        <f t="array" ref="K410">_xlfn.IFS(Financial[[#This Row],[Discount Band]]="High",0.15,Financial[[#This Row],[Discount Band]]="Medium",0.1,Financial[[#This Row],[Discount Band]]="Low",0.05,Financial[[#This Row],[Discount Band]]="None",0)</f>
        <v>0.05</v>
      </c>
      <c r="L410" s="10">
        <f>Financial[[#This Row],[Gross Sales]]*Financial[[#This Row],[Discount, %]]</f>
        <v>25920</v>
      </c>
      <c r="M410" s="10">
        <f>Financial[[#This Row],[Gross Sales]]-Financial[[#This Row],[Discounts, usd]]</f>
        <v>492480</v>
      </c>
      <c r="N410" s="10">
        <f>Financial[[#This Row],[Units Sold]]*Financial[[#This Row],[Manufacturing Price]]</f>
        <v>295488</v>
      </c>
      <c r="O410" s="10">
        <f>Financial[[#This Row],[ Sales with discount]]-(Financial[[#This Row],[Units Sold]]*Financial[[#This Row],[Manufacturing Price]])</f>
        <v>196992</v>
      </c>
      <c r="P410" s="12">
        <f>(Financial[[#This Row],[ Sales with discount]]-Financial[[#This Row],[COGS]])/Financial[[#This Row],[ Sales with discount]]</f>
        <v>0.4</v>
      </c>
      <c r="Q410" s="12">
        <f>(Financial[[#This Row],[ Sales with discount]]-Financial[[#This Row],[COGS]])/Financial[[#This Row],[COGS]]</f>
        <v>0.66666666666666663</v>
      </c>
      <c r="R410" s="17">
        <f>Financial[[#This Row],[Units Sold]]/Financial[[#This Row],[quantity of transactions]]</f>
        <v>4.2666666666666666</v>
      </c>
      <c r="S410" s="17">
        <f>Financial[[#This Row],[ Sales with discount]]/Financial[[#This Row],[quantity of transactions]]</f>
        <v>1216</v>
      </c>
      <c r="T410" s="5" t="str">
        <f>TEXT(Financial[[#This Row],[Date]],"MMMM")</f>
        <v>травень</v>
      </c>
      <c r="U410" s="22">
        <f>YEAR(Financial[[#This Row],[Date]])</f>
        <v>2020</v>
      </c>
    </row>
    <row r="411" spans="1:21" x14ac:dyDescent="0.3">
      <c r="A411" t="s">
        <v>6</v>
      </c>
      <c r="B411" t="s">
        <v>15</v>
      </c>
      <c r="C411" s="3" t="s">
        <v>23</v>
      </c>
      <c r="D411" s="3" t="s">
        <v>29</v>
      </c>
      <c r="E411">
        <v>689</v>
      </c>
      <c r="F411" s="10">
        <v>184</v>
      </c>
      <c r="G411" s="10">
        <v>300</v>
      </c>
      <c r="H411" s="14">
        <v>669</v>
      </c>
      <c r="I411" s="19">
        <v>43983</v>
      </c>
      <c r="J411" s="10">
        <f>Financial[[#This Row],[Units Sold]]*Financial[[#This Row],[Sale Price]]</f>
        <v>206700</v>
      </c>
      <c r="K411" s="11" cm="1">
        <f t="array" ref="K411">_xlfn.IFS(Financial[[#This Row],[Discount Band]]="High",0.15,Financial[[#This Row],[Discount Band]]="Medium",0.1,Financial[[#This Row],[Discount Band]]="Low",0.05,Financial[[#This Row],[Discount Band]]="None",0)</f>
        <v>0.05</v>
      </c>
      <c r="L411" s="10">
        <f>Financial[[#This Row],[Gross Sales]]*Financial[[#This Row],[Discount, %]]</f>
        <v>10335</v>
      </c>
      <c r="M411" s="10">
        <f>Financial[[#This Row],[Gross Sales]]-Financial[[#This Row],[Discounts, usd]]</f>
        <v>196365</v>
      </c>
      <c r="N411" s="10">
        <f>Financial[[#This Row],[Units Sold]]*Financial[[#This Row],[Manufacturing Price]]</f>
        <v>126776</v>
      </c>
      <c r="O411" s="10">
        <f>Financial[[#This Row],[ Sales with discount]]-(Financial[[#This Row],[Units Sold]]*Financial[[#This Row],[Manufacturing Price]])</f>
        <v>69589</v>
      </c>
      <c r="P411" s="12">
        <f>(Financial[[#This Row],[ Sales with discount]]-Financial[[#This Row],[COGS]])/Financial[[#This Row],[ Sales with discount]]</f>
        <v>0.35438596491228069</v>
      </c>
      <c r="Q411" s="12">
        <f>(Financial[[#This Row],[ Sales with discount]]-Financial[[#This Row],[COGS]])/Financial[[#This Row],[COGS]]</f>
        <v>0.54891304347826086</v>
      </c>
      <c r="R411" s="17">
        <f>Financial[[#This Row],[Units Sold]]/Financial[[#This Row],[quantity of transactions]]</f>
        <v>1.0298953662182362</v>
      </c>
      <c r="S411" s="17">
        <f>Financial[[#This Row],[ Sales with discount]]/Financial[[#This Row],[quantity of transactions]]</f>
        <v>293.52017937219733</v>
      </c>
      <c r="T411" s="5" t="str">
        <f>TEXT(Financial[[#This Row],[Date]],"MMMM")</f>
        <v>червень</v>
      </c>
      <c r="U411" s="22">
        <f>YEAR(Financial[[#This Row],[Date]])</f>
        <v>2020</v>
      </c>
    </row>
    <row r="412" spans="1:21" x14ac:dyDescent="0.3">
      <c r="A412" t="s">
        <v>6</v>
      </c>
      <c r="B412" t="s">
        <v>15</v>
      </c>
      <c r="C412" s="3" t="s">
        <v>23</v>
      </c>
      <c r="D412" s="3" t="s">
        <v>31</v>
      </c>
      <c r="E412">
        <v>1359</v>
      </c>
      <c r="F412" s="10">
        <v>221</v>
      </c>
      <c r="G412" s="10">
        <v>300</v>
      </c>
      <c r="H412" s="14">
        <v>345</v>
      </c>
      <c r="I412" s="19">
        <v>44136</v>
      </c>
      <c r="J412" s="10">
        <f>Financial[[#This Row],[Units Sold]]*Financial[[#This Row],[Sale Price]]</f>
        <v>407700</v>
      </c>
      <c r="K412" s="11" cm="1">
        <f t="array" ref="K412">_xlfn.IFS(Financial[[#This Row],[Discount Band]]="High",0.15,Financial[[#This Row],[Discount Band]]="Medium",0.1,Financial[[#This Row],[Discount Band]]="Low",0.05,Financial[[#This Row],[Discount Band]]="None",0)</f>
        <v>0.15</v>
      </c>
      <c r="L412" s="10">
        <f>Financial[[#This Row],[Gross Sales]]*Financial[[#This Row],[Discount, %]]</f>
        <v>61155</v>
      </c>
      <c r="M412" s="10">
        <f>Financial[[#This Row],[Gross Sales]]-Financial[[#This Row],[Discounts, usd]]</f>
        <v>346545</v>
      </c>
      <c r="N412" s="10">
        <f>Financial[[#This Row],[Units Sold]]*Financial[[#This Row],[Manufacturing Price]]</f>
        <v>300339</v>
      </c>
      <c r="O412" s="10">
        <f>Financial[[#This Row],[ Sales with discount]]-(Financial[[#This Row],[Units Sold]]*Financial[[#This Row],[Manufacturing Price]])</f>
        <v>46206</v>
      </c>
      <c r="P412" s="12">
        <f>(Financial[[#This Row],[ Sales with discount]]-Financial[[#This Row],[COGS]])/Financial[[#This Row],[ Sales with discount]]</f>
        <v>0.13333333333333333</v>
      </c>
      <c r="Q412" s="12">
        <f>(Financial[[#This Row],[ Sales with discount]]-Financial[[#This Row],[COGS]])/Financial[[#This Row],[COGS]]</f>
        <v>0.15384615384615385</v>
      </c>
      <c r="R412" s="17">
        <f>Financial[[#This Row],[Units Sold]]/Financial[[#This Row],[quantity of transactions]]</f>
        <v>3.9391304347826086</v>
      </c>
      <c r="S412" s="17">
        <f>Financial[[#This Row],[ Sales with discount]]/Financial[[#This Row],[quantity of transactions]]</f>
        <v>1004.4782608695652</v>
      </c>
      <c r="T412" s="5" t="str">
        <f>TEXT(Financial[[#This Row],[Date]],"MMMM")</f>
        <v>листопад</v>
      </c>
      <c r="U412" s="22">
        <f>YEAR(Financial[[#This Row],[Date]])</f>
        <v>2020</v>
      </c>
    </row>
    <row r="413" spans="1:21" x14ac:dyDescent="0.3">
      <c r="A413" t="s">
        <v>6</v>
      </c>
      <c r="B413" t="s">
        <v>15</v>
      </c>
      <c r="C413" s="3" t="s">
        <v>22</v>
      </c>
      <c r="D413" s="3" t="s">
        <v>30</v>
      </c>
      <c r="E413">
        <v>334</v>
      </c>
      <c r="F413" s="10">
        <v>226</v>
      </c>
      <c r="G413" s="10">
        <v>300</v>
      </c>
      <c r="H413" s="14">
        <v>120</v>
      </c>
      <c r="I413" s="19">
        <v>44166</v>
      </c>
      <c r="J413" s="10">
        <f>Financial[[#This Row],[Units Sold]]*Financial[[#This Row],[Sale Price]]</f>
        <v>100200</v>
      </c>
      <c r="K413" s="11" cm="1">
        <f t="array" ref="K413">_xlfn.IFS(Financial[[#This Row],[Discount Band]]="High",0.15,Financial[[#This Row],[Discount Band]]="Medium",0.1,Financial[[#This Row],[Discount Band]]="Low",0.05,Financial[[#This Row],[Discount Band]]="None",0)</f>
        <v>0.1</v>
      </c>
      <c r="L413" s="10">
        <f>Financial[[#This Row],[Gross Sales]]*Financial[[#This Row],[Discount, %]]</f>
        <v>10020</v>
      </c>
      <c r="M413" s="10">
        <f>Financial[[#This Row],[Gross Sales]]-Financial[[#This Row],[Discounts, usd]]</f>
        <v>90180</v>
      </c>
      <c r="N413" s="10">
        <f>Financial[[#This Row],[Units Sold]]*Financial[[#This Row],[Manufacturing Price]]</f>
        <v>75484</v>
      </c>
      <c r="O413" s="10">
        <f>Financial[[#This Row],[ Sales with discount]]-(Financial[[#This Row],[Units Sold]]*Financial[[#This Row],[Manufacturing Price]])</f>
        <v>14696</v>
      </c>
      <c r="P413" s="12">
        <f>(Financial[[#This Row],[ Sales with discount]]-Financial[[#This Row],[COGS]])/Financial[[#This Row],[ Sales with discount]]</f>
        <v>0.16296296296296298</v>
      </c>
      <c r="Q413" s="12">
        <f>(Financial[[#This Row],[ Sales with discount]]-Financial[[#This Row],[COGS]])/Financial[[#This Row],[COGS]]</f>
        <v>0.19469026548672566</v>
      </c>
      <c r="R413" s="17">
        <f>Financial[[#This Row],[Units Sold]]/Financial[[#This Row],[quantity of transactions]]</f>
        <v>2.7833333333333332</v>
      </c>
      <c r="S413" s="17">
        <f>Financial[[#This Row],[ Sales with discount]]/Financial[[#This Row],[quantity of transactions]]</f>
        <v>751.5</v>
      </c>
      <c r="T413" s="5" t="str">
        <f>TEXT(Financial[[#This Row],[Date]],"MMMM")</f>
        <v>грудень</v>
      </c>
      <c r="U413" s="22">
        <f>YEAR(Financial[[#This Row],[Date]])</f>
        <v>2020</v>
      </c>
    </row>
    <row r="414" spans="1:21" x14ac:dyDescent="0.3">
      <c r="A414" t="s">
        <v>6</v>
      </c>
      <c r="B414" t="s">
        <v>15</v>
      </c>
      <c r="C414" s="3" t="s">
        <v>25</v>
      </c>
      <c r="D414" s="3" t="s">
        <v>30</v>
      </c>
      <c r="E414">
        <v>2659</v>
      </c>
      <c r="F414" s="10">
        <v>165</v>
      </c>
      <c r="G414" s="10">
        <v>300</v>
      </c>
      <c r="H414" s="14">
        <v>879</v>
      </c>
      <c r="I414" s="19">
        <v>43862</v>
      </c>
      <c r="J414" s="10">
        <f>Financial[[#This Row],[Units Sold]]*Financial[[#This Row],[Sale Price]]</f>
        <v>797700</v>
      </c>
      <c r="K414" s="11" cm="1">
        <f t="array" ref="K414">_xlfn.IFS(Financial[[#This Row],[Discount Band]]="High",0.15,Financial[[#This Row],[Discount Band]]="Medium",0.1,Financial[[#This Row],[Discount Band]]="Low",0.05,Financial[[#This Row],[Discount Band]]="None",0)</f>
        <v>0.1</v>
      </c>
      <c r="L414" s="10">
        <f>Financial[[#This Row],[Gross Sales]]*Financial[[#This Row],[Discount, %]]</f>
        <v>79770</v>
      </c>
      <c r="M414" s="10">
        <f>Financial[[#This Row],[Gross Sales]]-Financial[[#This Row],[Discounts, usd]]</f>
        <v>717930</v>
      </c>
      <c r="N414" s="10">
        <f>Financial[[#This Row],[Units Sold]]*Financial[[#This Row],[Manufacturing Price]]</f>
        <v>438735</v>
      </c>
      <c r="O414" s="10">
        <f>Financial[[#This Row],[ Sales with discount]]-(Financial[[#This Row],[Units Sold]]*Financial[[#This Row],[Manufacturing Price]])</f>
        <v>279195</v>
      </c>
      <c r="P414" s="12">
        <f>(Financial[[#This Row],[ Sales with discount]]-Financial[[#This Row],[COGS]])/Financial[[#This Row],[ Sales with discount]]</f>
        <v>0.3888888888888889</v>
      </c>
      <c r="Q414" s="12">
        <f>(Financial[[#This Row],[ Sales with discount]]-Financial[[#This Row],[COGS]])/Financial[[#This Row],[COGS]]</f>
        <v>0.63636363636363635</v>
      </c>
      <c r="R414" s="17">
        <f>Financial[[#This Row],[Units Sold]]/Financial[[#This Row],[quantity of transactions]]</f>
        <v>3.025028441410694</v>
      </c>
      <c r="S414" s="17">
        <f>Financial[[#This Row],[ Sales with discount]]/Financial[[#This Row],[quantity of transactions]]</f>
        <v>816.75767918088741</v>
      </c>
      <c r="T414" s="5" t="str">
        <f>TEXT(Financial[[#This Row],[Date]],"MMMM")</f>
        <v>лютий</v>
      </c>
      <c r="U414" s="22">
        <f>YEAR(Financial[[#This Row],[Date]])</f>
        <v>2020</v>
      </c>
    </row>
    <row r="415" spans="1:21" x14ac:dyDescent="0.3">
      <c r="A415" t="s">
        <v>6</v>
      </c>
      <c r="B415" t="s">
        <v>15</v>
      </c>
      <c r="C415" s="3" t="s">
        <v>23</v>
      </c>
      <c r="D415" s="3" t="s">
        <v>29</v>
      </c>
      <c r="E415">
        <v>1414.5</v>
      </c>
      <c r="F415" s="10">
        <v>224</v>
      </c>
      <c r="G415" s="10">
        <v>300</v>
      </c>
      <c r="H415" s="14">
        <v>721</v>
      </c>
      <c r="I415" s="19">
        <v>43922</v>
      </c>
      <c r="J415" s="10">
        <f>Financial[[#This Row],[Units Sold]]*Financial[[#This Row],[Sale Price]]</f>
        <v>424350</v>
      </c>
      <c r="K415" s="11" cm="1">
        <f t="array" ref="K415">_xlfn.IFS(Financial[[#This Row],[Discount Band]]="High",0.15,Financial[[#This Row],[Discount Band]]="Medium",0.1,Financial[[#This Row],[Discount Band]]="Low",0.05,Financial[[#This Row],[Discount Band]]="None",0)</f>
        <v>0.05</v>
      </c>
      <c r="L415" s="10">
        <f>Financial[[#This Row],[Gross Sales]]*Financial[[#This Row],[Discount, %]]</f>
        <v>21217.5</v>
      </c>
      <c r="M415" s="10">
        <f>Financial[[#This Row],[Gross Sales]]-Financial[[#This Row],[Discounts, usd]]</f>
        <v>403132.5</v>
      </c>
      <c r="N415" s="10">
        <f>Financial[[#This Row],[Units Sold]]*Financial[[#This Row],[Manufacturing Price]]</f>
        <v>316848</v>
      </c>
      <c r="O415" s="10">
        <f>Financial[[#This Row],[ Sales with discount]]-(Financial[[#This Row],[Units Sold]]*Financial[[#This Row],[Manufacturing Price]])</f>
        <v>86284.5</v>
      </c>
      <c r="P415" s="12">
        <f>(Financial[[#This Row],[ Sales with discount]]-Financial[[#This Row],[COGS]])/Financial[[#This Row],[ Sales with discount]]</f>
        <v>0.21403508771929824</v>
      </c>
      <c r="Q415" s="12">
        <f>(Financial[[#This Row],[ Sales with discount]]-Financial[[#This Row],[COGS]])/Financial[[#This Row],[COGS]]</f>
        <v>0.27232142857142855</v>
      </c>
      <c r="R415" s="17">
        <f>Financial[[#This Row],[Units Sold]]/Financial[[#This Row],[quantity of transactions]]</f>
        <v>1.9618585298196949</v>
      </c>
      <c r="S415" s="17">
        <f>Financial[[#This Row],[ Sales with discount]]/Financial[[#This Row],[quantity of transactions]]</f>
        <v>559.12968099861303</v>
      </c>
      <c r="T415" s="5" t="str">
        <f>TEXT(Financial[[#This Row],[Date]],"MMMM")</f>
        <v>квітень</v>
      </c>
      <c r="U415" s="22">
        <f>YEAR(Financial[[#This Row],[Date]])</f>
        <v>2020</v>
      </c>
    </row>
    <row r="416" spans="1:21" x14ac:dyDescent="0.3">
      <c r="A416" t="s">
        <v>6</v>
      </c>
      <c r="B416" t="s">
        <v>15</v>
      </c>
      <c r="C416" s="3" t="s">
        <v>21</v>
      </c>
      <c r="D416" s="3" t="s">
        <v>29</v>
      </c>
      <c r="E416">
        <v>689</v>
      </c>
      <c r="F416" s="10">
        <v>222</v>
      </c>
      <c r="G416" s="10">
        <v>300</v>
      </c>
      <c r="H416" s="14">
        <v>605</v>
      </c>
      <c r="I416" s="19">
        <v>43983</v>
      </c>
      <c r="J416" s="10">
        <f>Financial[[#This Row],[Units Sold]]*Financial[[#This Row],[Sale Price]]</f>
        <v>206700</v>
      </c>
      <c r="K416" s="11" cm="1">
        <f t="array" ref="K416">_xlfn.IFS(Financial[[#This Row],[Discount Band]]="High",0.15,Financial[[#This Row],[Discount Band]]="Medium",0.1,Financial[[#This Row],[Discount Band]]="Low",0.05,Financial[[#This Row],[Discount Band]]="None",0)</f>
        <v>0.05</v>
      </c>
      <c r="L416" s="10">
        <f>Financial[[#This Row],[Gross Sales]]*Financial[[#This Row],[Discount, %]]</f>
        <v>10335</v>
      </c>
      <c r="M416" s="10">
        <f>Financial[[#This Row],[Gross Sales]]-Financial[[#This Row],[Discounts, usd]]</f>
        <v>196365</v>
      </c>
      <c r="N416" s="10">
        <f>Financial[[#This Row],[Units Sold]]*Financial[[#This Row],[Manufacturing Price]]</f>
        <v>152958</v>
      </c>
      <c r="O416" s="10">
        <f>Financial[[#This Row],[ Sales with discount]]-(Financial[[#This Row],[Units Sold]]*Financial[[#This Row],[Manufacturing Price]])</f>
        <v>43407</v>
      </c>
      <c r="P416" s="12">
        <f>(Financial[[#This Row],[ Sales with discount]]-Financial[[#This Row],[COGS]])/Financial[[#This Row],[ Sales with discount]]</f>
        <v>0.22105263157894736</v>
      </c>
      <c r="Q416" s="12">
        <f>(Financial[[#This Row],[ Sales with discount]]-Financial[[#This Row],[COGS]])/Financial[[#This Row],[COGS]]</f>
        <v>0.28378378378378377</v>
      </c>
      <c r="R416" s="17">
        <f>Financial[[#This Row],[Units Sold]]/Financial[[#This Row],[quantity of transactions]]</f>
        <v>1.1388429752066116</v>
      </c>
      <c r="S416" s="17">
        <f>Financial[[#This Row],[ Sales with discount]]/Financial[[#This Row],[quantity of transactions]]</f>
        <v>324.57024793388427</v>
      </c>
      <c r="T416" s="5" t="str">
        <f>TEXT(Financial[[#This Row],[Date]],"MMMM")</f>
        <v>червень</v>
      </c>
      <c r="U416" s="22">
        <f>YEAR(Financial[[#This Row],[Date]])</f>
        <v>2020</v>
      </c>
    </row>
    <row r="417" spans="1:21" x14ac:dyDescent="0.3">
      <c r="A417" t="s">
        <v>6</v>
      </c>
      <c r="B417" t="s">
        <v>15</v>
      </c>
      <c r="C417" s="3" t="s">
        <v>22</v>
      </c>
      <c r="D417" s="3" t="s">
        <v>29</v>
      </c>
      <c r="E417">
        <v>2021</v>
      </c>
      <c r="F417" s="10">
        <v>190</v>
      </c>
      <c r="G417" s="10">
        <v>300</v>
      </c>
      <c r="H417" s="14">
        <v>599</v>
      </c>
      <c r="I417" s="19">
        <v>44105</v>
      </c>
      <c r="J417" s="10">
        <f>Financial[[#This Row],[Units Sold]]*Financial[[#This Row],[Sale Price]]</f>
        <v>606300</v>
      </c>
      <c r="K417" s="11" cm="1">
        <f t="array" ref="K417">_xlfn.IFS(Financial[[#This Row],[Discount Band]]="High",0.15,Financial[[#This Row],[Discount Band]]="Medium",0.1,Financial[[#This Row],[Discount Band]]="Low",0.05,Financial[[#This Row],[Discount Band]]="None",0)</f>
        <v>0.05</v>
      </c>
      <c r="L417" s="10">
        <f>Financial[[#This Row],[Gross Sales]]*Financial[[#This Row],[Discount, %]]</f>
        <v>30315</v>
      </c>
      <c r="M417" s="10">
        <f>Financial[[#This Row],[Gross Sales]]-Financial[[#This Row],[Discounts, usd]]</f>
        <v>575985</v>
      </c>
      <c r="N417" s="10">
        <f>Financial[[#This Row],[Units Sold]]*Financial[[#This Row],[Manufacturing Price]]</f>
        <v>383990</v>
      </c>
      <c r="O417" s="10">
        <f>Financial[[#This Row],[ Sales with discount]]-(Financial[[#This Row],[Units Sold]]*Financial[[#This Row],[Manufacturing Price]])</f>
        <v>191995</v>
      </c>
      <c r="P417" s="12">
        <f>(Financial[[#This Row],[ Sales with discount]]-Financial[[#This Row],[COGS]])/Financial[[#This Row],[ Sales with discount]]</f>
        <v>0.33333333333333331</v>
      </c>
      <c r="Q417" s="12">
        <f>(Financial[[#This Row],[ Sales with discount]]-Financial[[#This Row],[COGS]])/Financial[[#This Row],[COGS]]</f>
        <v>0.5</v>
      </c>
      <c r="R417" s="17">
        <f>Financial[[#This Row],[Units Sold]]/Financial[[#This Row],[quantity of transactions]]</f>
        <v>3.373956594323873</v>
      </c>
      <c r="S417" s="17">
        <f>Financial[[#This Row],[ Sales with discount]]/Financial[[#This Row],[quantity of transactions]]</f>
        <v>961.57762938230383</v>
      </c>
      <c r="T417" s="5" t="str">
        <f>TEXT(Financial[[#This Row],[Date]],"MMMM")</f>
        <v>жовтень</v>
      </c>
      <c r="U417" s="22">
        <f>YEAR(Financial[[#This Row],[Date]])</f>
        <v>2020</v>
      </c>
    </row>
    <row r="418" spans="1:21" x14ac:dyDescent="0.3">
      <c r="A418" t="s">
        <v>6</v>
      </c>
      <c r="B418" t="s">
        <v>15</v>
      </c>
      <c r="C418" s="3" t="s">
        <v>25</v>
      </c>
      <c r="D418" s="3" t="s">
        <v>29</v>
      </c>
      <c r="E418">
        <v>986</v>
      </c>
      <c r="F418" s="10">
        <v>161</v>
      </c>
      <c r="G418" s="10">
        <v>300</v>
      </c>
      <c r="H418" s="14">
        <v>440</v>
      </c>
      <c r="I418" s="19">
        <v>44075</v>
      </c>
      <c r="J418" s="10">
        <f>Financial[[#This Row],[Units Sold]]*Financial[[#This Row],[Sale Price]]</f>
        <v>295800</v>
      </c>
      <c r="K418" s="11" cm="1">
        <f t="array" ref="K418">_xlfn.IFS(Financial[[#This Row],[Discount Band]]="High",0.15,Financial[[#This Row],[Discount Band]]="Medium",0.1,Financial[[#This Row],[Discount Band]]="Low",0.05,Financial[[#This Row],[Discount Band]]="None",0)</f>
        <v>0.05</v>
      </c>
      <c r="L418" s="10">
        <f>Financial[[#This Row],[Gross Sales]]*Financial[[#This Row],[Discount, %]]</f>
        <v>14790</v>
      </c>
      <c r="M418" s="10">
        <f>Financial[[#This Row],[Gross Sales]]-Financial[[#This Row],[Discounts, usd]]</f>
        <v>281010</v>
      </c>
      <c r="N418" s="10">
        <f>Financial[[#This Row],[Units Sold]]*Financial[[#This Row],[Manufacturing Price]]</f>
        <v>158746</v>
      </c>
      <c r="O418" s="10">
        <f>Financial[[#This Row],[ Sales with discount]]-(Financial[[#This Row],[Units Sold]]*Financial[[#This Row],[Manufacturing Price]])</f>
        <v>122264</v>
      </c>
      <c r="P418" s="12">
        <f>(Financial[[#This Row],[ Sales with discount]]-Financial[[#This Row],[COGS]])/Financial[[#This Row],[ Sales with discount]]</f>
        <v>0.43508771929824563</v>
      </c>
      <c r="Q418" s="12">
        <f>(Financial[[#This Row],[ Sales with discount]]-Financial[[#This Row],[COGS]])/Financial[[#This Row],[COGS]]</f>
        <v>0.77018633540372672</v>
      </c>
      <c r="R418" s="17">
        <f>Financial[[#This Row],[Units Sold]]/Financial[[#This Row],[quantity of transactions]]</f>
        <v>2.2409090909090907</v>
      </c>
      <c r="S418" s="17">
        <f>Financial[[#This Row],[ Sales with discount]]/Financial[[#This Row],[quantity of transactions]]</f>
        <v>638.65909090909088</v>
      </c>
      <c r="T418" s="5" t="str">
        <f>TEXT(Financial[[#This Row],[Date]],"MMMM")</f>
        <v>вересень</v>
      </c>
      <c r="U418" s="22">
        <f>YEAR(Financial[[#This Row],[Date]])</f>
        <v>2020</v>
      </c>
    </row>
    <row r="419" spans="1:21" x14ac:dyDescent="0.3">
      <c r="A419" t="s">
        <v>6</v>
      </c>
      <c r="B419" t="s">
        <v>15</v>
      </c>
      <c r="C419" s="3" t="s">
        <v>23</v>
      </c>
      <c r="D419" s="3" t="s">
        <v>30</v>
      </c>
      <c r="E419">
        <v>1123</v>
      </c>
      <c r="F419" s="10">
        <v>255</v>
      </c>
      <c r="G419" s="10">
        <v>300</v>
      </c>
      <c r="H419" s="14">
        <v>342</v>
      </c>
      <c r="I419" s="19">
        <v>44075</v>
      </c>
      <c r="J419" s="10">
        <f>Financial[[#This Row],[Units Sold]]*Financial[[#This Row],[Sale Price]]</f>
        <v>336900</v>
      </c>
      <c r="K419" s="11" cm="1">
        <f t="array" ref="K419">_xlfn.IFS(Financial[[#This Row],[Discount Band]]="High",0.15,Financial[[#This Row],[Discount Band]]="Medium",0.1,Financial[[#This Row],[Discount Band]]="Low",0.05,Financial[[#This Row],[Discount Band]]="None",0)</f>
        <v>0.1</v>
      </c>
      <c r="L419" s="10">
        <f>Financial[[#This Row],[Gross Sales]]*Financial[[#This Row],[Discount, %]]</f>
        <v>33690</v>
      </c>
      <c r="M419" s="10">
        <f>Financial[[#This Row],[Gross Sales]]-Financial[[#This Row],[Discounts, usd]]</f>
        <v>303210</v>
      </c>
      <c r="N419" s="10">
        <f>Financial[[#This Row],[Units Sold]]*Financial[[#This Row],[Manufacturing Price]]</f>
        <v>286365</v>
      </c>
      <c r="O419" s="10">
        <f>Financial[[#This Row],[ Sales with discount]]-(Financial[[#This Row],[Units Sold]]*Financial[[#This Row],[Manufacturing Price]])</f>
        <v>16845</v>
      </c>
      <c r="P419" s="12">
        <f>(Financial[[#This Row],[ Sales with discount]]-Financial[[#This Row],[COGS]])/Financial[[#This Row],[ Sales with discount]]</f>
        <v>5.5555555555555552E-2</v>
      </c>
      <c r="Q419" s="12">
        <f>(Financial[[#This Row],[ Sales with discount]]-Financial[[#This Row],[COGS]])/Financial[[#This Row],[COGS]]</f>
        <v>5.8823529411764705E-2</v>
      </c>
      <c r="R419" s="17">
        <f>Financial[[#This Row],[Units Sold]]/Financial[[#This Row],[quantity of transactions]]</f>
        <v>3.2836257309941521</v>
      </c>
      <c r="S419" s="17">
        <f>Financial[[#This Row],[ Sales with discount]]/Financial[[#This Row],[quantity of transactions]]</f>
        <v>886.57894736842104</v>
      </c>
      <c r="T419" s="5" t="str">
        <f>TEXT(Financial[[#This Row],[Date]],"MMMM")</f>
        <v>вересень</v>
      </c>
      <c r="U419" s="22">
        <f>YEAR(Financial[[#This Row],[Date]])</f>
        <v>2020</v>
      </c>
    </row>
    <row r="420" spans="1:21" x14ac:dyDescent="0.3">
      <c r="A420" t="s">
        <v>6</v>
      </c>
      <c r="B420" t="s">
        <v>15</v>
      </c>
      <c r="C420" s="3" t="s">
        <v>21</v>
      </c>
      <c r="D420" s="3" t="s">
        <v>31</v>
      </c>
      <c r="E420">
        <v>2811</v>
      </c>
      <c r="F420" s="10">
        <v>195</v>
      </c>
      <c r="G420" s="10">
        <v>300</v>
      </c>
      <c r="H420" s="14">
        <v>1015</v>
      </c>
      <c r="I420" s="19">
        <v>44013</v>
      </c>
      <c r="J420" s="10">
        <f>Financial[[#This Row],[Units Sold]]*Financial[[#This Row],[Sale Price]]</f>
        <v>843300</v>
      </c>
      <c r="K420" s="11" cm="1">
        <f t="array" ref="K420">_xlfn.IFS(Financial[[#This Row],[Discount Band]]="High",0.15,Financial[[#This Row],[Discount Band]]="Medium",0.1,Financial[[#This Row],[Discount Band]]="Low",0.05,Financial[[#This Row],[Discount Band]]="None",0)</f>
        <v>0.15</v>
      </c>
      <c r="L420" s="10">
        <f>Financial[[#This Row],[Gross Sales]]*Financial[[#This Row],[Discount, %]]</f>
        <v>126495</v>
      </c>
      <c r="M420" s="10">
        <f>Financial[[#This Row],[Gross Sales]]-Financial[[#This Row],[Discounts, usd]]</f>
        <v>716805</v>
      </c>
      <c r="N420" s="10">
        <f>Financial[[#This Row],[Units Sold]]*Financial[[#This Row],[Manufacturing Price]]</f>
        <v>548145</v>
      </c>
      <c r="O420" s="10">
        <f>Financial[[#This Row],[ Sales with discount]]-(Financial[[#This Row],[Units Sold]]*Financial[[#This Row],[Manufacturing Price]])</f>
        <v>168660</v>
      </c>
      <c r="P420" s="12">
        <f>(Financial[[#This Row],[ Sales with discount]]-Financial[[#This Row],[COGS]])/Financial[[#This Row],[ Sales with discount]]</f>
        <v>0.23529411764705882</v>
      </c>
      <c r="Q420" s="12">
        <f>(Financial[[#This Row],[ Sales with discount]]-Financial[[#This Row],[COGS]])/Financial[[#This Row],[COGS]]</f>
        <v>0.30769230769230771</v>
      </c>
      <c r="R420" s="17">
        <f>Financial[[#This Row],[Units Sold]]/Financial[[#This Row],[quantity of transactions]]</f>
        <v>2.7694581280788175</v>
      </c>
      <c r="S420" s="17">
        <f>Financial[[#This Row],[ Sales with discount]]/Financial[[#This Row],[quantity of transactions]]</f>
        <v>706.21182266009851</v>
      </c>
      <c r="T420" s="5" t="str">
        <f>TEXT(Financial[[#This Row],[Date]],"MMMM")</f>
        <v>липень</v>
      </c>
      <c r="U420" s="22">
        <f>YEAR(Financial[[#This Row],[Date]])</f>
        <v>2020</v>
      </c>
    </row>
    <row r="421" spans="1:21" x14ac:dyDescent="0.3">
      <c r="A421" t="s">
        <v>6</v>
      </c>
      <c r="B421" t="s">
        <v>15</v>
      </c>
      <c r="C421" s="3" t="s">
        <v>21</v>
      </c>
      <c r="D421" s="3" t="s">
        <v>29</v>
      </c>
      <c r="E421">
        <v>2021</v>
      </c>
      <c r="F421" s="10">
        <v>164</v>
      </c>
      <c r="G421" s="10">
        <v>300</v>
      </c>
      <c r="H421" s="14">
        <v>492</v>
      </c>
      <c r="I421" s="19">
        <v>44105</v>
      </c>
      <c r="J421" s="10">
        <f>Financial[[#This Row],[Units Sold]]*Financial[[#This Row],[Sale Price]]</f>
        <v>606300</v>
      </c>
      <c r="K421" s="11" cm="1">
        <f t="array" ref="K421">_xlfn.IFS(Financial[[#This Row],[Discount Band]]="High",0.15,Financial[[#This Row],[Discount Band]]="Medium",0.1,Financial[[#This Row],[Discount Band]]="Low",0.05,Financial[[#This Row],[Discount Band]]="None",0)</f>
        <v>0.05</v>
      </c>
      <c r="L421" s="10">
        <f>Financial[[#This Row],[Gross Sales]]*Financial[[#This Row],[Discount, %]]</f>
        <v>30315</v>
      </c>
      <c r="M421" s="10">
        <f>Financial[[#This Row],[Gross Sales]]-Financial[[#This Row],[Discounts, usd]]</f>
        <v>575985</v>
      </c>
      <c r="N421" s="10">
        <f>Financial[[#This Row],[Units Sold]]*Financial[[#This Row],[Manufacturing Price]]</f>
        <v>331444</v>
      </c>
      <c r="O421" s="10">
        <f>Financial[[#This Row],[ Sales with discount]]-(Financial[[#This Row],[Units Sold]]*Financial[[#This Row],[Manufacturing Price]])</f>
        <v>244541</v>
      </c>
      <c r="P421" s="12">
        <f>(Financial[[#This Row],[ Sales with discount]]-Financial[[#This Row],[COGS]])/Financial[[#This Row],[ Sales with discount]]</f>
        <v>0.42456140350877192</v>
      </c>
      <c r="Q421" s="12">
        <f>(Financial[[#This Row],[ Sales with discount]]-Financial[[#This Row],[COGS]])/Financial[[#This Row],[COGS]]</f>
        <v>0.73780487804878048</v>
      </c>
      <c r="R421" s="17">
        <f>Financial[[#This Row],[Units Sold]]/Financial[[#This Row],[quantity of transactions]]</f>
        <v>4.1077235772357721</v>
      </c>
      <c r="S421" s="17">
        <f>Financial[[#This Row],[ Sales with discount]]/Financial[[#This Row],[quantity of transactions]]</f>
        <v>1170.7012195121952</v>
      </c>
      <c r="T421" s="5" t="str">
        <f>TEXT(Financial[[#This Row],[Date]],"MMMM")</f>
        <v>жовтень</v>
      </c>
      <c r="U421" s="22">
        <f>YEAR(Financial[[#This Row],[Date]])</f>
        <v>2020</v>
      </c>
    </row>
    <row r="422" spans="1:21" x14ac:dyDescent="0.3">
      <c r="A422" t="s">
        <v>10</v>
      </c>
      <c r="B422" t="s">
        <v>16</v>
      </c>
      <c r="C422" s="3" t="s">
        <v>26</v>
      </c>
      <c r="D422" s="3" t="s">
        <v>30</v>
      </c>
      <c r="E422">
        <v>1123</v>
      </c>
      <c r="F422" s="10">
        <v>7</v>
      </c>
      <c r="G422" s="10">
        <v>12</v>
      </c>
      <c r="H422" s="14">
        <v>1104</v>
      </c>
      <c r="I422" s="19">
        <v>44044</v>
      </c>
      <c r="J422" s="10">
        <f>Financial[[#This Row],[Units Sold]]*Financial[[#This Row],[Sale Price]]</f>
        <v>13476</v>
      </c>
      <c r="K422" s="11" cm="1">
        <f t="array" ref="K422">_xlfn.IFS(Financial[[#This Row],[Discount Band]]="High",0.15,Financial[[#This Row],[Discount Band]]="Medium",0.1,Financial[[#This Row],[Discount Band]]="Low",0.05,Financial[[#This Row],[Discount Band]]="None",0)</f>
        <v>0.1</v>
      </c>
      <c r="L422" s="10">
        <f>Financial[[#This Row],[Gross Sales]]*Financial[[#This Row],[Discount, %]]</f>
        <v>1347.6000000000001</v>
      </c>
      <c r="M422" s="10">
        <f>Financial[[#This Row],[Gross Sales]]-Financial[[#This Row],[Discounts, usd]]</f>
        <v>12128.4</v>
      </c>
      <c r="N422" s="10">
        <f>Financial[[#This Row],[Units Sold]]*Financial[[#This Row],[Manufacturing Price]]</f>
        <v>7861</v>
      </c>
      <c r="O422" s="10">
        <f>Financial[[#This Row],[ Sales with discount]]-(Financial[[#This Row],[Units Sold]]*Financial[[#This Row],[Manufacturing Price]])</f>
        <v>4267.3999999999996</v>
      </c>
      <c r="P422" s="12">
        <f>(Financial[[#This Row],[ Sales with discount]]-Financial[[#This Row],[COGS]])/Financial[[#This Row],[ Sales with discount]]</f>
        <v>0.35185185185185186</v>
      </c>
      <c r="Q422" s="12">
        <f>(Financial[[#This Row],[ Sales with discount]]-Financial[[#This Row],[COGS]])/Financial[[#This Row],[COGS]]</f>
        <v>0.54285714285714282</v>
      </c>
      <c r="R422" s="17">
        <f>Financial[[#This Row],[Units Sold]]/Financial[[#This Row],[quantity of transactions]]</f>
        <v>1.0172101449275361</v>
      </c>
      <c r="S422" s="17">
        <f>Financial[[#This Row],[ Sales with discount]]/Financial[[#This Row],[quantity of transactions]]</f>
        <v>10.98586956521739</v>
      </c>
      <c r="T422" s="5" t="str">
        <f>TEXT(Financial[[#This Row],[Date]],"MMMM")</f>
        <v>серпень</v>
      </c>
      <c r="U422" s="22">
        <f>YEAR(Financial[[#This Row],[Date]])</f>
        <v>2020</v>
      </c>
    </row>
    <row r="423" spans="1:21" x14ac:dyDescent="0.3">
      <c r="A423" t="s">
        <v>10</v>
      </c>
      <c r="B423" t="s">
        <v>16</v>
      </c>
      <c r="C423" s="3" t="s">
        <v>23</v>
      </c>
      <c r="D423" s="3" t="s">
        <v>30</v>
      </c>
      <c r="E423">
        <v>2763</v>
      </c>
      <c r="F423" s="10">
        <v>8</v>
      </c>
      <c r="G423" s="10">
        <v>12</v>
      </c>
      <c r="H423" s="14">
        <v>1605</v>
      </c>
      <c r="I423" s="19">
        <v>44136</v>
      </c>
      <c r="J423" s="10">
        <f>Financial[[#This Row],[Units Sold]]*Financial[[#This Row],[Sale Price]]</f>
        <v>33156</v>
      </c>
      <c r="K423" s="11" cm="1">
        <f t="array" ref="K423">_xlfn.IFS(Financial[[#This Row],[Discount Band]]="High",0.15,Financial[[#This Row],[Discount Band]]="Medium",0.1,Financial[[#This Row],[Discount Band]]="Low",0.05,Financial[[#This Row],[Discount Band]]="None",0)</f>
        <v>0.1</v>
      </c>
      <c r="L423" s="10">
        <f>Financial[[#This Row],[Gross Sales]]*Financial[[#This Row],[Discount, %]]</f>
        <v>3315.6000000000004</v>
      </c>
      <c r="M423" s="10">
        <f>Financial[[#This Row],[Gross Sales]]-Financial[[#This Row],[Discounts, usd]]</f>
        <v>29840.400000000001</v>
      </c>
      <c r="N423" s="10">
        <f>Financial[[#This Row],[Units Sold]]*Financial[[#This Row],[Manufacturing Price]]</f>
        <v>22104</v>
      </c>
      <c r="O423" s="10">
        <f>Financial[[#This Row],[ Sales with discount]]-(Financial[[#This Row],[Units Sold]]*Financial[[#This Row],[Manufacturing Price]])</f>
        <v>7736.4000000000015</v>
      </c>
      <c r="P423" s="12">
        <f>(Financial[[#This Row],[ Sales with discount]]-Financial[[#This Row],[COGS]])/Financial[[#This Row],[ Sales with discount]]</f>
        <v>0.2592592592592593</v>
      </c>
      <c r="Q423" s="12">
        <f>(Financial[[#This Row],[ Sales with discount]]-Financial[[#This Row],[COGS]])/Financial[[#This Row],[COGS]]</f>
        <v>0.35000000000000009</v>
      </c>
      <c r="R423" s="17">
        <f>Financial[[#This Row],[Units Sold]]/Financial[[#This Row],[quantity of transactions]]</f>
        <v>1.7214953271028037</v>
      </c>
      <c r="S423" s="17">
        <f>Financial[[#This Row],[ Sales with discount]]/Financial[[#This Row],[quantity of transactions]]</f>
        <v>18.59214953271028</v>
      </c>
      <c r="T423" s="5" t="str">
        <f>TEXT(Financial[[#This Row],[Date]],"MMMM")</f>
        <v>листопад</v>
      </c>
      <c r="U423" s="22">
        <f>YEAR(Financial[[#This Row],[Date]])</f>
        <v>2020</v>
      </c>
    </row>
    <row r="424" spans="1:21" x14ac:dyDescent="0.3">
      <c r="A424" t="s">
        <v>10</v>
      </c>
      <c r="B424" t="s">
        <v>16</v>
      </c>
      <c r="C424" s="3" t="s">
        <v>24</v>
      </c>
      <c r="D424" s="3" t="s">
        <v>31</v>
      </c>
      <c r="E424">
        <v>500</v>
      </c>
      <c r="F424" s="10">
        <v>7</v>
      </c>
      <c r="G424" s="10">
        <v>12</v>
      </c>
      <c r="H424" s="14">
        <v>84</v>
      </c>
      <c r="I424" s="19">
        <v>43891</v>
      </c>
      <c r="J424" s="10">
        <f>Financial[[#This Row],[Units Sold]]*Financial[[#This Row],[Sale Price]]</f>
        <v>6000</v>
      </c>
      <c r="K424" s="11" cm="1">
        <f t="array" ref="K424">_xlfn.IFS(Financial[[#This Row],[Discount Band]]="High",0.15,Financial[[#This Row],[Discount Band]]="Medium",0.1,Financial[[#This Row],[Discount Band]]="Low",0.05,Financial[[#This Row],[Discount Band]]="None",0)</f>
        <v>0.15</v>
      </c>
      <c r="L424" s="10">
        <f>Financial[[#This Row],[Gross Sales]]*Financial[[#This Row],[Discount, %]]</f>
        <v>900</v>
      </c>
      <c r="M424" s="10">
        <f>Financial[[#This Row],[Gross Sales]]-Financial[[#This Row],[Discounts, usd]]</f>
        <v>5100</v>
      </c>
      <c r="N424" s="10">
        <f>Financial[[#This Row],[Units Sold]]*Financial[[#This Row],[Manufacturing Price]]</f>
        <v>3500</v>
      </c>
      <c r="O424" s="10">
        <f>Financial[[#This Row],[ Sales with discount]]-(Financial[[#This Row],[Units Sold]]*Financial[[#This Row],[Manufacturing Price]])</f>
        <v>1600</v>
      </c>
      <c r="P424" s="12">
        <f>(Financial[[#This Row],[ Sales with discount]]-Financial[[#This Row],[COGS]])/Financial[[#This Row],[ Sales with discount]]</f>
        <v>0.31372549019607843</v>
      </c>
      <c r="Q424" s="12">
        <f>(Financial[[#This Row],[ Sales with discount]]-Financial[[#This Row],[COGS]])/Financial[[#This Row],[COGS]]</f>
        <v>0.45714285714285713</v>
      </c>
      <c r="R424" s="17">
        <f>Financial[[#This Row],[Units Sold]]/Financial[[#This Row],[quantity of transactions]]</f>
        <v>5.9523809523809526</v>
      </c>
      <c r="S424" s="17">
        <f>Financial[[#This Row],[ Sales with discount]]/Financial[[#This Row],[quantity of transactions]]</f>
        <v>60.714285714285715</v>
      </c>
      <c r="T424" s="5" t="str">
        <f>TEXT(Financial[[#This Row],[Date]],"MMMM")</f>
        <v>березень</v>
      </c>
      <c r="U424" s="22">
        <f>YEAR(Financial[[#This Row],[Date]])</f>
        <v>2020</v>
      </c>
    </row>
    <row r="425" spans="1:21" x14ac:dyDescent="0.3">
      <c r="A425" t="s">
        <v>10</v>
      </c>
      <c r="B425" t="s">
        <v>16</v>
      </c>
      <c r="C425" s="3" t="s">
        <v>24</v>
      </c>
      <c r="D425" s="3" t="s">
        <v>31</v>
      </c>
      <c r="E425">
        <v>410</v>
      </c>
      <c r="F425" s="10">
        <v>9</v>
      </c>
      <c r="G425" s="10">
        <v>12</v>
      </c>
      <c r="H425" s="14">
        <v>392</v>
      </c>
      <c r="I425" s="19">
        <v>44105</v>
      </c>
      <c r="J425" s="10">
        <f>Financial[[#This Row],[Units Sold]]*Financial[[#This Row],[Sale Price]]</f>
        <v>4920</v>
      </c>
      <c r="K425" s="11" cm="1">
        <f t="array" ref="K425">_xlfn.IFS(Financial[[#This Row],[Discount Band]]="High",0.15,Financial[[#This Row],[Discount Band]]="Medium",0.1,Financial[[#This Row],[Discount Band]]="Low",0.05,Financial[[#This Row],[Discount Band]]="None",0)</f>
        <v>0.15</v>
      </c>
      <c r="L425" s="10">
        <f>Financial[[#This Row],[Gross Sales]]*Financial[[#This Row],[Discount, %]]</f>
        <v>738</v>
      </c>
      <c r="M425" s="10">
        <f>Financial[[#This Row],[Gross Sales]]-Financial[[#This Row],[Discounts, usd]]</f>
        <v>4182</v>
      </c>
      <c r="N425" s="10">
        <f>Financial[[#This Row],[Units Sold]]*Financial[[#This Row],[Manufacturing Price]]</f>
        <v>3690</v>
      </c>
      <c r="O425" s="10">
        <f>Financial[[#This Row],[ Sales with discount]]-(Financial[[#This Row],[Units Sold]]*Financial[[#This Row],[Manufacturing Price]])</f>
        <v>492</v>
      </c>
      <c r="P425" s="12">
        <f>(Financial[[#This Row],[ Sales with discount]]-Financial[[#This Row],[COGS]])/Financial[[#This Row],[ Sales with discount]]</f>
        <v>0.11764705882352941</v>
      </c>
      <c r="Q425" s="12">
        <f>(Financial[[#This Row],[ Sales with discount]]-Financial[[#This Row],[COGS]])/Financial[[#This Row],[COGS]]</f>
        <v>0.13333333333333333</v>
      </c>
      <c r="R425" s="17">
        <f>Financial[[#This Row],[Units Sold]]/Financial[[#This Row],[quantity of transactions]]</f>
        <v>1.0459183673469388</v>
      </c>
      <c r="S425" s="17">
        <f>Financial[[#This Row],[ Sales with discount]]/Financial[[#This Row],[quantity of transactions]]</f>
        <v>10.668367346938776</v>
      </c>
      <c r="T425" s="5" t="str">
        <f>TEXT(Financial[[#This Row],[Date]],"MMMM")</f>
        <v>жовтень</v>
      </c>
      <c r="U425" s="22">
        <f>YEAR(Financial[[#This Row],[Date]])</f>
        <v>2020</v>
      </c>
    </row>
    <row r="426" spans="1:21" x14ac:dyDescent="0.3">
      <c r="A426" t="s">
        <v>10</v>
      </c>
      <c r="B426" t="s">
        <v>16</v>
      </c>
      <c r="C426" s="3" t="s">
        <v>21</v>
      </c>
      <c r="D426" s="3" t="s">
        <v>30</v>
      </c>
      <c r="E426">
        <v>367</v>
      </c>
      <c r="F426" s="10">
        <v>9</v>
      </c>
      <c r="G426" s="10">
        <v>12</v>
      </c>
      <c r="H426" s="14">
        <v>346</v>
      </c>
      <c r="I426" s="19">
        <v>44105</v>
      </c>
      <c r="J426" s="10">
        <f>Financial[[#This Row],[Units Sold]]*Financial[[#This Row],[Sale Price]]</f>
        <v>4404</v>
      </c>
      <c r="K426" s="11" cm="1">
        <f t="array" ref="K426">_xlfn.IFS(Financial[[#This Row],[Discount Band]]="High",0.15,Financial[[#This Row],[Discount Band]]="Medium",0.1,Financial[[#This Row],[Discount Band]]="Low",0.05,Financial[[#This Row],[Discount Band]]="None",0)</f>
        <v>0.1</v>
      </c>
      <c r="L426" s="10">
        <f>Financial[[#This Row],[Gross Sales]]*Financial[[#This Row],[Discount, %]]</f>
        <v>440.40000000000003</v>
      </c>
      <c r="M426" s="10">
        <f>Financial[[#This Row],[Gross Sales]]-Financial[[#This Row],[Discounts, usd]]</f>
        <v>3963.6</v>
      </c>
      <c r="N426" s="10">
        <f>Financial[[#This Row],[Units Sold]]*Financial[[#This Row],[Manufacturing Price]]</f>
        <v>3303</v>
      </c>
      <c r="O426" s="10">
        <f>Financial[[#This Row],[ Sales with discount]]-(Financial[[#This Row],[Units Sold]]*Financial[[#This Row],[Manufacturing Price]])</f>
        <v>660.59999999999991</v>
      </c>
      <c r="P426" s="12">
        <f>(Financial[[#This Row],[ Sales with discount]]-Financial[[#This Row],[COGS]])/Financial[[#This Row],[ Sales with discount]]</f>
        <v>0.16666666666666666</v>
      </c>
      <c r="Q426" s="12">
        <f>(Financial[[#This Row],[ Sales with discount]]-Financial[[#This Row],[COGS]])/Financial[[#This Row],[COGS]]</f>
        <v>0.19999999999999998</v>
      </c>
      <c r="R426" s="17">
        <f>Financial[[#This Row],[Units Sold]]/Financial[[#This Row],[quantity of transactions]]</f>
        <v>1.0606936416184971</v>
      </c>
      <c r="S426" s="17">
        <f>Financial[[#This Row],[ Sales with discount]]/Financial[[#This Row],[quantity of transactions]]</f>
        <v>11.455491329479768</v>
      </c>
      <c r="T426" s="5" t="str">
        <f>TEXT(Financial[[#This Row],[Date]],"MMMM")</f>
        <v>жовтень</v>
      </c>
      <c r="U426" s="22">
        <f>YEAR(Financial[[#This Row],[Date]])</f>
        <v>2020</v>
      </c>
    </row>
    <row r="427" spans="1:21" x14ac:dyDescent="0.3">
      <c r="A427" t="s">
        <v>10</v>
      </c>
      <c r="B427" t="s">
        <v>16</v>
      </c>
      <c r="C427" s="3" t="s">
        <v>25</v>
      </c>
      <c r="D427" s="3" t="s">
        <v>29</v>
      </c>
      <c r="E427">
        <v>1916</v>
      </c>
      <c r="F427" s="10">
        <v>10</v>
      </c>
      <c r="G427" s="10">
        <v>12</v>
      </c>
      <c r="H427" s="14">
        <v>1616</v>
      </c>
      <c r="I427" s="19">
        <v>43922</v>
      </c>
      <c r="J427" s="10">
        <f>Financial[[#This Row],[Units Sold]]*Financial[[#This Row],[Sale Price]]</f>
        <v>22992</v>
      </c>
      <c r="K427" s="11" cm="1">
        <f t="array" ref="K427">_xlfn.IFS(Financial[[#This Row],[Discount Band]]="High",0.15,Financial[[#This Row],[Discount Band]]="Medium",0.1,Financial[[#This Row],[Discount Band]]="Low",0.05,Financial[[#This Row],[Discount Band]]="None",0)</f>
        <v>0.05</v>
      </c>
      <c r="L427" s="10">
        <f>Financial[[#This Row],[Gross Sales]]*Financial[[#This Row],[Discount, %]]</f>
        <v>1149.6000000000001</v>
      </c>
      <c r="M427" s="10">
        <f>Financial[[#This Row],[Gross Sales]]-Financial[[#This Row],[Discounts, usd]]</f>
        <v>21842.400000000001</v>
      </c>
      <c r="N427" s="10">
        <f>Financial[[#This Row],[Units Sold]]*Financial[[#This Row],[Manufacturing Price]]</f>
        <v>19160</v>
      </c>
      <c r="O427" s="10">
        <f>Financial[[#This Row],[ Sales with discount]]-(Financial[[#This Row],[Units Sold]]*Financial[[#This Row],[Manufacturing Price]])</f>
        <v>2682.4000000000015</v>
      </c>
      <c r="P427" s="12">
        <f>(Financial[[#This Row],[ Sales with discount]]-Financial[[#This Row],[COGS]])/Financial[[#This Row],[ Sales with discount]]</f>
        <v>0.12280701754385971</v>
      </c>
      <c r="Q427" s="12">
        <f>(Financial[[#This Row],[ Sales with discount]]-Financial[[#This Row],[COGS]])/Financial[[#This Row],[COGS]]</f>
        <v>0.14000000000000007</v>
      </c>
      <c r="R427" s="17">
        <f>Financial[[#This Row],[Units Sold]]/Financial[[#This Row],[quantity of transactions]]</f>
        <v>1.1856435643564356</v>
      </c>
      <c r="S427" s="17">
        <f>Financial[[#This Row],[ Sales with discount]]/Financial[[#This Row],[quantity of transactions]]</f>
        <v>13.516336633663368</v>
      </c>
      <c r="T427" s="5" t="str">
        <f>TEXT(Financial[[#This Row],[Date]],"MMMM")</f>
        <v>квітень</v>
      </c>
      <c r="U427" s="22">
        <f>YEAR(Financial[[#This Row],[Date]])</f>
        <v>2020</v>
      </c>
    </row>
    <row r="428" spans="1:21" x14ac:dyDescent="0.3">
      <c r="A428" t="s">
        <v>10</v>
      </c>
      <c r="B428" t="s">
        <v>16</v>
      </c>
      <c r="C428" s="3" t="s">
        <v>23</v>
      </c>
      <c r="D428" s="3" t="s">
        <v>30</v>
      </c>
      <c r="E428">
        <v>367</v>
      </c>
      <c r="F428" s="10">
        <v>6</v>
      </c>
      <c r="G428" s="10">
        <v>12</v>
      </c>
      <c r="H428" s="14">
        <v>144</v>
      </c>
      <c r="I428" s="19">
        <v>44105</v>
      </c>
      <c r="J428" s="10">
        <f>Financial[[#This Row],[Units Sold]]*Financial[[#This Row],[Sale Price]]</f>
        <v>4404</v>
      </c>
      <c r="K428" s="11" cm="1">
        <f t="array" ref="K428">_xlfn.IFS(Financial[[#This Row],[Discount Band]]="High",0.15,Financial[[#This Row],[Discount Band]]="Medium",0.1,Financial[[#This Row],[Discount Band]]="Low",0.05,Financial[[#This Row],[Discount Band]]="None",0)</f>
        <v>0.1</v>
      </c>
      <c r="L428" s="10">
        <f>Financial[[#This Row],[Gross Sales]]*Financial[[#This Row],[Discount, %]]</f>
        <v>440.40000000000003</v>
      </c>
      <c r="M428" s="10">
        <f>Financial[[#This Row],[Gross Sales]]-Financial[[#This Row],[Discounts, usd]]</f>
        <v>3963.6</v>
      </c>
      <c r="N428" s="10">
        <f>Financial[[#This Row],[Units Sold]]*Financial[[#This Row],[Manufacturing Price]]</f>
        <v>2202</v>
      </c>
      <c r="O428" s="10">
        <f>Financial[[#This Row],[ Sales with discount]]-(Financial[[#This Row],[Units Sold]]*Financial[[#This Row],[Manufacturing Price]])</f>
        <v>1761.6</v>
      </c>
      <c r="P428" s="12">
        <f>(Financial[[#This Row],[ Sales with discount]]-Financial[[#This Row],[COGS]])/Financial[[#This Row],[ Sales with discount]]</f>
        <v>0.44444444444444442</v>
      </c>
      <c r="Q428" s="12">
        <f>(Financial[[#This Row],[ Sales with discount]]-Financial[[#This Row],[COGS]])/Financial[[#This Row],[COGS]]</f>
        <v>0.79999999999999993</v>
      </c>
      <c r="R428" s="17">
        <f>Financial[[#This Row],[Units Sold]]/Financial[[#This Row],[quantity of transactions]]</f>
        <v>2.5486111111111112</v>
      </c>
      <c r="S428" s="17">
        <f>Financial[[#This Row],[ Sales with discount]]/Financial[[#This Row],[quantity of transactions]]</f>
        <v>27.524999999999999</v>
      </c>
      <c r="T428" s="5" t="str">
        <f>TEXT(Financial[[#This Row],[Date]],"MMMM")</f>
        <v>жовтень</v>
      </c>
      <c r="U428" s="22">
        <f>YEAR(Financial[[#This Row],[Date]])</f>
        <v>2020</v>
      </c>
    </row>
    <row r="429" spans="1:21" x14ac:dyDescent="0.3">
      <c r="A429" t="s">
        <v>10</v>
      </c>
      <c r="B429" t="s">
        <v>16</v>
      </c>
      <c r="C429" s="3" t="s">
        <v>26</v>
      </c>
      <c r="D429" s="3" t="s">
        <v>30</v>
      </c>
      <c r="E429">
        <v>1375</v>
      </c>
      <c r="F429" s="10">
        <v>7</v>
      </c>
      <c r="G429" s="10">
        <v>12</v>
      </c>
      <c r="H429" s="14">
        <v>965</v>
      </c>
      <c r="I429" s="19">
        <v>44166</v>
      </c>
      <c r="J429" s="10">
        <f>Financial[[#This Row],[Units Sold]]*Financial[[#This Row],[Sale Price]]</f>
        <v>16500</v>
      </c>
      <c r="K429" s="11" cm="1">
        <f t="array" ref="K429">_xlfn.IFS(Financial[[#This Row],[Discount Band]]="High",0.15,Financial[[#This Row],[Discount Band]]="Medium",0.1,Financial[[#This Row],[Discount Band]]="Low",0.05,Financial[[#This Row],[Discount Band]]="None",0)</f>
        <v>0.1</v>
      </c>
      <c r="L429" s="10">
        <f>Financial[[#This Row],[Gross Sales]]*Financial[[#This Row],[Discount, %]]</f>
        <v>1650</v>
      </c>
      <c r="M429" s="10">
        <f>Financial[[#This Row],[Gross Sales]]-Financial[[#This Row],[Discounts, usd]]</f>
        <v>14850</v>
      </c>
      <c r="N429" s="10">
        <f>Financial[[#This Row],[Units Sold]]*Financial[[#This Row],[Manufacturing Price]]</f>
        <v>9625</v>
      </c>
      <c r="O429" s="10">
        <f>Financial[[#This Row],[ Sales with discount]]-(Financial[[#This Row],[Units Sold]]*Financial[[#This Row],[Manufacturing Price]])</f>
        <v>5225</v>
      </c>
      <c r="P429" s="12">
        <f>(Financial[[#This Row],[ Sales with discount]]-Financial[[#This Row],[COGS]])/Financial[[#This Row],[ Sales with discount]]</f>
        <v>0.35185185185185186</v>
      </c>
      <c r="Q429" s="12">
        <f>(Financial[[#This Row],[ Sales with discount]]-Financial[[#This Row],[COGS]])/Financial[[#This Row],[COGS]]</f>
        <v>0.54285714285714282</v>
      </c>
      <c r="R429" s="17">
        <f>Financial[[#This Row],[Units Sold]]/Financial[[#This Row],[quantity of transactions]]</f>
        <v>1.4248704663212435</v>
      </c>
      <c r="S429" s="17">
        <f>Financial[[#This Row],[ Sales with discount]]/Financial[[#This Row],[quantity of transactions]]</f>
        <v>15.38860103626943</v>
      </c>
      <c r="T429" s="5" t="str">
        <f>TEXT(Financial[[#This Row],[Date]],"MMMM")</f>
        <v>грудень</v>
      </c>
      <c r="U429" s="22">
        <f>YEAR(Financial[[#This Row],[Date]])</f>
        <v>2020</v>
      </c>
    </row>
    <row r="430" spans="1:21" x14ac:dyDescent="0.3">
      <c r="A430" t="s">
        <v>10</v>
      </c>
      <c r="B430" t="s">
        <v>16</v>
      </c>
      <c r="C430" s="3" t="s">
        <v>22</v>
      </c>
      <c r="D430" s="3" t="s">
        <v>31</v>
      </c>
      <c r="E430">
        <v>604</v>
      </c>
      <c r="F430" s="10">
        <v>6</v>
      </c>
      <c r="G430" s="10">
        <v>12</v>
      </c>
      <c r="H430" s="14">
        <v>256</v>
      </c>
      <c r="I430" s="19">
        <v>43983</v>
      </c>
      <c r="J430" s="10">
        <f>Financial[[#This Row],[Units Sold]]*Financial[[#This Row],[Sale Price]]</f>
        <v>7248</v>
      </c>
      <c r="K430" s="11" cm="1">
        <f t="array" ref="K430">_xlfn.IFS(Financial[[#This Row],[Discount Band]]="High",0.15,Financial[[#This Row],[Discount Band]]="Medium",0.1,Financial[[#This Row],[Discount Band]]="Low",0.05,Financial[[#This Row],[Discount Band]]="None",0)</f>
        <v>0.15</v>
      </c>
      <c r="L430" s="10">
        <f>Financial[[#This Row],[Gross Sales]]*Financial[[#This Row],[Discount, %]]</f>
        <v>1087.2</v>
      </c>
      <c r="M430" s="10">
        <f>Financial[[#This Row],[Gross Sales]]-Financial[[#This Row],[Discounts, usd]]</f>
        <v>6160.8</v>
      </c>
      <c r="N430" s="10">
        <f>Financial[[#This Row],[Units Sold]]*Financial[[#This Row],[Manufacturing Price]]</f>
        <v>3624</v>
      </c>
      <c r="O430" s="10">
        <f>Financial[[#This Row],[ Sales with discount]]-(Financial[[#This Row],[Units Sold]]*Financial[[#This Row],[Manufacturing Price]])</f>
        <v>2536.8000000000002</v>
      </c>
      <c r="P430" s="12">
        <f>(Financial[[#This Row],[ Sales with discount]]-Financial[[#This Row],[COGS]])/Financial[[#This Row],[ Sales with discount]]</f>
        <v>0.41176470588235298</v>
      </c>
      <c r="Q430" s="12">
        <f>(Financial[[#This Row],[ Sales with discount]]-Financial[[#This Row],[COGS]])/Financial[[#This Row],[COGS]]</f>
        <v>0.70000000000000007</v>
      </c>
      <c r="R430" s="17">
        <f>Financial[[#This Row],[Units Sold]]/Financial[[#This Row],[quantity of transactions]]</f>
        <v>2.359375</v>
      </c>
      <c r="S430" s="17">
        <f>Financial[[#This Row],[ Sales with discount]]/Financial[[#This Row],[quantity of transactions]]</f>
        <v>24.065625000000001</v>
      </c>
      <c r="T430" s="5" t="str">
        <f>TEXT(Financial[[#This Row],[Date]],"MMMM")</f>
        <v>червень</v>
      </c>
      <c r="U430" s="22">
        <f>YEAR(Financial[[#This Row],[Date]])</f>
        <v>2020</v>
      </c>
    </row>
    <row r="431" spans="1:21" x14ac:dyDescent="0.3">
      <c r="A431" t="s">
        <v>10</v>
      </c>
      <c r="B431" t="s">
        <v>16</v>
      </c>
      <c r="C431" s="3" t="s">
        <v>21</v>
      </c>
      <c r="D431" s="3" t="s">
        <v>30</v>
      </c>
      <c r="E431">
        <v>562</v>
      </c>
      <c r="F431" s="10">
        <v>6</v>
      </c>
      <c r="G431" s="10">
        <v>12</v>
      </c>
      <c r="H431" s="14">
        <v>354</v>
      </c>
      <c r="I431" s="19">
        <v>44075</v>
      </c>
      <c r="J431" s="10">
        <f>Financial[[#This Row],[Units Sold]]*Financial[[#This Row],[Sale Price]]</f>
        <v>6744</v>
      </c>
      <c r="K431" s="11" cm="1">
        <f t="array" ref="K431">_xlfn.IFS(Financial[[#This Row],[Discount Band]]="High",0.15,Financial[[#This Row],[Discount Band]]="Medium",0.1,Financial[[#This Row],[Discount Band]]="Low",0.05,Financial[[#This Row],[Discount Band]]="None",0)</f>
        <v>0.1</v>
      </c>
      <c r="L431" s="10">
        <f>Financial[[#This Row],[Gross Sales]]*Financial[[#This Row],[Discount, %]]</f>
        <v>674.40000000000009</v>
      </c>
      <c r="M431" s="10">
        <f>Financial[[#This Row],[Gross Sales]]-Financial[[#This Row],[Discounts, usd]]</f>
        <v>6069.6</v>
      </c>
      <c r="N431" s="10">
        <f>Financial[[#This Row],[Units Sold]]*Financial[[#This Row],[Manufacturing Price]]</f>
        <v>3372</v>
      </c>
      <c r="O431" s="10">
        <f>Financial[[#This Row],[ Sales with discount]]-(Financial[[#This Row],[Units Sold]]*Financial[[#This Row],[Manufacturing Price]])</f>
        <v>2697.6000000000004</v>
      </c>
      <c r="P431" s="12">
        <f>(Financial[[#This Row],[ Sales with discount]]-Financial[[#This Row],[COGS]])/Financial[[#This Row],[ Sales with discount]]</f>
        <v>0.44444444444444448</v>
      </c>
      <c r="Q431" s="12">
        <f>(Financial[[#This Row],[ Sales with discount]]-Financial[[#This Row],[COGS]])/Financial[[#This Row],[COGS]]</f>
        <v>0.80000000000000016</v>
      </c>
      <c r="R431" s="17">
        <f>Financial[[#This Row],[Units Sold]]/Financial[[#This Row],[quantity of transactions]]</f>
        <v>1.5875706214689265</v>
      </c>
      <c r="S431" s="17">
        <f>Financial[[#This Row],[ Sales with discount]]/Financial[[#This Row],[quantity of transactions]]</f>
        <v>17.145762711864407</v>
      </c>
      <c r="T431" s="5" t="str">
        <f>TEXT(Financial[[#This Row],[Date]],"MMMM")</f>
        <v>вересень</v>
      </c>
      <c r="U431" s="22">
        <f>YEAR(Financial[[#This Row],[Date]])</f>
        <v>2020</v>
      </c>
    </row>
    <row r="432" spans="1:21" x14ac:dyDescent="0.3">
      <c r="A432" t="s">
        <v>10</v>
      </c>
      <c r="B432" t="s">
        <v>16</v>
      </c>
      <c r="C432" s="3" t="s">
        <v>26</v>
      </c>
      <c r="D432" s="3" t="s">
        <v>31</v>
      </c>
      <c r="E432">
        <v>410</v>
      </c>
      <c r="F432" s="10">
        <v>6</v>
      </c>
      <c r="G432" s="10">
        <v>12</v>
      </c>
      <c r="H432" s="14">
        <v>64</v>
      </c>
      <c r="I432" s="19">
        <v>44105</v>
      </c>
      <c r="J432" s="10">
        <f>Financial[[#This Row],[Units Sold]]*Financial[[#This Row],[Sale Price]]</f>
        <v>4920</v>
      </c>
      <c r="K432" s="11" cm="1">
        <f t="array" ref="K432">_xlfn.IFS(Financial[[#This Row],[Discount Band]]="High",0.15,Financial[[#This Row],[Discount Band]]="Medium",0.1,Financial[[#This Row],[Discount Band]]="Low",0.05,Financial[[#This Row],[Discount Band]]="None",0)</f>
        <v>0.15</v>
      </c>
      <c r="L432" s="10">
        <f>Financial[[#This Row],[Gross Sales]]*Financial[[#This Row],[Discount, %]]</f>
        <v>738</v>
      </c>
      <c r="M432" s="10">
        <f>Financial[[#This Row],[Gross Sales]]-Financial[[#This Row],[Discounts, usd]]</f>
        <v>4182</v>
      </c>
      <c r="N432" s="10">
        <f>Financial[[#This Row],[Units Sold]]*Financial[[#This Row],[Manufacturing Price]]</f>
        <v>2460</v>
      </c>
      <c r="O432" s="10">
        <f>Financial[[#This Row],[ Sales with discount]]-(Financial[[#This Row],[Units Sold]]*Financial[[#This Row],[Manufacturing Price]])</f>
        <v>1722</v>
      </c>
      <c r="P432" s="12">
        <f>(Financial[[#This Row],[ Sales with discount]]-Financial[[#This Row],[COGS]])/Financial[[#This Row],[ Sales with discount]]</f>
        <v>0.41176470588235292</v>
      </c>
      <c r="Q432" s="12">
        <f>(Financial[[#This Row],[ Sales with discount]]-Financial[[#This Row],[COGS]])/Financial[[#This Row],[COGS]]</f>
        <v>0.7</v>
      </c>
      <c r="R432" s="17">
        <f>Financial[[#This Row],[Units Sold]]/Financial[[#This Row],[quantity of transactions]]</f>
        <v>6.40625</v>
      </c>
      <c r="S432" s="17">
        <f>Financial[[#This Row],[ Sales with discount]]/Financial[[#This Row],[quantity of transactions]]</f>
        <v>65.34375</v>
      </c>
      <c r="T432" s="5" t="str">
        <f>TEXT(Financial[[#This Row],[Date]],"MMMM")</f>
        <v>жовтень</v>
      </c>
      <c r="U432" s="22">
        <f>YEAR(Financial[[#This Row],[Date]])</f>
        <v>2020</v>
      </c>
    </row>
    <row r="433" spans="1:21" x14ac:dyDescent="0.3">
      <c r="A433" t="s">
        <v>10</v>
      </c>
      <c r="B433" t="s">
        <v>16</v>
      </c>
      <c r="C433" s="3" t="s">
        <v>21</v>
      </c>
      <c r="D433" s="3" t="s">
        <v>30</v>
      </c>
      <c r="E433">
        <v>727</v>
      </c>
      <c r="F433" s="10">
        <v>8</v>
      </c>
      <c r="G433" s="10">
        <v>12</v>
      </c>
      <c r="H433" s="14">
        <v>524</v>
      </c>
      <c r="I433" s="19">
        <v>43862</v>
      </c>
      <c r="J433" s="10">
        <f>Financial[[#This Row],[Units Sold]]*Financial[[#This Row],[Sale Price]]</f>
        <v>8724</v>
      </c>
      <c r="K433" s="11" cm="1">
        <f t="array" ref="K433">_xlfn.IFS(Financial[[#This Row],[Discount Band]]="High",0.15,Financial[[#This Row],[Discount Band]]="Medium",0.1,Financial[[#This Row],[Discount Band]]="Low",0.05,Financial[[#This Row],[Discount Band]]="None",0)</f>
        <v>0.1</v>
      </c>
      <c r="L433" s="10">
        <f>Financial[[#This Row],[Gross Sales]]*Financial[[#This Row],[Discount, %]]</f>
        <v>872.40000000000009</v>
      </c>
      <c r="M433" s="10">
        <f>Financial[[#This Row],[Gross Sales]]-Financial[[#This Row],[Discounts, usd]]</f>
        <v>7851.6</v>
      </c>
      <c r="N433" s="10">
        <f>Financial[[#This Row],[Units Sold]]*Financial[[#This Row],[Manufacturing Price]]</f>
        <v>5816</v>
      </c>
      <c r="O433" s="10">
        <f>Financial[[#This Row],[ Sales with discount]]-(Financial[[#This Row],[Units Sold]]*Financial[[#This Row],[Manufacturing Price]])</f>
        <v>2035.6000000000004</v>
      </c>
      <c r="P433" s="12">
        <f>(Financial[[#This Row],[ Sales with discount]]-Financial[[#This Row],[COGS]])/Financial[[#This Row],[ Sales with discount]]</f>
        <v>0.2592592592592593</v>
      </c>
      <c r="Q433" s="12">
        <f>(Financial[[#This Row],[ Sales with discount]]-Financial[[#This Row],[COGS]])/Financial[[#This Row],[COGS]]</f>
        <v>0.35000000000000009</v>
      </c>
      <c r="R433" s="17">
        <f>Financial[[#This Row],[Units Sold]]/Financial[[#This Row],[quantity of transactions]]</f>
        <v>1.3874045801526718</v>
      </c>
      <c r="S433" s="17">
        <f>Financial[[#This Row],[ Sales with discount]]/Financial[[#This Row],[quantity of transactions]]</f>
        <v>14.983969465648856</v>
      </c>
      <c r="T433" s="5" t="str">
        <f>TEXT(Financial[[#This Row],[Date]],"MMMM")</f>
        <v>лютий</v>
      </c>
      <c r="U433" s="22">
        <f>YEAR(Financial[[#This Row],[Date]])</f>
        <v>2020</v>
      </c>
    </row>
    <row r="434" spans="1:21" x14ac:dyDescent="0.3">
      <c r="A434" t="s">
        <v>10</v>
      </c>
      <c r="B434" t="s">
        <v>16</v>
      </c>
      <c r="C434" s="3" t="s">
        <v>23</v>
      </c>
      <c r="D434" s="3" t="s">
        <v>31</v>
      </c>
      <c r="E434">
        <v>571</v>
      </c>
      <c r="F434" s="10">
        <v>6</v>
      </c>
      <c r="G434" s="10">
        <v>12</v>
      </c>
      <c r="H434" s="14">
        <v>454</v>
      </c>
      <c r="I434" s="19">
        <v>44013</v>
      </c>
      <c r="J434" s="10">
        <f>Financial[[#This Row],[Units Sold]]*Financial[[#This Row],[Sale Price]]</f>
        <v>6852</v>
      </c>
      <c r="K434" s="11" cm="1">
        <f t="array" ref="K434">_xlfn.IFS(Financial[[#This Row],[Discount Band]]="High",0.15,Financial[[#This Row],[Discount Band]]="Medium",0.1,Financial[[#This Row],[Discount Band]]="Low",0.05,Financial[[#This Row],[Discount Band]]="None",0)</f>
        <v>0.15</v>
      </c>
      <c r="L434" s="10">
        <f>Financial[[#This Row],[Gross Sales]]*Financial[[#This Row],[Discount, %]]</f>
        <v>1027.8</v>
      </c>
      <c r="M434" s="10">
        <f>Financial[[#This Row],[Gross Sales]]-Financial[[#This Row],[Discounts, usd]]</f>
        <v>5824.2</v>
      </c>
      <c r="N434" s="10">
        <f>Financial[[#This Row],[Units Sold]]*Financial[[#This Row],[Manufacturing Price]]</f>
        <v>3426</v>
      </c>
      <c r="O434" s="10">
        <f>Financial[[#This Row],[ Sales with discount]]-(Financial[[#This Row],[Units Sold]]*Financial[[#This Row],[Manufacturing Price]])</f>
        <v>2398.1999999999998</v>
      </c>
      <c r="P434" s="12">
        <f>(Financial[[#This Row],[ Sales with discount]]-Financial[[#This Row],[COGS]])/Financial[[#This Row],[ Sales with discount]]</f>
        <v>0.41176470588235292</v>
      </c>
      <c r="Q434" s="12">
        <f>(Financial[[#This Row],[ Sales with discount]]-Financial[[#This Row],[COGS]])/Financial[[#This Row],[COGS]]</f>
        <v>0.7</v>
      </c>
      <c r="R434" s="17">
        <f>Financial[[#This Row],[Units Sold]]/Financial[[#This Row],[quantity of transactions]]</f>
        <v>1.2577092511013215</v>
      </c>
      <c r="S434" s="17">
        <f>Financial[[#This Row],[ Sales with discount]]/Financial[[#This Row],[quantity of transactions]]</f>
        <v>12.82863436123348</v>
      </c>
      <c r="T434" s="5" t="str">
        <f>TEXT(Financial[[#This Row],[Date]],"MMMM")</f>
        <v>липень</v>
      </c>
      <c r="U434" s="22">
        <f>YEAR(Financial[[#This Row],[Date]])</f>
        <v>2020</v>
      </c>
    </row>
    <row r="435" spans="1:21" x14ac:dyDescent="0.3">
      <c r="A435" t="s">
        <v>10</v>
      </c>
      <c r="B435" t="s">
        <v>16</v>
      </c>
      <c r="C435" s="3" t="s">
        <v>24</v>
      </c>
      <c r="D435" s="3" t="s">
        <v>31</v>
      </c>
      <c r="E435">
        <v>604</v>
      </c>
      <c r="F435" s="10">
        <v>8</v>
      </c>
      <c r="G435" s="10">
        <v>12</v>
      </c>
      <c r="H435" s="14">
        <v>255</v>
      </c>
      <c r="I435" s="19">
        <v>43983</v>
      </c>
      <c r="J435" s="10">
        <f>Financial[[#This Row],[Units Sold]]*Financial[[#This Row],[Sale Price]]</f>
        <v>7248</v>
      </c>
      <c r="K435" s="11" cm="1">
        <f t="array" ref="K435">_xlfn.IFS(Financial[[#This Row],[Discount Band]]="High",0.15,Financial[[#This Row],[Discount Band]]="Medium",0.1,Financial[[#This Row],[Discount Band]]="Low",0.05,Financial[[#This Row],[Discount Band]]="None",0)</f>
        <v>0.15</v>
      </c>
      <c r="L435" s="10">
        <f>Financial[[#This Row],[Gross Sales]]*Financial[[#This Row],[Discount, %]]</f>
        <v>1087.2</v>
      </c>
      <c r="M435" s="10">
        <f>Financial[[#This Row],[Gross Sales]]-Financial[[#This Row],[Discounts, usd]]</f>
        <v>6160.8</v>
      </c>
      <c r="N435" s="10">
        <f>Financial[[#This Row],[Units Sold]]*Financial[[#This Row],[Manufacturing Price]]</f>
        <v>4832</v>
      </c>
      <c r="O435" s="10">
        <f>Financial[[#This Row],[ Sales with discount]]-(Financial[[#This Row],[Units Sold]]*Financial[[#This Row],[Manufacturing Price]])</f>
        <v>1328.8000000000002</v>
      </c>
      <c r="P435" s="12">
        <f>(Financial[[#This Row],[ Sales with discount]]-Financial[[#This Row],[COGS]])/Financial[[#This Row],[ Sales with discount]]</f>
        <v>0.21568627450980393</v>
      </c>
      <c r="Q435" s="12">
        <f>(Financial[[#This Row],[ Sales with discount]]-Financial[[#This Row],[COGS]])/Financial[[#This Row],[COGS]]</f>
        <v>0.27500000000000002</v>
      </c>
      <c r="R435" s="17">
        <f>Financial[[#This Row],[Units Sold]]/Financial[[#This Row],[quantity of transactions]]</f>
        <v>2.3686274509803922</v>
      </c>
      <c r="S435" s="17">
        <f>Financial[[#This Row],[ Sales with discount]]/Financial[[#This Row],[quantity of transactions]]</f>
        <v>24.16</v>
      </c>
      <c r="T435" s="5" t="str">
        <f>TEXT(Financial[[#This Row],[Date]],"MMMM")</f>
        <v>червень</v>
      </c>
      <c r="U435" s="22">
        <f>YEAR(Financial[[#This Row],[Date]])</f>
        <v>2020</v>
      </c>
    </row>
    <row r="436" spans="1:21" x14ac:dyDescent="0.3">
      <c r="A436" t="s">
        <v>10</v>
      </c>
      <c r="B436" t="s">
        <v>16</v>
      </c>
      <c r="C436" s="3" t="s">
        <v>24</v>
      </c>
      <c r="D436" s="3" t="s">
        <v>29</v>
      </c>
      <c r="E436">
        <v>1084</v>
      </c>
      <c r="F436" s="10">
        <v>8</v>
      </c>
      <c r="G436" s="10">
        <v>12</v>
      </c>
      <c r="H436" s="14">
        <v>1005</v>
      </c>
      <c r="I436" s="19">
        <v>44166</v>
      </c>
      <c r="J436" s="10">
        <f>Financial[[#This Row],[Units Sold]]*Financial[[#This Row],[Sale Price]]</f>
        <v>13008</v>
      </c>
      <c r="K436" s="11" cm="1">
        <f t="array" ref="K436">_xlfn.IFS(Financial[[#This Row],[Discount Band]]="High",0.15,Financial[[#This Row],[Discount Band]]="Medium",0.1,Financial[[#This Row],[Discount Band]]="Low",0.05,Financial[[#This Row],[Discount Band]]="None",0)</f>
        <v>0.05</v>
      </c>
      <c r="L436" s="10">
        <f>Financial[[#This Row],[Gross Sales]]*Financial[[#This Row],[Discount, %]]</f>
        <v>650.40000000000009</v>
      </c>
      <c r="M436" s="10">
        <f>Financial[[#This Row],[Gross Sales]]-Financial[[#This Row],[Discounts, usd]]</f>
        <v>12357.6</v>
      </c>
      <c r="N436" s="10">
        <f>Financial[[#This Row],[Units Sold]]*Financial[[#This Row],[Manufacturing Price]]</f>
        <v>8672</v>
      </c>
      <c r="O436" s="10">
        <f>Financial[[#This Row],[ Sales with discount]]-(Financial[[#This Row],[Units Sold]]*Financial[[#This Row],[Manufacturing Price]])</f>
        <v>3685.6000000000004</v>
      </c>
      <c r="P436" s="12">
        <f>(Financial[[#This Row],[ Sales with discount]]-Financial[[#This Row],[COGS]])/Financial[[#This Row],[ Sales with discount]]</f>
        <v>0.29824561403508776</v>
      </c>
      <c r="Q436" s="12">
        <f>(Financial[[#This Row],[ Sales with discount]]-Financial[[#This Row],[COGS]])/Financial[[#This Row],[COGS]]</f>
        <v>0.42500000000000004</v>
      </c>
      <c r="R436" s="17">
        <f>Financial[[#This Row],[Units Sold]]/Financial[[#This Row],[quantity of transactions]]</f>
        <v>1.0786069651741295</v>
      </c>
      <c r="S436" s="17">
        <f>Financial[[#This Row],[ Sales with discount]]/Financial[[#This Row],[quantity of transactions]]</f>
        <v>12.296119402985076</v>
      </c>
      <c r="T436" s="5" t="str">
        <f>TEXT(Financial[[#This Row],[Date]],"MMMM")</f>
        <v>грудень</v>
      </c>
      <c r="U436" s="22">
        <f>YEAR(Financial[[#This Row],[Date]])</f>
        <v>2020</v>
      </c>
    </row>
    <row r="437" spans="1:21" x14ac:dyDescent="0.3">
      <c r="A437" t="s">
        <v>10</v>
      </c>
      <c r="B437" t="s">
        <v>16</v>
      </c>
      <c r="C437" s="3" t="s">
        <v>22</v>
      </c>
      <c r="D437" s="3" t="s">
        <v>29</v>
      </c>
      <c r="E437">
        <v>690</v>
      </c>
      <c r="F437" s="10">
        <v>8</v>
      </c>
      <c r="G437" s="10">
        <v>12</v>
      </c>
      <c r="H437" s="14">
        <v>411</v>
      </c>
      <c r="I437" s="19">
        <v>44136</v>
      </c>
      <c r="J437" s="10">
        <f>Financial[[#This Row],[Units Sold]]*Financial[[#This Row],[Sale Price]]</f>
        <v>8280</v>
      </c>
      <c r="K437" s="11" cm="1">
        <f t="array" ref="K437">_xlfn.IFS(Financial[[#This Row],[Discount Band]]="High",0.15,Financial[[#This Row],[Discount Band]]="Medium",0.1,Financial[[#This Row],[Discount Band]]="Low",0.05,Financial[[#This Row],[Discount Band]]="None",0)</f>
        <v>0.05</v>
      </c>
      <c r="L437" s="10">
        <f>Financial[[#This Row],[Gross Sales]]*Financial[[#This Row],[Discount, %]]</f>
        <v>414</v>
      </c>
      <c r="M437" s="10">
        <f>Financial[[#This Row],[Gross Sales]]-Financial[[#This Row],[Discounts, usd]]</f>
        <v>7866</v>
      </c>
      <c r="N437" s="10">
        <f>Financial[[#This Row],[Units Sold]]*Financial[[#This Row],[Manufacturing Price]]</f>
        <v>5520</v>
      </c>
      <c r="O437" s="10">
        <f>Financial[[#This Row],[ Sales with discount]]-(Financial[[#This Row],[Units Sold]]*Financial[[#This Row],[Manufacturing Price]])</f>
        <v>2346</v>
      </c>
      <c r="P437" s="12">
        <f>(Financial[[#This Row],[ Sales with discount]]-Financial[[#This Row],[COGS]])/Financial[[#This Row],[ Sales with discount]]</f>
        <v>0.2982456140350877</v>
      </c>
      <c r="Q437" s="12">
        <f>(Financial[[#This Row],[ Sales with discount]]-Financial[[#This Row],[COGS]])/Financial[[#This Row],[COGS]]</f>
        <v>0.42499999999999999</v>
      </c>
      <c r="R437" s="17">
        <f>Financial[[#This Row],[Units Sold]]/Financial[[#This Row],[quantity of transactions]]</f>
        <v>1.6788321167883211</v>
      </c>
      <c r="S437" s="17">
        <f>Financial[[#This Row],[ Sales with discount]]/Financial[[#This Row],[quantity of transactions]]</f>
        <v>19.138686131386862</v>
      </c>
      <c r="T437" s="5" t="str">
        <f>TEXT(Financial[[#This Row],[Date]],"MMMM")</f>
        <v>листопад</v>
      </c>
      <c r="U437" s="22">
        <f>YEAR(Financial[[#This Row],[Date]])</f>
        <v>2020</v>
      </c>
    </row>
    <row r="438" spans="1:21" x14ac:dyDescent="0.3">
      <c r="A438" t="s">
        <v>10</v>
      </c>
      <c r="B438" t="s">
        <v>16</v>
      </c>
      <c r="C438" s="3" t="s">
        <v>25</v>
      </c>
      <c r="D438" s="3" t="s">
        <v>31</v>
      </c>
      <c r="E438">
        <v>1005</v>
      </c>
      <c r="F438" s="10">
        <v>10</v>
      </c>
      <c r="G438" s="10">
        <v>12</v>
      </c>
      <c r="H438" s="14">
        <v>53</v>
      </c>
      <c r="I438" s="19">
        <v>44075</v>
      </c>
      <c r="J438" s="10">
        <f>Financial[[#This Row],[Units Sold]]*Financial[[#This Row],[Sale Price]]</f>
        <v>12060</v>
      </c>
      <c r="K438" s="11" cm="1">
        <f t="array" ref="K438">_xlfn.IFS(Financial[[#This Row],[Discount Band]]="High",0.15,Financial[[#This Row],[Discount Band]]="Medium",0.1,Financial[[#This Row],[Discount Band]]="Low",0.05,Financial[[#This Row],[Discount Band]]="None",0)</f>
        <v>0.15</v>
      </c>
      <c r="L438" s="10">
        <f>Financial[[#This Row],[Gross Sales]]*Financial[[#This Row],[Discount, %]]</f>
        <v>1809</v>
      </c>
      <c r="M438" s="10">
        <f>Financial[[#This Row],[Gross Sales]]-Financial[[#This Row],[Discounts, usd]]</f>
        <v>10251</v>
      </c>
      <c r="N438" s="10">
        <f>Financial[[#This Row],[Units Sold]]*Financial[[#This Row],[Manufacturing Price]]</f>
        <v>10050</v>
      </c>
      <c r="O438" s="10">
        <f>Financial[[#This Row],[ Sales with discount]]-(Financial[[#This Row],[Units Sold]]*Financial[[#This Row],[Manufacturing Price]])</f>
        <v>201</v>
      </c>
      <c r="P438" s="12">
        <f>(Financial[[#This Row],[ Sales with discount]]-Financial[[#This Row],[COGS]])/Financial[[#This Row],[ Sales with discount]]</f>
        <v>1.9607843137254902E-2</v>
      </c>
      <c r="Q438" s="12">
        <f>(Financial[[#This Row],[ Sales with discount]]-Financial[[#This Row],[COGS]])/Financial[[#This Row],[COGS]]</f>
        <v>0.02</v>
      </c>
      <c r="R438" s="17">
        <f>Financial[[#This Row],[Units Sold]]/Financial[[#This Row],[quantity of transactions]]</f>
        <v>18.962264150943398</v>
      </c>
      <c r="S438" s="17">
        <f>Financial[[#This Row],[ Sales with discount]]/Financial[[#This Row],[quantity of transactions]]</f>
        <v>193.41509433962264</v>
      </c>
      <c r="T438" s="5" t="str">
        <f>TEXT(Financial[[#This Row],[Date]],"MMMM")</f>
        <v>вересень</v>
      </c>
      <c r="U438" s="22">
        <f>YEAR(Financial[[#This Row],[Date]])</f>
        <v>2020</v>
      </c>
    </row>
    <row r="439" spans="1:21" x14ac:dyDescent="0.3">
      <c r="A439" t="s">
        <v>10</v>
      </c>
      <c r="B439" t="s">
        <v>16</v>
      </c>
      <c r="C439" s="3" t="s">
        <v>23</v>
      </c>
      <c r="D439" s="3" t="s">
        <v>29</v>
      </c>
      <c r="E439">
        <v>1084</v>
      </c>
      <c r="F439" s="10">
        <v>7</v>
      </c>
      <c r="G439" s="10">
        <v>12</v>
      </c>
      <c r="H439" s="14">
        <v>215</v>
      </c>
      <c r="I439" s="19">
        <v>44166</v>
      </c>
      <c r="J439" s="10">
        <f>Financial[[#This Row],[Units Sold]]*Financial[[#This Row],[Sale Price]]</f>
        <v>13008</v>
      </c>
      <c r="K439" s="11" cm="1">
        <f t="array" ref="K439">_xlfn.IFS(Financial[[#This Row],[Discount Band]]="High",0.15,Financial[[#This Row],[Discount Band]]="Medium",0.1,Financial[[#This Row],[Discount Band]]="Low",0.05,Financial[[#This Row],[Discount Band]]="None",0)</f>
        <v>0.05</v>
      </c>
      <c r="L439" s="10">
        <f>Financial[[#This Row],[Gross Sales]]*Financial[[#This Row],[Discount, %]]</f>
        <v>650.40000000000009</v>
      </c>
      <c r="M439" s="10">
        <f>Financial[[#This Row],[Gross Sales]]-Financial[[#This Row],[Discounts, usd]]</f>
        <v>12357.6</v>
      </c>
      <c r="N439" s="10">
        <f>Financial[[#This Row],[Units Sold]]*Financial[[#This Row],[Manufacturing Price]]</f>
        <v>7588</v>
      </c>
      <c r="O439" s="10">
        <f>Financial[[#This Row],[ Sales with discount]]-(Financial[[#This Row],[Units Sold]]*Financial[[#This Row],[Manufacturing Price]])</f>
        <v>4769.6000000000004</v>
      </c>
      <c r="P439" s="12">
        <f>(Financial[[#This Row],[ Sales with discount]]-Financial[[#This Row],[COGS]])/Financial[[#This Row],[ Sales with discount]]</f>
        <v>0.38596491228070179</v>
      </c>
      <c r="Q439" s="12">
        <f>(Financial[[#This Row],[ Sales with discount]]-Financial[[#This Row],[COGS]])/Financial[[#This Row],[COGS]]</f>
        <v>0.62857142857142867</v>
      </c>
      <c r="R439" s="17">
        <f>Financial[[#This Row],[Units Sold]]/Financial[[#This Row],[quantity of transactions]]</f>
        <v>5.0418604651162795</v>
      </c>
      <c r="S439" s="17">
        <f>Financial[[#This Row],[ Sales with discount]]/Financial[[#This Row],[quantity of transactions]]</f>
        <v>57.477209302325583</v>
      </c>
      <c r="T439" s="5" t="str">
        <f>TEXT(Financial[[#This Row],[Date]],"MMMM")</f>
        <v>грудень</v>
      </c>
      <c r="U439" s="22">
        <f>YEAR(Financial[[#This Row],[Date]])</f>
        <v>2020</v>
      </c>
    </row>
    <row r="440" spans="1:21" x14ac:dyDescent="0.3">
      <c r="A440" t="s">
        <v>10</v>
      </c>
      <c r="B440" t="s">
        <v>16</v>
      </c>
      <c r="C440" s="3" t="s">
        <v>22</v>
      </c>
      <c r="D440" s="3" t="s">
        <v>31</v>
      </c>
      <c r="E440">
        <v>2661</v>
      </c>
      <c r="F440" s="10">
        <v>6</v>
      </c>
      <c r="G440" s="10">
        <v>12</v>
      </c>
      <c r="H440" s="14">
        <v>1276</v>
      </c>
      <c r="I440" s="19">
        <v>43952</v>
      </c>
      <c r="J440" s="10">
        <f>Financial[[#This Row],[Units Sold]]*Financial[[#This Row],[Sale Price]]</f>
        <v>31932</v>
      </c>
      <c r="K440" s="11" cm="1">
        <f t="array" ref="K440">_xlfn.IFS(Financial[[#This Row],[Discount Band]]="High",0.15,Financial[[#This Row],[Discount Band]]="Medium",0.1,Financial[[#This Row],[Discount Band]]="Low",0.05,Financial[[#This Row],[Discount Band]]="None",0)</f>
        <v>0.15</v>
      </c>
      <c r="L440" s="10">
        <f>Financial[[#This Row],[Gross Sales]]*Financial[[#This Row],[Discount, %]]</f>
        <v>4789.8</v>
      </c>
      <c r="M440" s="10">
        <f>Financial[[#This Row],[Gross Sales]]-Financial[[#This Row],[Discounts, usd]]</f>
        <v>27142.2</v>
      </c>
      <c r="N440" s="10">
        <f>Financial[[#This Row],[Units Sold]]*Financial[[#This Row],[Manufacturing Price]]</f>
        <v>15966</v>
      </c>
      <c r="O440" s="10">
        <f>Financial[[#This Row],[ Sales with discount]]-(Financial[[#This Row],[Units Sold]]*Financial[[#This Row],[Manufacturing Price]])</f>
        <v>11176.2</v>
      </c>
      <c r="P440" s="12">
        <f>(Financial[[#This Row],[ Sales with discount]]-Financial[[#This Row],[COGS]])/Financial[[#This Row],[ Sales with discount]]</f>
        <v>0.41176470588235298</v>
      </c>
      <c r="Q440" s="12">
        <f>(Financial[[#This Row],[ Sales with discount]]-Financial[[#This Row],[COGS]])/Financial[[#This Row],[COGS]]</f>
        <v>0.70000000000000007</v>
      </c>
      <c r="R440" s="17">
        <f>Financial[[#This Row],[Units Sold]]/Financial[[#This Row],[quantity of transactions]]</f>
        <v>2.0854231974921631</v>
      </c>
      <c r="S440" s="17">
        <f>Financial[[#This Row],[ Sales with discount]]/Financial[[#This Row],[quantity of transactions]]</f>
        <v>21.271316614420062</v>
      </c>
      <c r="T440" s="5" t="str">
        <f>TEXT(Financial[[#This Row],[Date]],"MMMM")</f>
        <v>травень</v>
      </c>
      <c r="U440" s="22">
        <f>YEAR(Financial[[#This Row],[Date]])</f>
        <v>2020</v>
      </c>
    </row>
    <row r="441" spans="1:21" x14ac:dyDescent="0.3">
      <c r="A441" t="s">
        <v>10</v>
      </c>
      <c r="B441" t="s">
        <v>16</v>
      </c>
      <c r="C441" s="3" t="s">
        <v>22</v>
      </c>
      <c r="D441" s="3" t="s">
        <v>30</v>
      </c>
      <c r="E441">
        <v>2340</v>
      </c>
      <c r="F441" s="10">
        <v>8</v>
      </c>
      <c r="G441" s="10">
        <v>12</v>
      </c>
      <c r="H441" s="14">
        <v>2314</v>
      </c>
      <c r="I441" s="19">
        <v>43831</v>
      </c>
      <c r="J441" s="10">
        <f>Financial[[#This Row],[Units Sold]]*Financial[[#This Row],[Sale Price]]</f>
        <v>28080</v>
      </c>
      <c r="K441" s="11" cm="1">
        <f t="array" ref="K441">_xlfn.IFS(Financial[[#This Row],[Discount Band]]="High",0.15,Financial[[#This Row],[Discount Band]]="Medium",0.1,Financial[[#This Row],[Discount Band]]="Low",0.05,Financial[[#This Row],[Discount Band]]="None",0)</f>
        <v>0.1</v>
      </c>
      <c r="L441" s="10">
        <f>Financial[[#This Row],[Gross Sales]]*Financial[[#This Row],[Discount, %]]</f>
        <v>2808</v>
      </c>
      <c r="M441" s="10">
        <f>Financial[[#This Row],[Gross Sales]]-Financial[[#This Row],[Discounts, usd]]</f>
        <v>25272</v>
      </c>
      <c r="N441" s="10">
        <f>Financial[[#This Row],[Units Sold]]*Financial[[#This Row],[Manufacturing Price]]</f>
        <v>18720</v>
      </c>
      <c r="O441" s="10">
        <f>Financial[[#This Row],[ Sales with discount]]-(Financial[[#This Row],[Units Sold]]*Financial[[#This Row],[Manufacturing Price]])</f>
        <v>6552</v>
      </c>
      <c r="P441" s="12">
        <f>(Financial[[#This Row],[ Sales with discount]]-Financial[[#This Row],[COGS]])/Financial[[#This Row],[ Sales with discount]]</f>
        <v>0.25925925925925924</v>
      </c>
      <c r="Q441" s="12">
        <f>(Financial[[#This Row],[ Sales with discount]]-Financial[[#This Row],[COGS]])/Financial[[#This Row],[COGS]]</f>
        <v>0.35</v>
      </c>
      <c r="R441" s="17">
        <f>Financial[[#This Row],[Units Sold]]/Financial[[#This Row],[quantity of transactions]]</f>
        <v>1.0112359550561798</v>
      </c>
      <c r="S441" s="17">
        <f>Financial[[#This Row],[ Sales with discount]]/Financial[[#This Row],[quantity of transactions]]</f>
        <v>10.921348314606741</v>
      </c>
      <c r="T441" s="5" t="str">
        <f>TEXT(Financial[[#This Row],[Date]],"MMMM")</f>
        <v>січень</v>
      </c>
      <c r="U441" s="22">
        <f>YEAR(Financial[[#This Row],[Date]])</f>
        <v>2020</v>
      </c>
    </row>
    <row r="442" spans="1:21" x14ac:dyDescent="0.3">
      <c r="A442" t="s">
        <v>8</v>
      </c>
      <c r="B442" t="s">
        <v>16</v>
      </c>
      <c r="C442" s="3" t="s">
        <v>24</v>
      </c>
      <c r="D442" s="3" t="s">
        <v>30</v>
      </c>
      <c r="E442">
        <v>2110</v>
      </c>
      <c r="F442" s="10">
        <v>69</v>
      </c>
      <c r="G442" s="10">
        <v>125</v>
      </c>
      <c r="H442" s="14">
        <v>176</v>
      </c>
      <c r="I442" s="19">
        <v>44075</v>
      </c>
      <c r="J442" s="10">
        <f>Financial[[#This Row],[Units Sold]]*Financial[[#This Row],[Sale Price]]</f>
        <v>263750</v>
      </c>
      <c r="K442" s="11" cm="1">
        <f t="array" ref="K442">_xlfn.IFS(Financial[[#This Row],[Discount Band]]="High",0.15,Financial[[#This Row],[Discount Band]]="Medium",0.1,Financial[[#This Row],[Discount Band]]="Low",0.05,Financial[[#This Row],[Discount Band]]="None",0)</f>
        <v>0.1</v>
      </c>
      <c r="L442" s="10">
        <f>Financial[[#This Row],[Gross Sales]]*Financial[[#This Row],[Discount, %]]</f>
        <v>26375</v>
      </c>
      <c r="M442" s="10">
        <f>Financial[[#This Row],[Gross Sales]]-Financial[[#This Row],[Discounts, usd]]</f>
        <v>237375</v>
      </c>
      <c r="N442" s="10">
        <f>Financial[[#This Row],[Units Sold]]*Financial[[#This Row],[Manufacturing Price]]</f>
        <v>145590</v>
      </c>
      <c r="O442" s="10">
        <f>Financial[[#This Row],[ Sales with discount]]-(Financial[[#This Row],[Units Sold]]*Financial[[#This Row],[Manufacturing Price]])</f>
        <v>91785</v>
      </c>
      <c r="P442" s="12">
        <f>(Financial[[#This Row],[ Sales with discount]]-Financial[[#This Row],[COGS]])/Financial[[#This Row],[ Sales with discount]]</f>
        <v>0.38666666666666666</v>
      </c>
      <c r="Q442" s="12">
        <f>(Financial[[#This Row],[ Sales with discount]]-Financial[[#This Row],[COGS]])/Financial[[#This Row],[COGS]]</f>
        <v>0.63043478260869568</v>
      </c>
      <c r="R442" s="17">
        <f>Financial[[#This Row],[Units Sold]]/Financial[[#This Row],[quantity of transactions]]</f>
        <v>11.988636363636363</v>
      </c>
      <c r="S442" s="17">
        <f>Financial[[#This Row],[ Sales with discount]]/Financial[[#This Row],[quantity of transactions]]</f>
        <v>1348.721590909091</v>
      </c>
      <c r="T442" s="5" t="str">
        <f>TEXT(Financial[[#This Row],[Date]],"MMMM")</f>
        <v>вересень</v>
      </c>
      <c r="U442" s="22">
        <f>YEAR(Financial[[#This Row],[Date]])</f>
        <v>2020</v>
      </c>
    </row>
    <row r="443" spans="1:21" x14ac:dyDescent="0.3">
      <c r="A443" t="s">
        <v>8</v>
      </c>
      <c r="B443" t="s">
        <v>16</v>
      </c>
      <c r="C443" s="3" t="s">
        <v>25</v>
      </c>
      <c r="D443" s="3" t="s">
        <v>31</v>
      </c>
      <c r="E443">
        <v>554</v>
      </c>
      <c r="F443" s="10">
        <v>63</v>
      </c>
      <c r="G443" s="10">
        <v>125</v>
      </c>
      <c r="H443" s="14">
        <v>269</v>
      </c>
      <c r="I443" s="19">
        <v>43831</v>
      </c>
      <c r="J443" s="10">
        <f>Financial[[#This Row],[Units Sold]]*Financial[[#This Row],[Sale Price]]</f>
        <v>69250</v>
      </c>
      <c r="K443" s="11" cm="1">
        <f t="array" ref="K443">_xlfn.IFS(Financial[[#This Row],[Discount Band]]="High",0.15,Financial[[#This Row],[Discount Band]]="Medium",0.1,Financial[[#This Row],[Discount Band]]="Low",0.05,Financial[[#This Row],[Discount Band]]="None",0)</f>
        <v>0.15</v>
      </c>
      <c r="L443" s="10">
        <f>Financial[[#This Row],[Gross Sales]]*Financial[[#This Row],[Discount, %]]</f>
        <v>10387.5</v>
      </c>
      <c r="M443" s="10">
        <f>Financial[[#This Row],[Gross Sales]]-Financial[[#This Row],[Discounts, usd]]</f>
        <v>58862.5</v>
      </c>
      <c r="N443" s="10">
        <f>Financial[[#This Row],[Units Sold]]*Financial[[#This Row],[Manufacturing Price]]</f>
        <v>34902</v>
      </c>
      <c r="O443" s="10">
        <f>Financial[[#This Row],[ Sales with discount]]-(Financial[[#This Row],[Units Sold]]*Financial[[#This Row],[Manufacturing Price]])</f>
        <v>23960.5</v>
      </c>
      <c r="P443" s="12">
        <f>(Financial[[#This Row],[ Sales with discount]]-Financial[[#This Row],[COGS]])/Financial[[#This Row],[ Sales with discount]]</f>
        <v>0.40705882352941175</v>
      </c>
      <c r="Q443" s="12">
        <f>(Financial[[#This Row],[ Sales with discount]]-Financial[[#This Row],[COGS]])/Financial[[#This Row],[COGS]]</f>
        <v>0.68650793650793651</v>
      </c>
      <c r="R443" s="17">
        <f>Financial[[#This Row],[Units Sold]]/Financial[[#This Row],[quantity of transactions]]</f>
        <v>2.0594795539033459</v>
      </c>
      <c r="S443" s="17">
        <f>Financial[[#This Row],[ Sales with discount]]/Financial[[#This Row],[quantity of transactions]]</f>
        <v>218.81970260223048</v>
      </c>
      <c r="T443" s="5" t="str">
        <f>TEXT(Financial[[#This Row],[Date]],"MMMM")</f>
        <v>січень</v>
      </c>
      <c r="U443" s="22">
        <f>YEAR(Financial[[#This Row],[Date]])</f>
        <v>2020</v>
      </c>
    </row>
    <row r="444" spans="1:21" x14ac:dyDescent="0.3">
      <c r="A444" t="s">
        <v>8</v>
      </c>
      <c r="B444" t="s">
        <v>16</v>
      </c>
      <c r="C444" s="3" t="s">
        <v>23</v>
      </c>
      <c r="D444" s="3" t="s">
        <v>31</v>
      </c>
      <c r="E444">
        <v>2156</v>
      </c>
      <c r="F444" s="10">
        <v>92</v>
      </c>
      <c r="G444" s="10">
        <v>125</v>
      </c>
      <c r="H444" s="14">
        <v>211</v>
      </c>
      <c r="I444" s="19">
        <v>44105</v>
      </c>
      <c r="J444" s="10">
        <f>Financial[[#This Row],[Units Sold]]*Financial[[#This Row],[Sale Price]]</f>
        <v>269500</v>
      </c>
      <c r="K444" s="11" cm="1">
        <f t="array" ref="K444">_xlfn.IFS(Financial[[#This Row],[Discount Band]]="High",0.15,Financial[[#This Row],[Discount Band]]="Medium",0.1,Financial[[#This Row],[Discount Band]]="Low",0.05,Financial[[#This Row],[Discount Band]]="None",0)</f>
        <v>0.15</v>
      </c>
      <c r="L444" s="10">
        <f>Financial[[#This Row],[Gross Sales]]*Financial[[#This Row],[Discount, %]]</f>
        <v>40425</v>
      </c>
      <c r="M444" s="10">
        <f>Financial[[#This Row],[Gross Sales]]-Financial[[#This Row],[Discounts, usd]]</f>
        <v>229075</v>
      </c>
      <c r="N444" s="10">
        <f>Financial[[#This Row],[Units Sold]]*Financial[[#This Row],[Manufacturing Price]]</f>
        <v>198352</v>
      </c>
      <c r="O444" s="10">
        <f>Financial[[#This Row],[ Sales with discount]]-(Financial[[#This Row],[Units Sold]]*Financial[[#This Row],[Manufacturing Price]])</f>
        <v>30723</v>
      </c>
      <c r="P444" s="12">
        <f>(Financial[[#This Row],[ Sales with discount]]-Financial[[#This Row],[COGS]])/Financial[[#This Row],[ Sales with discount]]</f>
        <v>0.13411764705882354</v>
      </c>
      <c r="Q444" s="12">
        <f>(Financial[[#This Row],[ Sales with discount]]-Financial[[#This Row],[COGS]])/Financial[[#This Row],[COGS]]</f>
        <v>0.15489130434782608</v>
      </c>
      <c r="R444" s="17">
        <f>Financial[[#This Row],[Units Sold]]/Financial[[#This Row],[quantity of transactions]]</f>
        <v>10.218009478672986</v>
      </c>
      <c r="S444" s="17">
        <f>Financial[[#This Row],[ Sales with discount]]/Financial[[#This Row],[quantity of transactions]]</f>
        <v>1085.6635071090047</v>
      </c>
      <c r="T444" s="5" t="str">
        <f>TEXT(Financial[[#This Row],[Date]],"MMMM")</f>
        <v>жовтень</v>
      </c>
      <c r="U444" s="22">
        <f>YEAR(Financial[[#This Row],[Date]])</f>
        <v>2020</v>
      </c>
    </row>
    <row r="445" spans="1:21" x14ac:dyDescent="0.3">
      <c r="A445" t="s">
        <v>8</v>
      </c>
      <c r="B445" t="s">
        <v>16</v>
      </c>
      <c r="C445" s="3" t="s">
        <v>22</v>
      </c>
      <c r="D445" s="3" t="s">
        <v>29</v>
      </c>
      <c r="E445">
        <v>1660</v>
      </c>
      <c r="F445" s="10">
        <v>72</v>
      </c>
      <c r="G445" s="10">
        <v>125</v>
      </c>
      <c r="H445" s="14">
        <v>101</v>
      </c>
      <c r="I445" s="19">
        <v>44136</v>
      </c>
      <c r="J445" s="10">
        <f>Financial[[#This Row],[Units Sold]]*Financial[[#This Row],[Sale Price]]</f>
        <v>207500</v>
      </c>
      <c r="K445" s="11" cm="1">
        <f t="array" ref="K445">_xlfn.IFS(Financial[[#This Row],[Discount Band]]="High",0.15,Financial[[#This Row],[Discount Band]]="Medium",0.1,Financial[[#This Row],[Discount Band]]="Low",0.05,Financial[[#This Row],[Discount Band]]="None",0)</f>
        <v>0.05</v>
      </c>
      <c r="L445" s="10">
        <f>Financial[[#This Row],[Gross Sales]]*Financial[[#This Row],[Discount, %]]</f>
        <v>10375</v>
      </c>
      <c r="M445" s="10">
        <f>Financial[[#This Row],[Gross Sales]]-Financial[[#This Row],[Discounts, usd]]</f>
        <v>197125</v>
      </c>
      <c r="N445" s="10">
        <f>Financial[[#This Row],[Units Sold]]*Financial[[#This Row],[Manufacturing Price]]</f>
        <v>119520</v>
      </c>
      <c r="O445" s="10">
        <f>Financial[[#This Row],[ Sales with discount]]-(Financial[[#This Row],[Units Sold]]*Financial[[#This Row],[Manufacturing Price]])</f>
        <v>77605</v>
      </c>
      <c r="P445" s="12">
        <f>(Financial[[#This Row],[ Sales with discount]]-Financial[[#This Row],[COGS]])/Financial[[#This Row],[ Sales with discount]]</f>
        <v>0.3936842105263158</v>
      </c>
      <c r="Q445" s="12">
        <f>(Financial[[#This Row],[ Sales with discount]]-Financial[[#This Row],[COGS]])/Financial[[#This Row],[COGS]]</f>
        <v>0.64930555555555558</v>
      </c>
      <c r="R445" s="17">
        <f>Financial[[#This Row],[Units Sold]]/Financial[[#This Row],[quantity of transactions]]</f>
        <v>16.435643564356436</v>
      </c>
      <c r="S445" s="17">
        <f>Financial[[#This Row],[ Sales with discount]]/Financial[[#This Row],[quantity of transactions]]</f>
        <v>1951.7326732673268</v>
      </c>
      <c r="T445" s="5" t="str">
        <f>TEXT(Financial[[#This Row],[Date]],"MMMM")</f>
        <v>листопад</v>
      </c>
      <c r="U445" s="22">
        <f>YEAR(Financial[[#This Row],[Date]])</f>
        <v>2020</v>
      </c>
    </row>
    <row r="446" spans="1:21" x14ac:dyDescent="0.3">
      <c r="A446" t="s">
        <v>8</v>
      </c>
      <c r="B446" t="s">
        <v>16</v>
      </c>
      <c r="C446" s="3" t="s">
        <v>25</v>
      </c>
      <c r="D446" s="3" t="s">
        <v>29</v>
      </c>
      <c r="E446">
        <v>662</v>
      </c>
      <c r="F446" s="10">
        <v>98</v>
      </c>
      <c r="G446" s="10">
        <v>125</v>
      </c>
      <c r="H446" s="14">
        <v>419</v>
      </c>
      <c r="I446" s="19">
        <v>43983</v>
      </c>
      <c r="J446" s="10">
        <f>Financial[[#This Row],[Units Sold]]*Financial[[#This Row],[Sale Price]]</f>
        <v>82750</v>
      </c>
      <c r="K446" s="11" cm="1">
        <f t="array" ref="K446">_xlfn.IFS(Financial[[#This Row],[Discount Band]]="High",0.15,Financial[[#This Row],[Discount Band]]="Medium",0.1,Financial[[#This Row],[Discount Band]]="Low",0.05,Financial[[#This Row],[Discount Band]]="None",0)</f>
        <v>0.05</v>
      </c>
      <c r="L446" s="10">
        <f>Financial[[#This Row],[Gross Sales]]*Financial[[#This Row],[Discount, %]]</f>
        <v>4137.5</v>
      </c>
      <c r="M446" s="10">
        <f>Financial[[#This Row],[Gross Sales]]-Financial[[#This Row],[Discounts, usd]]</f>
        <v>78612.5</v>
      </c>
      <c r="N446" s="10">
        <f>Financial[[#This Row],[Units Sold]]*Financial[[#This Row],[Manufacturing Price]]</f>
        <v>64876</v>
      </c>
      <c r="O446" s="10">
        <f>Financial[[#This Row],[ Sales with discount]]-(Financial[[#This Row],[Units Sold]]*Financial[[#This Row],[Manufacturing Price]])</f>
        <v>13736.5</v>
      </c>
      <c r="P446" s="12">
        <f>(Financial[[#This Row],[ Sales with discount]]-Financial[[#This Row],[COGS]])/Financial[[#This Row],[ Sales with discount]]</f>
        <v>0.17473684210526316</v>
      </c>
      <c r="Q446" s="12">
        <f>(Financial[[#This Row],[ Sales with discount]]-Financial[[#This Row],[COGS]])/Financial[[#This Row],[COGS]]</f>
        <v>0.21173469387755103</v>
      </c>
      <c r="R446" s="17">
        <f>Financial[[#This Row],[Units Sold]]/Financial[[#This Row],[quantity of transactions]]</f>
        <v>1.5799522673031026</v>
      </c>
      <c r="S446" s="17">
        <f>Financial[[#This Row],[ Sales with discount]]/Financial[[#This Row],[quantity of transactions]]</f>
        <v>187.61933174224345</v>
      </c>
      <c r="T446" s="5" t="str">
        <f>TEXT(Financial[[#This Row],[Date]],"MMMM")</f>
        <v>червень</v>
      </c>
      <c r="U446" s="22">
        <f>YEAR(Financial[[#This Row],[Date]])</f>
        <v>2020</v>
      </c>
    </row>
    <row r="447" spans="1:21" x14ac:dyDescent="0.3">
      <c r="A447" t="s">
        <v>8</v>
      </c>
      <c r="B447" t="s">
        <v>16</v>
      </c>
      <c r="C447" s="3" t="s">
        <v>25</v>
      </c>
      <c r="D447" s="3" t="s">
        <v>31</v>
      </c>
      <c r="E447">
        <v>341</v>
      </c>
      <c r="F447" s="10">
        <v>91</v>
      </c>
      <c r="G447" s="10">
        <v>125</v>
      </c>
      <c r="H447" s="14">
        <v>128</v>
      </c>
      <c r="I447" s="19">
        <v>43952</v>
      </c>
      <c r="J447" s="10">
        <f>Financial[[#This Row],[Units Sold]]*Financial[[#This Row],[Sale Price]]</f>
        <v>42625</v>
      </c>
      <c r="K447" s="11" cm="1">
        <f t="array" ref="K447">_xlfn.IFS(Financial[[#This Row],[Discount Band]]="High",0.15,Financial[[#This Row],[Discount Band]]="Medium",0.1,Financial[[#This Row],[Discount Band]]="Low",0.05,Financial[[#This Row],[Discount Band]]="None",0)</f>
        <v>0.15</v>
      </c>
      <c r="L447" s="10">
        <f>Financial[[#This Row],[Gross Sales]]*Financial[[#This Row],[Discount, %]]</f>
        <v>6393.75</v>
      </c>
      <c r="M447" s="10">
        <f>Financial[[#This Row],[Gross Sales]]-Financial[[#This Row],[Discounts, usd]]</f>
        <v>36231.25</v>
      </c>
      <c r="N447" s="10">
        <f>Financial[[#This Row],[Units Sold]]*Financial[[#This Row],[Manufacturing Price]]</f>
        <v>31031</v>
      </c>
      <c r="O447" s="10">
        <f>Financial[[#This Row],[ Sales with discount]]-(Financial[[#This Row],[Units Sold]]*Financial[[#This Row],[Manufacturing Price]])</f>
        <v>5200.25</v>
      </c>
      <c r="P447" s="12">
        <f>(Financial[[#This Row],[ Sales with discount]]-Financial[[#This Row],[COGS]])/Financial[[#This Row],[ Sales with discount]]</f>
        <v>0.14352941176470588</v>
      </c>
      <c r="Q447" s="12">
        <f>(Financial[[#This Row],[ Sales with discount]]-Financial[[#This Row],[COGS]])/Financial[[#This Row],[COGS]]</f>
        <v>0.16758241758241757</v>
      </c>
      <c r="R447" s="17">
        <f>Financial[[#This Row],[Units Sold]]/Financial[[#This Row],[quantity of transactions]]</f>
        <v>2.6640625</v>
      </c>
      <c r="S447" s="17">
        <f>Financial[[#This Row],[ Sales with discount]]/Financial[[#This Row],[quantity of transactions]]</f>
        <v>283.056640625</v>
      </c>
      <c r="T447" s="5" t="str">
        <f>TEXT(Financial[[#This Row],[Date]],"MMMM")</f>
        <v>травень</v>
      </c>
      <c r="U447" s="22">
        <f>YEAR(Financial[[#This Row],[Date]])</f>
        <v>2020</v>
      </c>
    </row>
    <row r="448" spans="1:21" x14ac:dyDescent="0.3">
      <c r="A448" t="s">
        <v>8</v>
      </c>
      <c r="B448" t="s">
        <v>16</v>
      </c>
      <c r="C448" s="3" t="s">
        <v>25</v>
      </c>
      <c r="D448" s="3" t="s">
        <v>30</v>
      </c>
      <c r="E448">
        <v>877</v>
      </c>
      <c r="F448" s="10">
        <v>75</v>
      </c>
      <c r="G448" s="10">
        <v>125</v>
      </c>
      <c r="H448" s="14">
        <v>808</v>
      </c>
      <c r="I448" s="19">
        <v>44136</v>
      </c>
      <c r="J448" s="10">
        <f>Financial[[#This Row],[Units Sold]]*Financial[[#This Row],[Sale Price]]</f>
        <v>109625</v>
      </c>
      <c r="K448" s="11" cm="1">
        <f t="array" ref="K448">_xlfn.IFS(Financial[[#This Row],[Discount Band]]="High",0.15,Financial[[#This Row],[Discount Band]]="Medium",0.1,Financial[[#This Row],[Discount Band]]="Low",0.05,Financial[[#This Row],[Discount Band]]="None",0)</f>
        <v>0.1</v>
      </c>
      <c r="L448" s="10">
        <f>Financial[[#This Row],[Gross Sales]]*Financial[[#This Row],[Discount, %]]</f>
        <v>10962.5</v>
      </c>
      <c r="M448" s="10">
        <f>Financial[[#This Row],[Gross Sales]]-Financial[[#This Row],[Discounts, usd]]</f>
        <v>98662.5</v>
      </c>
      <c r="N448" s="10">
        <f>Financial[[#This Row],[Units Sold]]*Financial[[#This Row],[Manufacturing Price]]</f>
        <v>65775</v>
      </c>
      <c r="O448" s="10">
        <f>Financial[[#This Row],[ Sales with discount]]-(Financial[[#This Row],[Units Sold]]*Financial[[#This Row],[Manufacturing Price]])</f>
        <v>32887.5</v>
      </c>
      <c r="P448" s="12">
        <f>(Financial[[#This Row],[ Sales with discount]]-Financial[[#This Row],[COGS]])/Financial[[#This Row],[ Sales with discount]]</f>
        <v>0.33333333333333331</v>
      </c>
      <c r="Q448" s="12">
        <f>(Financial[[#This Row],[ Sales with discount]]-Financial[[#This Row],[COGS]])/Financial[[#This Row],[COGS]]</f>
        <v>0.5</v>
      </c>
      <c r="R448" s="17">
        <f>Financial[[#This Row],[Units Sold]]/Financial[[#This Row],[quantity of transactions]]</f>
        <v>1.0853960396039604</v>
      </c>
      <c r="S448" s="17">
        <f>Financial[[#This Row],[ Sales with discount]]/Financial[[#This Row],[quantity of transactions]]</f>
        <v>122.10705445544555</v>
      </c>
      <c r="T448" s="5" t="str">
        <f>TEXT(Financial[[#This Row],[Date]],"MMMM")</f>
        <v>листопад</v>
      </c>
      <c r="U448" s="22">
        <f>YEAR(Financial[[#This Row],[Date]])</f>
        <v>2020</v>
      </c>
    </row>
    <row r="449" spans="1:21" x14ac:dyDescent="0.3">
      <c r="A449" t="s">
        <v>8</v>
      </c>
      <c r="B449" t="s">
        <v>16</v>
      </c>
      <c r="C449" s="3" t="s">
        <v>23</v>
      </c>
      <c r="D449" s="3" t="s">
        <v>29</v>
      </c>
      <c r="E449">
        <v>1823</v>
      </c>
      <c r="F449" s="10">
        <v>99</v>
      </c>
      <c r="G449" s="10">
        <v>125</v>
      </c>
      <c r="H449" s="14">
        <v>1439</v>
      </c>
      <c r="I449" s="19">
        <v>44013</v>
      </c>
      <c r="J449" s="10">
        <f>Financial[[#This Row],[Units Sold]]*Financial[[#This Row],[Sale Price]]</f>
        <v>227875</v>
      </c>
      <c r="K449" s="11" cm="1">
        <f t="array" ref="K449">_xlfn.IFS(Financial[[#This Row],[Discount Band]]="High",0.15,Financial[[#This Row],[Discount Band]]="Medium",0.1,Financial[[#This Row],[Discount Band]]="Low",0.05,Financial[[#This Row],[Discount Band]]="None",0)</f>
        <v>0.05</v>
      </c>
      <c r="L449" s="10">
        <f>Financial[[#This Row],[Gross Sales]]*Financial[[#This Row],[Discount, %]]</f>
        <v>11393.75</v>
      </c>
      <c r="M449" s="10">
        <f>Financial[[#This Row],[Gross Sales]]-Financial[[#This Row],[Discounts, usd]]</f>
        <v>216481.25</v>
      </c>
      <c r="N449" s="10">
        <f>Financial[[#This Row],[Units Sold]]*Financial[[#This Row],[Manufacturing Price]]</f>
        <v>180477</v>
      </c>
      <c r="O449" s="10">
        <f>Financial[[#This Row],[ Sales with discount]]-(Financial[[#This Row],[Units Sold]]*Financial[[#This Row],[Manufacturing Price]])</f>
        <v>36004.25</v>
      </c>
      <c r="P449" s="12">
        <f>(Financial[[#This Row],[ Sales with discount]]-Financial[[#This Row],[COGS]])/Financial[[#This Row],[ Sales with discount]]</f>
        <v>0.16631578947368422</v>
      </c>
      <c r="Q449" s="12">
        <f>(Financial[[#This Row],[ Sales with discount]]-Financial[[#This Row],[COGS]])/Financial[[#This Row],[COGS]]</f>
        <v>0.1994949494949495</v>
      </c>
      <c r="R449" s="17">
        <f>Financial[[#This Row],[Units Sold]]/Financial[[#This Row],[quantity of transactions]]</f>
        <v>1.2668519805420431</v>
      </c>
      <c r="S449" s="17">
        <f>Financial[[#This Row],[ Sales with discount]]/Financial[[#This Row],[quantity of transactions]]</f>
        <v>150.43867268936762</v>
      </c>
      <c r="T449" s="5" t="str">
        <f>TEXT(Financial[[#This Row],[Date]],"MMMM")</f>
        <v>липень</v>
      </c>
      <c r="U449" s="22">
        <f>YEAR(Financial[[#This Row],[Date]])</f>
        <v>2020</v>
      </c>
    </row>
    <row r="450" spans="1:21" x14ac:dyDescent="0.3">
      <c r="A450" t="s">
        <v>8</v>
      </c>
      <c r="B450" t="s">
        <v>16</v>
      </c>
      <c r="C450" s="3" t="s">
        <v>26</v>
      </c>
      <c r="D450" s="3" t="s">
        <v>31</v>
      </c>
      <c r="E450">
        <v>947</v>
      </c>
      <c r="F450" s="10">
        <v>64</v>
      </c>
      <c r="G450" s="10">
        <v>125</v>
      </c>
      <c r="H450" s="14">
        <v>771</v>
      </c>
      <c r="I450" s="19">
        <v>44075</v>
      </c>
      <c r="J450" s="10">
        <f>Financial[[#This Row],[Units Sold]]*Financial[[#This Row],[Sale Price]]</f>
        <v>118375</v>
      </c>
      <c r="K450" s="11" cm="1">
        <f t="array" ref="K450">_xlfn.IFS(Financial[[#This Row],[Discount Band]]="High",0.15,Financial[[#This Row],[Discount Band]]="Medium",0.1,Financial[[#This Row],[Discount Band]]="Low",0.05,Financial[[#This Row],[Discount Band]]="None",0)</f>
        <v>0.15</v>
      </c>
      <c r="L450" s="10">
        <f>Financial[[#This Row],[Gross Sales]]*Financial[[#This Row],[Discount, %]]</f>
        <v>17756.25</v>
      </c>
      <c r="M450" s="10">
        <f>Financial[[#This Row],[Gross Sales]]-Financial[[#This Row],[Discounts, usd]]</f>
        <v>100618.75</v>
      </c>
      <c r="N450" s="10">
        <f>Financial[[#This Row],[Units Sold]]*Financial[[#This Row],[Manufacturing Price]]</f>
        <v>60608</v>
      </c>
      <c r="O450" s="10">
        <f>Financial[[#This Row],[ Sales with discount]]-(Financial[[#This Row],[Units Sold]]*Financial[[#This Row],[Manufacturing Price]])</f>
        <v>40010.75</v>
      </c>
      <c r="P450" s="12">
        <f>(Financial[[#This Row],[ Sales with discount]]-Financial[[#This Row],[COGS]])/Financial[[#This Row],[ Sales with discount]]</f>
        <v>0.39764705882352941</v>
      </c>
      <c r="Q450" s="12">
        <f>(Financial[[#This Row],[ Sales with discount]]-Financial[[#This Row],[COGS]])/Financial[[#This Row],[COGS]]</f>
        <v>0.66015625</v>
      </c>
      <c r="R450" s="17">
        <f>Financial[[#This Row],[Units Sold]]/Financial[[#This Row],[quantity of transactions]]</f>
        <v>1.2282749675745785</v>
      </c>
      <c r="S450" s="17">
        <f>Financial[[#This Row],[ Sales with discount]]/Financial[[#This Row],[quantity of transactions]]</f>
        <v>130.50421530479898</v>
      </c>
      <c r="T450" s="5" t="str">
        <f>TEXT(Financial[[#This Row],[Date]],"MMMM")</f>
        <v>вересень</v>
      </c>
      <c r="U450" s="22">
        <f>YEAR(Financial[[#This Row],[Date]])</f>
        <v>2020</v>
      </c>
    </row>
    <row r="451" spans="1:21" x14ac:dyDescent="0.3">
      <c r="A451" t="s">
        <v>8</v>
      </c>
      <c r="B451" t="s">
        <v>16</v>
      </c>
      <c r="C451" s="3" t="s">
        <v>23</v>
      </c>
      <c r="D451" s="3" t="s">
        <v>29</v>
      </c>
      <c r="E451">
        <v>1138</v>
      </c>
      <c r="F451" s="10">
        <v>69</v>
      </c>
      <c r="G451" s="10">
        <v>125</v>
      </c>
      <c r="H451" s="14">
        <v>122</v>
      </c>
      <c r="I451" s="19">
        <v>44166</v>
      </c>
      <c r="J451" s="10">
        <f>Financial[[#This Row],[Units Sold]]*Financial[[#This Row],[Sale Price]]</f>
        <v>142250</v>
      </c>
      <c r="K451" s="11" cm="1">
        <f t="array" ref="K451">_xlfn.IFS(Financial[[#This Row],[Discount Band]]="High",0.15,Financial[[#This Row],[Discount Band]]="Medium",0.1,Financial[[#This Row],[Discount Band]]="Low",0.05,Financial[[#This Row],[Discount Band]]="None",0)</f>
        <v>0.05</v>
      </c>
      <c r="L451" s="10">
        <f>Financial[[#This Row],[Gross Sales]]*Financial[[#This Row],[Discount, %]]</f>
        <v>7112.5</v>
      </c>
      <c r="M451" s="10">
        <f>Financial[[#This Row],[Gross Sales]]-Financial[[#This Row],[Discounts, usd]]</f>
        <v>135137.5</v>
      </c>
      <c r="N451" s="10">
        <f>Financial[[#This Row],[Units Sold]]*Financial[[#This Row],[Manufacturing Price]]</f>
        <v>78522</v>
      </c>
      <c r="O451" s="10">
        <f>Financial[[#This Row],[ Sales with discount]]-(Financial[[#This Row],[Units Sold]]*Financial[[#This Row],[Manufacturing Price]])</f>
        <v>56615.5</v>
      </c>
      <c r="P451" s="12">
        <f>(Financial[[#This Row],[ Sales with discount]]-Financial[[#This Row],[COGS]])/Financial[[#This Row],[ Sales with discount]]</f>
        <v>0.41894736842105262</v>
      </c>
      <c r="Q451" s="12">
        <f>(Financial[[#This Row],[ Sales with discount]]-Financial[[#This Row],[COGS]])/Financial[[#This Row],[COGS]]</f>
        <v>0.72101449275362317</v>
      </c>
      <c r="R451" s="17">
        <f>Financial[[#This Row],[Units Sold]]/Financial[[#This Row],[quantity of transactions]]</f>
        <v>9.3278688524590159</v>
      </c>
      <c r="S451" s="17">
        <f>Financial[[#This Row],[ Sales with discount]]/Financial[[#This Row],[quantity of transactions]]</f>
        <v>1107.6844262295083</v>
      </c>
      <c r="T451" s="5" t="str">
        <f>TEXT(Financial[[#This Row],[Date]],"MMMM")</f>
        <v>грудень</v>
      </c>
      <c r="U451" s="22">
        <f>YEAR(Financial[[#This Row],[Date]])</f>
        <v>2020</v>
      </c>
    </row>
    <row r="452" spans="1:21" x14ac:dyDescent="0.3">
      <c r="A452" t="s">
        <v>8</v>
      </c>
      <c r="B452" t="s">
        <v>16</v>
      </c>
      <c r="C452" s="3" t="s">
        <v>23</v>
      </c>
      <c r="D452" s="3" t="s">
        <v>29</v>
      </c>
      <c r="E452">
        <v>662</v>
      </c>
      <c r="F452" s="10">
        <v>72</v>
      </c>
      <c r="G452" s="10">
        <v>125</v>
      </c>
      <c r="H452" s="14">
        <v>344</v>
      </c>
      <c r="I452" s="19">
        <v>43983</v>
      </c>
      <c r="J452" s="10">
        <f>Financial[[#This Row],[Units Sold]]*Financial[[#This Row],[Sale Price]]</f>
        <v>82750</v>
      </c>
      <c r="K452" s="11" cm="1">
        <f t="array" ref="K452">_xlfn.IFS(Financial[[#This Row],[Discount Band]]="High",0.15,Financial[[#This Row],[Discount Band]]="Medium",0.1,Financial[[#This Row],[Discount Band]]="Low",0.05,Financial[[#This Row],[Discount Band]]="None",0)</f>
        <v>0.05</v>
      </c>
      <c r="L452" s="10">
        <f>Financial[[#This Row],[Gross Sales]]*Financial[[#This Row],[Discount, %]]</f>
        <v>4137.5</v>
      </c>
      <c r="M452" s="10">
        <f>Financial[[#This Row],[Gross Sales]]-Financial[[#This Row],[Discounts, usd]]</f>
        <v>78612.5</v>
      </c>
      <c r="N452" s="10">
        <f>Financial[[#This Row],[Units Sold]]*Financial[[#This Row],[Manufacturing Price]]</f>
        <v>47664</v>
      </c>
      <c r="O452" s="10">
        <f>Financial[[#This Row],[ Sales with discount]]-(Financial[[#This Row],[Units Sold]]*Financial[[#This Row],[Manufacturing Price]])</f>
        <v>30948.5</v>
      </c>
      <c r="P452" s="12">
        <f>(Financial[[#This Row],[ Sales with discount]]-Financial[[#This Row],[COGS]])/Financial[[#This Row],[ Sales with discount]]</f>
        <v>0.3936842105263158</v>
      </c>
      <c r="Q452" s="12">
        <f>(Financial[[#This Row],[ Sales with discount]]-Financial[[#This Row],[COGS]])/Financial[[#This Row],[COGS]]</f>
        <v>0.64930555555555558</v>
      </c>
      <c r="R452" s="17">
        <f>Financial[[#This Row],[Units Sold]]/Financial[[#This Row],[quantity of transactions]]</f>
        <v>1.9244186046511629</v>
      </c>
      <c r="S452" s="17">
        <f>Financial[[#This Row],[ Sales with discount]]/Financial[[#This Row],[quantity of transactions]]</f>
        <v>228.52470930232559</v>
      </c>
      <c r="T452" s="5" t="str">
        <f>TEXT(Financial[[#This Row],[Date]],"MMMM")</f>
        <v>червень</v>
      </c>
      <c r="U452" s="22">
        <f>YEAR(Financial[[#This Row],[Date]])</f>
        <v>2020</v>
      </c>
    </row>
    <row r="453" spans="1:21" x14ac:dyDescent="0.3">
      <c r="A453" t="s">
        <v>8</v>
      </c>
      <c r="B453" t="s">
        <v>16</v>
      </c>
      <c r="C453" s="3" t="s">
        <v>23</v>
      </c>
      <c r="D453" s="3" t="s">
        <v>30</v>
      </c>
      <c r="E453">
        <v>1114</v>
      </c>
      <c r="F453" s="10">
        <v>102</v>
      </c>
      <c r="G453" s="10">
        <v>125</v>
      </c>
      <c r="H453" s="14">
        <v>913</v>
      </c>
      <c r="I453" s="19">
        <v>43891</v>
      </c>
      <c r="J453" s="10">
        <f>Financial[[#This Row],[Units Sold]]*Financial[[#This Row],[Sale Price]]</f>
        <v>139250</v>
      </c>
      <c r="K453" s="11" cm="1">
        <f t="array" ref="K453">_xlfn.IFS(Financial[[#This Row],[Discount Band]]="High",0.15,Financial[[#This Row],[Discount Band]]="Medium",0.1,Financial[[#This Row],[Discount Band]]="Low",0.05,Financial[[#This Row],[Discount Band]]="None",0)</f>
        <v>0.1</v>
      </c>
      <c r="L453" s="10">
        <f>Financial[[#This Row],[Gross Sales]]*Financial[[#This Row],[Discount, %]]</f>
        <v>13925</v>
      </c>
      <c r="M453" s="10">
        <f>Financial[[#This Row],[Gross Sales]]-Financial[[#This Row],[Discounts, usd]]</f>
        <v>125325</v>
      </c>
      <c r="N453" s="10">
        <f>Financial[[#This Row],[Units Sold]]*Financial[[#This Row],[Manufacturing Price]]</f>
        <v>113628</v>
      </c>
      <c r="O453" s="10">
        <f>Financial[[#This Row],[ Sales with discount]]-(Financial[[#This Row],[Units Sold]]*Financial[[#This Row],[Manufacturing Price]])</f>
        <v>11697</v>
      </c>
      <c r="P453" s="12">
        <f>(Financial[[#This Row],[ Sales with discount]]-Financial[[#This Row],[COGS]])/Financial[[#This Row],[ Sales with discount]]</f>
        <v>9.3333333333333338E-2</v>
      </c>
      <c r="Q453" s="12">
        <f>(Financial[[#This Row],[ Sales with discount]]-Financial[[#This Row],[COGS]])/Financial[[#This Row],[COGS]]</f>
        <v>0.10294117647058823</v>
      </c>
      <c r="R453" s="17">
        <f>Financial[[#This Row],[Units Sold]]/Financial[[#This Row],[quantity of transactions]]</f>
        <v>1.2201533406352683</v>
      </c>
      <c r="S453" s="17">
        <f>Financial[[#This Row],[ Sales with discount]]/Financial[[#This Row],[quantity of transactions]]</f>
        <v>137.26725082146768</v>
      </c>
      <c r="T453" s="5" t="str">
        <f>TEXT(Financial[[#This Row],[Date]],"MMMM")</f>
        <v>березень</v>
      </c>
      <c r="U453" s="22">
        <f>YEAR(Financial[[#This Row],[Date]])</f>
        <v>2020</v>
      </c>
    </row>
    <row r="454" spans="1:21" x14ac:dyDescent="0.3">
      <c r="A454" t="s">
        <v>8</v>
      </c>
      <c r="B454" t="s">
        <v>16</v>
      </c>
      <c r="C454" s="3" t="s">
        <v>24</v>
      </c>
      <c r="D454" s="3" t="s">
        <v>31</v>
      </c>
      <c r="E454">
        <v>1575</v>
      </c>
      <c r="F454" s="10">
        <v>105</v>
      </c>
      <c r="G454" s="10">
        <v>125</v>
      </c>
      <c r="H454" s="14">
        <v>1435</v>
      </c>
      <c r="I454" s="19">
        <v>43862</v>
      </c>
      <c r="J454" s="10">
        <f>Financial[[#This Row],[Units Sold]]*Financial[[#This Row],[Sale Price]]</f>
        <v>196875</v>
      </c>
      <c r="K454" s="11" cm="1">
        <f t="array" ref="K454">_xlfn.IFS(Financial[[#This Row],[Discount Band]]="High",0.15,Financial[[#This Row],[Discount Band]]="Medium",0.1,Financial[[#This Row],[Discount Band]]="Low",0.05,Financial[[#This Row],[Discount Band]]="None",0)</f>
        <v>0.15</v>
      </c>
      <c r="L454" s="10">
        <f>Financial[[#This Row],[Gross Sales]]*Financial[[#This Row],[Discount, %]]</f>
        <v>29531.25</v>
      </c>
      <c r="M454" s="10">
        <f>Financial[[#This Row],[Gross Sales]]-Financial[[#This Row],[Discounts, usd]]</f>
        <v>167343.75</v>
      </c>
      <c r="N454" s="10">
        <f>Financial[[#This Row],[Units Sold]]*Financial[[#This Row],[Manufacturing Price]]</f>
        <v>165375</v>
      </c>
      <c r="O454" s="10">
        <f>Financial[[#This Row],[ Sales with discount]]-(Financial[[#This Row],[Units Sold]]*Financial[[#This Row],[Manufacturing Price]])</f>
        <v>1968.75</v>
      </c>
      <c r="P454" s="12">
        <f>(Financial[[#This Row],[ Sales with discount]]-Financial[[#This Row],[COGS]])/Financial[[#This Row],[ Sales with discount]]</f>
        <v>1.1764705882352941E-2</v>
      </c>
      <c r="Q454" s="12">
        <f>(Financial[[#This Row],[ Sales with discount]]-Financial[[#This Row],[COGS]])/Financial[[#This Row],[COGS]]</f>
        <v>1.1904761904761904E-2</v>
      </c>
      <c r="R454" s="17">
        <f>Financial[[#This Row],[Units Sold]]/Financial[[#This Row],[quantity of transactions]]</f>
        <v>1.0975609756097562</v>
      </c>
      <c r="S454" s="17">
        <f>Financial[[#This Row],[ Sales with discount]]/Financial[[#This Row],[quantity of transactions]]</f>
        <v>116.61585365853658</v>
      </c>
      <c r="T454" s="5" t="str">
        <f>TEXT(Financial[[#This Row],[Date]],"MMMM")</f>
        <v>лютий</v>
      </c>
      <c r="U454" s="22">
        <f>YEAR(Financial[[#This Row],[Date]])</f>
        <v>2020</v>
      </c>
    </row>
    <row r="455" spans="1:21" x14ac:dyDescent="0.3">
      <c r="A455" t="s">
        <v>8</v>
      </c>
      <c r="B455" t="s">
        <v>16</v>
      </c>
      <c r="C455" s="3" t="s">
        <v>21</v>
      </c>
      <c r="D455" s="3" t="s">
        <v>31</v>
      </c>
      <c r="E455">
        <v>2821</v>
      </c>
      <c r="F455" s="10">
        <v>69</v>
      </c>
      <c r="G455" s="10">
        <v>125</v>
      </c>
      <c r="H455" s="14">
        <v>293</v>
      </c>
      <c r="I455" s="19">
        <v>44166</v>
      </c>
      <c r="J455" s="10">
        <f>Financial[[#This Row],[Units Sold]]*Financial[[#This Row],[Sale Price]]</f>
        <v>352625</v>
      </c>
      <c r="K455" s="11" cm="1">
        <f t="array" ref="K455">_xlfn.IFS(Financial[[#This Row],[Discount Band]]="High",0.15,Financial[[#This Row],[Discount Band]]="Medium",0.1,Financial[[#This Row],[Discount Band]]="Low",0.05,Financial[[#This Row],[Discount Band]]="None",0)</f>
        <v>0.15</v>
      </c>
      <c r="L455" s="10">
        <f>Financial[[#This Row],[Gross Sales]]*Financial[[#This Row],[Discount, %]]</f>
        <v>52893.75</v>
      </c>
      <c r="M455" s="10">
        <f>Financial[[#This Row],[Gross Sales]]-Financial[[#This Row],[Discounts, usd]]</f>
        <v>299731.25</v>
      </c>
      <c r="N455" s="10">
        <f>Financial[[#This Row],[Units Sold]]*Financial[[#This Row],[Manufacturing Price]]</f>
        <v>194649</v>
      </c>
      <c r="O455" s="10">
        <f>Financial[[#This Row],[ Sales with discount]]-(Financial[[#This Row],[Units Sold]]*Financial[[#This Row],[Manufacturing Price]])</f>
        <v>105082.25</v>
      </c>
      <c r="P455" s="12">
        <f>(Financial[[#This Row],[ Sales with discount]]-Financial[[#This Row],[COGS]])/Financial[[#This Row],[ Sales with discount]]</f>
        <v>0.35058823529411764</v>
      </c>
      <c r="Q455" s="12">
        <f>(Financial[[#This Row],[ Sales with discount]]-Financial[[#This Row],[COGS]])/Financial[[#This Row],[COGS]]</f>
        <v>0.53985507246376807</v>
      </c>
      <c r="R455" s="17">
        <f>Financial[[#This Row],[Units Sold]]/Financial[[#This Row],[quantity of transactions]]</f>
        <v>9.6279863481228674</v>
      </c>
      <c r="S455" s="17">
        <f>Financial[[#This Row],[ Sales with discount]]/Financial[[#This Row],[quantity of transactions]]</f>
        <v>1022.9735494880546</v>
      </c>
      <c r="T455" s="5" t="str">
        <f>TEXT(Financial[[#This Row],[Date]],"MMMM")</f>
        <v>грудень</v>
      </c>
      <c r="U455" s="22">
        <f>YEAR(Financial[[#This Row],[Date]])</f>
        <v>2020</v>
      </c>
    </row>
    <row r="456" spans="1:21" x14ac:dyDescent="0.3">
      <c r="A456" t="s">
        <v>8</v>
      </c>
      <c r="B456" t="s">
        <v>16</v>
      </c>
      <c r="C456" s="3" t="s">
        <v>21</v>
      </c>
      <c r="D456" s="3" t="s">
        <v>30</v>
      </c>
      <c r="E456">
        <v>1540</v>
      </c>
      <c r="F456" s="10">
        <v>68</v>
      </c>
      <c r="G456" s="10">
        <v>125</v>
      </c>
      <c r="H456" s="14">
        <v>385</v>
      </c>
      <c r="I456" s="19">
        <v>44044</v>
      </c>
      <c r="J456" s="10">
        <f>Financial[[#This Row],[Units Sold]]*Financial[[#This Row],[Sale Price]]</f>
        <v>192500</v>
      </c>
      <c r="K456" s="11" cm="1">
        <f t="array" ref="K456">_xlfn.IFS(Financial[[#This Row],[Discount Band]]="High",0.15,Financial[[#This Row],[Discount Band]]="Medium",0.1,Financial[[#This Row],[Discount Band]]="Low",0.05,Financial[[#This Row],[Discount Band]]="None",0)</f>
        <v>0.1</v>
      </c>
      <c r="L456" s="10">
        <f>Financial[[#This Row],[Gross Sales]]*Financial[[#This Row],[Discount, %]]</f>
        <v>19250</v>
      </c>
      <c r="M456" s="10">
        <f>Financial[[#This Row],[Gross Sales]]-Financial[[#This Row],[Discounts, usd]]</f>
        <v>173250</v>
      </c>
      <c r="N456" s="10">
        <f>Financial[[#This Row],[Units Sold]]*Financial[[#This Row],[Manufacturing Price]]</f>
        <v>104720</v>
      </c>
      <c r="O456" s="10">
        <f>Financial[[#This Row],[ Sales with discount]]-(Financial[[#This Row],[Units Sold]]*Financial[[#This Row],[Manufacturing Price]])</f>
        <v>68530</v>
      </c>
      <c r="P456" s="12">
        <f>(Financial[[#This Row],[ Sales with discount]]-Financial[[#This Row],[COGS]])/Financial[[#This Row],[ Sales with discount]]</f>
        <v>0.39555555555555555</v>
      </c>
      <c r="Q456" s="12">
        <f>(Financial[[#This Row],[ Sales with discount]]-Financial[[#This Row],[COGS]])/Financial[[#This Row],[COGS]]</f>
        <v>0.65441176470588236</v>
      </c>
      <c r="R456" s="17">
        <f>Financial[[#This Row],[Units Sold]]/Financial[[#This Row],[quantity of transactions]]</f>
        <v>4</v>
      </c>
      <c r="S456" s="17">
        <f>Financial[[#This Row],[ Sales with discount]]/Financial[[#This Row],[quantity of transactions]]</f>
        <v>450</v>
      </c>
      <c r="T456" s="5" t="str">
        <f>TEXT(Financial[[#This Row],[Date]],"MMMM")</f>
        <v>серпень</v>
      </c>
      <c r="U456" s="22">
        <f>YEAR(Financial[[#This Row],[Date]])</f>
        <v>2020</v>
      </c>
    </row>
    <row r="457" spans="1:21" x14ac:dyDescent="0.3">
      <c r="A457" t="s">
        <v>8</v>
      </c>
      <c r="B457" t="s">
        <v>16</v>
      </c>
      <c r="C457" s="3" t="s">
        <v>23</v>
      </c>
      <c r="D457" s="3" t="s">
        <v>29</v>
      </c>
      <c r="E457">
        <v>2145</v>
      </c>
      <c r="F457" s="10">
        <v>66</v>
      </c>
      <c r="G457" s="10">
        <v>125</v>
      </c>
      <c r="H457" s="14">
        <v>1731</v>
      </c>
      <c r="I457" s="19">
        <v>44105</v>
      </c>
      <c r="J457" s="10">
        <f>Financial[[#This Row],[Units Sold]]*Financial[[#This Row],[Sale Price]]</f>
        <v>268125</v>
      </c>
      <c r="K457" s="11" cm="1">
        <f t="array" ref="K457">_xlfn.IFS(Financial[[#This Row],[Discount Band]]="High",0.15,Financial[[#This Row],[Discount Band]]="Medium",0.1,Financial[[#This Row],[Discount Band]]="Low",0.05,Financial[[#This Row],[Discount Band]]="None",0)</f>
        <v>0.05</v>
      </c>
      <c r="L457" s="10">
        <f>Financial[[#This Row],[Gross Sales]]*Financial[[#This Row],[Discount, %]]</f>
        <v>13406.25</v>
      </c>
      <c r="M457" s="10">
        <f>Financial[[#This Row],[Gross Sales]]-Financial[[#This Row],[Discounts, usd]]</f>
        <v>254718.75</v>
      </c>
      <c r="N457" s="10">
        <f>Financial[[#This Row],[Units Sold]]*Financial[[#This Row],[Manufacturing Price]]</f>
        <v>141570</v>
      </c>
      <c r="O457" s="10">
        <f>Financial[[#This Row],[ Sales with discount]]-(Financial[[#This Row],[Units Sold]]*Financial[[#This Row],[Manufacturing Price]])</f>
        <v>113148.75</v>
      </c>
      <c r="P457" s="12">
        <f>(Financial[[#This Row],[ Sales with discount]]-Financial[[#This Row],[COGS]])/Financial[[#This Row],[ Sales with discount]]</f>
        <v>0.4442105263157895</v>
      </c>
      <c r="Q457" s="12">
        <f>(Financial[[#This Row],[ Sales with discount]]-Financial[[#This Row],[COGS]])/Financial[[#This Row],[COGS]]</f>
        <v>0.7992424242424242</v>
      </c>
      <c r="R457" s="17">
        <f>Financial[[#This Row],[Units Sold]]/Financial[[#This Row],[quantity of transactions]]</f>
        <v>1.2391681109185442</v>
      </c>
      <c r="S457" s="17">
        <f>Financial[[#This Row],[ Sales with discount]]/Financial[[#This Row],[quantity of transactions]]</f>
        <v>147.15121317157713</v>
      </c>
      <c r="T457" s="5" t="str">
        <f>TEXT(Financial[[#This Row],[Date]],"MMMM")</f>
        <v>жовтень</v>
      </c>
      <c r="U457" s="22">
        <f>YEAR(Financial[[#This Row],[Date]])</f>
        <v>2020</v>
      </c>
    </row>
    <row r="458" spans="1:21" x14ac:dyDescent="0.3">
      <c r="A458" t="s">
        <v>8</v>
      </c>
      <c r="B458" t="s">
        <v>16</v>
      </c>
      <c r="C458" s="3" t="s">
        <v>26</v>
      </c>
      <c r="D458" s="3" t="s">
        <v>29</v>
      </c>
      <c r="E458">
        <v>1074</v>
      </c>
      <c r="F458" s="10">
        <v>72</v>
      </c>
      <c r="G458" s="10">
        <v>125</v>
      </c>
      <c r="H458" s="14">
        <v>1024</v>
      </c>
      <c r="I458" s="19">
        <v>43922</v>
      </c>
      <c r="J458" s="10">
        <f>Financial[[#This Row],[Units Sold]]*Financial[[#This Row],[Sale Price]]</f>
        <v>134250</v>
      </c>
      <c r="K458" s="11" cm="1">
        <f t="array" ref="K458">_xlfn.IFS(Financial[[#This Row],[Discount Band]]="High",0.15,Financial[[#This Row],[Discount Band]]="Medium",0.1,Financial[[#This Row],[Discount Band]]="Low",0.05,Financial[[#This Row],[Discount Band]]="None",0)</f>
        <v>0.05</v>
      </c>
      <c r="L458" s="10">
        <f>Financial[[#This Row],[Gross Sales]]*Financial[[#This Row],[Discount, %]]</f>
        <v>6712.5</v>
      </c>
      <c r="M458" s="10">
        <f>Financial[[#This Row],[Gross Sales]]-Financial[[#This Row],[Discounts, usd]]</f>
        <v>127537.5</v>
      </c>
      <c r="N458" s="10">
        <f>Financial[[#This Row],[Units Sold]]*Financial[[#This Row],[Manufacturing Price]]</f>
        <v>77328</v>
      </c>
      <c r="O458" s="10">
        <f>Financial[[#This Row],[ Sales with discount]]-(Financial[[#This Row],[Units Sold]]*Financial[[#This Row],[Manufacturing Price]])</f>
        <v>50209.5</v>
      </c>
      <c r="P458" s="12">
        <f>(Financial[[#This Row],[ Sales with discount]]-Financial[[#This Row],[COGS]])/Financial[[#This Row],[ Sales with discount]]</f>
        <v>0.3936842105263158</v>
      </c>
      <c r="Q458" s="12">
        <f>(Financial[[#This Row],[ Sales with discount]]-Financial[[#This Row],[COGS]])/Financial[[#This Row],[COGS]]</f>
        <v>0.64930555555555558</v>
      </c>
      <c r="R458" s="17">
        <f>Financial[[#This Row],[Units Sold]]/Financial[[#This Row],[quantity of transactions]]</f>
        <v>1.048828125</v>
      </c>
      <c r="S458" s="17">
        <f>Financial[[#This Row],[ Sales with discount]]/Financial[[#This Row],[quantity of transactions]]</f>
        <v>124.54833984375</v>
      </c>
      <c r="T458" s="5" t="str">
        <f>TEXT(Financial[[#This Row],[Date]],"MMMM")</f>
        <v>квітень</v>
      </c>
      <c r="U458" s="22">
        <f>YEAR(Financial[[#This Row],[Date]])</f>
        <v>2020</v>
      </c>
    </row>
    <row r="459" spans="1:21" x14ac:dyDescent="0.3">
      <c r="A459" t="s">
        <v>8</v>
      </c>
      <c r="B459" t="s">
        <v>16</v>
      </c>
      <c r="C459" s="3" t="s">
        <v>22</v>
      </c>
      <c r="D459" s="3" t="s">
        <v>29</v>
      </c>
      <c r="E459">
        <v>1138</v>
      </c>
      <c r="F459" s="10">
        <v>67</v>
      </c>
      <c r="G459" s="10">
        <v>125</v>
      </c>
      <c r="H459" s="14">
        <v>879</v>
      </c>
      <c r="I459" s="19">
        <v>44166</v>
      </c>
      <c r="J459" s="10">
        <f>Financial[[#This Row],[Units Sold]]*Financial[[#This Row],[Sale Price]]</f>
        <v>142250</v>
      </c>
      <c r="K459" s="11" cm="1">
        <f t="array" ref="K459">_xlfn.IFS(Financial[[#This Row],[Discount Band]]="High",0.15,Financial[[#This Row],[Discount Band]]="Medium",0.1,Financial[[#This Row],[Discount Band]]="Low",0.05,Financial[[#This Row],[Discount Band]]="None",0)</f>
        <v>0.05</v>
      </c>
      <c r="L459" s="10">
        <f>Financial[[#This Row],[Gross Sales]]*Financial[[#This Row],[Discount, %]]</f>
        <v>7112.5</v>
      </c>
      <c r="M459" s="10">
        <f>Financial[[#This Row],[Gross Sales]]-Financial[[#This Row],[Discounts, usd]]</f>
        <v>135137.5</v>
      </c>
      <c r="N459" s="10">
        <f>Financial[[#This Row],[Units Sold]]*Financial[[#This Row],[Manufacturing Price]]</f>
        <v>76246</v>
      </c>
      <c r="O459" s="10">
        <f>Financial[[#This Row],[ Sales with discount]]-(Financial[[#This Row],[Units Sold]]*Financial[[#This Row],[Manufacturing Price]])</f>
        <v>58891.5</v>
      </c>
      <c r="P459" s="12">
        <f>(Financial[[#This Row],[ Sales with discount]]-Financial[[#This Row],[COGS]])/Financial[[#This Row],[ Sales with discount]]</f>
        <v>0.4357894736842105</v>
      </c>
      <c r="Q459" s="12">
        <f>(Financial[[#This Row],[ Sales with discount]]-Financial[[#This Row],[COGS]])/Financial[[#This Row],[COGS]]</f>
        <v>0.77238805970149249</v>
      </c>
      <c r="R459" s="17">
        <f>Financial[[#This Row],[Units Sold]]/Financial[[#This Row],[quantity of transactions]]</f>
        <v>1.2946530147895337</v>
      </c>
      <c r="S459" s="17">
        <f>Financial[[#This Row],[ Sales with discount]]/Financial[[#This Row],[quantity of transactions]]</f>
        <v>153.7400455062571</v>
      </c>
      <c r="T459" s="5" t="str">
        <f>TEXT(Financial[[#This Row],[Date]],"MMMM")</f>
        <v>грудень</v>
      </c>
      <c r="U459" s="22">
        <f>YEAR(Financial[[#This Row],[Date]])</f>
        <v>2020</v>
      </c>
    </row>
    <row r="460" spans="1:21" x14ac:dyDescent="0.3">
      <c r="A460" t="s">
        <v>8</v>
      </c>
      <c r="B460" t="s">
        <v>16</v>
      </c>
      <c r="C460" s="3" t="s">
        <v>21</v>
      </c>
      <c r="D460" s="3" t="s">
        <v>31</v>
      </c>
      <c r="E460">
        <v>2156</v>
      </c>
      <c r="F460" s="10">
        <v>80</v>
      </c>
      <c r="G460" s="10">
        <v>125</v>
      </c>
      <c r="H460" s="14">
        <v>1401</v>
      </c>
      <c r="I460" s="19">
        <v>44105</v>
      </c>
      <c r="J460" s="10">
        <f>Financial[[#This Row],[Units Sold]]*Financial[[#This Row],[Sale Price]]</f>
        <v>269500</v>
      </c>
      <c r="K460" s="11" cm="1">
        <f t="array" ref="K460">_xlfn.IFS(Financial[[#This Row],[Discount Band]]="High",0.15,Financial[[#This Row],[Discount Band]]="Medium",0.1,Financial[[#This Row],[Discount Band]]="Low",0.05,Financial[[#This Row],[Discount Band]]="None",0)</f>
        <v>0.15</v>
      </c>
      <c r="L460" s="10">
        <f>Financial[[#This Row],[Gross Sales]]*Financial[[#This Row],[Discount, %]]</f>
        <v>40425</v>
      </c>
      <c r="M460" s="10">
        <f>Financial[[#This Row],[Gross Sales]]-Financial[[#This Row],[Discounts, usd]]</f>
        <v>229075</v>
      </c>
      <c r="N460" s="10">
        <f>Financial[[#This Row],[Units Sold]]*Financial[[#This Row],[Manufacturing Price]]</f>
        <v>172480</v>
      </c>
      <c r="O460" s="10">
        <f>Financial[[#This Row],[ Sales with discount]]-(Financial[[#This Row],[Units Sold]]*Financial[[#This Row],[Manufacturing Price]])</f>
        <v>56595</v>
      </c>
      <c r="P460" s="12">
        <f>(Financial[[#This Row],[ Sales with discount]]-Financial[[#This Row],[COGS]])/Financial[[#This Row],[ Sales with discount]]</f>
        <v>0.24705882352941178</v>
      </c>
      <c r="Q460" s="12">
        <f>(Financial[[#This Row],[ Sales with discount]]-Financial[[#This Row],[COGS]])/Financial[[#This Row],[COGS]]</f>
        <v>0.328125</v>
      </c>
      <c r="R460" s="17">
        <f>Financial[[#This Row],[Units Sold]]/Financial[[#This Row],[quantity of transactions]]</f>
        <v>1.5389007851534617</v>
      </c>
      <c r="S460" s="17">
        <f>Financial[[#This Row],[ Sales with discount]]/Financial[[#This Row],[quantity of transactions]]</f>
        <v>163.50820842255533</v>
      </c>
      <c r="T460" s="5" t="str">
        <f>TEXT(Financial[[#This Row],[Date]],"MMMM")</f>
        <v>жовтень</v>
      </c>
      <c r="U460" s="22">
        <f>YEAR(Financial[[#This Row],[Date]])</f>
        <v>2020</v>
      </c>
    </row>
    <row r="461" spans="1:21" x14ac:dyDescent="0.3">
      <c r="A461" t="s">
        <v>8</v>
      </c>
      <c r="B461" t="s">
        <v>16</v>
      </c>
      <c r="C461" s="3" t="s">
        <v>24</v>
      </c>
      <c r="D461" s="3" t="s">
        <v>29</v>
      </c>
      <c r="E461">
        <v>2145</v>
      </c>
      <c r="F461" s="10">
        <v>77</v>
      </c>
      <c r="G461" s="10">
        <v>125</v>
      </c>
      <c r="H461" s="14">
        <v>1201</v>
      </c>
      <c r="I461" s="19">
        <v>44105</v>
      </c>
      <c r="J461" s="10">
        <f>Financial[[#This Row],[Units Sold]]*Financial[[#This Row],[Sale Price]]</f>
        <v>268125</v>
      </c>
      <c r="K461" s="11" cm="1">
        <f t="array" ref="K461">_xlfn.IFS(Financial[[#This Row],[Discount Band]]="High",0.15,Financial[[#This Row],[Discount Band]]="Medium",0.1,Financial[[#This Row],[Discount Band]]="Low",0.05,Financial[[#This Row],[Discount Band]]="None",0)</f>
        <v>0.05</v>
      </c>
      <c r="L461" s="10">
        <f>Financial[[#This Row],[Gross Sales]]*Financial[[#This Row],[Discount, %]]</f>
        <v>13406.25</v>
      </c>
      <c r="M461" s="10">
        <f>Financial[[#This Row],[Gross Sales]]-Financial[[#This Row],[Discounts, usd]]</f>
        <v>254718.75</v>
      </c>
      <c r="N461" s="10">
        <f>Financial[[#This Row],[Units Sold]]*Financial[[#This Row],[Manufacturing Price]]</f>
        <v>165165</v>
      </c>
      <c r="O461" s="10">
        <f>Financial[[#This Row],[ Sales with discount]]-(Financial[[#This Row],[Units Sold]]*Financial[[#This Row],[Manufacturing Price]])</f>
        <v>89553.75</v>
      </c>
      <c r="P461" s="12">
        <f>(Financial[[#This Row],[ Sales with discount]]-Financial[[#This Row],[COGS]])/Financial[[#This Row],[ Sales with discount]]</f>
        <v>0.35157894736842105</v>
      </c>
      <c r="Q461" s="12">
        <f>(Financial[[#This Row],[ Sales with discount]]-Financial[[#This Row],[COGS]])/Financial[[#This Row],[COGS]]</f>
        <v>0.54220779220779225</v>
      </c>
      <c r="R461" s="17">
        <f>Financial[[#This Row],[Units Sold]]/Financial[[#This Row],[quantity of transactions]]</f>
        <v>1.7860116569525395</v>
      </c>
      <c r="S461" s="17">
        <f>Financial[[#This Row],[ Sales with discount]]/Financial[[#This Row],[quantity of transactions]]</f>
        <v>212.08888426311407</v>
      </c>
      <c r="T461" s="5" t="str">
        <f>TEXT(Financial[[#This Row],[Date]],"MMMM")</f>
        <v>жовтень</v>
      </c>
      <c r="U461" s="22">
        <f>YEAR(Financial[[#This Row],[Date]])</f>
        <v>2020</v>
      </c>
    </row>
    <row r="462" spans="1:21" x14ac:dyDescent="0.3">
      <c r="A462" t="s">
        <v>9</v>
      </c>
      <c r="B462" t="s">
        <v>16</v>
      </c>
      <c r="C462" s="3" t="s">
        <v>25</v>
      </c>
      <c r="D462" s="3" t="s">
        <v>29</v>
      </c>
      <c r="E462">
        <v>1397</v>
      </c>
      <c r="F462" s="10">
        <v>293</v>
      </c>
      <c r="G462" s="10">
        <v>350</v>
      </c>
      <c r="H462" s="14">
        <v>1324</v>
      </c>
      <c r="I462" s="19">
        <v>44105</v>
      </c>
      <c r="J462" s="10">
        <f>Financial[[#This Row],[Units Sold]]*Financial[[#This Row],[Sale Price]]</f>
        <v>488950</v>
      </c>
      <c r="K462" s="11" cm="1">
        <f t="array" ref="K462">_xlfn.IFS(Financial[[#This Row],[Discount Band]]="High",0.15,Financial[[#This Row],[Discount Band]]="Medium",0.1,Financial[[#This Row],[Discount Band]]="Low",0.05,Financial[[#This Row],[Discount Band]]="None",0)</f>
        <v>0.05</v>
      </c>
      <c r="L462" s="10">
        <f>Financial[[#This Row],[Gross Sales]]*Financial[[#This Row],[Discount, %]]</f>
        <v>24447.5</v>
      </c>
      <c r="M462" s="10">
        <f>Financial[[#This Row],[Gross Sales]]-Financial[[#This Row],[Discounts, usd]]</f>
        <v>464502.5</v>
      </c>
      <c r="N462" s="10">
        <f>Financial[[#This Row],[Units Sold]]*Financial[[#This Row],[Manufacturing Price]]</f>
        <v>409321</v>
      </c>
      <c r="O462" s="10">
        <f>Financial[[#This Row],[ Sales with discount]]-(Financial[[#This Row],[Units Sold]]*Financial[[#This Row],[Manufacturing Price]])</f>
        <v>55181.5</v>
      </c>
      <c r="P462" s="12">
        <f>(Financial[[#This Row],[ Sales with discount]]-Financial[[#This Row],[COGS]])/Financial[[#This Row],[ Sales with discount]]</f>
        <v>0.11879699248120301</v>
      </c>
      <c r="Q462" s="12">
        <f>(Financial[[#This Row],[ Sales with discount]]-Financial[[#This Row],[COGS]])/Financial[[#This Row],[COGS]]</f>
        <v>0.1348122866894198</v>
      </c>
      <c r="R462" s="17">
        <f>Financial[[#This Row],[Units Sold]]/Financial[[#This Row],[quantity of transactions]]</f>
        <v>1.0551359516616314</v>
      </c>
      <c r="S462" s="17">
        <f>Financial[[#This Row],[ Sales with discount]]/Financial[[#This Row],[quantity of transactions]]</f>
        <v>350.83270392749245</v>
      </c>
      <c r="T462" s="5" t="str">
        <f>TEXT(Financial[[#This Row],[Date]],"MMMM")</f>
        <v>жовтень</v>
      </c>
      <c r="U462" s="22">
        <f>YEAR(Financial[[#This Row],[Date]])</f>
        <v>2020</v>
      </c>
    </row>
    <row r="463" spans="1:21" x14ac:dyDescent="0.3">
      <c r="A463" t="s">
        <v>9</v>
      </c>
      <c r="B463" t="s">
        <v>16</v>
      </c>
      <c r="C463" s="3" t="s">
        <v>23</v>
      </c>
      <c r="D463" s="3" t="s">
        <v>31</v>
      </c>
      <c r="E463">
        <v>886</v>
      </c>
      <c r="F463" s="10">
        <v>282</v>
      </c>
      <c r="G463" s="10">
        <v>350</v>
      </c>
      <c r="H463" s="14">
        <v>129</v>
      </c>
      <c r="I463" s="19">
        <v>43983</v>
      </c>
      <c r="J463" s="10">
        <f>Financial[[#This Row],[Units Sold]]*Financial[[#This Row],[Sale Price]]</f>
        <v>310100</v>
      </c>
      <c r="K463" s="11" cm="1">
        <f t="array" ref="K463">_xlfn.IFS(Financial[[#This Row],[Discount Band]]="High",0.15,Financial[[#This Row],[Discount Band]]="Medium",0.1,Financial[[#This Row],[Discount Band]]="Low",0.05,Financial[[#This Row],[Discount Band]]="None",0)</f>
        <v>0.15</v>
      </c>
      <c r="L463" s="10">
        <f>Financial[[#This Row],[Gross Sales]]*Financial[[#This Row],[Discount, %]]</f>
        <v>46515</v>
      </c>
      <c r="M463" s="10">
        <f>Financial[[#This Row],[Gross Sales]]-Financial[[#This Row],[Discounts, usd]]</f>
        <v>263585</v>
      </c>
      <c r="N463" s="10">
        <f>Financial[[#This Row],[Units Sold]]*Financial[[#This Row],[Manufacturing Price]]</f>
        <v>249852</v>
      </c>
      <c r="O463" s="10">
        <f>Financial[[#This Row],[ Sales with discount]]-(Financial[[#This Row],[Units Sold]]*Financial[[#This Row],[Manufacturing Price]])</f>
        <v>13733</v>
      </c>
      <c r="P463" s="12">
        <f>(Financial[[#This Row],[ Sales with discount]]-Financial[[#This Row],[COGS]])/Financial[[#This Row],[ Sales with discount]]</f>
        <v>5.2100840336134456E-2</v>
      </c>
      <c r="Q463" s="12">
        <f>(Financial[[#This Row],[ Sales with discount]]-Financial[[#This Row],[COGS]])/Financial[[#This Row],[COGS]]</f>
        <v>5.4964539007092202E-2</v>
      </c>
      <c r="R463" s="17">
        <f>Financial[[#This Row],[Units Sold]]/Financial[[#This Row],[quantity of transactions]]</f>
        <v>6.8682170542635657</v>
      </c>
      <c r="S463" s="17">
        <f>Financial[[#This Row],[ Sales with discount]]/Financial[[#This Row],[quantity of transactions]]</f>
        <v>2043.2945736434108</v>
      </c>
      <c r="T463" s="5" t="str">
        <f>TEXT(Financial[[#This Row],[Date]],"MMMM")</f>
        <v>червень</v>
      </c>
      <c r="U463" s="22">
        <f>YEAR(Financial[[#This Row],[Date]])</f>
        <v>2020</v>
      </c>
    </row>
    <row r="464" spans="1:21" x14ac:dyDescent="0.3">
      <c r="A464" t="s">
        <v>9</v>
      </c>
      <c r="B464" t="s">
        <v>16</v>
      </c>
      <c r="C464" s="3" t="s">
        <v>23</v>
      </c>
      <c r="D464" s="3" t="s">
        <v>30</v>
      </c>
      <c r="E464">
        <v>1362</v>
      </c>
      <c r="F464" s="10">
        <v>206</v>
      </c>
      <c r="G464" s="10">
        <v>350</v>
      </c>
      <c r="H464" s="14">
        <v>299</v>
      </c>
      <c r="I464" s="19">
        <v>44166</v>
      </c>
      <c r="J464" s="10">
        <f>Financial[[#This Row],[Units Sold]]*Financial[[#This Row],[Sale Price]]</f>
        <v>476700</v>
      </c>
      <c r="K464" s="11" cm="1">
        <f t="array" ref="K464">_xlfn.IFS(Financial[[#This Row],[Discount Band]]="High",0.15,Financial[[#This Row],[Discount Band]]="Medium",0.1,Financial[[#This Row],[Discount Band]]="Low",0.05,Financial[[#This Row],[Discount Band]]="None",0)</f>
        <v>0.1</v>
      </c>
      <c r="L464" s="10">
        <f>Financial[[#This Row],[Gross Sales]]*Financial[[#This Row],[Discount, %]]</f>
        <v>47670</v>
      </c>
      <c r="M464" s="10">
        <f>Financial[[#This Row],[Gross Sales]]-Financial[[#This Row],[Discounts, usd]]</f>
        <v>429030</v>
      </c>
      <c r="N464" s="10">
        <f>Financial[[#This Row],[Units Sold]]*Financial[[#This Row],[Manufacturing Price]]</f>
        <v>280572</v>
      </c>
      <c r="O464" s="10">
        <f>Financial[[#This Row],[ Sales with discount]]-(Financial[[#This Row],[Units Sold]]*Financial[[#This Row],[Manufacturing Price]])</f>
        <v>148458</v>
      </c>
      <c r="P464" s="12">
        <f>(Financial[[#This Row],[ Sales with discount]]-Financial[[#This Row],[COGS]])/Financial[[#This Row],[ Sales with discount]]</f>
        <v>0.34603174603174602</v>
      </c>
      <c r="Q464" s="12">
        <f>(Financial[[#This Row],[ Sales with discount]]-Financial[[#This Row],[COGS]])/Financial[[#This Row],[COGS]]</f>
        <v>0.529126213592233</v>
      </c>
      <c r="R464" s="17">
        <f>Financial[[#This Row],[Units Sold]]/Financial[[#This Row],[quantity of transactions]]</f>
        <v>4.5551839464882944</v>
      </c>
      <c r="S464" s="17">
        <f>Financial[[#This Row],[ Sales with discount]]/Financial[[#This Row],[quantity of transactions]]</f>
        <v>1434.8829431438128</v>
      </c>
      <c r="T464" s="5" t="str">
        <f>TEXT(Financial[[#This Row],[Date]],"MMMM")</f>
        <v>грудень</v>
      </c>
      <c r="U464" s="22">
        <f>YEAR(Financial[[#This Row],[Date]])</f>
        <v>2020</v>
      </c>
    </row>
    <row r="465" spans="1:21" x14ac:dyDescent="0.3">
      <c r="A465" t="s">
        <v>9</v>
      </c>
      <c r="B465" t="s">
        <v>16</v>
      </c>
      <c r="C465" s="3" t="s">
        <v>23</v>
      </c>
      <c r="D465" s="3" t="s">
        <v>31</v>
      </c>
      <c r="E465">
        <v>1715</v>
      </c>
      <c r="F465" s="10">
        <v>16</v>
      </c>
      <c r="G465" s="10">
        <v>20</v>
      </c>
      <c r="H465" s="14">
        <v>1120</v>
      </c>
      <c r="I465" s="19">
        <v>44105</v>
      </c>
      <c r="J465" s="10">
        <f>Financial[[#This Row],[Units Sold]]*Financial[[#This Row],[Sale Price]]</f>
        <v>34300</v>
      </c>
      <c r="K465" s="11" cm="1">
        <f t="array" ref="K465">_xlfn.IFS(Financial[[#This Row],[Discount Band]]="High",0.15,Financial[[#This Row],[Discount Band]]="Medium",0.1,Financial[[#This Row],[Discount Band]]="Low",0.05,Financial[[#This Row],[Discount Band]]="None",0)</f>
        <v>0.15</v>
      </c>
      <c r="L465" s="10">
        <f>Financial[[#This Row],[Gross Sales]]*Financial[[#This Row],[Discount, %]]</f>
        <v>5145</v>
      </c>
      <c r="M465" s="10">
        <f>Financial[[#This Row],[Gross Sales]]-Financial[[#This Row],[Discounts, usd]]</f>
        <v>29155</v>
      </c>
      <c r="N465" s="10">
        <f>Financial[[#This Row],[Units Sold]]*Financial[[#This Row],[Manufacturing Price]]</f>
        <v>27440</v>
      </c>
      <c r="O465" s="10">
        <f>Financial[[#This Row],[ Sales with discount]]-(Financial[[#This Row],[Units Sold]]*Financial[[#This Row],[Manufacturing Price]])</f>
        <v>1715</v>
      </c>
      <c r="P465" s="12">
        <f>(Financial[[#This Row],[ Sales with discount]]-Financial[[#This Row],[COGS]])/Financial[[#This Row],[ Sales with discount]]</f>
        <v>5.8823529411764705E-2</v>
      </c>
      <c r="Q465" s="12">
        <f>(Financial[[#This Row],[ Sales with discount]]-Financial[[#This Row],[COGS]])/Financial[[#This Row],[COGS]]</f>
        <v>6.25E-2</v>
      </c>
      <c r="R465" s="17">
        <f>Financial[[#This Row],[Units Sold]]/Financial[[#This Row],[quantity of transactions]]</f>
        <v>1.53125</v>
      </c>
      <c r="S465" s="17">
        <f>Financial[[#This Row],[ Sales with discount]]/Financial[[#This Row],[quantity of transactions]]</f>
        <v>26.03125</v>
      </c>
      <c r="T465" s="5" t="str">
        <f>TEXT(Financial[[#This Row],[Date]],"MMMM")</f>
        <v>жовтень</v>
      </c>
      <c r="U465" s="22">
        <f>YEAR(Financial[[#This Row],[Date]])</f>
        <v>2020</v>
      </c>
    </row>
    <row r="466" spans="1:21" x14ac:dyDescent="0.3">
      <c r="A466" t="s">
        <v>9</v>
      </c>
      <c r="B466" t="s">
        <v>16</v>
      </c>
      <c r="C466" s="3" t="s">
        <v>25</v>
      </c>
      <c r="D466" s="3" t="s">
        <v>31</v>
      </c>
      <c r="E466">
        <v>1233</v>
      </c>
      <c r="F466" s="10">
        <v>12</v>
      </c>
      <c r="G466" s="10">
        <v>20</v>
      </c>
      <c r="H466" s="14">
        <v>862</v>
      </c>
      <c r="I466" s="19">
        <v>44166</v>
      </c>
      <c r="J466" s="10">
        <f>Financial[[#This Row],[Units Sold]]*Financial[[#This Row],[Sale Price]]</f>
        <v>24660</v>
      </c>
      <c r="K466" s="11" cm="1">
        <f t="array" ref="K466">_xlfn.IFS(Financial[[#This Row],[Discount Band]]="High",0.15,Financial[[#This Row],[Discount Band]]="Medium",0.1,Financial[[#This Row],[Discount Band]]="Low",0.05,Financial[[#This Row],[Discount Band]]="None",0)</f>
        <v>0.15</v>
      </c>
      <c r="L466" s="10">
        <f>Financial[[#This Row],[Gross Sales]]*Financial[[#This Row],[Discount, %]]</f>
        <v>3699</v>
      </c>
      <c r="M466" s="10">
        <f>Financial[[#This Row],[Gross Sales]]-Financial[[#This Row],[Discounts, usd]]</f>
        <v>20961</v>
      </c>
      <c r="N466" s="10">
        <f>Financial[[#This Row],[Units Sold]]*Financial[[#This Row],[Manufacturing Price]]</f>
        <v>14796</v>
      </c>
      <c r="O466" s="10">
        <f>Financial[[#This Row],[ Sales with discount]]-(Financial[[#This Row],[Units Sold]]*Financial[[#This Row],[Manufacturing Price]])</f>
        <v>6165</v>
      </c>
      <c r="P466" s="12">
        <f>(Financial[[#This Row],[ Sales with discount]]-Financial[[#This Row],[COGS]])/Financial[[#This Row],[ Sales with discount]]</f>
        <v>0.29411764705882354</v>
      </c>
      <c r="Q466" s="12">
        <f>(Financial[[#This Row],[ Sales with discount]]-Financial[[#This Row],[COGS]])/Financial[[#This Row],[COGS]]</f>
        <v>0.41666666666666669</v>
      </c>
      <c r="R466" s="17">
        <f>Financial[[#This Row],[Units Sold]]/Financial[[#This Row],[quantity of transactions]]</f>
        <v>1.4303944315545243</v>
      </c>
      <c r="S466" s="17">
        <f>Financial[[#This Row],[ Sales with discount]]/Financial[[#This Row],[quantity of transactions]]</f>
        <v>24.316705336426914</v>
      </c>
      <c r="T466" s="5" t="str">
        <f>TEXT(Financial[[#This Row],[Date]],"MMMM")</f>
        <v>грудень</v>
      </c>
      <c r="U466" s="22">
        <f>YEAR(Financial[[#This Row],[Date]])</f>
        <v>2020</v>
      </c>
    </row>
    <row r="467" spans="1:21" x14ac:dyDescent="0.3">
      <c r="A467" t="s">
        <v>9</v>
      </c>
      <c r="B467" t="s">
        <v>16</v>
      </c>
      <c r="C467" s="3" t="s">
        <v>22</v>
      </c>
      <c r="D467" s="3" t="s">
        <v>31</v>
      </c>
      <c r="E467">
        <v>1727</v>
      </c>
      <c r="F467" s="10">
        <v>5</v>
      </c>
      <c r="G467" s="10">
        <v>7</v>
      </c>
      <c r="H467" s="14">
        <v>482</v>
      </c>
      <c r="I467" s="19">
        <v>44105</v>
      </c>
      <c r="J467" s="10">
        <f>Financial[[#This Row],[Units Sold]]*Financial[[#This Row],[Sale Price]]</f>
        <v>12089</v>
      </c>
      <c r="K467" s="11" cm="1">
        <f t="array" ref="K467">_xlfn.IFS(Financial[[#This Row],[Discount Band]]="High",0.15,Financial[[#This Row],[Discount Band]]="Medium",0.1,Financial[[#This Row],[Discount Band]]="Low",0.05,Financial[[#This Row],[Discount Band]]="None",0)</f>
        <v>0.15</v>
      </c>
      <c r="L467" s="10">
        <f>Financial[[#This Row],[Gross Sales]]*Financial[[#This Row],[Discount, %]]</f>
        <v>1813.35</v>
      </c>
      <c r="M467" s="10">
        <f>Financial[[#This Row],[Gross Sales]]-Financial[[#This Row],[Discounts, usd]]</f>
        <v>10275.65</v>
      </c>
      <c r="N467" s="10">
        <f>Financial[[#This Row],[Units Sold]]*Financial[[#This Row],[Manufacturing Price]]</f>
        <v>8635</v>
      </c>
      <c r="O467" s="10">
        <f>Financial[[#This Row],[ Sales with discount]]-(Financial[[#This Row],[Units Sold]]*Financial[[#This Row],[Manufacturing Price]])</f>
        <v>1640.6499999999996</v>
      </c>
      <c r="P467" s="12">
        <f>(Financial[[#This Row],[ Sales with discount]]-Financial[[#This Row],[COGS]])/Financial[[#This Row],[ Sales with discount]]</f>
        <v>0.15966386554621845</v>
      </c>
      <c r="Q467" s="12">
        <f>(Financial[[#This Row],[ Sales with discount]]-Financial[[#This Row],[COGS]])/Financial[[#This Row],[COGS]]</f>
        <v>0.18999999999999995</v>
      </c>
      <c r="R467" s="17">
        <f>Financial[[#This Row],[Units Sold]]/Financial[[#This Row],[quantity of transactions]]</f>
        <v>3.5829875518672201</v>
      </c>
      <c r="S467" s="17">
        <f>Financial[[#This Row],[ Sales with discount]]/Financial[[#This Row],[quantity of transactions]]</f>
        <v>21.318775933609956</v>
      </c>
      <c r="T467" s="5" t="str">
        <f>TEXT(Financial[[#This Row],[Date]],"MMMM")</f>
        <v>жовтень</v>
      </c>
      <c r="U467" s="22">
        <f>YEAR(Financial[[#This Row],[Date]])</f>
        <v>2020</v>
      </c>
    </row>
    <row r="468" spans="1:21" x14ac:dyDescent="0.3">
      <c r="A468" t="s">
        <v>9</v>
      </c>
      <c r="B468" t="s">
        <v>16</v>
      </c>
      <c r="C468" s="3" t="s">
        <v>24</v>
      </c>
      <c r="D468" s="3" t="s">
        <v>30</v>
      </c>
      <c r="E468">
        <v>1498</v>
      </c>
      <c r="F468" s="10">
        <v>4</v>
      </c>
      <c r="G468" s="10">
        <v>7</v>
      </c>
      <c r="H468" s="14">
        <v>826</v>
      </c>
      <c r="I468" s="19">
        <v>43983</v>
      </c>
      <c r="J468" s="10">
        <f>Financial[[#This Row],[Units Sold]]*Financial[[#This Row],[Sale Price]]</f>
        <v>10486</v>
      </c>
      <c r="K468" s="11" cm="1">
        <f t="array" ref="K468">_xlfn.IFS(Financial[[#This Row],[Discount Band]]="High",0.15,Financial[[#This Row],[Discount Band]]="Medium",0.1,Financial[[#This Row],[Discount Band]]="Low",0.05,Financial[[#This Row],[Discount Band]]="None",0)</f>
        <v>0.1</v>
      </c>
      <c r="L468" s="10">
        <f>Financial[[#This Row],[Gross Sales]]*Financial[[#This Row],[Discount, %]]</f>
        <v>1048.6000000000001</v>
      </c>
      <c r="M468" s="10">
        <f>Financial[[#This Row],[Gross Sales]]-Financial[[#This Row],[Discounts, usd]]</f>
        <v>9437.4</v>
      </c>
      <c r="N468" s="10">
        <f>Financial[[#This Row],[Units Sold]]*Financial[[#This Row],[Manufacturing Price]]</f>
        <v>5992</v>
      </c>
      <c r="O468" s="10">
        <f>Financial[[#This Row],[ Sales with discount]]-(Financial[[#This Row],[Units Sold]]*Financial[[#This Row],[Manufacturing Price]])</f>
        <v>3445.3999999999996</v>
      </c>
      <c r="P468" s="12">
        <f>(Financial[[#This Row],[ Sales with discount]]-Financial[[#This Row],[COGS]])/Financial[[#This Row],[ Sales with discount]]</f>
        <v>0.36507936507936506</v>
      </c>
      <c r="Q468" s="12">
        <f>(Financial[[#This Row],[ Sales with discount]]-Financial[[#This Row],[COGS]])/Financial[[#This Row],[COGS]]</f>
        <v>0.57499999999999996</v>
      </c>
      <c r="R468" s="17">
        <f>Financial[[#This Row],[Units Sold]]/Financial[[#This Row],[quantity of transactions]]</f>
        <v>1.8135593220338984</v>
      </c>
      <c r="S468" s="17">
        <f>Financial[[#This Row],[ Sales with discount]]/Financial[[#This Row],[quantity of transactions]]</f>
        <v>11.425423728813559</v>
      </c>
      <c r="T468" s="5" t="str">
        <f>TEXT(Financial[[#This Row],[Date]],"MMMM")</f>
        <v>червень</v>
      </c>
      <c r="U468" s="22">
        <f>YEAR(Financial[[#This Row],[Date]])</f>
        <v>2020</v>
      </c>
    </row>
    <row r="469" spans="1:21" x14ac:dyDescent="0.3">
      <c r="A469" t="s">
        <v>9</v>
      </c>
      <c r="B469" t="s">
        <v>16</v>
      </c>
      <c r="C469" s="3" t="s">
        <v>26</v>
      </c>
      <c r="D469" s="3" t="s">
        <v>30</v>
      </c>
      <c r="E469">
        <v>1038</v>
      </c>
      <c r="F469" s="10">
        <v>16</v>
      </c>
      <c r="G469" s="10">
        <v>20</v>
      </c>
      <c r="H469" s="14">
        <v>272</v>
      </c>
      <c r="I469" s="19">
        <v>43983</v>
      </c>
      <c r="J469" s="10">
        <f>Financial[[#This Row],[Units Sold]]*Financial[[#This Row],[Sale Price]]</f>
        <v>20760</v>
      </c>
      <c r="K469" s="11" cm="1">
        <f t="array" ref="K469">_xlfn.IFS(Financial[[#This Row],[Discount Band]]="High",0.15,Financial[[#This Row],[Discount Band]]="Medium",0.1,Financial[[#This Row],[Discount Band]]="Low",0.05,Financial[[#This Row],[Discount Band]]="None",0)</f>
        <v>0.1</v>
      </c>
      <c r="L469" s="10">
        <f>Financial[[#This Row],[Gross Sales]]*Financial[[#This Row],[Discount, %]]</f>
        <v>2076</v>
      </c>
      <c r="M469" s="10">
        <f>Financial[[#This Row],[Gross Sales]]-Financial[[#This Row],[Discounts, usd]]</f>
        <v>18684</v>
      </c>
      <c r="N469" s="10">
        <f>Financial[[#This Row],[Units Sold]]*Financial[[#This Row],[Manufacturing Price]]</f>
        <v>16608</v>
      </c>
      <c r="O469" s="10">
        <f>Financial[[#This Row],[ Sales with discount]]-(Financial[[#This Row],[Units Sold]]*Financial[[#This Row],[Manufacturing Price]])</f>
        <v>2076</v>
      </c>
      <c r="P469" s="12">
        <f>(Financial[[#This Row],[ Sales with discount]]-Financial[[#This Row],[COGS]])/Financial[[#This Row],[ Sales with discount]]</f>
        <v>0.1111111111111111</v>
      </c>
      <c r="Q469" s="12">
        <f>(Financial[[#This Row],[ Sales with discount]]-Financial[[#This Row],[COGS]])/Financial[[#This Row],[COGS]]</f>
        <v>0.125</v>
      </c>
      <c r="R469" s="17">
        <f>Financial[[#This Row],[Units Sold]]/Financial[[#This Row],[quantity of transactions]]</f>
        <v>3.8161764705882355</v>
      </c>
      <c r="S469" s="17">
        <f>Financial[[#This Row],[ Sales with discount]]/Financial[[#This Row],[quantity of transactions]]</f>
        <v>68.691176470588232</v>
      </c>
      <c r="T469" s="5" t="str">
        <f>TEXT(Financial[[#This Row],[Date]],"MMMM")</f>
        <v>червень</v>
      </c>
      <c r="U469" s="22">
        <f>YEAR(Financial[[#This Row],[Date]])</f>
        <v>2020</v>
      </c>
    </row>
    <row r="470" spans="1:21" x14ac:dyDescent="0.3">
      <c r="A470" t="s">
        <v>9</v>
      </c>
      <c r="B470" t="s">
        <v>16</v>
      </c>
      <c r="C470" s="3" t="s">
        <v>23</v>
      </c>
      <c r="D470" s="3" t="s">
        <v>31</v>
      </c>
      <c r="E470">
        <v>260</v>
      </c>
      <c r="F470" s="10">
        <v>13</v>
      </c>
      <c r="G470" s="10">
        <v>20</v>
      </c>
      <c r="H470" s="14">
        <v>146</v>
      </c>
      <c r="I470" s="19">
        <v>43862</v>
      </c>
      <c r="J470" s="10">
        <f>Financial[[#This Row],[Units Sold]]*Financial[[#This Row],[Sale Price]]</f>
        <v>5200</v>
      </c>
      <c r="K470" s="11" cm="1">
        <f t="array" ref="K470">_xlfn.IFS(Financial[[#This Row],[Discount Band]]="High",0.15,Financial[[#This Row],[Discount Band]]="Medium",0.1,Financial[[#This Row],[Discount Band]]="Low",0.05,Financial[[#This Row],[Discount Band]]="None",0)</f>
        <v>0.15</v>
      </c>
      <c r="L470" s="10">
        <f>Financial[[#This Row],[Gross Sales]]*Financial[[#This Row],[Discount, %]]</f>
        <v>780</v>
      </c>
      <c r="M470" s="10">
        <f>Financial[[#This Row],[Gross Sales]]-Financial[[#This Row],[Discounts, usd]]</f>
        <v>4420</v>
      </c>
      <c r="N470" s="10">
        <f>Financial[[#This Row],[Units Sold]]*Financial[[#This Row],[Manufacturing Price]]</f>
        <v>3380</v>
      </c>
      <c r="O470" s="10">
        <f>Financial[[#This Row],[ Sales with discount]]-(Financial[[#This Row],[Units Sold]]*Financial[[#This Row],[Manufacturing Price]])</f>
        <v>1040</v>
      </c>
      <c r="P470" s="12">
        <f>(Financial[[#This Row],[ Sales with discount]]-Financial[[#This Row],[COGS]])/Financial[[#This Row],[ Sales with discount]]</f>
        <v>0.23529411764705882</v>
      </c>
      <c r="Q470" s="12">
        <f>(Financial[[#This Row],[ Sales with discount]]-Financial[[#This Row],[COGS]])/Financial[[#This Row],[COGS]]</f>
        <v>0.30769230769230771</v>
      </c>
      <c r="R470" s="17">
        <f>Financial[[#This Row],[Units Sold]]/Financial[[#This Row],[quantity of transactions]]</f>
        <v>1.7808219178082192</v>
      </c>
      <c r="S470" s="17">
        <f>Financial[[#This Row],[ Sales with discount]]/Financial[[#This Row],[quantity of transactions]]</f>
        <v>30.273972602739725</v>
      </c>
      <c r="T470" s="5" t="str">
        <f>TEXT(Financial[[#This Row],[Date]],"MMMM")</f>
        <v>лютий</v>
      </c>
      <c r="U470" s="22">
        <f>YEAR(Financial[[#This Row],[Date]])</f>
        <v>2020</v>
      </c>
    </row>
    <row r="471" spans="1:21" x14ac:dyDescent="0.3">
      <c r="A471" t="s">
        <v>9</v>
      </c>
      <c r="B471" t="s">
        <v>16</v>
      </c>
      <c r="C471" s="3" t="s">
        <v>21</v>
      </c>
      <c r="D471" s="3" t="s">
        <v>30</v>
      </c>
      <c r="E471">
        <v>521</v>
      </c>
      <c r="F471" s="10">
        <v>4</v>
      </c>
      <c r="G471" s="10">
        <v>7</v>
      </c>
      <c r="H471" s="14">
        <v>230</v>
      </c>
      <c r="I471" s="19">
        <v>44166</v>
      </c>
      <c r="J471" s="10">
        <f>Financial[[#This Row],[Units Sold]]*Financial[[#This Row],[Sale Price]]</f>
        <v>3647</v>
      </c>
      <c r="K471" s="11" cm="1">
        <f t="array" ref="K471">_xlfn.IFS(Financial[[#This Row],[Discount Band]]="High",0.15,Financial[[#This Row],[Discount Band]]="Medium",0.1,Financial[[#This Row],[Discount Band]]="Low",0.05,Financial[[#This Row],[Discount Band]]="None",0)</f>
        <v>0.1</v>
      </c>
      <c r="L471" s="10">
        <f>Financial[[#This Row],[Gross Sales]]*Financial[[#This Row],[Discount, %]]</f>
        <v>364.70000000000005</v>
      </c>
      <c r="M471" s="10">
        <f>Financial[[#This Row],[Gross Sales]]-Financial[[#This Row],[Discounts, usd]]</f>
        <v>3282.3</v>
      </c>
      <c r="N471" s="10">
        <f>Financial[[#This Row],[Units Sold]]*Financial[[#This Row],[Manufacturing Price]]</f>
        <v>2084</v>
      </c>
      <c r="O471" s="10">
        <f>Financial[[#This Row],[ Sales with discount]]-(Financial[[#This Row],[Units Sold]]*Financial[[#This Row],[Manufacturing Price]])</f>
        <v>1198.3000000000002</v>
      </c>
      <c r="P471" s="12">
        <f>(Financial[[#This Row],[ Sales with discount]]-Financial[[#This Row],[COGS]])/Financial[[#This Row],[ Sales with discount]]</f>
        <v>0.36507936507936511</v>
      </c>
      <c r="Q471" s="12">
        <f>(Financial[[#This Row],[ Sales with discount]]-Financial[[#This Row],[COGS]])/Financial[[#This Row],[COGS]]</f>
        <v>0.57500000000000007</v>
      </c>
      <c r="R471" s="17">
        <f>Financial[[#This Row],[Units Sold]]/Financial[[#This Row],[quantity of transactions]]</f>
        <v>2.2652173913043478</v>
      </c>
      <c r="S471" s="17">
        <f>Financial[[#This Row],[ Sales with discount]]/Financial[[#This Row],[quantity of transactions]]</f>
        <v>14.270869565217392</v>
      </c>
      <c r="T471" s="5" t="str">
        <f>TEXT(Financial[[#This Row],[Date]],"MMMM")</f>
        <v>грудень</v>
      </c>
      <c r="U471" s="22">
        <f>YEAR(Financial[[#This Row],[Date]])</f>
        <v>2020</v>
      </c>
    </row>
    <row r="472" spans="1:21" x14ac:dyDescent="0.3">
      <c r="A472" t="s">
        <v>9</v>
      </c>
      <c r="B472" t="s">
        <v>16</v>
      </c>
      <c r="C472" s="3" t="s">
        <v>25</v>
      </c>
      <c r="D472" s="3" t="s">
        <v>31</v>
      </c>
      <c r="E472">
        <v>2903</v>
      </c>
      <c r="F472" s="10">
        <v>4</v>
      </c>
      <c r="G472" s="10">
        <v>7</v>
      </c>
      <c r="H472" s="14">
        <v>2680</v>
      </c>
      <c r="I472" s="19">
        <v>43891</v>
      </c>
      <c r="J472" s="10">
        <f>Financial[[#This Row],[Units Sold]]*Financial[[#This Row],[Sale Price]]</f>
        <v>20321</v>
      </c>
      <c r="K472" s="11" cm="1">
        <f t="array" ref="K472">_xlfn.IFS(Financial[[#This Row],[Discount Band]]="High",0.15,Financial[[#This Row],[Discount Band]]="Medium",0.1,Financial[[#This Row],[Discount Band]]="Low",0.05,Financial[[#This Row],[Discount Band]]="None",0)</f>
        <v>0.15</v>
      </c>
      <c r="L472" s="10">
        <f>Financial[[#This Row],[Gross Sales]]*Financial[[#This Row],[Discount, %]]</f>
        <v>3048.15</v>
      </c>
      <c r="M472" s="10">
        <f>Financial[[#This Row],[Gross Sales]]-Financial[[#This Row],[Discounts, usd]]</f>
        <v>17272.849999999999</v>
      </c>
      <c r="N472" s="10">
        <f>Financial[[#This Row],[Units Sold]]*Financial[[#This Row],[Manufacturing Price]]</f>
        <v>11612</v>
      </c>
      <c r="O472" s="10">
        <f>Financial[[#This Row],[ Sales with discount]]-(Financial[[#This Row],[Units Sold]]*Financial[[#This Row],[Manufacturing Price]])</f>
        <v>5660.8499999999985</v>
      </c>
      <c r="P472" s="12">
        <f>(Financial[[#This Row],[ Sales with discount]]-Financial[[#This Row],[COGS]])/Financial[[#This Row],[ Sales with discount]]</f>
        <v>0.32773109243697474</v>
      </c>
      <c r="Q472" s="12">
        <f>(Financial[[#This Row],[ Sales with discount]]-Financial[[#This Row],[COGS]])/Financial[[#This Row],[COGS]]</f>
        <v>0.48749999999999988</v>
      </c>
      <c r="R472" s="17">
        <f>Financial[[#This Row],[Units Sold]]/Financial[[#This Row],[quantity of transactions]]</f>
        <v>1.0832089552238806</v>
      </c>
      <c r="S472" s="17">
        <f>Financial[[#This Row],[ Sales with discount]]/Financial[[#This Row],[quantity of transactions]]</f>
        <v>6.4450932835820893</v>
      </c>
      <c r="T472" s="5" t="str">
        <f>TEXT(Financial[[#This Row],[Date]],"MMMM")</f>
        <v>березень</v>
      </c>
      <c r="U472" s="22">
        <f>YEAR(Financial[[#This Row],[Date]])</f>
        <v>2020</v>
      </c>
    </row>
    <row r="473" spans="1:21" x14ac:dyDescent="0.3">
      <c r="A473" t="s">
        <v>9</v>
      </c>
      <c r="B473" t="s">
        <v>16</v>
      </c>
      <c r="C473" s="3" t="s">
        <v>23</v>
      </c>
      <c r="D473" s="3" t="s">
        <v>31</v>
      </c>
      <c r="E473">
        <v>2535</v>
      </c>
      <c r="F473" s="10">
        <v>4</v>
      </c>
      <c r="G473" s="10">
        <v>7</v>
      </c>
      <c r="H473" s="14">
        <v>781</v>
      </c>
      <c r="I473" s="19">
        <v>43922</v>
      </c>
      <c r="J473" s="10">
        <f>Financial[[#This Row],[Units Sold]]*Financial[[#This Row],[Sale Price]]</f>
        <v>17745</v>
      </c>
      <c r="K473" s="11" cm="1">
        <f t="array" ref="K473">_xlfn.IFS(Financial[[#This Row],[Discount Band]]="High",0.15,Financial[[#This Row],[Discount Band]]="Medium",0.1,Financial[[#This Row],[Discount Band]]="Low",0.05,Financial[[#This Row],[Discount Band]]="None",0)</f>
        <v>0.15</v>
      </c>
      <c r="L473" s="10">
        <f>Financial[[#This Row],[Gross Sales]]*Financial[[#This Row],[Discount, %]]</f>
        <v>2661.75</v>
      </c>
      <c r="M473" s="10">
        <f>Financial[[#This Row],[Gross Sales]]-Financial[[#This Row],[Discounts, usd]]</f>
        <v>15083.25</v>
      </c>
      <c r="N473" s="10">
        <f>Financial[[#This Row],[Units Sold]]*Financial[[#This Row],[Manufacturing Price]]</f>
        <v>10140</v>
      </c>
      <c r="O473" s="10">
        <f>Financial[[#This Row],[ Sales with discount]]-(Financial[[#This Row],[Units Sold]]*Financial[[#This Row],[Manufacturing Price]])</f>
        <v>4943.25</v>
      </c>
      <c r="P473" s="12">
        <f>(Financial[[#This Row],[ Sales with discount]]-Financial[[#This Row],[COGS]])/Financial[[#This Row],[ Sales with discount]]</f>
        <v>0.32773109243697479</v>
      </c>
      <c r="Q473" s="12">
        <f>(Financial[[#This Row],[ Sales with discount]]-Financial[[#This Row],[COGS]])/Financial[[#This Row],[COGS]]</f>
        <v>0.48749999999999999</v>
      </c>
      <c r="R473" s="17">
        <f>Financial[[#This Row],[Units Sold]]/Financial[[#This Row],[quantity of transactions]]</f>
        <v>3.2458386683738798</v>
      </c>
      <c r="S473" s="17">
        <f>Financial[[#This Row],[ Sales with discount]]/Financial[[#This Row],[quantity of transactions]]</f>
        <v>19.312740076824586</v>
      </c>
      <c r="T473" s="5" t="str">
        <f>TEXT(Financial[[#This Row],[Date]],"MMMM")</f>
        <v>квітень</v>
      </c>
      <c r="U473" s="22">
        <f>YEAR(Financial[[#This Row],[Date]])</f>
        <v>2020</v>
      </c>
    </row>
    <row r="474" spans="1:21" x14ac:dyDescent="0.3">
      <c r="A474" t="s">
        <v>9</v>
      </c>
      <c r="B474" t="s">
        <v>16</v>
      </c>
      <c r="C474" s="3" t="s">
        <v>22</v>
      </c>
      <c r="D474" s="3" t="s">
        <v>31</v>
      </c>
      <c r="E474">
        <v>1368</v>
      </c>
      <c r="F474" s="10">
        <v>5</v>
      </c>
      <c r="G474" s="10">
        <v>7</v>
      </c>
      <c r="H474" s="14">
        <v>472</v>
      </c>
      <c r="I474" s="19">
        <v>43862</v>
      </c>
      <c r="J474" s="10">
        <f>Financial[[#This Row],[Units Sold]]*Financial[[#This Row],[Sale Price]]</f>
        <v>9576</v>
      </c>
      <c r="K474" s="11" cm="1">
        <f t="array" ref="K474">_xlfn.IFS(Financial[[#This Row],[Discount Band]]="High",0.15,Financial[[#This Row],[Discount Band]]="Medium",0.1,Financial[[#This Row],[Discount Band]]="Low",0.05,Financial[[#This Row],[Discount Band]]="None",0)</f>
        <v>0.15</v>
      </c>
      <c r="L474" s="10">
        <f>Financial[[#This Row],[Gross Sales]]*Financial[[#This Row],[Discount, %]]</f>
        <v>1436.3999999999999</v>
      </c>
      <c r="M474" s="10">
        <f>Financial[[#This Row],[Gross Sales]]-Financial[[#This Row],[Discounts, usd]]</f>
        <v>8139.6</v>
      </c>
      <c r="N474" s="10">
        <f>Financial[[#This Row],[Units Sold]]*Financial[[#This Row],[Manufacturing Price]]</f>
        <v>6840</v>
      </c>
      <c r="O474" s="10">
        <f>Financial[[#This Row],[ Sales with discount]]-(Financial[[#This Row],[Units Sold]]*Financial[[#This Row],[Manufacturing Price]])</f>
        <v>1299.6000000000004</v>
      </c>
      <c r="P474" s="12">
        <f>(Financial[[#This Row],[ Sales with discount]]-Financial[[#This Row],[COGS]])/Financial[[#This Row],[ Sales with discount]]</f>
        <v>0.15966386554621853</v>
      </c>
      <c r="Q474" s="12">
        <f>(Financial[[#This Row],[ Sales with discount]]-Financial[[#This Row],[COGS]])/Financial[[#This Row],[COGS]]</f>
        <v>0.19000000000000006</v>
      </c>
      <c r="R474" s="17">
        <f>Financial[[#This Row],[Units Sold]]/Financial[[#This Row],[quantity of transactions]]</f>
        <v>2.8983050847457625</v>
      </c>
      <c r="S474" s="17">
        <f>Financial[[#This Row],[ Sales with discount]]/Financial[[#This Row],[quantity of transactions]]</f>
        <v>17.244915254237288</v>
      </c>
      <c r="T474" s="5" t="str">
        <f>TEXT(Financial[[#This Row],[Date]],"MMMM")</f>
        <v>лютий</v>
      </c>
      <c r="U474" s="22">
        <f>YEAR(Financial[[#This Row],[Date]])</f>
        <v>2020</v>
      </c>
    </row>
    <row r="475" spans="1:21" x14ac:dyDescent="0.3">
      <c r="A475" t="s">
        <v>9</v>
      </c>
      <c r="B475" t="s">
        <v>16</v>
      </c>
      <c r="C475" s="3" t="s">
        <v>22</v>
      </c>
      <c r="D475" s="3" t="s">
        <v>31</v>
      </c>
      <c r="E475">
        <v>1715</v>
      </c>
      <c r="F475" s="10">
        <v>12</v>
      </c>
      <c r="G475" s="10">
        <v>20</v>
      </c>
      <c r="H475" s="14">
        <v>1706</v>
      </c>
      <c r="I475" s="19">
        <v>44105</v>
      </c>
      <c r="J475" s="10">
        <f>Financial[[#This Row],[Units Sold]]*Financial[[#This Row],[Sale Price]]</f>
        <v>34300</v>
      </c>
      <c r="K475" s="11" cm="1">
        <f t="array" ref="K475">_xlfn.IFS(Financial[[#This Row],[Discount Band]]="High",0.15,Financial[[#This Row],[Discount Band]]="Medium",0.1,Financial[[#This Row],[Discount Band]]="Low",0.05,Financial[[#This Row],[Discount Band]]="None",0)</f>
        <v>0.15</v>
      </c>
      <c r="L475" s="10">
        <f>Financial[[#This Row],[Gross Sales]]*Financial[[#This Row],[Discount, %]]</f>
        <v>5145</v>
      </c>
      <c r="M475" s="10">
        <f>Financial[[#This Row],[Gross Sales]]-Financial[[#This Row],[Discounts, usd]]</f>
        <v>29155</v>
      </c>
      <c r="N475" s="10">
        <f>Financial[[#This Row],[Units Sold]]*Financial[[#This Row],[Manufacturing Price]]</f>
        <v>20580</v>
      </c>
      <c r="O475" s="10">
        <f>Financial[[#This Row],[ Sales with discount]]-(Financial[[#This Row],[Units Sold]]*Financial[[#This Row],[Manufacturing Price]])</f>
        <v>8575</v>
      </c>
      <c r="P475" s="12">
        <f>(Financial[[#This Row],[ Sales with discount]]-Financial[[#This Row],[COGS]])/Financial[[#This Row],[ Sales with discount]]</f>
        <v>0.29411764705882354</v>
      </c>
      <c r="Q475" s="12">
        <f>(Financial[[#This Row],[ Sales with discount]]-Financial[[#This Row],[COGS]])/Financial[[#This Row],[COGS]]</f>
        <v>0.41666666666666669</v>
      </c>
      <c r="R475" s="17">
        <f>Financial[[#This Row],[Units Sold]]/Financial[[#This Row],[quantity of transactions]]</f>
        <v>1.0052754982415006</v>
      </c>
      <c r="S475" s="17">
        <f>Financial[[#This Row],[ Sales with discount]]/Financial[[#This Row],[quantity of transactions]]</f>
        <v>17.089683470105509</v>
      </c>
      <c r="T475" s="5" t="str">
        <f>TEXT(Financial[[#This Row],[Date]],"MMMM")</f>
        <v>жовтень</v>
      </c>
      <c r="U475" s="22">
        <f>YEAR(Financial[[#This Row],[Date]])</f>
        <v>2020</v>
      </c>
    </row>
    <row r="476" spans="1:21" x14ac:dyDescent="0.3">
      <c r="A476" t="s">
        <v>9</v>
      </c>
      <c r="B476" t="s">
        <v>16</v>
      </c>
      <c r="C476" s="3" t="s">
        <v>23</v>
      </c>
      <c r="D476" s="3" t="s">
        <v>31</v>
      </c>
      <c r="E476">
        <v>1122</v>
      </c>
      <c r="F476" s="10">
        <v>17</v>
      </c>
      <c r="G476" s="10">
        <v>20</v>
      </c>
      <c r="H476" s="14">
        <v>90</v>
      </c>
      <c r="I476" s="19">
        <v>43891</v>
      </c>
      <c r="J476" s="10">
        <f>Financial[[#This Row],[Units Sold]]*Financial[[#This Row],[Sale Price]]</f>
        <v>22440</v>
      </c>
      <c r="K476" s="11" cm="1">
        <f t="array" ref="K476">_xlfn.IFS(Financial[[#This Row],[Discount Band]]="High",0.15,Financial[[#This Row],[Discount Band]]="Medium",0.1,Financial[[#This Row],[Discount Band]]="Low",0.05,Financial[[#This Row],[Discount Band]]="None",0)</f>
        <v>0.15</v>
      </c>
      <c r="L476" s="10">
        <f>Financial[[#This Row],[Gross Sales]]*Financial[[#This Row],[Discount, %]]</f>
        <v>3366</v>
      </c>
      <c r="M476" s="10">
        <f>Financial[[#This Row],[Gross Sales]]-Financial[[#This Row],[Discounts, usd]]</f>
        <v>19074</v>
      </c>
      <c r="N476" s="10">
        <f>Financial[[#This Row],[Units Sold]]*Financial[[#This Row],[Manufacturing Price]]</f>
        <v>19074</v>
      </c>
      <c r="O476" s="10">
        <f>Financial[[#This Row],[ Sales with discount]]-(Financial[[#This Row],[Units Sold]]*Financial[[#This Row],[Manufacturing Price]])</f>
        <v>0</v>
      </c>
      <c r="P476" s="12">
        <f>(Financial[[#This Row],[ Sales with discount]]-Financial[[#This Row],[COGS]])/Financial[[#This Row],[ Sales with discount]]</f>
        <v>0</v>
      </c>
      <c r="Q476" s="12">
        <f>(Financial[[#This Row],[ Sales with discount]]-Financial[[#This Row],[COGS]])/Financial[[#This Row],[COGS]]</f>
        <v>0</v>
      </c>
      <c r="R476" s="17">
        <f>Financial[[#This Row],[Units Sold]]/Financial[[#This Row],[quantity of transactions]]</f>
        <v>12.466666666666667</v>
      </c>
      <c r="S476" s="17">
        <f>Financial[[#This Row],[ Sales with discount]]/Financial[[#This Row],[quantity of transactions]]</f>
        <v>211.93333333333334</v>
      </c>
      <c r="T476" s="5" t="str">
        <f>TEXT(Financial[[#This Row],[Date]],"MMMM")</f>
        <v>березень</v>
      </c>
      <c r="U476" s="22">
        <f>YEAR(Financial[[#This Row],[Date]])</f>
        <v>2020</v>
      </c>
    </row>
    <row r="477" spans="1:21" x14ac:dyDescent="0.3">
      <c r="A477" t="s">
        <v>9</v>
      </c>
      <c r="B477" t="s">
        <v>16</v>
      </c>
      <c r="C477" s="3" t="s">
        <v>24</v>
      </c>
      <c r="D477" s="3" t="s">
        <v>31</v>
      </c>
      <c r="E477">
        <v>905</v>
      </c>
      <c r="F477" s="10">
        <v>10</v>
      </c>
      <c r="G477" s="10">
        <v>20</v>
      </c>
      <c r="H477" s="14">
        <v>157</v>
      </c>
      <c r="I477" s="19">
        <v>44105</v>
      </c>
      <c r="J477" s="10">
        <f>Financial[[#This Row],[Units Sold]]*Financial[[#This Row],[Sale Price]]</f>
        <v>18100</v>
      </c>
      <c r="K477" s="11" cm="1">
        <f t="array" ref="K477">_xlfn.IFS(Financial[[#This Row],[Discount Band]]="High",0.15,Financial[[#This Row],[Discount Band]]="Medium",0.1,Financial[[#This Row],[Discount Band]]="Low",0.05,Financial[[#This Row],[Discount Band]]="None",0)</f>
        <v>0.15</v>
      </c>
      <c r="L477" s="10">
        <f>Financial[[#This Row],[Gross Sales]]*Financial[[#This Row],[Discount, %]]</f>
        <v>2715</v>
      </c>
      <c r="M477" s="10">
        <f>Financial[[#This Row],[Gross Sales]]-Financial[[#This Row],[Discounts, usd]]</f>
        <v>15385</v>
      </c>
      <c r="N477" s="10">
        <f>Financial[[#This Row],[Units Sold]]*Financial[[#This Row],[Manufacturing Price]]</f>
        <v>9050</v>
      </c>
      <c r="O477" s="10">
        <f>Financial[[#This Row],[ Sales with discount]]-(Financial[[#This Row],[Units Sold]]*Financial[[#This Row],[Manufacturing Price]])</f>
        <v>6335</v>
      </c>
      <c r="P477" s="12">
        <f>(Financial[[#This Row],[ Sales with discount]]-Financial[[#This Row],[COGS]])/Financial[[#This Row],[ Sales with discount]]</f>
        <v>0.41176470588235292</v>
      </c>
      <c r="Q477" s="12">
        <f>(Financial[[#This Row],[ Sales with discount]]-Financial[[#This Row],[COGS]])/Financial[[#This Row],[COGS]]</f>
        <v>0.7</v>
      </c>
      <c r="R477" s="17">
        <f>Financial[[#This Row],[Units Sold]]/Financial[[#This Row],[quantity of transactions]]</f>
        <v>5.7643312101910826</v>
      </c>
      <c r="S477" s="17">
        <f>Financial[[#This Row],[ Sales with discount]]/Financial[[#This Row],[quantity of transactions]]</f>
        <v>97.99363057324841</v>
      </c>
      <c r="T477" s="5" t="str">
        <f>TEXT(Financial[[#This Row],[Date]],"MMMM")</f>
        <v>жовтень</v>
      </c>
      <c r="U477" s="22">
        <f>YEAR(Financial[[#This Row],[Date]])</f>
        <v>2020</v>
      </c>
    </row>
    <row r="478" spans="1:21" x14ac:dyDescent="0.3">
      <c r="A478" t="s">
        <v>9</v>
      </c>
      <c r="B478" t="s">
        <v>16</v>
      </c>
      <c r="C478" s="3" t="s">
        <v>23</v>
      </c>
      <c r="D478" s="3" t="s">
        <v>30</v>
      </c>
      <c r="E478">
        <v>1038</v>
      </c>
      <c r="F478" s="10">
        <v>14</v>
      </c>
      <c r="G478" s="10">
        <v>20</v>
      </c>
      <c r="H478" s="14">
        <v>992</v>
      </c>
      <c r="I478" s="19">
        <v>43983</v>
      </c>
      <c r="J478" s="10">
        <f>Financial[[#This Row],[Units Sold]]*Financial[[#This Row],[Sale Price]]</f>
        <v>20760</v>
      </c>
      <c r="K478" s="11" cm="1">
        <f t="array" ref="K478">_xlfn.IFS(Financial[[#This Row],[Discount Band]]="High",0.15,Financial[[#This Row],[Discount Band]]="Medium",0.1,Financial[[#This Row],[Discount Band]]="Low",0.05,Financial[[#This Row],[Discount Band]]="None",0)</f>
        <v>0.1</v>
      </c>
      <c r="L478" s="10">
        <f>Financial[[#This Row],[Gross Sales]]*Financial[[#This Row],[Discount, %]]</f>
        <v>2076</v>
      </c>
      <c r="M478" s="10">
        <f>Financial[[#This Row],[Gross Sales]]-Financial[[#This Row],[Discounts, usd]]</f>
        <v>18684</v>
      </c>
      <c r="N478" s="10">
        <f>Financial[[#This Row],[Units Sold]]*Financial[[#This Row],[Manufacturing Price]]</f>
        <v>14532</v>
      </c>
      <c r="O478" s="10">
        <f>Financial[[#This Row],[ Sales with discount]]-(Financial[[#This Row],[Units Sold]]*Financial[[#This Row],[Manufacturing Price]])</f>
        <v>4152</v>
      </c>
      <c r="P478" s="12">
        <f>(Financial[[#This Row],[ Sales with discount]]-Financial[[#This Row],[COGS]])/Financial[[#This Row],[ Sales with discount]]</f>
        <v>0.22222222222222221</v>
      </c>
      <c r="Q478" s="12">
        <f>(Financial[[#This Row],[ Sales with discount]]-Financial[[#This Row],[COGS]])/Financial[[#This Row],[COGS]]</f>
        <v>0.2857142857142857</v>
      </c>
      <c r="R478" s="17">
        <f>Financial[[#This Row],[Units Sold]]/Financial[[#This Row],[quantity of transactions]]</f>
        <v>1.0463709677419355</v>
      </c>
      <c r="S478" s="17">
        <f>Financial[[#This Row],[ Sales with discount]]/Financial[[#This Row],[quantity of transactions]]</f>
        <v>18.83467741935484</v>
      </c>
      <c r="T478" s="5" t="str">
        <f>TEXT(Financial[[#This Row],[Date]],"MMMM")</f>
        <v>червень</v>
      </c>
      <c r="U478" s="22">
        <f>YEAR(Financial[[#This Row],[Date]])</f>
        <v>2020</v>
      </c>
    </row>
    <row r="479" spans="1:21" x14ac:dyDescent="0.3">
      <c r="A479" t="s">
        <v>9</v>
      </c>
      <c r="B479" t="s">
        <v>16</v>
      </c>
      <c r="C479" s="3" t="s">
        <v>23</v>
      </c>
      <c r="D479" s="3" t="s">
        <v>30</v>
      </c>
      <c r="E479">
        <v>1946</v>
      </c>
      <c r="F479" s="10">
        <v>5</v>
      </c>
      <c r="G479" s="10">
        <v>7</v>
      </c>
      <c r="H479" s="14">
        <v>548</v>
      </c>
      <c r="I479" s="19">
        <v>44166</v>
      </c>
      <c r="J479" s="10">
        <f>Financial[[#This Row],[Units Sold]]*Financial[[#This Row],[Sale Price]]</f>
        <v>13622</v>
      </c>
      <c r="K479" s="11" cm="1">
        <f t="array" ref="K479">_xlfn.IFS(Financial[[#This Row],[Discount Band]]="High",0.15,Financial[[#This Row],[Discount Band]]="Medium",0.1,Financial[[#This Row],[Discount Band]]="Low",0.05,Financial[[#This Row],[Discount Band]]="None",0)</f>
        <v>0.1</v>
      </c>
      <c r="L479" s="10">
        <f>Financial[[#This Row],[Gross Sales]]*Financial[[#This Row],[Discount, %]]</f>
        <v>1362.2</v>
      </c>
      <c r="M479" s="10">
        <f>Financial[[#This Row],[Gross Sales]]-Financial[[#This Row],[Discounts, usd]]</f>
        <v>12259.8</v>
      </c>
      <c r="N479" s="10">
        <f>Financial[[#This Row],[Units Sold]]*Financial[[#This Row],[Manufacturing Price]]</f>
        <v>9730</v>
      </c>
      <c r="O479" s="10">
        <f>Financial[[#This Row],[ Sales with discount]]-(Financial[[#This Row],[Units Sold]]*Financial[[#This Row],[Manufacturing Price]])</f>
        <v>2529.7999999999993</v>
      </c>
      <c r="P479" s="12">
        <f>(Financial[[#This Row],[ Sales with discount]]-Financial[[#This Row],[COGS]])/Financial[[#This Row],[ Sales with discount]]</f>
        <v>0.20634920634920631</v>
      </c>
      <c r="Q479" s="12">
        <f>(Financial[[#This Row],[ Sales with discount]]-Financial[[#This Row],[COGS]])/Financial[[#This Row],[COGS]]</f>
        <v>0.2599999999999999</v>
      </c>
      <c r="R479" s="17">
        <f>Financial[[#This Row],[Units Sold]]/Financial[[#This Row],[quantity of transactions]]</f>
        <v>3.551094890510949</v>
      </c>
      <c r="S479" s="17">
        <f>Financial[[#This Row],[ Sales with discount]]/Financial[[#This Row],[quantity of transactions]]</f>
        <v>22.371897810218975</v>
      </c>
      <c r="T479" s="5" t="str">
        <f>TEXT(Financial[[#This Row],[Date]],"MMMM")</f>
        <v>грудень</v>
      </c>
      <c r="U479" s="22">
        <f>YEAR(Financial[[#This Row],[Date]])</f>
        <v>2020</v>
      </c>
    </row>
    <row r="480" spans="1:21" x14ac:dyDescent="0.3">
      <c r="A480" t="s">
        <v>9</v>
      </c>
      <c r="B480" t="s">
        <v>16</v>
      </c>
      <c r="C480" s="3" t="s">
        <v>24</v>
      </c>
      <c r="D480" s="3" t="s">
        <v>29</v>
      </c>
      <c r="E480">
        <v>362</v>
      </c>
      <c r="F480" s="10">
        <v>4</v>
      </c>
      <c r="G480" s="10">
        <v>7</v>
      </c>
      <c r="H480" s="14">
        <v>316</v>
      </c>
      <c r="I480" s="19">
        <v>43952</v>
      </c>
      <c r="J480" s="10">
        <f>Financial[[#This Row],[Units Sold]]*Financial[[#This Row],[Sale Price]]</f>
        <v>2534</v>
      </c>
      <c r="K480" s="11" cm="1">
        <f t="array" ref="K480">_xlfn.IFS(Financial[[#This Row],[Discount Band]]="High",0.15,Financial[[#This Row],[Discount Band]]="Medium",0.1,Financial[[#This Row],[Discount Band]]="Low",0.05,Financial[[#This Row],[Discount Band]]="None",0)</f>
        <v>0.05</v>
      </c>
      <c r="L480" s="10">
        <f>Financial[[#This Row],[Gross Sales]]*Financial[[#This Row],[Discount, %]]</f>
        <v>126.7</v>
      </c>
      <c r="M480" s="10">
        <f>Financial[[#This Row],[Gross Sales]]-Financial[[#This Row],[Discounts, usd]]</f>
        <v>2407.3000000000002</v>
      </c>
      <c r="N480" s="10">
        <f>Financial[[#This Row],[Units Sold]]*Financial[[#This Row],[Manufacturing Price]]</f>
        <v>1448</v>
      </c>
      <c r="O480" s="10">
        <f>Financial[[#This Row],[ Sales with discount]]-(Financial[[#This Row],[Units Sold]]*Financial[[#This Row],[Manufacturing Price]])</f>
        <v>959.30000000000018</v>
      </c>
      <c r="P480" s="12">
        <f>(Financial[[#This Row],[ Sales with discount]]-Financial[[#This Row],[COGS]])/Financial[[#This Row],[ Sales with discount]]</f>
        <v>0.39849624060150379</v>
      </c>
      <c r="Q480" s="12">
        <f>(Financial[[#This Row],[ Sales with discount]]-Financial[[#This Row],[COGS]])/Financial[[#This Row],[COGS]]</f>
        <v>0.66250000000000009</v>
      </c>
      <c r="R480" s="17">
        <f>Financial[[#This Row],[Units Sold]]/Financial[[#This Row],[quantity of transactions]]</f>
        <v>1.1455696202531647</v>
      </c>
      <c r="S480" s="17">
        <f>Financial[[#This Row],[ Sales with discount]]/Financial[[#This Row],[quantity of transactions]]</f>
        <v>7.6180379746835447</v>
      </c>
      <c r="T480" s="5" t="str">
        <f>TEXT(Financial[[#This Row],[Date]],"MMMM")</f>
        <v>травень</v>
      </c>
      <c r="U480" s="22">
        <f>YEAR(Financial[[#This Row],[Date]])</f>
        <v>2020</v>
      </c>
    </row>
    <row r="481" spans="1:21" x14ac:dyDescent="0.3">
      <c r="A481" t="s">
        <v>9</v>
      </c>
      <c r="B481" t="s">
        <v>16</v>
      </c>
      <c r="C481" s="3" t="s">
        <v>25</v>
      </c>
      <c r="D481" s="3" t="s">
        <v>30</v>
      </c>
      <c r="E481">
        <v>521</v>
      </c>
      <c r="F481" s="10">
        <v>4</v>
      </c>
      <c r="G481" s="10">
        <v>7</v>
      </c>
      <c r="H481" s="14">
        <v>104</v>
      </c>
      <c r="I481" s="19">
        <v>44166</v>
      </c>
      <c r="J481" s="10">
        <f>Financial[[#This Row],[Units Sold]]*Financial[[#This Row],[Sale Price]]</f>
        <v>3647</v>
      </c>
      <c r="K481" s="11" cm="1">
        <f t="array" ref="K481">_xlfn.IFS(Financial[[#This Row],[Discount Band]]="High",0.15,Financial[[#This Row],[Discount Band]]="Medium",0.1,Financial[[#This Row],[Discount Band]]="Low",0.05,Financial[[#This Row],[Discount Band]]="None",0)</f>
        <v>0.1</v>
      </c>
      <c r="L481" s="10">
        <f>Financial[[#This Row],[Gross Sales]]*Financial[[#This Row],[Discount, %]]</f>
        <v>364.70000000000005</v>
      </c>
      <c r="M481" s="10">
        <f>Financial[[#This Row],[Gross Sales]]-Financial[[#This Row],[Discounts, usd]]</f>
        <v>3282.3</v>
      </c>
      <c r="N481" s="10">
        <f>Financial[[#This Row],[Units Sold]]*Financial[[#This Row],[Manufacturing Price]]</f>
        <v>2084</v>
      </c>
      <c r="O481" s="10">
        <f>Financial[[#This Row],[ Sales with discount]]-(Financial[[#This Row],[Units Sold]]*Financial[[#This Row],[Manufacturing Price]])</f>
        <v>1198.3000000000002</v>
      </c>
      <c r="P481" s="12">
        <f>(Financial[[#This Row],[ Sales with discount]]-Financial[[#This Row],[COGS]])/Financial[[#This Row],[ Sales with discount]]</f>
        <v>0.36507936507936511</v>
      </c>
      <c r="Q481" s="12">
        <f>(Financial[[#This Row],[ Sales with discount]]-Financial[[#This Row],[COGS]])/Financial[[#This Row],[COGS]]</f>
        <v>0.57500000000000007</v>
      </c>
      <c r="R481" s="17">
        <f>Financial[[#This Row],[Units Sold]]/Financial[[#This Row],[quantity of transactions]]</f>
        <v>5.009615384615385</v>
      </c>
      <c r="S481" s="17">
        <f>Financial[[#This Row],[ Sales with discount]]/Financial[[#This Row],[quantity of transactions]]</f>
        <v>31.560576923076926</v>
      </c>
      <c r="T481" s="5" t="str">
        <f>TEXT(Financial[[#This Row],[Date]],"MMMM")</f>
        <v>грудень</v>
      </c>
      <c r="U481" s="22">
        <f>YEAR(Financial[[#This Row],[Date]])</f>
        <v>2020</v>
      </c>
    </row>
    <row r="482" spans="1:21" x14ac:dyDescent="0.3">
      <c r="A482" t="s">
        <v>9</v>
      </c>
      <c r="B482" t="s">
        <v>16</v>
      </c>
      <c r="C482" s="3" t="s">
        <v>23</v>
      </c>
      <c r="D482" s="3" t="s">
        <v>31</v>
      </c>
      <c r="E482">
        <v>905</v>
      </c>
      <c r="F482" s="10">
        <v>12</v>
      </c>
      <c r="G482" s="10">
        <v>20</v>
      </c>
      <c r="H482" s="14">
        <v>879</v>
      </c>
      <c r="I482" s="19">
        <v>44105</v>
      </c>
      <c r="J482" s="10">
        <f>Financial[[#This Row],[Units Sold]]*Financial[[#This Row],[Sale Price]]</f>
        <v>18100</v>
      </c>
      <c r="K482" s="11" cm="1">
        <f t="array" ref="K482">_xlfn.IFS(Financial[[#This Row],[Discount Band]]="High",0.15,Financial[[#This Row],[Discount Band]]="Medium",0.1,Financial[[#This Row],[Discount Band]]="Low",0.05,Financial[[#This Row],[Discount Band]]="None",0)</f>
        <v>0.15</v>
      </c>
      <c r="L482" s="10">
        <f>Financial[[#This Row],[Gross Sales]]*Financial[[#This Row],[Discount, %]]</f>
        <v>2715</v>
      </c>
      <c r="M482" s="10">
        <f>Financial[[#This Row],[Gross Sales]]-Financial[[#This Row],[Discounts, usd]]</f>
        <v>15385</v>
      </c>
      <c r="N482" s="10">
        <f>Financial[[#This Row],[Units Sold]]*Financial[[#This Row],[Manufacturing Price]]</f>
        <v>10860</v>
      </c>
      <c r="O482" s="10">
        <f>Financial[[#This Row],[ Sales with discount]]-(Financial[[#This Row],[Units Sold]]*Financial[[#This Row],[Manufacturing Price]])</f>
        <v>4525</v>
      </c>
      <c r="P482" s="12">
        <f>(Financial[[#This Row],[ Sales with discount]]-Financial[[#This Row],[COGS]])/Financial[[#This Row],[ Sales with discount]]</f>
        <v>0.29411764705882354</v>
      </c>
      <c r="Q482" s="12">
        <f>(Financial[[#This Row],[ Sales with discount]]-Financial[[#This Row],[COGS]])/Financial[[#This Row],[COGS]]</f>
        <v>0.41666666666666669</v>
      </c>
      <c r="R482" s="17">
        <f>Financial[[#This Row],[Units Sold]]/Financial[[#This Row],[quantity of transactions]]</f>
        <v>1.0295790671217293</v>
      </c>
      <c r="S482" s="17">
        <f>Financial[[#This Row],[ Sales with discount]]/Financial[[#This Row],[quantity of transactions]]</f>
        <v>17.502844141069396</v>
      </c>
      <c r="T482" s="5" t="str">
        <f>TEXT(Financial[[#This Row],[Date]],"MMMM")</f>
        <v>жовтень</v>
      </c>
      <c r="U482" s="22">
        <f>YEAR(Financial[[#This Row],[Date]])</f>
        <v>2020</v>
      </c>
    </row>
    <row r="483" spans="1:21" x14ac:dyDescent="0.3">
      <c r="A483" t="s">
        <v>9</v>
      </c>
      <c r="B483" t="s">
        <v>16</v>
      </c>
      <c r="C483" s="3" t="s">
        <v>25</v>
      </c>
      <c r="D483" s="3" t="s">
        <v>30</v>
      </c>
      <c r="E483">
        <v>1123</v>
      </c>
      <c r="F483" s="10">
        <v>16</v>
      </c>
      <c r="G483" s="10">
        <v>20</v>
      </c>
      <c r="H483" s="14">
        <v>245</v>
      </c>
      <c r="I483" s="19">
        <v>44136</v>
      </c>
      <c r="J483" s="10">
        <f>Financial[[#This Row],[Units Sold]]*Financial[[#This Row],[Sale Price]]</f>
        <v>22460</v>
      </c>
      <c r="K483" s="11" cm="1">
        <f t="array" ref="K483">_xlfn.IFS(Financial[[#This Row],[Discount Band]]="High",0.15,Financial[[#This Row],[Discount Band]]="Medium",0.1,Financial[[#This Row],[Discount Band]]="Low",0.05,Financial[[#This Row],[Discount Band]]="None",0)</f>
        <v>0.1</v>
      </c>
      <c r="L483" s="10">
        <f>Financial[[#This Row],[Gross Sales]]*Financial[[#This Row],[Discount, %]]</f>
        <v>2246</v>
      </c>
      <c r="M483" s="10">
        <f>Financial[[#This Row],[Gross Sales]]-Financial[[#This Row],[Discounts, usd]]</f>
        <v>20214</v>
      </c>
      <c r="N483" s="10">
        <f>Financial[[#This Row],[Units Sold]]*Financial[[#This Row],[Manufacturing Price]]</f>
        <v>17968</v>
      </c>
      <c r="O483" s="10">
        <f>Financial[[#This Row],[ Sales with discount]]-(Financial[[#This Row],[Units Sold]]*Financial[[#This Row],[Manufacturing Price]])</f>
        <v>2246</v>
      </c>
      <c r="P483" s="12">
        <f>(Financial[[#This Row],[ Sales with discount]]-Financial[[#This Row],[COGS]])/Financial[[#This Row],[ Sales with discount]]</f>
        <v>0.1111111111111111</v>
      </c>
      <c r="Q483" s="12">
        <f>(Financial[[#This Row],[ Sales with discount]]-Financial[[#This Row],[COGS]])/Financial[[#This Row],[COGS]]</f>
        <v>0.125</v>
      </c>
      <c r="R483" s="17">
        <f>Financial[[#This Row],[Units Sold]]/Financial[[#This Row],[quantity of transactions]]</f>
        <v>4.5836734693877554</v>
      </c>
      <c r="S483" s="17">
        <f>Financial[[#This Row],[ Sales with discount]]/Financial[[#This Row],[quantity of transactions]]</f>
        <v>82.506122448979596</v>
      </c>
      <c r="T483" s="5" t="str">
        <f>TEXT(Financial[[#This Row],[Date]],"MMMM")</f>
        <v>листопад</v>
      </c>
      <c r="U483" s="22">
        <f>YEAR(Financial[[#This Row],[Date]])</f>
        <v>2020</v>
      </c>
    </row>
    <row r="484" spans="1:21" x14ac:dyDescent="0.3">
      <c r="A484" t="s">
        <v>9</v>
      </c>
      <c r="B484" t="s">
        <v>16</v>
      </c>
      <c r="C484" s="3" t="s">
        <v>23</v>
      </c>
      <c r="D484" s="3" t="s">
        <v>29</v>
      </c>
      <c r="E484">
        <v>1760</v>
      </c>
      <c r="F484" s="10">
        <v>4</v>
      </c>
      <c r="G484" s="10">
        <v>7</v>
      </c>
      <c r="H484" s="14">
        <v>186</v>
      </c>
      <c r="I484" s="19">
        <v>44075</v>
      </c>
      <c r="J484" s="10">
        <f>Financial[[#This Row],[Units Sold]]*Financial[[#This Row],[Sale Price]]</f>
        <v>12320</v>
      </c>
      <c r="K484" s="11" cm="1">
        <f t="array" ref="K484">_xlfn.IFS(Financial[[#This Row],[Discount Band]]="High",0.15,Financial[[#This Row],[Discount Band]]="Medium",0.1,Financial[[#This Row],[Discount Band]]="Low",0.05,Financial[[#This Row],[Discount Band]]="None",0)</f>
        <v>0.05</v>
      </c>
      <c r="L484" s="10">
        <f>Financial[[#This Row],[Gross Sales]]*Financial[[#This Row],[Discount, %]]</f>
        <v>616</v>
      </c>
      <c r="M484" s="10">
        <f>Financial[[#This Row],[Gross Sales]]-Financial[[#This Row],[Discounts, usd]]</f>
        <v>11704</v>
      </c>
      <c r="N484" s="10">
        <f>Financial[[#This Row],[Units Sold]]*Financial[[#This Row],[Manufacturing Price]]</f>
        <v>7040</v>
      </c>
      <c r="O484" s="10">
        <f>Financial[[#This Row],[ Sales with discount]]-(Financial[[#This Row],[Units Sold]]*Financial[[#This Row],[Manufacturing Price]])</f>
        <v>4664</v>
      </c>
      <c r="P484" s="12">
        <f>(Financial[[#This Row],[ Sales with discount]]-Financial[[#This Row],[COGS]])/Financial[[#This Row],[ Sales with discount]]</f>
        <v>0.39849624060150374</v>
      </c>
      <c r="Q484" s="12">
        <f>(Financial[[#This Row],[ Sales with discount]]-Financial[[#This Row],[COGS]])/Financial[[#This Row],[COGS]]</f>
        <v>0.66249999999999998</v>
      </c>
      <c r="R484" s="17">
        <f>Financial[[#This Row],[Units Sold]]/Financial[[#This Row],[quantity of transactions]]</f>
        <v>9.4623655913978499</v>
      </c>
      <c r="S484" s="17">
        <f>Financial[[#This Row],[ Sales with discount]]/Financial[[#This Row],[quantity of transactions]]</f>
        <v>62.924731182795696</v>
      </c>
      <c r="T484" s="5" t="str">
        <f>TEXT(Financial[[#This Row],[Date]],"MMMM")</f>
        <v>вересень</v>
      </c>
      <c r="U484" s="22">
        <f>YEAR(Financial[[#This Row],[Date]])</f>
        <v>2020</v>
      </c>
    </row>
    <row r="485" spans="1:21" x14ac:dyDescent="0.3">
      <c r="A485" t="s">
        <v>9</v>
      </c>
      <c r="B485" t="s">
        <v>16</v>
      </c>
      <c r="C485" s="3" t="s">
        <v>24</v>
      </c>
      <c r="D485" s="3" t="s">
        <v>28</v>
      </c>
      <c r="E485">
        <v>1493</v>
      </c>
      <c r="F485" s="10">
        <v>4</v>
      </c>
      <c r="G485" s="10">
        <v>7</v>
      </c>
      <c r="H485" s="14">
        <v>537</v>
      </c>
      <c r="I485" s="19">
        <v>43831</v>
      </c>
      <c r="J485" s="10">
        <f>Financial[[#This Row],[Units Sold]]*Financial[[#This Row],[Sale Price]]</f>
        <v>10451</v>
      </c>
      <c r="K485" s="11" cm="1">
        <f t="array" ref="K485">_xlfn.IFS(Financial[[#This Row],[Discount Band]]="High",0.15,Financial[[#This Row],[Discount Band]]="Medium",0.1,Financial[[#This Row],[Discount Band]]="Low",0.05,Financial[[#This Row],[Discount Band]]="None",0)</f>
        <v>0</v>
      </c>
      <c r="L485" s="10">
        <f>Financial[[#This Row],[Gross Sales]]*Financial[[#This Row],[Discount, %]]</f>
        <v>0</v>
      </c>
      <c r="M485" s="10">
        <f>Financial[[#This Row],[Gross Sales]]-Financial[[#This Row],[Discounts, usd]]</f>
        <v>10451</v>
      </c>
      <c r="N485" s="10">
        <f>Financial[[#This Row],[Units Sold]]*Financial[[#This Row],[Manufacturing Price]]</f>
        <v>5972</v>
      </c>
      <c r="O485" s="10">
        <f>Financial[[#This Row],[ Sales with discount]]-(Financial[[#This Row],[Units Sold]]*Financial[[#This Row],[Manufacturing Price]])</f>
        <v>4479</v>
      </c>
      <c r="P485" s="12">
        <f>(Financial[[#This Row],[ Sales with discount]]-Financial[[#This Row],[COGS]])/Financial[[#This Row],[ Sales with discount]]</f>
        <v>0.42857142857142855</v>
      </c>
      <c r="Q485" s="12">
        <f>(Financial[[#This Row],[ Sales with discount]]-Financial[[#This Row],[COGS]])/Financial[[#This Row],[COGS]]</f>
        <v>0.75</v>
      </c>
      <c r="R485" s="17">
        <f>Financial[[#This Row],[Units Sold]]/Financial[[#This Row],[quantity of transactions]]</f>
        <v>2.7802607076350094</v>
      </c>
      <c r="S485" s="17">
        <f>Financial[[#This Row],[ Sales with discount]]/Financial[[#This Row],[quantity of transactions]]</f>
        <v>19.461824953445067</v>
      </c>
      <c r="T485" s="5" t="str">
        <f>TEXT(Financial[[#This Row],[Date]],"MMMM")</f>
        <v>січень</v>
      </c>
      <c r="U485" s="22">
        <f>YEAR(Financial[[#This Row],[Date]])</f>
        <v>2020</v>
      </c>
    </row>
    <row r="486" spans="1:21" x14ac:dyDescent="0.3">
      <c r="A486" t="s">
        <v>9</v>
      </c>
      <c r="B486" t="s">
        <v>16</v>
      </c>
      <c r="C486" s="3" t="s">
        <v>24</v>
      </c>
      <c r="D486" s="3" t="s">
        <v>30</v>
      </c>
      <c r="E486">
        <v>1333</v>
      </c>
      <c r="F486" s="10">
        <v>5</v>
      </c>
      <c r="G486" s="10">
        <v>7</v>
      </c>
      <c r="H486" s="14">
        <v>1190</v>
      </c>
      <c r="I486" s="19">
        <v>44136</v>
      </c>
      <c r="J486" s="10">
        <f>Financial[[#This Row],[Units Sold]]*Financial[[#This Row],[Sale Price]]</f>
        <v>9331</v>
      </c>
      <c r="K486" s="11" cm="1">
        <f t="array" ref="K486">_xlfn.IFS(Financial[[#This Row],[Discount Band]]="High",0.15,Financial[[#This Row],[Discount Band]]="Medium",0.1,Financial[[#This Row],[Discount Band]]="Low",0.05,Financial[[#This Row],[Discount Band]]="None",0)</f>
        <v>0.1</v>
      </c>
      <c r="L486" s="10">
        <f>Financial[[#This Row],[Gross Sales]]*Financial[[#This Row],[Discount, %]]</f>
        <v>933.1</v>
      </c>
      <c r="M486" s="10">
        <f>Financial[[#This Row],[Gross Sales]]-Financial[[#This Row],[Discounts, usd]]</f>
        <v>8397.9</v>
      </c>
      <c r="N486" s="10">
        <f>Financial[[#This Row],[Units Sold]]*Financial[[#This Row],[Manufacturing Price]]</f>
        <v>6665</v>
      </c>
      <c r="O486" s="10">
        <f>Financial[[#This Row],[ Sales with discount]]-(Financial[[#This Row],[Units Sold]]*Financial[[#This Row],[Manufacturing Price]])</f>
        <v>1732.8999999999996</v>
      </c>
      <c r="P486" s="12">
        <f>(Financial[[#This Row],[ Sales with discount]]-Financial[[#This Row],[COGS]])/Financial[[#This Row],[ Sales with discount]]</f>
        <v>0.20634920634920631</v>
      </c>
      <c r="Q486" s="12">
        <f>(Financial[[#This Row],[ Sales with discount]]-Financial[[#This Row],[COGS]])/Financial[[#This Row],[COGS]]</f>
        <v>0.25999999999999995</v>
      </c>
      <c r="R486" s="17">
        <f>Financial[[#This Row],[Units Sold]]/Financial[[#This Row],[quantity of transactions]]</f>
        <v>1.1201680672268908</v>
      </c>
      <c r="S486" s="17">
        <f>Financial[[#This Row],[ Sales with discount]]/Financial[[#This Row],[quantity of transactions]]</f>
        <v>7.0570588235294114</v>
      </c>
      <c r="T486" s="5" t="str">
        <f>TEXT(Financial[[#This Row],[Date]],"MMMM")</f>
        <v>листопад</v>
      </c>
      <c r="U486" s="22">
        <f>YEAR(Financial[[#This Row],[Date]])</f>
        <v>2020</v>
      </c>
    </row>
    <row r="487" spans="1:21" x14ac:dyDescent="0.3">
      <c r="A487" t="s">
        <v>9</v>
      </c>
      <c r="B487" t="s">
        <v>16</v>
      </c>
      <c r="C487" s="3" t="s">
        <v>25</v>
      </c>
      <c r="D487" s="3" t="s">
        <v>30</v>
      </c>
      <c r="E487">
        <v>1498</v>
      </c>
      <c r="F487" s="10">
        <v>5</v>
      </c>
      <c r="G487" s="10">
        <v>7</v>
      </c>
      <c r="H487" s="14">
        <v>565</v>
      </c>
      <c r="I487" s="19">
        <v>43983</v>
      </c>
      <c r="J487" s="10">
        <f>Financial[[#This Row],[Units Sold]]*Financial[[#This Row],[Sale Price]]</f>
        <v>10486</v>
      </c>
      <c r="K487" s="11" cm="1">
        <f t="array" ref="K487">_xlfn.IFS(Financial[[#This Row],[Discount Band]]="High",0.15,Financial[[#This Row],[Discount Band]]="Medium",0.1,Financial[[#This Row],[Discount Band]]="Low",0.05,Financial[[#This Row],[Discount Band]]="None",0)</f>
        <v>0.1</v>
      </c>
      <c r="L487" s="10">
        <f>Financial[[#This Row],[Gross Sales]]*Financial[[#This Row],[Discount, %]]</f>
        <v>1048.6000000000001</v>
      </c>
      <c r="M487" s="10">
        <f>Financial[[#This Row],[Gross Sales]]-Financial[[#This Row],[Discounts, usd]]</f>
        <v>9437.4</v>
      </c>
      <c r="N487" s="10">
        <f>Financial[[#This Row],[Units Sold]]*Financial[[#This Row],[Manufacturing Price]]</f>
        <v>7490</v>
      </c>
      <c r="O487" s="10">
        <f>Financial[[#This Row],[ Sales with discount]]-(Financial[[#This Row],[Units Sold]]*Financial[[#This Row],[Manufacturing Price]])</f>
        <v>1947.3999999999996</v>
      </c>
      <c r="P487" s="12">
        <f>(Financial[[#This Row],[ Sales with discount]]-Financial[[#This Row],[COGS]])/Financial[[#This Row],[ Sales with discount]]</f>
        <v>0.20634920634920631</v>
      </c>
      <c r="Q487" s="12">
        <f>(Financial[[#This Row],[ Sales with discount]]-Financial[[#This Row],[COGS]])/Financial[[#This Row],[COGS]]</f>
        <v>0.25999999999999995</v>
      </c>
      <c r="R487" s="17">
        <f>Financial[[#This Row],[Units Sold]]/Financial[[#This Row],[quantity of transactions]]</f>
        <v>2.6513274336283188</v>
      </c>
      <c r="S487" s="17">
        <f>Financial[[#This Row],[ Sales with discount]]/Financial[[#This Row],[quantity of transactions]]</f>
        <v>16.703362831858406</v>
      </c>
      <c r="T487" s="5" t="str">
        <f>TEXT(Financial[[#This Row],[Date]],"MMMM")</f>
        <v>червень</v>
      </c>
      <c r="U487" s="22">
        <f>YEAR(Financial[[#This Row],[Date]])</f>
        <v>2020</v>
      </c>
    </row>
    <row r="488" spans="1:21" x14ac:dyDescent="0.3">
      <c r="A488" t="s">
        <v>9</v>
      </c>
      <c r="B488" t="s">
        <v>16</v>
      </c>
      <c r="C488" s="3" t="s">
        <v>26</v>
      </c>
      <c r="D488" s="3" t="s">
        <v>30</v>
      </c>
      <c r="E488">
        <v>1683</v>
      </c>
      <c r="F488" s="10">
        <v>5</v>
      </c>
      <c r="G488" s="10">
        <v>7</v>
      </c>
      <c r="H488" s="14">
        <v>1411</v>
      </c>
      <c r="I488" s="19">
        <v>44013</v>
      </c>
      <c r="J488" s="10">
        <f>Financial[[#This Row],[Units Sold]]*Financial[[#This Row],[Sale Price]]</f>
        <v>11781</v>
      </c>
      <c r="K488" s="11" cm="1">
        <f t="array" ref="K488">_xlfn.IFS(Financial[[#This Row],[Discount Band]]="High",0.15,Financial[[#This Row],[Discount Band]]="Medium",0.1,Financial[[#This Row],[Discount Band]]="Low",0.05,Financial[[#This Row],[Discount Band]]="None",0)</f>
        <v>0.1</v>
      </c>
      <c r="L488" s="10">
        <f>Financial[[#This Row],[Gross Sales]]*Financial[[#This Row],[Discount, %]]</f>
        <v>1178.1000000000001</v>
      </c>
      <c r="M488" s="10">
        <f>Financial[[#This Row],[Gross Sales]]-Financial[[#This Row],[Discounts, usd]]</f>
        <v>10602.9</v>
      </c>
      <c r="N488" s="10">
        <f>Financial[[#This Row],[Units Sold]]*Financial[[#This Row],[Manufacturing Price]]</f>
        <v>8415</v>
      </c>
      <c r="O488" s="10">
        <f>Financial[[#This Row],[ Sales with discount]]-(Financial[[#This Row],[Units Sold]]*Financial[[#This Row],[Manufacturing Price]])</f>
        <v>2187.8999999999996</v>
      </c>
      <c r="P488" s="12">
        <f>(Financial[[#This Row],[ Sales with discount]]-Financial[[#This Row],[COGS]])/Financial[[#This Row],[ Sales with discount]]</f>
        <v>0.20634920634920631</v>
      </c>
      <c r="Q488" s="12">
        <f>(Financial[[#This Row],[ Sales with discount]]-Financial[[#This Row],[COGS]])/Financial[[#This Row],[COGS]]</f>
        <v>0.25999999999999995</v>
      </c>
      <c r="R488" s="17">
        <f>Financial[[#This Row],[Units Sold]]/Financial[[#This Row],[quantity of transactions]]</f>
        <v>1.1927710843373494</v>
      </c>
      <c r="S488" s="17">
        <f>Financial[[#This Row],[ Sales with discount]]/Financial[[#This Row],[quantity of transactions]]</f>
        <v>7.5144578313253012</v>
      </c>
      <c r="T488" s="5" t="str">
        <f>TEXT(Financial[[#This Row],[Date]],"MMMM")</f>
        <v>липень</v>
      </c>
      <c r="U488" s="22">
        <f>YEAR(Financial[[#This Row],[Date]])</f>
        <v>2020</v>
      </c>
    </row>
    <row r="489" spans="1:21" x14ac:dyDescent="0.3">
      <c r="A489" t="s">
        <v>9</v>
      </c>
      <c r="B489" t="s">
        <v>16</v>
      </c>
      <c r="C489" s="3" t="s">
        <v>22</v>
      </c>
      <c r="D489" s="3" t="s">
        <v>31</v>
      </c>
      <c r="E489">
        <v>2420</v>
      </c>
      <c r="F489" s="10">
        <v>5</v>
      </c>
      <c r="G489" s="10">
        <v>7</v>
      </c>
      <c r="H489" s="14">
        <v>416</v>
      </c>
      <c r="I489" s="19">
        <v>44075</v>
      </c>
      <c r="J489" s="10">
        <f>Financial[[#This Row],[Units Sold]]*Financial[[#This Row],[Sale Price]]</f>
        <v>16940</v>
      </c>
      <c r="K489" s="11" cm="1">
        <f t="array" ref="K489">_xlfn.IFS(Financial[[#This Row],[Discount Band]]="High",0.15,Financial[[#This Row],[Discount Band]]="Medium",0.1,Financial[[#This Row],[Discount Band]]="Low",0.05,Financial[[#This Row],[Discount Band]]="None",0)</f>
        <v>0.15</v>
      </c>
      <c r="L489" s="10">
        <f>Financial[[#This Row],[Gross Sales]]*Financial[[#This Row],[Discount, %]]</f>
        <v>2541</v>
      </c>
      <c r="M489" s="10">
        <f>Financial[[#This Row],[Gross Sales]]-Financial[[#This Row],[Discounts, usd]]</f>
        <v>14399</v>
      </c>
      <c r="N489" s="10">
        <f>Financial[[#This Row],[Units Sold]]*Financial[[#This Row],[Manufacturing Price]]</f>
        <v>12100</v>
      </c>
      <c r="O489" s="10">
        <f>Financial[[#This Row],[ Sales with discount]]-(Financial[[#This Row],[Units Sold]]*Financial[[#This Row],[Manufacturing Price]])</f>
        <v>2299</v>
      </c>
      <c r="P489" s="12">
        <f>(Financial[[#This Row],[ Sales with discount]]-Financial[[#This Row],[COGS]])/Financial[[#This Row],[ Sales with discount]]</f>
        <v>0.15966386554621848</v>
      </c>
      <c r="Q489" s="12">
        <f>(Financial[[#This Row],[ Sales with discount]]-Financial[[#This Row],[COGS]])/Financial[[#This Row],[COGS]]</f>
        <v>0.19</v>
      </c>
      <c r="R489" s="17">
        <f>Financial[[#This Row],[Units Sold]]/Financial[[#This Row],[quantity of transactions]]</f>
        <v>5.8173076923076925</v>
      </c>
      <c r="S489" s="17">
        <f>Financial[[#This Row],[ Sales with discount]]/Financial[[#This Row],[quantity of transactions]]</f>
        <v>34.612980769230766</v>
      </c>
      <c r="T489" s="5" t="str">
        <f>TEXT(Financial[[#This Row],[Date]],"MMMM")</f>
        <v>вересень</v>
      </c>
      <c r="U489" s="22">
        <f>YEAR(Financial[[#This Row],[Date]])</f>
        <v>2020</v>
      </c>
    </row>
    <row r="490" spans="1:21" x14ac:dyDescent="0.3">
      <c r="A490" t="s">
        <v>9</v>
      </c>
      <c r="B490" t="s">
        <v>16</v>
      </c>
      <c r="C490" s="3" t="s">
        <v>23</v>
      </c>
      <c r="D490" s="3" t="s">
        <v>28</v>
      </c>
      <c r="E490">
        <v>883</v>
      </c>
      <c r="F490" s="10">
        <v>4</v>
      </c>
      <c r="G490" s="10">
        <v>7</v>
      </c>
      <c r="H490" s="14">
        <v>177</v>
      </c>
      <c r="I490" s="19">
        <v>44044</v>
      </c>
      <c r="J490" s="10">
        <f>Financial[[#This Row],[Units Sold]]*Financial[[#This Row],[Sale Price]]</f>
        <v>6181</v>
      </c>
      <c r="K490" s="11" cm="1">
        <f t="array" ref="K490">_xlfn.IFS(Financial[[#This Row],[Discount Band]]="High",0.15,Financial[[#This Row],[Discount Band]]="Medium",0.1,Financial[[#This Row],[Discount Band]]="Low",0.05,Financial[[#This Row],[Discount Band]]="None",0)</f>
        <v>0</v>
      </c>
      <c r="L490" s="10">
        <f>Financial[[#This Row],[Gross Sales]]*Financial[[#This Row],[Discount, %]]</f>
        <v>0</v>
      </c>
      <c r="M490" s="10">
        <f>Financial[[#This Row],[Gross Sales]]-Financial[[#This Row],[Discounts, usd]]</f>
        <v>6181</v>
      </c>
      <c r="N490" s="10">
        <f>Financial[[#This Row],[Units Sold]]*Financial[[#This Row],[Manufacturing Price]]</f>
        <v>3532</v>
      </c>
      <c r="O490" s="10">
        <f>Financial[[#This Row],[ Sales with discount]]-(Financial[[#This Row],[Units Sold]]*Financial[[#This Row],[Manufacturing Price]])</f>
        <v>2649</v>
      </c>
      <c r="P490" s="12">
        <f>(Financial[[#This Row],[ Sales with discount]]-Financial[[#This Row],[COGS]])/Financial[[#This Row],[ Sales with discount]]</f>
        <v>0.42857142857142855</v>
      </c>
      <c r="Q490" s="12">
        <f>(Financial[[#This Row],[ Sales with discount]]-Financial[[#This Row],[COGS]])/Financial[[#This Row],[COGS]]</f>
        <v>0.75</v>
      </c>
      <c r="R490" s="17">
        <f>Financial[[#This Row],[Units Sold]]/Financial[[#This Row],[quantity of transactions]]</f>
        <v>4.9887005649717517</v>
      </c>
      <c r="S490" s="17">
        <f>Financial[[#This Row],[ Sales with discount]]/Financial[[#This Row],[quantity of transactions]]</f>
        <v>34.920903954802263</v>
      </c>
      <c r="T490" s="5" t="str">
        <f>TEXT(Financial[[#This Row],[Date]],"MMMM")</f>
        <v>серпень</v>
      </c>
      <c r="U490" s="22">
        <f>YEAR(Financial[[#This Row],[Date]])</f>
        <v>2020</v>
      </c>
    </row>
    <row r="491" spans="1:21" x14ac:dyDescent="0.3">
      <c r="A491" t="s">
        <v>9</v>
      </c>
      <c r="B491" t="s">
        <v>16</v>
      </c>
      <c r="C491" s="3" t="s">
        <v>24</v>
      </c>
      <c r="D491" s="3" t="s">
        <v>30</v>
      </c>
      <c r="E491">
        <v>609</v>
      </c>
      <c r="F491" s="10">
        <v>17</v>
      </c>
      <c r="G491" s="10">
        <v>20</v>
      </c>
      <c r="H491" s="14">
        <v>445</v>
      </c>
      <c r="I491" s="19">
        <v>44044</v>
      </c>
      <c r="J491" s="10">
        <f>Financial[[#This Row],[Units Sold]]*Financial[[#This Row],[Sale Price]]</f>
        <v>12180</v>
      </c>
      <c r="K491" s="11" cm="1">
        <f t="array" ref="K491">_xlfn.IFS(Financial[[#This Row],[Discount Band]]="High",0.15,Financial[[#This Row],[Discount Band]]="Medium",0.1,Financial[[#This Row],[Discount Band]]="Low",0.05,Financial[[#This Row],[Discount Band]]="None",0)</f>
        <v>0.1</v>
      </c>
      <c r="L491" s="10">
        <f>Financial[[#This Row],[Gross Sales]]*Financial[[#This Row],[Discount, %]]</f>
        <v>1218</v>
      </c>
      <c r="M491" s="10">
        <f>Financial[[#This Row],[Gross Sales]]-Financial[[#This Row],[Discounts, usd]]</f>
        <v>10962</v>
      </c>
      <c r="N491" s="10">
        <f>Financial[[#This Row],[Units Sold]]*Financial[[#This Row],[Manufacturing Price]]</f>
        <v>10353</v>
      </c>
      <c r="O491" s="10">
        <f>Financial[[#This Row],[ Sales with discount]]-(Financial[[#This Row],[Units Sold]]*Financial[[#This Row],[Manufacturing Price]])</f>
        <v>609</v>
      </c>
      <c r="P491" s="12">
        <f>(Financial[[#This Row],[ Sales with discount]]-Financial[[#This Row],[COGS]])/Financial[[#This Row],[ Sales with discount]]</f>
        <v>5.5555555555555552E-2</v>
      </c>
      <c r="Q491" s="12">
        <f>(Financial[[#This Row],[ Sales with discount]]-Financial[[#This Row],[COGS]])/Financial[[#This Row],[COGS]]</f>
        <v>5.8823529411764705E-2</v>
      </c>
      <c r="R491" s="17">
        <f>Financial[[#This Row],[Units Sold]]/Financial[[#This Row],[quantity of transactions]]</f>
        <v>1.3685393258426966</v>
      </c>
      <c r="S491" s="17">
        <f>Financial[[#This Row],[ Sales with discount]]/Financial[[#This Row],[quantity of transactions]]</f>
        <v>24.633707865168539</v>
      </c>
      <c r="T491" s="5" t="str">
        <f>TEXT(Financial[[#This Row],[Date]],"MMMM")</f>
        <v>серпень</v>
      </c>
      <c r="U491" s="22">
        <f>YEAR(Financial[[#This Row],[Date]])</f>
        <v>2020</v>
      </c>
    </row>
    <row r="492" spans="1:21" x14ac:dyDescent="0.3">
      <c r="A492" t="s">
        <v>9</v>
      </c>
      <c r="B492" t="s">
        <v>16</v>
      </c>
      <c r="C492" s="3" t="s">
        <v>26</v>
      </c>
      <c r="D492" s="3" t="s">
        <v>31</v>
      </c>
      <c r="E492">
        <v>1727</v>
      </c>
      <c r="F492" s="10">
        <v>4</v>
      </c>
      <c r="G492" s="10">
        <v>7</v>
      </c>
      <c r="H492" s="14">
        <v>1135</v>
      </c>
      <c r="I492" s="19">
        <v>44105</v>
      </c>
      <c r="J492" s="10">
        <f>Financial[[#This Row],[Units Sold]]*Financial[[#This Row],[Sale Price]]</f>
        <v>12089</v>
      </c>
      <c r="K492" s="11" cm="1">
        <f t="array" ref="K492">_xlfn.IFS(Financial[[#This Row],[Discount Band]]="High",0.15,Financial[[#This Row],[Discount Band]]="Medium",0.1,Financial[[#This Row],[Discount Band]]="Low",0.05,Financial[[#This Row],[Discount Band]]="None",0)</f>
        <v>0.15</v>
      </c>
      <c r="L492" s="10">
        <f>Financial[[#This Row],[Gross Sales]]*Financial[[#This Row],[Discount, %]]</f>
        <v>1813.35</v>
      </c>
      <c r="M492" s="10">
        <f>Financial[[#This Row],[Gross Sales]]-Financial[[#This Row],[Discounts, usd]]</f>
        <v>10275.65</v>
      </c>
      <c r="N492" s="10">
        <f>Financial[[#This Row],[Units Sold]]*Financial[[#This Row],[Manufacturing Price]]</f>
        <v>6908</v>
      </c>
      <c r="O492" s="10">
        <f>Financial[[#This Row],[ Sales with discount]]-(Financial[[#This Row],[Units Sold]]*Financial[[#This Row],[Manufacturing Price]])</f>
        <v>3367.6499999999996</v>
      </c>
      <c r="P492" s="12">
        <f>(Financial[[#This Row],[ Sales with discount]]-Financial[[#This Row],[COGS]])/Financial[[#This Row],[ Sales with discount]]</f>
        <v>0.32773109243697479</v>
      </c>
      <c r="Q492" s="12">
        <f>(Financial[[#This Row],[ Sales with discount]]-Financial[[#This Row],[COGS]])/Financial[[#This Row],[COGS]]</f>
        <v>0.48749999999999993</v>
      </c>
      <c r="R492" s="17">
        <f>Financial[[#This Row],[Units Sold]]/Financial[[#This Row],[quantity of transactions]]</f>
        <v>1.5215859030837005</v>
      </c>
      <c r="S492" s="17">
        <f>Financial[[#This Row],[ Sales with discount]]/Financial[[#This Row],[quantity of transactions]]</f>
        <v>9.0534361233480176</v>
      </c>
      <c r="T492" s="5" t="str">
        <f>TEXT(Financial[[#This Row],[Date]],"MMMM")</f>
        <v>жовтень</v>
      </c>
      <c r="U492" s="22">
        <f>YEAR(Financial[[#This Row],[Date]])</f>
        <v>2020</v>
      </c>
    </row>
    <row r="493" spans="1:21" x14ac:dyDescent="0.3">
      <c r="A493" t="s">
        <v>9</v>
      </c>
      <c r="B493" t="s">
        <v>16</v>
      </c>
      <c r="C493" s="3" t="s">
        <v>26</v>
      </c>
      <c r="D493" s="3" t="s">
        <v>30</v>
      </c>
      <c r="E493">
        <v>1694</v>
      </c>
      <c r="F493" s="10">
        <v>15</v>
      </c>
      <c r="G493" s="10">
        <v>20</v>
      </c>
      <c r="H493" s="14">
        <v>1143</v>
      </c>
      <c r="I493" s="19">
        <v>44136</v>
      </c>
      <c r="J493" s="10">
        <f>Financial[[#This Row],[Units Sold]]*Financial[[#This Row],[Sale Price]]</f>
        <v>33880</v>
      </c>
      <c r="K493" s="11" cm="1">
        <f t="array" ref="K493">_xlfn.IFS(Financial[[#This Row],[Discount Band]]="High",0.15,Financial[[#This Row],[Discount Band]]="Medium",0.1,Financial[[#This Row],[Discount Band]]="Low",0.05,Financial[[#This Row],[Discount Band]]="None",0)</f>
        <v>0.1</v>
      </c>
      <c r="L493" s="10">
        <f>Financial[[#This Row],[Gross Sales]]*Financial[[#This Row],[Discount, %]]</f>
        <v>3388</v>
      </c>
      <c r="M493" s="10">
        <f>Financial[[#This Row],[Gross Sales]]-Financial[[#This Row],[Discounts, usd]]</f>
        <v>30492</v>
      </c>
      <c r="N493" s="10">
        <f>Financial[[#This Row],[Units Sold]]*Financial[[#This Row],[Manufacturing Price]]</f>
        <v>25410</v>
      </c>
      <c r="O493" s="10">
        <f>Financial[[#This Row],[ Sales with discount]]-(Financial[[#This Row],[Units Sold]]*Financial[[#This Row],[Manufacturing Price]])</f>
        <v>5082</v>
      </c>
      <c r="P493" s="12">
        <f>(Financial[[#This Row],[ Sales with discount]]-Financial[[#This Row],[COGS]])/Financial[[#This Row],[ Sales with discount]]</f>
        <v>0.16666666666666666</v>
      </c>
      <c r="Q493" s="12">
        <f>(Financial[[#This Row],[ Sales with discount]]-Financial[[#This Row],[COGS]])/Financial[[#This Row],[COGS]]</f>
        <v>0.2</v>
      </c>
      <c r="R493" s="17">
        <f>Financial[[#This Row],[Units Sold]]/Financial[[#This Row],[quantity of transactions]]</f>
        <v>1.4820647419072617</v>
      </c>
      <c r="S493" s="17">
        <f>Financial[[#This Row],[ Sales with discount]]/Financial[[#This Row],[quantity of transactions]]</f>
        <v>26.677165354330707</v>
      </c>
      <c r="T493" s="5" t="str">
        <f>TEXT(Financial[[#This Row],[Date]],"MMMM")</f>
        <v>листопад</v>
      </c>
      <c r="U493" s="22">
        <f>YEAR(Financial[[#This Row],[Date]])</f>
        <v>2020</v>
      </c>
    </row>
    <row r="494" spans="1:21" x14ac:dyDescent="0.3">
      <c r="A494" t="s">
        <v>9</v>
      </c>
      <c r="B494" t="s">
        <v>16</v>
      </c>
      <c r="C494" s="3" t="s">
        <v>23</v>
      </c>
      <c r="D494" s="3" t="s">
        <v>30</v>
      </c>
      <c r="E494">
        <v>2689</v>
      </c>
      <c r="F494" s="10">
        <v>5</v>
      </c>
      <c r="G494" s="10">
        <v>7</v>
      </c>
      <c r="H494" s="14">
        <v>249</v>
      </c>
      <c r="I494" s="19">
        <v>44105</v>
      </c>
      <c r="J494" s="10">
        <f>Financial[[#This Row],[Units Sold]]*Financial[[#This Row],[Sale Price]]</f>
        <v>18823</v>
      </c>
      <c r="K494" s="11" cm="1">
        <f t="array" ref="K494">_xlfn.IFS(Financial[[#This Row],[Discount Band]]="High",0.15,Financial[[#This Row],[Discount Band]]="Medium",0.1,Financial[[#This Row],[Discount Band]]="Low",0.05,Financial[[#This Row],[Discount Band]]="None",0)</f>
        <v>0.1</v>
      </c>
      <c r="L494" s="10">
        <f>Financial[[#This Row],[Gross Sales]]*Financial[[#This Row],[Discount, %]]</f>
        <v>1882.3000000000002</v>
      </c>
      <c r="M494" s="10">
        <f>Financial[[#This Row],[Gross Sales]]-Financial[[#This Row],[Discounts, usd]]</f>
        <v>16940.7</v>
      </c>
      <c r="N494" s="10">
        <f>Financial[[#This Row],[Units Sold]]*Financial[[#This Row],[Manufacturing Price]]</f>
        <v>13445</v>
      </c>
      <c r="O494" s="10">
        <f>Financial[[#This Row],[ Sales with discount]]-(Financial[[#This Row],[Units Sold]]*Financial[[#This Row],[Manufacturing Price]])</f>
        <v>3495.7000000000007</v>
      </c>
      <c r="P494" s="12">
        <f>(Financial[[#This Row],[ Sales with discount]]-Financial[[#This Row],[COGS]])/Financial[[#This Row],[ Sales with discount]]</f>
        <v>0.20634920634920639</v>
      </c>
      <c r="Q494" s="12">
        <f>(Financial[[#This Row],[ Sales with discount]]-Financial[[#This Row],[COGS]])/Financial[[#This Row],[COGS]]</f>
        <v>0.26000000000000006</v>
      </c>
      <c r="R494" s="17">
        <f>Financial[[#This Row],[Units Sold]]/Financial[[#This Row],[quantity of transactions]]</f>
        <v>10.799196787148594</v>
      </c>
      <c r="S494" s="17">
        <f>Financial[[#This Row],[ Sales with discount]]/Financial[[#This Row],[quantity of transactions]]</f>
        <v>68.034939759036149</v>
      </c>
      <c r="T494" s="5" t="str">
        <f>TEXT(Financial[[#This Row],[Date]],"MMMM")</f>
        <v>жовтень</v>
      </c>
      <c r="U494" s="22">
        <f>YEAR(Financial[[#This Row],[Date]])</f>
        <v>2020</v>
      </c>
    </row>
    <row r="495" spans="1:21" x14ac:dyDescent="0.3">
      <c r="A495" t="s">
        <v>9</v>
      </c>
      <c r="B495" t="s">
        <v>16</v>
      </c>
      <c r="C495" s="3" t="s">
        <v>23</v>
      </c>
      <c r="D495" s="3" t="s">
        <v>31</v>
      </c>
      <c r="E495">
        <v>1233</v>
      </c>
      <c r="F495" s="10">
        <v>12</v>
      </c>
      <c r="G495" s="10">
        <v>20</v>
      </c>
      <c r="H495" s="14">
        <v>382</v>
      </c>
      <c r="I495" s="19">
        <v>44166</v>
      </c>
      <c r="J495" s="10">
        <f>Financial[[#This Row],[Units Sold]]*Financial[[#This Row],[Sale Price]]</f>
        <v>24660</v>
      </c>
      <c r="K495" s="11" cm="1">
        <f t="array" ref="K495">_xlfn.IFS(Financial[[#This Row],[Discount Band]]="High",0.15,Financial[[#This Row],[Discount Band]]="Medium",0.1,Financial[[#This Row],[Discount Band]]="Low",0.05,Financial[[#This Row],[Discount Band]]="None",0)</f>
        <v>0.15</v>
      </c>
      <c r="L495" s="10">
        <f>Financial[[#This Row],[Gross Sales]]*Financial[[#This Row],[Discount, %]]</f>
        <v>3699</v>
      </c>
      <c r="M495" s="10">
        <f>Financial[[#This Row],[Gross Sales]]-Financial[[#This Row],[Discounts, usd]]</f>
        <v>20961</v>
      </c>
      <c r="N495" s="10">
        <f>Financial[[#This Row],[Units Sold]]*Financial[[#This Row],[Manufacturing Price]]</f>
        <v>14796</v>
      </c>
      <c r="O495" s="10">
        <f>Financial[[#This Row],[ Sales with discount]]-(Financial[[#This Row],[Units Sold]]*Financial[[#This Row],[Manufacturing Price]])</f>
        <v>6165</v>
      </c>
      <c r="P495" s="12">
        <f>(Financial[[#This Row],[ Sales with discount]]-Financial[[#This Row],[COGS]])/Financial[[#This Row],[ Sales with discount]]</f>
        <v>0.29411764705882354</v>
      </c>
      <c r="Q495" s="12">
        <f>(Financial[[#This Row],[ Sales with discount]]-Financial[[#This Row],[COGS]])/Financial[[#This Row],[COGS]]</f>
        <v>0.41666666666666669</v>
      </c>
      <c r="R495" s="17">
        <f>Financial[[#This Row],[Units Sold]]/Financial[[#This Row],[quantity of transactions]]</f>
        <v>3.2277486910994764</v>
      </c>
      <c r="S495" s="17">
        <f>Financial[[#This Row],[ Sales with discount]]/Financial[[#This Row],[quantity of transactions]]</f>
        <v>54.8717277486911</v>
      </c>
      <c r="T495" s="5" t="str">
        <f>TEXT(Financial[[#This Row],[Date]],"MMMM")</f>
        <v>грудень</v>
      </c>
      <c r="U495" s="22">
        <f>YEAR(Financial[[#This Row],[Date]])</f>
        <v>2020</v>
      </c>
    </row>
    <row r="496" spans="1:21" x14ac:dyDescent="0.3">
      <c r="A496" t="s">
        <v>9</v>
      </c>
      <c r="B496" t="s">
        <v>16</v>
      </c>
      <c r="C496" s="3" t="s">
        <v>26</v>
      </c>
      <c r="D496" s="3" t="s">
        <v>31</v>
      </c>
      <c r="E496">
        <v>2039</v>
      </c>
      <c r="F496" s="10">
        <v>13</v>
      </c>
      <c r="G496" s="10">
        <v>20</v>
      </c>
      <c r="H496" s="14">
        <v>744</v>
      </c>
      <c r="I496" s="19">
        <v>43952</v>
      </c>
      <c r="J496" s="10">
        <f>Financial[[#This Row],[Units Sold]]*Financial[[#This Row],[Sale Price]]</f>
        <v>40780</v>
      </c>
      <c r="K496" s="11" cm="1">
        <f t="array" ref="K496">_xlfn.IFS(Financial[[#This Row],[Discount Band]]="High",0.15,Financial[[#This Row],[Discount Band]]="Medium",0.1,Financial[[#This Row],[Discount Band]]="Low",0.05,Financial[[#This Row],[Discount Band]]="None",0)</f>
        <v>0.15</v>
      </c>
      <c r="L496" s="10">
        <f>Financial[[#This Row],[Gross Sales]]*Financial[[#This Row],[Discount, %]]</f>
        <v>6117</v>
      </c>
      <c r="M496" s="10">
        <f>Financial[[#This Row],[Gross Sales]]-Financial[[#This Row],[Discounts, usd]]</f>
        <v>34663</v>
      </c>
      <c r="N496" s="10">
        <f>Financial[[#This Row],[Units Sold]]*Financial[[#This Row],[Manufacturing Price]]</f>
        <v>26507</v>
      </c>
      <c r="O496" s="10">
        <f>Financial[[#This Row],[ Sales with discount]]-(Financial[[#This Row],[Units Sold]]*Financial[[#This Row],[Manufacturing Price]])</f>
        <v>8156</v>
      </c>
      <c r="P496" s="12">
        <f>(Financial[[#This Row],[ Sales with discount]]-Financial[[#This Row],[COGS]])/Financial[[#This Row],[ Sales with discount]]</f>
        <v>0.23529411764705882</v>
      </c>
      <c r="Q496" s="12">
        <f>(Financial[[#This Row],[ Sales with discount]]-Financial[[#This Row],[COGS]])/Financial[[#This Row],[COGS]]</f>
        <v>0.30769230769230771</v>
      </c>
      <c r="R496" s="17">
        <f>Financial[[#This Row],[Units Sold]]/Financial[[#This Row],[quantity of transactions]]</f>
        <v>2.7405913978494625</v>
      </c>
      <c r="S496" s="17">
        <f>Financial[[#This Row],[ Sales with discount]]/Financial[[#This Row],[quantity of transactions]]</f>
        <v>46.590053763440864</v>
      </c>
      <c r="T496" s="5" t="str">
        <f>TEXT(Financial[[#This Row],[Date]],"MMMM")</f>
        <v>травень</v>
      </c>
      <c r="U496" s="22">
        <f>YEAR(Financial[[#This Row],[Date]])</f>
        <v>2020</v>
      </c>
    </row>
    <row r="497" spans="1:21" x14ac:dyDescent="0.3">
      <c r="A497" t="s">
        <v>9</v>
      </c>
      <c r="B497" t="s">
        <v>16</v>
      </c>
      <c r="C497" s="3" t="s">
        <v>24</v>
      </c>
      <c r="D497" s="3" t="s">
        <v>29</v>
      </c>
      <c r="E497">
        <v>544</v>
      </c>
      <c r="F497" s="10">
        <v>12</v>
      </c>
      <c r="G497" s="10">
        <v>20</v>
      </c>
      <c r="H497" s="14">
        <v>264</v>
      </c>
      <c r="I497" s="19">
        <v>44166</v>
      </c>
      <c r="J497" s="10">
        <f>Financial[[#This Row],[Units Sold]]*Financial[[#This Row],[Sale Price]]</f>
        <v>10880</v>
      </c>
      <c r="K497" s="11" cm="1">
        <f t="array" ref="K497">_xlfn.IFS(Financial[[#This Row],[Discount Band]]="High",0.15,Financial[[#This Row],[Discount Band]]="Medium",0.1,Financial[[#This Row],[Discount Band]]="Low",0.05,Financial[[#This Row],[Discount Band]]="None",0)</f>
        <v>0.05</v>
      </c>
      <c r="L497" s="10">
        <f>Financial[[#This Row],[Gross Sales]]*Financial[[#This Row],[Discount, %]]</f>
        <v>544</v>
      </c>
      <c r="M497" s="10">
        <f>Financial[[#This Row],[Gross Sales]]-Financial[[#This Row],[Discounts, usd]]</f>
        <v>10336</v>
      </c>
      <c r="N497" s="10">
        <f>Financial[[#This Row],[Units Sold]]*Financial[[#This Row],[Manufacturing Price]]</f>
        <v>6528</v>
      </c>
      <c r="O497" s="10">
        <f>Financial[[#This Row],[ Sales with discount]]-(Financial[[#This Row],[Units Sold]]*Financial[[#This Row],[Manufacturing Price]])</f>
        <v>3808</v>
      </c>
      <c r="P497" s="12">
        <f>(Financial[[#This Row],[ Sales with discount]]-Financial[[#This Row],[COGS]])/Financial[[#This Row],[ Sales with discount]]</f>
        <v>0.36842105263157893</v>
      </c>
      <c r="Q497" s="12">
        <f>(Financial[[#This Row],[ Sales with discount]]-Financial[[#This Row],[COGS]])/Financial[[#This Row],[COGS]]</f>
        <v>0.58333333333333337</v>
      </c>
      <c r="R497" s="17">
        <f>Financial[[#This Row],[Units Sold]]/Financial[[#This Row],[quantity of transactions]]</f>
        <v>2.0606060606060606</v>
      </c>
      <c r="S497" s="17">
        <f>Financial[[#This Row],[ Sales with discount]]/Financial[[#This Row],[quantity of transactions]]</f>
        <v>39.151515151515149</v>
      </c>
      <c r="T497" s="5" t="str">
        <f>TEXT(Financial[[#This Row],[Date]],"MMMM")</f>
        <v>грудень</v>
      </c>
      <c r="U497" s="22">
        <f>YEAR(Financial[[#This Row],[Date]])</f>
        <v>2020</v>
      </c>
    </row>
    <row r="498" spans="1:21" x14ac:dyDescent="0.3">
      <c r="A498" t="s">
        <v>9</v>
      </c>
      <c r="B498" t="s">
        <v>16</v>
      </c>
      <c r="C498" s="3" t="s">
        <v>21</v>
      </c>
      <c r="D498" s="3" t="s">
        <v>31</v>
      </c>
      <c r="E498">
        <v>2706</v>
      </c>
      <c r="F498" s="10">
        <v>4</v>
      </c>
      <c r="G498" s="10">
        <v>7</v>
      </c>
      <c r="H498" s="14">
        <v>2333</v>
      </c>
      <c r="I498" s="19">
        <v>44136</v>
      </c>
      <c r="J498" s="10">
        <f>Financial[[#This Row],[Units Sold]]*Financial[[#This Row],[Sale Price]]</f>
        <v>18942</v>
      </c>
      <c r="K498" s="11" cm="1">
        <f t="array" ref="K498">_xlfn.IFS(Financial[[#This Row],[Discount Band]]="High",0.15,Financial[[#This Row],[Discount Band]]="Medium",0.1,Financial[[#This Row],[Discount Band]]="Low",0.05,Financial[[#This Row],[Discount Band]]="None",0)</f>
        <v>0.15</v>
      </c>
      <c r="L498" s="10">
        <f>Financial[[#This Row],[Gross Sales]]*Financial[[#This Row],[Discount, %]]</f>
        <v>2841.2999999999997</v>
      </c>
      <c r="M498" s="10">
        <f>Financial[[#This Row],[Gross Sales]]-Financial[[#This Row],[Discounts, usd]]</f>
        <v>16100.7</v>
      </c>
      <c r="N498" s="10">
        <f>Financial[[#This Row],[Units Sold]]*Financial[[#This Row],[Manufacturing Price]]</f>
        <v>10824</v>
      </c>
      <c r="O498" s="10">
        <f>Financial[[#This Row],[ Sales with discount]]-(Financial[[#This Row],[Units Sold]]*Financial[[#This Row],[Manufacturing Price]])</f>
        <v>5276.7000000000007</v>
      </c>
      <c r="P498" s="12">
        <f>(Financial[[#This Row],[ Sales with discount]]-Financial[[#This Row],[COGS]])/Financial[[#This Row],[ Sales with discount]]</f>
        <v>0.32773109243697485</v>
      </c>
      <c r="Q498" s="12">
        <f>(Financial[[#This Row],[ Sales with discount]]-Financial[[#This Row],[COGS]])/Financial[[#This Row],[COGS]]</f>
        <v>0.48750000000000004</v>
      </c>
      <c r="R498" s="17">
        <f>Financial[[#This Row],[Units Sold]]/Financial[[#This Row],[quantity of transactions]]</f>
        <v>1.1598799828546935</v>
      </c>
      <c r="S498" s="17">
        <f>Financial[[#This Row],[ Sales with discount]]/Financial[[#This Row],[quantity of transactions]]</f>
        <v>6.901285897985427</v>
      </c>
      <c r="T498" s="5" t="str">
        <f>TEXT(Financial[[#This Row],[Date]],"MMMM")</f>
        <v>листопад</v>
      </c>
      <c r="U498" s="22">
        <f>YEAR(Financial[[#This Row],[Date]])</f>
        <v>2020</v>
      </c>
    </row>
    <row r="499" spans="1:21" x14ac:dyDescent="0.3">
      <c r="A499" t="s">
        <v>9</v>
      </c>
      <c r="B499" t="s">
        <v>16</v>
      </c>
      <c r="C499" s="3" t="s">
        <v>25</v>
      </c>
      <c r="D499" s="3" t="s">
        <v>30</v>
      </c>
      <c r="E499">
        <v>2689</v>
      </c>
      <c r="F499" s="10">
        <v>5</v>
      </c>
      <c r="G499" s="10">
        <v>7</v>
      </c>
      <c r="H499" s="14">
        <v>2235</v>
      </c>
      <c r="I499" s="19">
        <v>44105</v>
      </c>
      <c r="J499" s="10">
        <f>Financial[[#This Row],[Units Sold]]*Financial[[#This Row],[Sale Price]]</f>
        <v>18823</v>
      </c>
      <c r="K499" s="11" cm="1">
        <f t="array" ref="K499">_xlfn.IFS(Financial[[#This Row],[Discount Band]]="High",0.15,Financial[[#This Row],[Discount Band]]="Medium",0.1,Financial[[#This Row],[Discount Band]]="Low",0.05,Financial[[#This Row],[Discount Band]]="None",0)</f>
        <v>0.1</v>
      </c>
      <c r="L499" s="10">
        <f>Financial[[#This Row],[Gross Sales]]*Financial[[#This Row],[Discount, %]]</f>
        <v>1882.3000000000002</v>
      </c>
      <c r="M499" s="10">
        <f>Financial[[#This Row],[Gross Sales]]-Financial[[#This Row],[Discounts, usd]]</f>
        <v>16940.7</v>
      </c>
      <c r="N499" s="10">
        <f>Financial[[#This Row],[Units Sold]]*Financial[[#This Row],[Manufacturing Price]]</f>
        <v>13445</v>
      </c>
      <c r="O499" s="10">
        <f>Financial[[#This Row],[ Sales with discount]]-(Financial[[#This Row],[Units Sold]]*Financial[[#This Row],[Manufacturing Price]])</f>
        <v>3495.7000000000007</v>
      </c>
      <c r="P499" s="12">
        <f>(Financial[[#This Row],[ Sales with discount]]-Financial[[#This Row],[COGS]])/Financial[[#This Row],[ Sales with discount]]</f>
        <v>0.20634920634920639</v>
      </c>
      <c r="Q499" s="12">
        <f>(Financial[[#This Row],[ Sales with discount]]-Financial[[#This Row],[COGS]])/Financial[[#This Row],[COGS]]</f>
        <v>0.26000000000000006</v>
      </c>
      <c r="R499" s="17">
        <f>Financial[[#This Row],[Units Sold]]/Financial[[#This Row],[quantity of transactions]]</f>
        <v>1.2031319910514542</v>
      </c>
      <c r="S499" s="17">
        <f>Financial[[#This Row],[ Sales with discount]]/Financial[[#This Row],[quantity of transactions]]</f>
        <v>7.5797315436241615</v>
      </c>
      <c r="T499" s="5" t="str">
        <f>TEXT(Financial[[#This Row],[Date]],"MMMM")</f>
        <v>жовтень</v>
      </c>
      <c r="U499" s="22">
        <f>YEAR(Financial[[#This Row],[Date]])</f>
        <v>2020</v>
      </c>
    </row>
    <row r="500" spans="1:21" x14ac:dyDescent="0.3">
      <c r="A500" t="s">
        <v>9</v>
      </c>
      <c r="B500" t="s">
        <v>16</v>
      </c>
      <c r="C500" s="3" t="s">
        <v>21</v>
      </c>
      <c r="D500" s="3" t="s">
        <v>29</v>
      </c>
      <c r="E500">
        <v>1210</v>
      </c>
      <c r="F500" s="10">
        <v>197</v>
      </c>
      <c r="G500" s="10">
        <v>350</v>
      </c>
      <c r="H500" s="14">
        <v>131</v>
      </c>
      <c r="I500" s="19">
        <v>43891</v>
      </c>
      <c r="J500" s="10">
        <f>Financial[[#This Row],[Units Sold]]*Financial[[#This Row],[Sale Price]]</f>
        <v>423500</v>
      </c>
      <c r="K500" s="11" cm="1">
        <f t="array" ref="K500">_xlfn.IFS(Financial[[#This Row],[Discount Band]]="High",0.15,Financial[[#This Row],[Discount Band]]="Medium",0.1,Financial[[#This Row],[Discount Band]]="Low",0.05,Financial[[#This Row],[Discount Band]]="None",0)</f>
        <v>0.05</v>
      </c>
      <c r="L500" s="10">
        <f>Financial[[#This Row],[Gross Sales]]*Financial[[#This Row],[Discount, %]]</f>
        <v>21175</v>
      </c>
      <c r="M500" s="10">
        <f>Financial[[#This Row],[Gross Sales]]-Financial[[#This Row],[Discounts, usd]]</f>
        <v>402325</v>
      </c>
      <c r="N500" s="10">
        <f>Financial[[#This Row],[Units Sold]]*Financial[[#This Row],[Manufacturing Price]]</f>
        <v>238370</v>
      </c>
      <c r="O500" s="10">
        <f>Financial[[#This Row],[ Sales with discount]]-(Financial[[#This Row],[Units Sold]]*Financial[[#This Row],[Manufacturing Price]])</f>
        <v>163955</v>
      </c>
      <c r="P500" s="12">
        <f>(Financial[[#This Row],[ Sales with discount]]-Financial[[#This Row],[COGS]])/Financial[[#This Row],[ Sales with discount]]</f>
        <v>0.40751879699248122</v>
      </c>
      <c r="Q500" s="12">
        <f>(Financial[[#This Row],[ Sales with discount]]-Financial[[#This Row],[COGS]])/Financial[[#This Row],[COGS]]</f>
        <v>0.68781725888324874</v>
      </c>
      <c r="R500" s="17">
        <f>Financial[[#This Row],[Units Sold]]/Financial[[#This Row],[quantity of transactions]]</f>
        <v>9.236641221374045</v>
      </c>
      <c r="S500" s="17">
        <f>Financial[[#This Row],[ Sales with discount]]/Financial[[#This Row],[quantity of transactions]]</f>
        <v>3071.1832061068703</v>
      </c>
      <c r="T500" s="5" t="str">
        <f>TEXT(Financial[[#This Row],[Date]],"MMMM")</f>
        <v>березень</v>
      </c>
      <c r="U500" s="22">
        <f>YEAR(Financial[[#This Row],[Date]])</f>
        <v>2020</v>
      </c>
    </row>
    <row r="501" spans="1:21" x14ac:dyDescent="0.3">
      <c r="A501" t="s">
        <v>9</v>
      </c>
      <c r="B501" t="s">
        <v>16</v>
      </c>
      <c r="C501" s="3" t="s">
        <v>22</v>
      </c>
      <c r="D501" s="3" t="s">
        <v>31</v>
      </c>
      <c r="E501">
        <v>2255</v>
      </c>
      <c r="F501" s="10">
        <v>14</v>
      </c>
      <c r="G501" s="10">
        <v>20</v>
      </c>
      <c r="H501" s="14">
        <v>1952</v>
      </c>
      <c r="I501" s="19">
        <v>44013</v>
      </c>
      <c r="J501" s="10">
        <f>Financial[[#This Row],[Units Sold]]*Financial[[#This Row],[Sale Price]]</f>
        <v>45100</v>
      </c>
      <c r="K501" s="11" cm="1">
        <f t="array" ref="K501">_xlfn.IFS(Financial[[#This Row],[Discount Band]]="High",0.15,Financial[[#This Row],[Discount Band]]="Medium",0.1,Financial[[#This Row],[Discount Band]]="Low",0.05,Financial[[#This Row],[Discount Band]]="None",0)</f>
        <v>0.15</v>
      </c>
      <c r="L501" s="10">
        <f>Financial[[#This Row],[Gross Sales]]*Financial[[#This Row],[Discount, %]]</f>
        <v>6765</v>
      </c>
      <c r="M501" s="10">
        <f>Financial[[#This Row],[Gross Sales]]-Financial[[#This Row],[Discounts, usd]]</f>
        <v>38335</v>
      </c>
      <c r="N501" s="10">
        <f>Financial[[#This Row],[Units Sold]]*Financial[[#This Row],[Manufacturing Price]]</f>
        <v>31570</v>
      </c>
      <c r="O501" s="10">
        <f>Financial[[#This Row],[ Sales with discount]]-(Financial[[#This Row],[Units Sold]]*Financial[[#This Row],[Manufacturing Price]])</f>
        <v>6765</v>
      </c>
      <c r="P501" s="12">
        <f>(Financial[[#This Row],[ Sales with discount]]-Financial[[#This Row],[COGS]])/Financial[[#This Row],[ Sales with discount]]</f>
        <v>0.17647058823529413</v>
      </c>
      <c r="Q501" s="12">
        <f>(Financial[[#This Row],[ Sales with discount]]-Financial[[#This Row],[COGS]])/Financial[[#This Row],[COGS]]</f>
        <v>0.21428571428571427</v>
      </c>
      <c r="R501" s="17">
        <f>Financial[[#This Row],[Units Sold]]/Financial[[#This Row],[quantity of transactions]]</f>
        <v>1.1552254098360655</v>
      </c>
      <c r="S501" s="17">
        <f>Financial[[#This Row],[ Sales with discount]]/Financial[[#This Row],[quantity of transactions]]</f>
        <v>19.638831967213115</v>
      </c>
      <c r="T501" s="5" t="str">
        <f>TEXT(Financial[[#This Row],[Date]],"MMMM")</f>
        <v>липень</v>
      </c>
      <c r="U501" s="22">
        <f>YEAR(Financial[[#This Row],[Date]])</f>
        <v>2020</v>
      </c>
    </row>
    <row r="502" spans="1:21" x14ac:dyDescent="0.3">
      <c r="A502" t="s">
        <v>9</v>
      </c>
      <c r="B502" t="s">
        <v>16</v>
      </c>
      <c r="C502" s="3" t="s">
        <v>21</v>
      </c>
      <c r="D502" s="3" t="s">
        <v>30</v>
      </c>
      <c r="E502">
        <v>1834</v>
      </c>
      <c r="F502" s="10">
        <v>14</v>
      </c>
      <c r="G502" s="10">
        <v>20</v>
      </c>
      <c r="H502" s="14">
        <v>1215</v>
      </c>
      <c r="I502" s="19">
        <v>44075</v>
      </c>
      <c r="J502" s="10">
        <f>Financial[[#This Row],[Units Sold]]*Financial[[#This Row],[Sale Price]]</f>
        <v>36680</v>
      </c>
      <c r="K502" s="11" cm="1">
        <f t="array" ref="K502">_xlfn.IFS(Financial[[#This Row],[Discount Band]]="High",0.15,Financial[[#This Row],[Discount Band]]="Medium",0.1,Financial[[#This Row],[Discount Band]]="Low",0.05,Financial[[#This Row],[Discount Band]]="None",0)</f>
        <v>0.1</v>
      </c>
      <c r="L502" s="10">
        <f>Financial[[#This Row],[Gross Sales]]*Financial[[#This Row],[Discount, %]]</f>
        <v>3668</v>
      </c>
      <c r="M502" s="10">
        <f>Financial[[#This Row],[Gross Sales]]-Financial[[#This Row],[Discounts, usd]]</f>
        <v>33012</v>
      </c>
      <c r="N502" s="10">
        <f>Financial[[#This Row],[Units Sold]]*Financial[[#This Row],[Manufacturing Price]]</f>
        <v>25676</v>
      </c>
      <c r="O502" s="10">
        <f>Financial[[#This Row],[ Sales with discount]]-(Financial[[#This Row],[Units Sold]]*Financial[[#This Row],[Manufacturing Price]])</f>
        <v>7336</v>
      </c>
      <c r="P502" s="12">
        <f>(Financial[[#This Row],[ Sales with discount]]-Financial[[#This Row],[COGS]])/Financial[[#This Row],[ Sales with discount]]</f>
        <v>0.22222222222222221</v>
      </c>
      <c r="Q502" s="12">
        <f>(Financial[[#This Row],[ Sales with discount]]-Financial[[#This Row],[COGS]])/Financial[[#This Row],[COGS]]</f>
        <v>0.2857142857142857</v>
      </c>
      <c r="R502" s="17">
        <f>Financial[[#This Row],[Units Sold]]/Financial[[#This Row],[quantity of transactions]]</f>
        <v>1.5094650205761317</v>
      </c>
      <c r="S502" s="17">
        <f>Financial[[#This Row],[ Sales with discount]]/Financial[[#This Row],[quantity of transactions]]</f>
        <v>27.170370370370371</v>
      </c>
      <c r="T502" s="5" t="str">
        <f>TEXT(Financial[[#This Row],[Date]],"MMMM")</f>
        <v>вересень</v>
      </c>
      <c r="U502" s="22">
        <f>YEAR(Financial[[#This Row],[Date]])</f>
        <v>2020</v>
      </c>
    </row>
    <row r="503" spans="1:21" x14ac:dyDescent="0.3">
      <c r="A503" t="s">
        <v>9</v>
      </c>
      <c r="B503" t="s">
        <v>16</v>
      </c>
      <c r="C503" s="3" t="s">
        <v>21</v>
      </c>
      <c r="D503" s="3" t="s">
        <v>31</v>
      </c>
      <c r="E503">
        <v>2579</v>
      </c>
      <c r="F503" s="10">
        <v>14</v>
      </c>
      <c r="G503" s="10">
        <v>20</v>
      </c>
      <c r="H503" s="14">
        <v>1105</v>
      </c>
      <c r="I503" s="19">
        <v>43922</v>
      </c>
      <c r="J503" s="10">
        <f>Financial[[#This Row],[Units Sold]]*Financial[[#This Row],[Sale Price]]</f>
        <v>51580</v>
      </c>
      <c r="K503" s="11" cm="1">
        <f t="array" ref="K503">_xlfn.IFS(Financial[[#This Row],[Discount Band]]="High",0.15,Financial[[#This Row],[Discount Band]]="Medium",0.1,Financial[[#This Row],[Discount Band]]="Low",0.05,Financial[[#This Row],[Discount Band]]="None",0)</f>
        <v>0.15</v>
      </c>
      <c r="L503" s="10">
        <f>Financial[[#This Row],[Gross Sales]]*Financial[[#This Row],[Discount, %]]</f>
        <v>7737</v>
      </c>
      <c r="M503" s="10">
        <f>Financial[[#This Row],[Gross Sales]]-Financial[[#This Row],[Discounts, usd]]</f>
        <v>43843</v>
      </c>
      <c r="N503" s="10">
        <f>Financial[[#This Row],[Units Sold]]*Financial[[#This Row],[Manufacturing Price]]</f>
        <v>36106</v>
      </c>
      <c r="O503" s="10">
        <f>Financial[[#This Row],[ Sales with discount]]-(Financial[[#This Row],[Units Sold]]*Financial[[#This Row],[Manufacturing Price]])</f>
        <v>7737</v>
      </c>
      <c r="P503" s="12">
        <f>(Financial[[#This Row],[ Sales with discount]]-Financial[[#This Row],[COGS]])/Financial[[#This Row],[ Sales with discount]]</f>
        <v>0.17647058823529413</v>
      </c>
      <c r="Q503" s="12">
        <f>(Financial[[#This Row],[ Sales with discount]]-Financial[[#This Row],[COGS]])/Financial[[#This Row],[COGS]]</f>
        <v>0.21428571428571427</v>
      </c>
      <c r="R503" s="17">
        <f>Financial[[#This Row],[Units Sold]]/Financial[[#This Row],[quantity of transactions]]</f>
        <v>2.3339366515837106</v>
      </c>
      <c r="S503" s="17">
        <f>Financial[[#This Row],[ Sales with discount]]/Financial[[#This Row],[quantity of transactions]]</f>
        <v>39.676923076923075</v>
      </c>
      <c r="T503" s="5" t="str">
        <f>TEXT(Financial[[#This Row],[Date]],"MMMM")</f>
        <v>квітень</v>
      </c>
      <c r="U503" s="22">
        <f>YEAR(Financial[[#This Row],[Date]])</f>
        <v>2020</v>
      </c>
    </row>
    <row r="504" spans="1:21" x14ac:dyDescent="0.3">
      <c r="A504" t="s">
        <v>9</v>
      </c>
      <c r="B504" t="s">
        <v>16</v>
      </c>
      <c r="C504" s="3" t="s">
        <v>26</v>
      </c>
      <c r="D504" s="3" t="s">
        <v>31</v>
      </c>
      <c r="E504">
        <v>2629</v>
      </c>
      <c r="F504" s="10">
        <v>15</v>
      </c>
      <c r="G504" s="10">
        <v>20</v>
      </c>
      <c r="H504" s="14">
        <v>326</v>
      </c>
      <c r="I504" s="19">
        <v>43831</v>
      </c>
      <c r="J504" s="10">
        <f>Financial[[#This Row],[Units Sold]]*Financial[[#This Row],[Sale Price]]</f>
        <v>52580</v>
      </c>
      <c r="K504" s="11" cm="1">
        <f t="array" ref="K504">_xlfn.IFS(Financial[[#This Row],[Discount Band]]="High",0.15,Financial[[#This Row],[Discount Band]]="Medium",0.1,Financial[[#This Row],[Discount Band]]="Low",0.05,Financial[[#This Row],[Discount Band]]="None",0)</f>
        <v>0.15</v>
      </c>
      <c r="L504" s="10">
        <f>Financial[[#This Row],[Gross Sales]]*Financial[[#This Row],[Discount, %]]</f>
        <v>7887</v>
      </c>
      <c r="M504" s="10">
        <f>Financial[[#This Row],[Gross Sales]]-Financial[[#This Row],[Discounts, usd]]</f>
        <v>44693</v>
      </c>
      <c r="N504" s="10">
        <f>Financial[[#This Row],[Units Sold]]*Financial[[#This Row],[Manufacturing Price]]</f>
        <v>39435</v>
      </c>
      <c r="O504" s="10">
        <f>Financial[[#This Row],[ Sales with discount]]-(Financial[[#This Row],[Units Sold]]*Financial[[#This Row],[Manufacturing Price]])</f>
        <v>5258</v>
      </c>
      <c r="P504" s="12">
        <f>(Financial[[#This Row],[ Sales with discount]]-Financial[[#This Row],[COGS]])/Financial[[#This Row],[ Sales with discount]]</f>
        <v>0.11764705882352941</v>
      </c>
      <c r="Q504" s="12">
        <f>(Financial[[#This Row],[ Sales with discount]]-Financial[[#This Row],[COGS]])/Financial[[#This Row],[COGS]]</f>
        <v>0.13333333333333333</v>
      </c>
      <c r="R504" s="17">
        <f>Financial[[#This Row],[Units Sold]]/Financial[[#This Row],[quantity of transactions]]</f>
        <v>8.0644171779141107</v>
      </c>
      <c r="S504" s="17">
        <f>Financial[[#This Row],[ Sales with discount]]/Financial[[#This Row],[quantity of transactions]]</f>
        <v>137.09509202453987</v>
      </c>
      <c r="T504" s="5" t="str">
        <f>TEXT(Financial[[#This Row],[Date]],"MMMM")</f>
        <v>січень</v>
      </c>
      <c r="U504" s="22">
        <f>YEAR(Financial[[#This Row],[Date]])</f>
        <v>2020</v>
      </c>
    </row>
    <row r="505" spans="1:21" x14ac:dyDescent="0.3">
      <c r="A505" t="s">
        <v>9</v>
      </c>
      <c r="B505" t="s">
        <v>16</v>
      </c>
      <c r="C505" s="3" t="s">
        <v>24</v>
      </c>
      <c r="D505" s="3" t="s">
        <v>31</v>
      </c>
      <c r="E505">
        <v>344</v>
      </c>
      <c r="F505" s="10">
        <v>264</v>
      </c>
      <c r="G505" s="10">
        <v>350</v>
      </c>
      <c r="H505" s="14">
        <v>237</v>
      </c>
      <c r="I505" s="19">
        <v>44105</v>
      </c>
      <c r="J505" s="10">
        <f>Financial[[#This Row],[Units Sold]]*Financial[[#This Row],[Sale Price]]</f>
        <v>120400</v>
      </c>
      <c r="K505" s="11" cm="1">
        <f t="array" ref="K505">_xlfn.IFS(Financial[[#This Row],[Discount Band]]="High",0.15,Financial[[#This Row],[Discount Band]]="Medium",0.1,Financial[[#This Row],[Discount Band]]="Low",0.05,Financial[[#This Row],[Discount Band]]="None",0)</f>
        <v>0.15</v>
      </c>
      <c r="L505" s="10">
        <f>Financial[[#This Row],[Gross Sales]]*Financial[[#This Row],[Discount, %]]</f>
        <v>18060</v>
      </c>
      <c r="M505" s="10">
        <f>Financial[[#This Row],[Gross Sales]]-Financial[[#This Row],[Discounts, usd]]</f>
        <v>102340</v>
      </c>
      <c r="N505" s="10">
        <f>Financial[[#This Row],[Units Sold]]*Financial[[#This Row],[Manufacturing Price]]</f>
        <v>90816</v>
      </c>
      <c r="O505" s="10">
        <f>Financial[[#This Row],[ Sales with discount]]-(Financial[[#This Row],[Units Sold]]*Financial[[#This Row],[Manufacturing Price]])</f>
        <v>11524</v>
      </c>
      <c r="P505" s="12">
        <f>(Financial[[#This Row],[ Sales with discount]]-Financial[[#This Row],[COGS]])/Financial[[#This Row],[ Sales with discount]]</f>
        <v>0.11260504201680673</v>
      </c>
      <c r="Q505" s="12">
        <f>(Financial[[#This Row],[ Sales with discount]]-Financial[[#This Row],[COGS]])/Financial[[#This Row],[COGS]]</f>
        <v>0.12689393939393939</v>
      </c>
      <c r="R505" s="17">
        <f>Financial[[#This Row],[Units Sold]]/Financial[[#This Row],[quantity of transactions]]</f>
        <v>1.4514767932489452</v>
      </c>
      <c r="S505" s="17">
        <f>Financial[[#This Row],[ Sales with discount]]/Financial[[#This Row],[quantity of transactions]]</f>
        <v>431.8143459915612</v>
      </c>
      <c r="T505" s="5" t="str">
        <f>TEXT(Financial[[#This Row],[Date]],"MMMM")</f>
        <v>жовтень</v>
      </c>
      <c r="U505" s="22">
        <f>YEAR(Financial[[#This Row],[Date]])</f>
        <v>2020</v>
      </c>
    </row>
    <row r="506" spans="1:21" x14ac:dyDescent="0.3">
      <c r="A506" t="s">
        <v>9</v>
      </c>
      <c r="B506" t="s">
        <v>16</v>
      </c>
      <c r="C506" s="3" t="s">
        <v>26</v>
      </c>
      <c r="D506" s="3" t="s">
        <v>31</v>
      </c>
      <c r="E506">
        <v>344</v>
      </c>
      <c r="F506" s="10">
        <v>229</v>
      </c>
      <c r="G506" s="10">
        <v>350</v>
      </c>
      <c r="H506" s="14">
        <v>297</v>
      </c>
      <c r="I506" s="19">
        <v>44105</v>
      </c>
      <c r="J506" s="10">
        <f>Financial[[#This Row],[Units Sold]]*Financial[[#This Row],[Sale Price]]</f>
        <v>120400</v>
      </c>
      <c r="K506" s="11" cm="1">
        <f t="array" ref="K506">_xlfn.IFS(Financial[[#This Row],[Discount Band]]="High",0.15,Financial[[#This Row],[Discount Band]]="Medium",0.1,Financial[[#This Row],[Discount Band]]="Low",0.05,Financial[[#This Row],[Discount Band]]="None",0)</f>
        <v>0.15</v>
      </c>
      <c r="L506" s="10">
        <f>Financial[[#This Row],[Gross Sales]]*Financial[[#This Row],[Discount, %]]</f>
        <v>18060</v>
      </c>
      <c r="M506" s="10">
        <f>Financial[[#This Row],[Gross Sales]]-Financial[[#This Row],[Discounts, usd]]</f>
        <v>102340</v>
      </c>
      <c r="N506" s="10">
        <f>Financial[[#This Row],[Units Sold]]*Financial[[#This Row],[Manufacturing Price]]</f>
        <v>78776</v>
      </c>
      <c r="O506" s="10">
        <f>Financial[[#This Row],[ Sales with discount]]-(Financial[[#This Row],[Units Sold]]*Financial[[#This Row],[Manufacturing Price]])</f>
        <v>23564</v>
      </c>
      <c r="P506" s="12">
        <f>(Financial[[#This Row],[ Sales with discount]]-Financial[[#This Row],[COGS]])/Financial[[#This Row],[ Sales with discount]]</f>
        <v>0.23025210084033612</v>
      </c>
      <c r="Q506" s="12">
        <f>(Financial[[#This Row],[ Sales with discount]]-Financial[[#This Row],[COGS]])/Financial[[#This Row],[COGS]]</f>
        <v>0.29912663755458513</v>
      </c>
      <c r="R506" s="17">
        <f>Financial[[#This Row],[Units Sold]]/Financial[[#This Row],[quantity of transactions]]</f>
        <v>1.1582491582491583</v>
      </c>
      <c r="S506" s="17">
        <f>Financial[[#This Row],[ Sales with discount]]/Financial[[#This Row],[quantity of transactions]]</f>
        <v>344.5791245791246</v>
      </c>
      <c r="T506" s="5" t="str">
        <f>TEXT(Financial[[#This Row],[Date]],"MMMM")</f>
        <v>жовтень</v>
      </c>
      <c r="U506" s="22">
        <f>YEAR(Financial[[#This Row],[Date]])</f>
        <v>2020</v>
      </c>
    </row>
    <row r="507" spans="1:21" x14ac:dyDescent="0.3">
      <c r="A507" t="s">
        <v>9</v>
      </c>
      <c r="B507" t="s">
        <v>16</v>
      </c>
      <c r="C507" s="3" t="s">
        <v>23</v>
      </c>
      <c r="D507" s="3" t="s">
        <v>30</v>
      </c>
      <c r="E507">
        <v>2993</v>
      </c>
      <c r="F507" s="10">
        <v>11</v>
      </c>
      <c r="G507" s="10">
        <v>20</v>
      </c>
      <c r="H507" s="14">
        <v>725</v>
      </c>
      <c r="I507" s="19">
        <v>44075</v>
      </c>
      <c r="J507" s="10">
        <f>Financial[[#This Row],[Units Sold]]*Financial[[#This Row],[Sale Price]]</f>
        <v>59860</v>
      </c>
      <c r="K507" s="11" cm="1">
        <f t="array" ref="K507">_xlfn.IFS(Financial[[#This Row],[Discount Band]]="High",0.15,Financial[[#This Row],[Discount Band]]="Medium",0.1,Financial[[#This Row],[Discount Band]]="Low",0.05,Financial[[#This Row],[Discount Band]]="None",0)</f>
        <v>0.1</v>
      </c>
      <c r="L507" s="10">
        <f>Financial[[#This Row],[Gross Sales]]*Financial[[#This Row],[Discount, %]]</f>
        <v>5986</v>
      </c>
      <c r="M507" s="10">
        <f>Financial[[#This Row],[Gross Sales]]-Financial[[#This Row],[Discounts, usd]]</f>
        <v>53874</v>
      </c>
      <c r="N507" s="10">
        <f>Financial[[#This Row],[Units Sold]]*Financial[[#This Row],[Manufacturing Price]]</f>
        <v>32923</v>
      </c>
      <c r="O507" s="10">
        <f>Financial[[#This Row],[ Sales with discount]]-(Financial[[#This Row],[Units Sold]]*Financial[[#This Row],[Manufacturing Price]])</f>
        <v>20951</v>
      </c>
      <c r="P507" s="12">
        <f>(Financial[[#This Row],[ Sales with discount]]-Financial[[#This Row],[COGS]])/Financial[[#This Row],[ Sales with discount]]</f>
        <v>0.3888888888888889</v>
      </c>
      <c r="Q507" s="12">
        <f>(Financial[[#This Row],[ Sales with discount]]-Financial[[#This Row],[COGS]])/Financial[[#This Row],[COGS]]</f>
        <v>0.63636363636363635</v>
      </c>
      <c r="R507" s="17">
        <f>Financial[[#This Row],[Units Sold]]/Financial[[#This Row],[quantity of transactions]]</f>
        <v>4.1282758620689659</v>
      </c>
      <c r="S507" s="17">
        <f>Financial[[#This Row],[ Sales with discount]]/Financial[[#This Row],[quantity of transactions]]</f>
        <v>74.308965517241376</v>
      </c>
      <c r="T507" s="5" t="str">
        <f>TEXT(Financial[[#This Row],[Date]],"MMMM")</f>
        <v>вересень</v>
      </c>
      <c r="U507" s="22">
        <f>YEAR(Financial[[#This Row],[Date]])</f>
        <v>2020</v>
      </c>
    </row>
    <row r="508" spans="1:21" x14ac:dyDescent="0.3">
      <c r="A508" t="s">
        <v>9</v>
      </c>
      <c r="B508" t="s">
        <v>16</v>
      </c>
      <c r="C508" s="3" t="s">
        <v>26</v>
      </c>
      <c r="D508" s="3" t="s">
        <v>30</v>
      </c>
      <c r="E508">
        <v>1679</v>
      </c>
      <c r="F508" s="10">
        <v>259</v>
      </c>
      <c r="G508" s="10">
        <v>350</v>
      </c>
      <c r="H508" s="14">
        <v>71</v>
      </c>
      <c r="I508" s="19">
        <v>44075</v>
      </c>
      <c r="J508" s="10">
        <f>Financial[[#This Row],[Units Sold]]*Financial[[#This Row],[Sale Price]]</f>
        <v>587650</v>
      </c>
      <c r="K508" s="11" cm="1">
        <f t="array" ref="K508">_xlfn.IFS(Financial[[#This Row],[Discount Band]]="High",0.15,Financial[[#This Row],[Discount Band]]="Medium",0.1,Financial[[#This Row],[Discount Band]]="Low",0.05,Financial[[#This Row],[Discount Band]]="None",0)</f>
        <v>0.1</v>
      </c>
      <c r="L508" s="10">
        <f>Financial[[#This Row],[Gross Sales]]*Financial[[#This Row],[Discount, %]]</f>
        <v>58765</v>
      </c>
      <c r="M508" s="10">
        <f>Financial[[#This Row],[Gross Sales]]-Financial[[#This Row],[Discounts, usd]]</f>
        <v>528885</v>
      </c>
      <c r="N508" s="10">
        <f>Financial[[#This Row],[Units Sold]]*Financial[[#This Row],[Manufacturing Price]]</f>
        <v>434861</v>
      </c>
      <c r="O508" s="10">
        <f>Financial[[#This Row],[ Sales with discount]]-(Financial[[#This Row],[Units Sold]]*Financial[[#This Row],[Manufacturing Price]])</f>
        <v>94024</v>
      </c>
      <c r="P508" s="12">
        <f>(Financial[[#This Row],[ Sales with discount]]-Financial[[#This Row],[COGS]])/Financial[[#This Row],[ Sales with discount]]</f>
        <v>0.17777777777777778</v>
      </c>
      <c r="Q508" s="12">
        <f>(Financial[[#This Row],[ Sales with discount]]-Financial[[#This Row],[COGS]])/Financial[[#This Row],[COGS]]</f>
        <v>0.21621621621621623</v>
      </c>
      <c r="R508" s="17">
        <f>Financial[[#This Row],[Units Sold]]/Financial[[#This Row],[quantity of transactions]]</f>
        <v>23.64788732394366</v>
      </c>
      <c r="S508" s="17">
        <f>Financial[[#This Row],[ Sales with discount]]/Financial[[#This Row],[quantity of transactions]]</f>
        <v>7449.0845070422538</v>
      </c>
      <c r="T508" s="5" t="str">
        <f>TEXT(Financial[[#This Row],[Date]],"MMMM")</f>
        <v>вересень</v>
      </c>
      <c r="U508" s="22">
        <f>YEAR(Financial[[#This Row],[Date]])</f>
        <v>2020</v>
      </c>
    </row>
    <row r="509" spans="1:21" x14ac:dyDescent="0.3">
      <c r="A509" t="s">
        <v>9</v>
      </c>
      <c r="B509" t="s">
        <v>16</v>
      </c>
      <c r="C509" s="3" t="s">
        <v>23</v>
      </c>
      <c r="D509" s="3" t="s">
        <v>31</v>
      </c>
      <c r="E509">
        <v>2151</v>
      </c>
      <c r="F509" s="10">
        <v>216</v>
      </c>
      <c r="G509" s="10">
        <v>350</v>
      </c>
      <c r="H509" s="14">
        <v>869</v>
      </c>
      <c r="I509" s="19">
        <v>44136</v>
      </c>
      <c r="J509" s="10">
        <f>Financial[[#This Row],[Units Sold]]*Financial[[#This Row],[Sale Price]]</f>
        <v>752850</v>
      </c>
      <c r="K509" s="11" cm="1">
        <f t="array" ref="K509">_xlfn.IFS(Financial[[#This Row],[Discount Band]]="High",0.15,Financial[[#This Row],[Discount Band]]="Medium",0.1,Financial[[#This Row],[Discount Band]]="Low",0.05,Financial[[#This Row],[Discount Band]]="None",0)</f>
        <v>0.15</v>
      </c>
      <c r="L509" s="10">
        <f>Financial[[#This Row],[Gross Sales]]*Financial[[#This Row],[Discount, %]]</f>
        <v>112927.5</v>
      </c>
      <c r="M509" s="10">
        <f>Financial[[#This Row],[Gross Sales]]-Financial[[#This Row],[Discounts, usd]]</f>
        <v>639922.5</v>
      </c>
      <c r="N509" s="10">
        <f>Financial[[#This Row],[Units Sold]]*Financial[[#This Row],[Manufacturing Price]]</f>
        <v>464616</v>
      </c>
      <c r="O509" s="10">
        <f>Financial[[#This Row],[ Sales with discount]]-(Financial[[#This Row],[Units Sold]]*Financial[[#This Row],[Manufacturing Price]])</f>
        <v>175306.5</v>
      </c>
      <c r="P509" s="12">
        <f>(Financial[[#This Row],[ Sales with discount]]-Financial[[#This Row],[COGS]])/Financial[[#This Row],[ Sales with discount]]</f>
        <v>0.2739495798319328</v>
      </c>
      <c r="Q509" s="12">
        <f>(Financial[[#This Row],[ Sales with discount]]-Financial[[#This Row],[COGS]])/Financial[[#This Row],[COGS]]</f>
        <v>0.37731481481481483</v>
      </c>
      <c r="R509" s="17">
        <f>Financial[[#This Row],[Units Sold]]/Financial[[#This Row],[quantity of transactions]]</f>
        <v>2.4752589182968929</v>
      </c>
      <c r="S509" s="17">
        <f>Financial[[#This Row],[ Sales with discount]]/Financial[[#This Row],[quantity of transactions]]</f>
        <v>736.38952819332565</v>
      </c>
      <c r="T509" s="5" t="str">
        <f>TEXT(Financial[[#This Row],[Date]],"MMMM")</f>
        <v>листопад</v>
      </c>
      <c r="U509" s="22">
        <f>YEAR(Financial[[#This Row],[Date]])</f>
        <v>2020</v>
      </c>
    </row>
    <row r="510" spans="1:21" x14ac:dyDescent="0.3">
      <c r="A510" t="s">
        <v>9</v>
      </c>
      <c r="B510" t="s">
        <v>16</v>
      </c>
      <c r="C510" s="3" t="s">
        <v>22</v>
      </c>
      <c r="D510" s="3" t="s">
        <v>30</v>
      </c>
      <c r="E510">
        <v>720</v>
      </c>
      <c r="F510" s="10">
        <v>292</v>
      </c>
      <c r="G510" s="10">
        <v>350</v>
      </c>
      <c r="H510" s="14">
        <v>707</v>
      </c>
      <c r="I510" s="19">
        <v>44075</v>
      </c>
      <c r="J510" s="10">
        <f>Financial[[#This Row],[Units Sold]]*Financial[[#This Row],[Sale Price]]</f>
        <v>252000</v>
      </c>
      <c r="K510" s="11" cm="1">
        <f t="array" ref="K510">_xlfn.IFS(Financial[[#This Row],[Discount Band]]="High",0.15,Financial[[#This Row],[Discount Band]]="Medium",0.1,Financial[[#This Row],[Discount Band]]="Low",0.05,Financial[[#This Row],[Discount Band]]="None",0)</f>
        <v>0.1</v>
      </c>
      <c r="L510" s="10">
        <f>Financial[[#This Row],[Gross Sales]]*Financial[[#This Row],[Discount, %]]</f>
        <v>25200</v>
      </c>
      <c r="M510" s="10">
        <f>Financial[[#This Row],[Gross Sales]]-Financial[[#This Row],[Discounts, usd]]</f>
        <v>226800</v>
      </c>
      <c r="N510" s="10">
        <f>Financial[[#This Row],[Units Sold]]*Financial[[#This Row],[Manufacturing Price]]</f>
        <v>210240</v>
      </c>
      <c r="O510" s="10">
        <f>Financial[[#This Row],[ Sales with discount]]-(Financial[[#This Row],[Units Sold]]*Financial[[#This Row],[Manufacturing Price]])</f>
        <v>16560</v>
      </c>
      <c r="P510" s="12">
        <f>(Financial[[#This Row],[ Sales with discount]]-Financial[[#This Row],[COGS]])/Financial[[#This Row],[ Sales with discount]]</f>
        <v>7.301587301587302E-2</v>
      </c>
      <c r="Q510" s="12">
        <f>(Financial[[#This Row],[ Sales with discount]]-Financial[[#This Row],[COGS]])/Financial[[#This Row],[COGS]]</f>
        <v>7.8767123287671229E-2</v>
      </c>
      <c r="R510" s="17">
        <f>Financial[[#This Row],[Units Sold]]/Financial[[#This Row],[quantity of transactions]]</f>
        <v>1.0183875530410185</v>
      </c>
      <c r="S510" s="17">
        <f>Financial[[#This Row],[ Sales with discount]]/Financial[[#This Row],[quantity of transactions]]</f>
        <v>320.79207920792078</v>
      </c>
      <c r="T510" s="5" t="str">
        <f>TEXT(Financial[[#This Row],[Date]],"MMMM")</f>
        <v>вересень</v>
      </c>
      <c r="U510" s="22">
        <f>YEAR(Financial[[#This Row],[Date]])</f>
        <v>2020</v>
      </c>
    </row>
    <row r="511" spans="1:21" x14ac:dyDescent="0.3">
      <c r="A511" t="s">
        <v>9</v>
      </c>
      <c r="B511" t="s">
        <v>16</v>
      </c>
      <c r="C511" s="3" t="s">
        <v>21</v>
      </c>
      <c r="D511" s="3" t="s">
        <v>29</v>
      </c>
      <c r="E511">
        <v>1397</v>
      </c>
      <c r="F511" s="10">
        <v>202</v>
      </c>
      <c r="G511" s="10">
        <v>350</v>
      </c>
      <c r="H511" s="14">
        <v>1011</v>
      </c>
      <c r="I511" s="19">
        <v>44105</v>
      </c>
      <c r="J511" s="10">
        <f>Financial[[#This Row],[Units Sold]]*Financial[[#This Row],[Sale Price]]</f>
        <v>488950</v>
      </c>
      <c r="K511" s="11" cm="1">
        <f t="array" ref="K511">_xlfn.IFS(Financial[[#This Row],[Discount Band]]="High",0.15,Financial[[#This Row],[Discount Band]]="Medium",0.1,Financial[[#This Row],[Discount Band]]="Low",0.05,Financial[[#This Row],[Discount Band]]="None",0)</f>
        <v>0.05</v>
      </c>
      <c r="L511" s="10">
        <f>Financial[[#This Row],[Gross Sales]]*Financial[[#This Row],[Discount, %]]</f>
        <v>24447.5</v>
      </c>
      <c r="M511" s="10">
        <f>Financial[[#This Row],[Gross Sales]]-Financial[[#This Row],[Discounts, usd]]</f>
        <v>464502.5</v>
      </c>
      <c r="N511" s="10">
        <f>Financial[[#This Row],[Units Sold]]*Financial[[#This Row],[Manufacturing Price]]</f>
        <v>282194</v>
      </c>
      <c r="O511" s="10">
        <f>Financial[[#This Row],[ Sales with discount]]-(Financial[[#This Row],[Units Sold]]*Financial[[#This Row],[Manufacturing Price]])</f>
        <v>182308.5</v>
      </c>
      <c r="P511" s="12">
        <f>(Financial[[#This Row],[ Sales with discount]]-Financial[[#This Row],[COGS]])/Financial[[#This Row],[ Sales with discount]]</f>
        <v>0.39248120300751882</v>
      </c>
      <c r="Q511" s="12">
        <f>(Financial[[#This Row],[ Sales with discount]]-Financial[[#This Row],[COGS]])/Financial[[#This Row],[COGS]]</f>
        <v>0.64603960396039606</v>
      </c>
      <c r="R511" s="17">
        <f>Financial[[#This Row],[Units Sold]]/Financial[[#This Row],[quantity of transactions]]</f>
        <v>1.3818001978239367</v>
      </c>
      <c r="S511" s="17">
        <f>Financial[[#This Row],[ Sales with discount]]/Financial[[#This Row],[quantity of transactions]]</f>
        <v>459.44856577645896</v>
      </c>
      <c r="T511" s="5" t="str">
        <f>TEXT(Financial[[#This Row],[Date]],"MMMM")</f>
        <v>жовтень</v>
      </c>
      <c r="U511" s="22">
        <f>YEAR(Financial[[#This Row],[Date]])</f>
        <v>2020</v>
      </c>
    </row>
    <row r="512" spans="1:21" x14ac:dyDescent="0.3">
      <c r="A512" t="s">
        <v>9</v>
      </c>
      <c r="B512" t="s">
        <v>16</v>
      </c>
      <c r="C512" s="3" t="s">
        <v>21</v>
      </c>
      <c r="D512" s="3" t="s">
        <v>31</v>
      </c>
      <c r="E512">
        <v>886</v>
      </c>
      <c r="F512" s="10">
        <v>192</v>
      </c>
      <c r="G512" s="10">
        <v>350</v>
      </c>
      <c r="H512" s="14">
        <v>667</v>
      </c>
      <c r="I512" s="19">
        <v>43983</v>
      </c>
      <c r="J512" s="10">
        <f>Financial[[#This Row],[Units Sold]]*Financial[[#This Row],[Sale Price]]</f>
        <v>310100</v>
      </c>
      <c r="K512" s="11" cm="1">
        <f t="array" ref="K512">_xlfn.IFS(Financial[[#This Row],[Discount Band]]="High",0.15,Financial[[#This Row],[Discount Band]]="Medium",0.1,Financial[[#This Row],[Discount Band]]="Low",0.05,Financial[[#This Row],[Discount Band]]="None",0)</f>
        <v>0.15</v>
      </c>
      <c r="L512" s="10">
        <f>Financial[[#This Row],[Gross Sales]]*Financial[[#This Row],[Discount, %]]</f>
        <v>46515</v>
      </c>
      <c r="M512" s="10">
        <f>Financial[[#This Row],[Gross Sales]]-Financial[[#This Row],[Discounts, usd]]</f>
        <v>263585</v>
      </c>
      <c r="N512" s="10">
        <f>Financial[[#This Row],[Units Sold]]*Financial[[#This Row],[Manufacturing Price]]</f>
        <v>170112</v>
      </c>
      <c r="O512" s="10">
        <f>Financial[[#This Row],[ Sales with discount]]-(Financial[[#This Row],[Units Sold]]*Financial[[#This Row],[Manufacturing Price]])</f>
        <v>93473</v>
      </c>
      <c r="P512" s="12">
        <f>(Financial[[#This Row],[ Sales with discount]]-Financial[[#This Row],[COGS]])/Financial[[#This Row],[ Sales with discount]]</f>
        <v>0.35462184873949582</v>
      </c>
      <c r="Q512" s="12">
        <f>(Financial[[#This Row],[ Sales with discount]]-Financial[[#This Row],[COGS]])/Financial[[#This Row],[COGS]]</f>
        <v>0.54947916666666663</v>
      </c>
      <c r="R512" s="17">
        <f>Financial[[#This Row],[Units Sold]]/Financial[[#This Row],[quantity of transactions]]</f>
        <v>1.328335832083958</v>
      </c>
      <c r="S512" s="17">
        <f>Financial[[#This Row],[ Sales with discount]]/Financial[[#This Row],[quantity of transactions]]</f>
        <v>395.17991004497753</v>
      </c>
      <c r="T512" s="5" t="str">
        <f>TEXT(Financial[[#This Row],[Date]],"MMMM")</f>
        <v>червень</v>
      </c>
      <c r="U512" s="22">
        <f>YEAR(Financial[[#This Row],[Date]])</f>
        <v>2020</v>
      </c>
    </row>
    <row r="513" spans="1:21" x14ac:dyDescent="0.3">
      <c r="A513" t="s">
        <v>9</v>
      </c>
      <c r="B513" t="s">
        <v>16</v>
      </c>
      <c r="C513" s="3" t="s">
        <v>22</v>
      </c>
      <c r="D513" s="3" t="s">
        <v>30</v>
      </c>
      <c r="E513">
        <v>980</v>
      </c>
      <c r="F513" s="10">
        <v>235</v>
      </c>
      <c r="G513" s="10">
        <v>350</v>
      </c>
      <c r="H513" s="14">
        <v>516</v>
      </c>
      <c r="I513" s="19">
        <v>43922</v>
      </c>
      <c r="J513" s="10">
        <f>Financial[[#This Row],[Units Sold]]*Financial[[#This Row],[Sale Price]]</f>
        <v>343000</v>
      </c>
      <c r="K513" s="11" cm="1">
        <f t="array" ref="K513">_xlfn.IFS(Financial[[#This Row],[Discount Band]]="High",0.15,Financial[[#This Row],[Discount Band]]="Medium",0.1,Financial[[#This Row],[Discount Band]]="Low",0.05,Financial[[#This Row],[Discount Band]]="None",0)</f>
        <v>0.1</v>
      </c>
      <c r="L513" s="10">
        <f>Financial[[#This Row],[Gross Sales]]*Financial[[#This Row],[Discount, %]]</f>
        <v>34300</v>
      </c>
      <c r="M513" s="10">
        <f>Financial[[#This Row],[Gross Sales]]-Financial[[#This Row],[Discounts, usd]]</f>
        <v>308700</v>
      </c>
      <c r="N513" s="10">
        <f>Financial[[#This Row],[Units Sold]]*Financial[[#This Row],[Manufacturing Price]]</f>
        <v>230300</v>
      </c>
      <c r="O513" s="10">
        <f>Financial[[#This Row],[ Sales with discount]]-(Financial[[#This Row],[Units Sold]]*Financial[[#This Row],[Manufacturing Price]])</f>
        <v>78400</v>
      </c>
      <c r="P513" s="12">
        <f>(Financial[[#This Row],[ Sales with discount]]-Financial[[#This Row],[COGS]])/Financial[[#This Row],[ Sales with discount]]</f>
        <v>0.25396825396825395</v>
      </c>
      <c r="Q513" s="12">
        <f>(Financial[[#This Row],[ Sales with discount]]-Financial[[#This Row],[COGS]])/Financial[[#This Row],[COGS]]</f>
        <v>0.34042553191489361</v>
      </c>
      <c r="R513" s="17">
        <f>Financial[[#This Row],[Units Sold]]/Financial[[#This Row],[quantity of transactions]]</f>
        <v>1.8992248062015504</v>
      </c>
      <c r="S513" s="17">
        <f>Financial[[#This Row],[ Sales with discount]]/Financial[[#This Row],[quantity of transactions]]</f>
        <v>598.25581395348843</v>
      </c>
      <c r="T513" s="5" t="str">
        <f>TEXT(Financial[[#This Row],[Date]],"MMMM")</f>
        <v>квітень</v>
      </c>
      <c r="U513" s="22">
        <f>YEAR(Financial[[#This Row],[Date]])</f>
        <v>2020</v>
      </c>
    </row>
    <row r="514" spans="1:21" x14ac:dyDescent="0.3">
      <c r="A514" t="s">
        <v>9</v>
      </c>
      <c r="B514" t="s">
        <v>16</v>
      </c>
      <c r="C514" s="3" t="s">
        <v>23</v>
      </c>
      <c r="D514" s="3" t="s">
        <v>30</v>
      </c>
      <c r="E514">
        <v>2417</v>
      </c>
      <c r="F514" s="10">
        <v>243</v>
      </c>
      <c r="G514" s="10">
        <v>350</v>
      </c>
      <c r="H514" s="14">
        <v>1585</v>
      </c>
      <c r="I514" s="19">
        <v>43831</v>
      </c>
      <c r="J514" s="10">
        <f>Financial[[#This Row],[Units Sold]]*Financial[[#This Row],[Sale Price]]</f>
        <v>845950</v>
      </c>
      <c r="K514" s="11" cm="1">
        <f t="array" ref="K514">_xlfn.IFS(Financial[[#This Row],[Discount Band]]="High",0.15,Financial[[#This Row],[Discount Band]]="Medium",0.1,Financial[[#This Row],[Discount Band]]="Low",0.05,Financial[[#This Row],[Discount Band]]="None",0)</f>
        <v>0.1</v>
      </c>
      <c r="L514" s="10">
        <f>Financial[[#This Row],[Gross Sales]]*Financial[[#This Row],[Discount, %]]</f>
        <v>84595</v>
      </c>
      <c r="M514" s="10">
        <f>Financial[[#This Row],[Gross Sales]]-Financial[[#This Row],[Discounts, usd]]</f>
        <v>761355</v>
      </c>
      <c r="N514" s="10">
        <f>Financial[[#This Row],[Units Sold]]*Financial[[#This Row],[Manufacturing Price]]</f>
        <v>587331</v>
      </c>
      <c r="O514" s="10">
        <f>Financial[[#This Row],[ Sales with discount]]-(Financial[[#This Row],[Units Sold]]*Financial[[#This Row],[Manufacturing Price]])</f>
        <v>174024</v>
      </c>
      <c r="P514" s="12">
        <f>(Financial[[#This Row],[ Sales with discount]]-Financial[[#This Row],[COGS]])/Financial[[#This Row],[ Sales with discount]]</f>
        <v>0.22857142857142856</v>
      </c>
      <c r="Q514" s="12">
        <f>(Financial[[#This Row],[ Sales with discount]]-Financial[[#This Row],[COGS]])/Financial[[#This Row],[COGS]]</f>
        <v>0.29629629629629628</v>
      </c>
      <c r="R514" s="17">
        <f>Financial[[#This Row],[Units Sold]]/Financial[[#This Row],[quantity of transactions]]</f>
        <v>1.5249211356466876</v>
      </c>
      <c r="S514" s="17">
        <f>Financial[[#This Row],[ Sales with discount]]/Financial[[#This Row],[quantity of transactions]]</f>
        <v>480.35015772870662</v>
      </c>
      <c r="T514" s="5" t="str">
        <f>TEXT(Financial[[#This Row],[Date]],"MMMM")</f>
        <v>січень</v>
      </c>
      <c r="U514" s="22">
        <f>YEAR(Financial[[#This Row],[Date]])</f>
        <v>2020</v>
      </c>
    </row>
    <row r="515" spans="1:21" x14ac:dyDescent="0.3">
      <c r="A515" t="s">
        <v>9</v>
      </c>
      <c r="B515" t="s">
        <v>16</v>
      </c>
      <c r="C515" s="3" t="s">
        <v>21</v>
      </c>
      <c r="D515" s="3" t="s">
        <v>30</v>
      </c>
      <c r="E515">
        <v>1362</v>
      </c>
      <c r="F515" s="10">
        <v>181</v>
      </c>
      <c r="G515" s="10">
        <v>350</v>
      </c>
      <c r="H515" s="14">
        <v>287</v>
      </c>
      <c r="I515" s="19">
        <v>44166</v>
      </c>
      <c r="J515" s="10">
        <f>Financial[[#This Row],[Units Sold]]*Financial[[#This Row],[Sale Price]]</f>
        <v>476700</v>
      </c>
      <c r="K515" s="11" cm="1">
        <f t="array" ref="K515">_xlfn.IFS(Financial[[#This Row],[Discount Band]]="High",0.15,Financial[[#This Row],[Discount Band]]="Medium",0.1,Financial[[#This Row],[Discount Band]]="Low",0.05,Financial[[#This Row],[Discount Band]]="None",0)</f>
        <v>0.1</v>
      </c>
      <c r="L515" s="10">
        <f>Financial[[#This Row],[Gross Sales]]*Financial[[#This Row],[Discount, %]]</f>
        <v>47670</v>
      </c>
      <c r="M515" s="10">
        <f>Financial[[#This Row],[Gross Sales]]-Financial[[#This Row],[Discounts, usd]]</f>
        <v>429030</v>
      </c>
      <c r="N515" s="10">
        <f>Financial[[#This Row],[Units Sold]]*Financial[[#This Row],[Manufacturing Price]]</f>
        <v>246522</v>
      </c>
      <c r="O515" s="10">
        <f>Financial[[#This Row],[ Sales with discount]]-(Financial[[#This Row],[Units Sold]]*Financial[[#This Row],[Manufacturing Price]])</f>
        <v>182508</v>
      </c>
      <c r="P515" s="12">
        <f>(Financial[[#This Row],[ Sales with discount]]-Financial[[#This Row],[COGS]])/Financial[[#This Row],[ Sales with discount]]</f>
        <v>0.42539682539682538</v>
      </c>
      <c r="Q515" s="12">
        <f>(Financial[[#This Row],[ Sales with discount]]-Financial[[#This Row],[COGS]])/Financial[[#This Row],[COGS]]</f>
        <v>0.74033149171270718</v>
      </c>
      <c r="R515" s="17">
        <f>Financial[[#This Row],[Units Sold]]/Financial[[#This Row],[quantity of transactions]]</f>
        <v>4.7456445993031355</v>
      </c>
      <c r="S515" s="17">
        <f>Financial[[#This Row],[ Sales with discount]]/Financial[[#This Row],[quantity of transactions]]</f>
        <v>1494.8780487804879</v>
      </c>
      <c r="T515" s="5" t="str">
        <f>TEXT(Financial[[#This Row],[Date]],"MMMM")</f>
        <v>грудень</v>
      </c>
      <c r="U515" s="22">
        <f>YEAR(Financial[[#This Row],[Date]])</f>
        <v>2020</v>
      </c>
    </row>
    <row r="516" spans="1:21" x14ac:dyDescent="0.3">
      <c r="A516" t="s">
        <v>9</v>
      </c>
      <c r="B516" t="s">
        <v>16</v>
      </c>
      <c r="C516" s="3" t="s">
        <v>23</v>
      </c>
      <c r="D516" s="3" t="s">
        <v>31</v>
      </c>
      <c r="E516">
        <v>1197</v>
      </c>
      <c r="F516" s="10">
        <v>202</v>
      </c>
      <c r="G516" s="10">
        <v>350</v>
      </c>
      <c r="H516" s="14">
        <v>536</v>
      </c>
      <c r="I516" s="19">
        <v>44136</v>
      </c>
      <c r="J516" s="10">
        <f>Financial[[#This Row],[Units Sold]]*Financial[[#This Row],[Sale Price]]</f>
        <v>418950</v>
      </c>
      <c r="K516" s="11" cm="1">
        <f t="array" ref="K516">_xlfn.IFS(Financial[[#This Row],[Discount Band]]="High",0.15,Financial[[#This Row],[Discount Band]]="Medium",0.1,Financial[[#This Row],[Discount Band]]="Low",0.05,Financial[[#This Row],[Discount Band]]="None",0)</f>
        <v>0.15</v>
      </c>
      <c r="L516" s="10">
        <f>Financial[[#This Row],[Gross Sales]]*Financial[[#This Row],[Discount, %]]</f>
        <v>62842.5</v>
      </c>
      <c r="M516" s="10">
        <f>Financial[[#This Row],[Gross Sales]]-Financial[[#This Row],[Discounts, usd]]</f>
        <v>356107.5</v>
      </c>
      <c r="N516" s="10">
        <f>Financial[[#This Row],[Units Sold]]*Financial[[#This Row],[Manufacturing Price]]</f>
        <v>241794</v>
      </c>
      <c r="O516" s="10">
        <f>Financial[[#This Row],[ Sales with discount]]-(Financial[[#This Row],[Units Sold]]*Financial[[#This Row],[Manufacturing Price]])</f>
        <v>114313.5</v>
      </c>
      <c r="P516" s="12">
        <f>(Financial[[#This Row],[ Sales with discount]]-Financial[[#This Row],[COGS]])/Financial[[#This Row],[ Sales with discount]]</f>
        <v>0.32100840336134456</v>
      </c>
      <c r="Q516" s="12">
        <f>(Financial[[#This Row],[ Sales with discount]]-Financial[[#This Row],[COGS]])/Financial[[#This Row],[COGS]]</f>
        <v>0.47277227722772275</v>
      </c>
      <c r="R516" s="17">
        <f>Financial[[#This Row],[Units Sold]]/Financial[[#This Row],[quantity of transactions]]</f>
        <v>2.2332089552238807</v>
      </c>
      <c r="S516" s="17">
        <f>Financial[[#This Row],[ Sales with discount]]/Financial[[#This Row],[quantity of transactions]]</f>
        <v>664.37966417910445</v>
      </c>
      <c r="T516" s="5" t="str">
        <f>TEXT(Financial[[#This Row],[Date]],"MMMM")</f>
        <v>листопад</v>
      </c>
      <c r="U516" s="22">
        <f>YEAR(Financial[[#This Row],[Date]])</f>
        <v>2020</v>
      </c>
    </row>
    <row r="517" spans="1:21" x14ac:dyDescent="0.3">
      <c r="A517" t="s">
        <v>9</v>
      </c>
      <c r="B517" t="s">
        <v>16</v>
      </c>
      <c r="C517" s="3" t="s">
        <v>24</v>
      </c>
      <c r="D517" s="3" t="s">
        <v>31</v>
      </c>
      <c r="E517">
        <v>1395</v>
      </c>
      <c r="F517" s="10">
        <v>245</v>
      </c>
      <c r="G517" s="10">
        <v>350</v>
      </c>
      <c r="H517" s="14">
        <v>171</v>
      </c>
      <c r="I517" s="19">
        <v>44013</v>
      </c>
      <c r="J517" s="10">
        <f>Financial[[#This Row],[Units Sold]]*Financial[[#This Row],[Sale Price]]</f>
        <v>488250</v>
      </c>
      <c r="K517" s="11" cm="1">
        <f t="array" ref="K517">_xlfn.IFS(Financial[[#This Row],[Discount Band]]="High",0.15,Financial[[#This Row],[Discount Band]]="Medium",0.1,Financial[[#This Row],[Discount Band]]="Low",0.05,Financial[[#This Row],[Discount Band]]="None",0)</f>
        <v>0.15</v>
      </c>
      <c r="L517" s="10">
        <f>Financial[[#This Row],[Gross Sales]]*Financial[[#This Row],[Discount, %]]</f>
        <v>73237.5</v>
      </c>
      <c r="M517" s="10">
        <f>Financial[[#This Row],[Gross Sales]]-Financial[[#This Row],[Discounts, usd]]</f>
        <v>415012.5</v>
      </c>
      <c r="N517" s="10">
        <f>Financial[[#This Row],[Units Sold]]*Financial[[#This Row],[Manufacturing Price]]</f>
        <v>341775</v>
      </c>
      <c r="O517" s="10">
        <f>Financial[[#This Row],[ Sales with discount]]-(Financial[[#This Row],[Units Sold]]*Financial[[#This Row],[Manufacturing Price]])</f>
        <v>73237.5</v>
      </c>
      <c r="P517" s="12">
        <f>(Financial[[#This Row],[ Sales with discount]]-Financial[[#This Row],[COGS]])/Financial[[#This Row],[ Sales with discount]]</f>
        <v>0.17647058823529413</v>
      </c>
      <c r="Q517" s="12">
        <f>(Financial[[#This Row],[ Sales with discount]]-Financial[[#This Row],[COGS]])/Financial[[#This Row],[COGS]]</f>
        <v>0.21428571428571427</v>
      </c>
      <c r="R517" s="17">
        <f>Financial[[#This Row],[Units Sold]]/Financial[[#This Row],[quantity of transactions]]</f>
        <v>8.1578947368421044</v>
      </c>
      <c r="S517" s="17">
        <f>Financial[[#This Row],[ Sales with discount]]/Financial[[#This Row],[quantity of transactions]]</f>
        <v>2426.9736842105262</v>
      </c>
      <c r="T517" s="5" t="str">
        <f>TEXT(Financial[[#This Row],[Date]],"MMMM")</f>
        <v>липень</v>
      </c>
      <c r="U517" s="22">
        <f>YEAR(Financial[[#This Row],[Date]])</f>
        <v>2020</v>
      </c>
    </row>
    <row r="518" spans="1:21" x14ac:dyDescent="0.3">
      <c r="A518" t="s">
        <v>9</v>
      </c>
      <c r="B518" t="s">
        <v>16</v>
      </c>
      <c r="C518" s="3" t="s">
        <v>23</v>
      </c>
      <c r="D518" s="3" t="s">
        <v>31</v>
      </c>
      <c r="E518">
        <v>2851</v>
      </c>
      <c r="F518" s="10">
        <v>251</v>
      </c>
      <c r="G518" s="10">
        <v>350</v>
      </c>
      <c r="H518" s="14">
        <v>2711</v>
      </c>
      <c r="I518" s="19">
        <v>43952</v>
      </c>
      <c r="J518" s="10">
        <f>Financial[[#This Row],[Units Sold]]*Financial[[#This Row],[Sale Price]]</f>
        <v>997850</v>
      </c>
      <c r="K518" s="11" cm="1">
        <f t="array" ref="K518">_xlfn.IFS(Financial[[#This Row],[Discount Band]]="High",0.15,Financial[[#This Row],[Discount Band]]="Medium",0.1,Financial[[#This Row],[Discount Band]]="Low",0.05,Financial[[#This Row],[Discount Band]]="None",0)</f>
        <v>0.15</v>
      </c>
      <c r="L518" s="10">
        <f>Financial[[#This Row],[Gross Sales]]*Financial[[#This Row],[Discount, %]]</f>
        <v>149677.5</v>
      </c>
      <c r="M518" s="10">
        <f>Financial[[#This Row],[Gross Sales]]-Financial[[#This Row],[Discounts, usd]]</f>
        <v>848172.5</v>
      </c>
      <c r="N518" s="10">
        <f>Financial[[#This Row],[Units Sold]]*Financial[[#This Row],[Manufacturing Price]]</f>
        <v>715601</v>
      </c>
      <c r="O518" s="10">
        <f>Financial[[#This Row],[ Sales with discount]]-(Financial[[#This Row],[Units Sold]]*Financial[[#This Row],[Manufacturing Price]])</f>
        <v>132571.5</v>
      </c>
      <c r="P518" s="12">
        <f>(Financial[[#This Row],[ Sales with discount]]-Financial[[#This Row],[COGS]])/Financial[[#This Row],[ Sales with discount]]</f>
        <v>0.15630252100840336</v>
      </c>
      <c r="Q518" s="12">
        <f>(Financial[[#This Row],[ Sales with discount]]-Financial[[#This Row],[COGS]])/Financial[[#This Row],[COGS]]</f>
        <v>0.1852589641434263</v>
      </c>
      <c r="R518" s="17">
        <f>Financial[[#This Row],[Units Sold]]/Financial[[#This Row],[quantity of transactions]]</f>
        <v>1.051641460715603</v>
      </c>
      <c r="S518" s="17">
        <f>Financial[[#This Row],[ Sales with discount]]/Financial[[#This Row],[quantity of transactions]]</f>
        <v>312.86333456289191</v>
      </c>
      <c r="T518" s="5" t="str">
        <f>TEXT(Financial[[#This Row],[Date]],"MMMM")</f>
        <v>травень</v>
      </c>
      <c r="U518" s="22">
        <f>YEAR(Financial[[#This Row],[Date]])</f>
        <v>2020</v>
      </c>
    </row>
    <row r="519" spans="1:21" x14ac:dyDescent="0.3">
      <c r="A519" t="s">
        <v>9</v>
      </c>
      <c r="B519" t="s">
        <v>16</v>
      </c>
      <c r="C519" s="3" t="s">
        <v>26</v>
      </c>
      <c r="D519" s="3" t="s">
        <v>29</v>
      </c>
      <c r="E519">
        <v>1865</v>
      </c>
      <c r="F519" s="10">
        <v>204</v>
      </c>
      <c r="G519" s="10">
        <v>350</v>
      </c>
      <c r="H519" s="14">
        <v>142</v>
      </c>
      <c r="I519" s="19">
        <v>43862</v>
      </c>
      <c r="J519" s="10">
        <f>Financial[[#This Row],[Units Sold]]*Financial[[#This Row],[Sale Price]]</f>
        <v>652750</v>
      </c>
      <c r="K519" s="11" cm="1">
        <f t="array" ref="K519">_xlfn.IFS(Financial[[#This Row],[Discount Band]]="High",0.15,Financial[[#This Row],[Discount Band]]="Medium",0.1,Financial[[#This Row],[Discount Band]]="Low",0.05,Financial[[#This Row],[Discount Band]]="None",0)</f>
        <v>0.05</v>
      </c>
      <c r="L519" s="10">
        <f>Financial[[#This Row],[Gross Sales]]*Financial[[#This Row],[Discount, %]]</f>
        <v>32637.5</v>
      </c>
      <c r="M519" s="10">
        <f>Financial[[#This Row],[Gross Sales]]-Financial[[#This Row],[Discounts, usd]]</f>
        <v>620112.5</v>
      </c>
      <c r="N519" s="10">
        <f>Financial[[#This Row],[Units Sold]]*Financial[[#This Row],[Manufacturing Price]]</f>
        <v>380460</v>
      </c>
      <c r="O519" s="10">
        <f>Financial[[#This Row],[ Sales with discount]]-(Financial[[#This Row],[Units Sold]]*Financial[[#This Row],[Manufacturing Price]])</f>
        <v>239652.5</v>
      </c>
      <c r="P519" s="12">
        <f>(Financial[[#This Row],[ Sales with discount]]-Financial[[#This Row],[COGS]])/Financial[[#This Row],[ Sales with discount]]</f>
        <v>0.38646616541353385</v>
      </c>
      <c r="Q519" s="12">
        <f>(Financial[[#This Row],[ Sales with discount]]-Financial[[#This Row],[COGS]])/Financial[[#This Row],[COGS]]</f>
        <v>0.62990196078431371</v>
      </c>
      <c r="R519" s="17">
        <f>Financial[[#This Row],[Units Sold]]/Financial[[#This Row],[quantity of transactions]]</f>
        <v>13.133802816901408</v>
      </c>
      <c r="S519" s="17">
        <f>Financial[[#This Row],[ Sales with discount]]/Financial[[#This Row],[quantity of transactions]]</f>
        <v>4366.9894366197186</v>
      </c>
      <c r="T519" s="5" t="str">
        <f>TEXT(Financial[[#This Row],[Date]],"MMMM")</f>
        <v>лютий</v>
      </c>
      <c r="U519" s="22">
        <f>YEAR(Financial[[#This Row],[Date]])</f>
        <v>2020</v>
      </c>
    </row>
    <row r="520" spans="1:21" x14ac:dyDescent="0.3">
      <c r="A520" t="s">
        <v>9</v>
      </c>
      <c r="B520" t="s">
        <v>16</v>
      </c>
      <c r="C520" s="3" t="s">
        <v>25</v>
      </c>
      <c r="D520" s="3" t="s">
        <v>29</v>
      </c>
      <c r="E520">
        <v>1642</v>
      </c>
      <c r="F520" s="10">
        <v>284</v>
      </c>
      <c r="G520" s="10">
        <v>350</v>
      </c>
      <c r="H520" s="14">
        <v>514</v>
      </c>
      <c r="I520" s="19">
        <v>44044</v>
      </c>
      <c r="J520" s="10">
        <f>Financial[[#This Row],[Units Sold]]*Financial[[#This Row],[Sale Price]]</f>
        <v>574700</v>
      </c>
      <c r="K520" s="11" cm="1">
        <f t="array" ref="K520">_xlfn.IFS(Financial[[#This Row],[Discount Band]]="High",0.15,Financial[[#This Row],[Discount Band]]="Medium",0.1,Financial[[#This Row],[Discount Band]]="Low",0.05,Financial[[#This Row],[Discount Band]]="None",0)</f>
        <v>0.05</v>
      </c>
      <c r="L520" s="10">
        <f>Financial[[#This Row],[Gross Sales]]*Financial[[#This Row],[Discount, %]]</f>
        <v>28735</v>
      </c>
      <c r="M520" s="10">
        <f>Financial[[#This Row],[Gross Sales]]-Financial[[#This Row],[Discounts, usd]]</f>
        <v>545965</v>
      </c>
      <c r="N520" s="10">
        <f>Financial[[#This Row],[Units Sold]]*Financial[[#This Row],[Manufacturing Price]]</f>
        <v>466328</v>
      </c>
      <c r="O520" s="10">
        <f>Financial[[#This Row],[ Sales with discount]]-(Financial[[#This Row],[Units Sold]]*Financial[[#This Row],[Manufacturing Price]])</f>
        <v>79637</v>
      </c>
      <c r="P520" s="12">
        <f>(Financial[[#This Row],[ Sales with discount]]-Financial[[#This Row],[COGS]])/Financial[[#This Row],[ Sales with discount]]</f>
        <v>0.14586466165413534</v>
      </c>
      <c r="Q520" s="12">
        <f>(Financial[[#This Row],[ Sales with discount]]-Financial[[#This Row],[COGS]])/Financial[[#This Row],[COGS]]</f>
        <v>0.17077464788732394</v>
      </c>
      <c r="R520" s="17">
        <f>Financial[[#This Row],[Units Sold]]/Financial[[#This Row],[quantity of transactions]]</f>
        <v>3.1945525291828796</v>
      </c>
      <c r="S520" s="17">
        <f>Financial[[#This Row],[ Sales with discount]]/Financial[[#This Row],[quantity of transactions]]</f>
        <v>1062.1887159533073</v>
      </c>
      <c r="T520" s="5" t="str">
        <f>TEXT(Financial[[#This Row],[Date]],"MMMM")</f>
        <v>серпень</v>
      </c>
      <c r="U520" s="22">
        <f>YEAR(Financial[[#This Row],[Date]])</f>
        <v>2020</v>
      </c>
    </row>
    <row r="521" spans="1:21" x14ac:dyDescent="0.3">
      <c r="A521" t="s">
        <v>9</v>
      </c>
      <c r="B521" t="s">
        <v>16</v>
      </c>
      <c r="C521" s="3" t="s">
        <v>25</v>
      </c>
      <c r="D521" s="3" t="s">
        <v>29</v>
      </c>
      <c r="E521">
        <v>1940</v>
      </c>
      <c r="F521" s="10">
        <v>211</v>
      </c>
      <c r="G521" s="10">
        <v>350</v>
      </c>
      <c r="H521" s="14">
        <v>99</v>
      </c>
      <c r="I521" s="19">
        <v>44166</v>
      </c>
      <c r="J521" s="10">
        <f>Financial[[#This Row],[Units Sold]]*Financial[[#This Row],[Sale Price]]</f>
        <v>679000</v>
      </c>
      <c r="K521" s="11" cm="1">
        <f t="array" ref="K521">_xlfn.IFS(Financial[[#This Row],[Discount Band]]="High",0.15,Financial[[#This Row],[Discount Band]]="Medium",0.1,Financial[[#This Row],[Discount Band]]="Low",0.05,Financial[[#This Row],[Discount Band]]="None",0)</f>
        <v>0.05</v>
      </c>
      <c r="L521" s="10">
        <f>Financial[[#This Row],[Gross Sales]]*Financial[[#This Row],[Discount, %]]</f>
        <v>33950</v>
      </c>
      <c r="M521" s="10">
        <f>Financial[[#This Row],[Gross Sales]]-Financial[[#This Row],[Discounts, usd]]</f>
        <v>645050</v>
      </c>
      <c r="N521" s="10">
        <f>Financial[[#This Row],[Units Sold]]*Financial[[#This Row],[Manufacturing Price]]</f>
        <v>409340</v>
      </c>
      <c r="O521" s="10">
        <f>Financial[[#This Row],[ Sales with discount]]-(Financial[[#This Row],[Units Sold]]*Financial[[#This Row],[Manufacturing Price]])</f>
        <v>235710</v>
      </c>
      <c r="P521" s="12">
        <f>(Financial[[#This Row],[ Sales with discount]]-Financial[[#This Row],[COGS]])/Financial[[#This Row],[ Sales with discount]]</f>
        <v>0.36541353383458647</v>
      </c>
      <c r="Q521" s="12">
        <f>(Financial[[#This Row],[ Sales with discount]]-Financial[[#This Row],[COGS]])/Financial[[#This Row],[COGS]]</f>
        <v>0.57582938388625593</v>
      </c>
      <c r="R521" s="17">
        <f>Financial[[#This Row],[Units Sold]]/Financial[[#This Row],[quantity of transactions]]</f>
        <v>19.595959595959595</v>
      </c>
      <c r="S521" s="17">
        <f>Financial[[#This Row],[ Sales with discount]]/Financial[[#This Row],[quantity of transactions]]</f>
        <v>6515.6565656565654</v>
      </c>
      <c r="T521" s="5" t="str">
        <f>TEXT(Financial[[#This Row],[Date]],"MMMM")</f>
        <v>грудень</v>
      </c>
      <c r="U521" s="22">
        <f>YEAR(Financial[[#This Row],[Date]])</f>
        <v>2020</v>
      </c>
    </row>
    <row r="522" spans="1:21" x14ac:dyDescent="0.3">
      <c r="A522" t="s">
        <v>7</v>
      </c>
      <c r="B522" t="s">
        <v>16</v>
      </c>
      <c r="C522" s="3" t="s">
        <v>22</v>
      </c>
      <c r="D522" s="3" t="s">
        <v>31</v>
      </c>
      <c r="E522">
        <v>2157</v>
      </c>
      <c r="F522" s="10">
        <v>9</v>
      </c>
      <c r="G522" s="10">
        <v>15</v>
      </c>
      <c r="H522" s="14">
        <v>4</v>
      </c>
      <c r="I522" s="19">
        <v>44166</v>
      </c>
      <c r="J522" s="10">
        <f>Financial[[#This Row],[Units Sold]]*Financial[[#This Row],[Sale Price]]</f>
        <v>32355</v>
      </c>
      <c r="K522" s="11" cm="1">
        <f t="array" ref="K522">_xlfn.IFS(Financial[[#This Row],[Discount Band]]="High",0.15,Financial[[#This Row],[Discount Band]]="Medium",0.1,Financial[[#This Row],[Discount Band]]="Low",0.05,Financial[[#This Row],[Discount Band]]="None",0)</f>
        <v>0.15</v>
      </c>
      <c r="L522" s="10">
        <f>Financial[[#This Row],[Gross Sales]]*Financial[[#This Row],[Discount, %]]</f>
        <v>4853.25</v>
      </c>
      <c r="M522" s="10">
        <f>Financial[[#This Row],[Gross Sales]]-Financial[[#This Row],[Discounts, usd]]</f>
        <v>27501.75</v>
      </c>
      <c r="N522" s="10">
        <f>Financial[[#This Row],[Units Sold]]*Financial[[#This Row],[Manufacturing Price]]</f>
        <v>19413</v>
      </c>
      <c r="O522" s="10">
        <f>Financial[[#This Row],[ Sales with discount]]-(Financial[[#This Row],[Units Sold]]*Financial[[#This Row],[Manufacturing Price]])</f>
        <v>8088.75</v>
      </c>
      <c r="P522" s="12">
        <f>(Financial[[#This Row],[ Sales with discount]]-Financial[[#This Row],[COGS]])/Financial[[#This Row],[ Sales with discount]]</f>
        <v>0.29411764705882354</v>
      </c>
      <c r="Q522" s="12">
        <f>(Financial[[#This Row],[ Sales with discount]]-Financial[[#This Row],[COGS]])/Financial[[#This Row],[COGS]]</f>
        <v>0.41666666666666669</v>
      </c>
      <c r="R522" s="17">
        <f>Financial[[#This Row],[Units Sold]]/Financial[[#This Row],[quantity of transactions]]</f>
        <v>539.25</v>
      </c>
      <c r="S522" s="17">
        <f>Financial[[#This Row],[ Sales with discount]]/Financial[[#This Row],[quantity of transactions]]</f>
        <v>6875.4375</v>
      </c>
      <c r="T522" s="5" t="str">
        <f>TEXT(Financial[[#This Row],[Date]],"MMMM")</f>
        <v>грудень</v>
      </c>
      <c r="U522" s="22">
        <f>YEAR(Financial[[#This Row],[Date]])</f>
        <v>2020</v>
      </c>
    </row>
    <row r="523" spans="1:21" x14ac:dyDescent="0.3">
      <c r="A523" t="s">
        <v>7</v>
      </c>
      <c r="B523" t="s">
        <v>16</v>
      </c>
      <c r="C523" s="3" t="s">
        <v>23</v>
      </c>
      <c r="D523" s="3" t="s">
        <v>31</v>
      </c>
      <c r="E523">
        <v>1984</v>
      </c>
      <c r="F523" s="10">
        <v>11</v>
      </c>
      <c r="G523" s="10">
        <v>15</v>
      </c>
      <c r="H523" s="14">
        <v>654</v>
      </c>
      <c r="I523" s="19">
        <v>44044</v>
      </c>
      <c r="J523" s="10">
        <f>Financial[[#This Row],[Units Sold]]*Financial[[#This Row],[Sale Price]]</f>
        <v>29760</v>
      </c>
      <c r="K523" s="11" cm="1">
        <f t="array" ref="K523">_xlfn.IFS(Financial[[#This Row],[Discount Band]]="High",0.15,Financial[[#This Row],[Discount Band]]="Medium",0.1,Financial[[#This Row],[Discount Band]]="Low",0.05,Financial[[#This Row],[Discount Band]]="None",0)</f>
        <v>0.15</v>
      </c>
      <c r="L523" s="10">
        <f>Financial[[#This Row],[Gross Sales]]*Financial[[#This Row],[Discount, %]]</f>
        <v>4464</v>
      </c>
      <c r="M523" s="10">
        <f>Financial[[#This Row],[Gross Sales]]-Financial[[#This Row],[Discounts, usd]]</f>
        <v>25296</v>
      </c>
      <c r="N523" s="10">
        <f>Financial[[#This Row],[Units Sold]]*Financial[[#This Row],[Manufacturing Price]]</f>
        <v>21824</v>
      </c>
      <c r="O523" s="10">
        <f>Financial[[#This Row],[ Sales with discount]]-(Financial[[#This Row],[Units Sold]]*Financial[[#This Row],[Manufacturing Price]])</f>
        <v>3472</v>
      </c>
      <c r="P523" s="12">
        <f>(Financial[[#This Row],[ Sales with discount]]-Financial[[#This Row],[COGS]])/Financial[[#This Row],[ Sales with discount]]</f>
        <v>0.13725490196078433</v>
      </c>
      <c r="Q523" s="12">
        <f>(Financial[[#This Row],[ Sales with discount]]-Financial[[#This Row],[COGS]])/Financial[[#This Row],[COGS]]</f>
        <v>0.15909090909090909</v>
      </c>
      <c r="R523" s="17">
        <f>Financial[[#This Row],[Units Sold]]/Financial[[#This Row],[quantity of transactions]]</f>
        <v>3.0336391437308867</v>
      </c>
      <c r="S523" s="17">
        <f>Financial[[#This Row],[ Sales with discount]]/Financial[[#This Row],[quantity of transactions]]</f>
        <v>38.678899082568805</v>
      </c>
      <c r="T523" s="5" t="str">
        <f>TEXT(Financial[[#This Row],[Date]],"MMMM")</f>
        <v>серпень</v>
      </c>
      <c r="U523" s="22">
        <f>YEAR(Financial[[#This Row],[Date]])</f>
        <v>2020</v>
      </c>
    </row>
    <row r="524" spans="1:21" x14ac:dyDescent="0.3">
      <c r="A524" t="s">
        <v>7</v>
      </c>
      <c r="B524" t="s">
        <v>16</v>
      </c>
      <c r="C524" s="3" t="s">
        <v>26</v>
      </c>
      <c r="D524" s="3" t="s">
        <v>31</v>
      </c>
      <c r="E524">
        <v>1870</v>
      </c>
      <c r="F524" s="10">
        <v>12</v>
      </c>
      <c r="G524" s="10">
        <v>15</v>
      </c>
      <c r="H524" s="14">
        <v>96</v>
      </c>
      <c r="I524" s="19">
        <v>44136</v>
      </c>
      <c r="J524" s="10">
        <f>Financial[[#This Row],[Units Sold]]*Financial[[#This Row],[Sale Price]]</f>
        <v>28050</v>
      </c>
      <c r="K524" s="11" cm="1">
        <f t="array" ref="K524">_xlfn.IFS(Financial[[#This Row],[Discount Band]]="High",0.15,Financial[[#This Row],[Discount Band]]="Medium",0.1,Financial[[#This Row],[Discount Band]]="Low",0.05,Financial[[#This Row],[Discount Band]]="None",0)</f>
        <v>0.15</v>
      </c>
      <c r="L524" s="10">
        <f>Financial[[#This Row],[Gross Sales]]*Financial[[#This Row],[Discount, %]]</f>
        <v>4207.5</v>
      </c>
      <c r="M524" s="10">
        <f>Financial[[#This Row],[Gross Sales]]-Financial[[#This Row],[Discounts, usd]]</f>
        <v>23842.5</v>
      </c>
      <c r="N524" s="10">
        <f>Financial[[#This Row],[Units Sold]]*Financial[[#This Row],[Manufacturing Price]]</f>
        <v>22440</v>
      </c>
      <c r="O524" s="10">
        <f>Financial[[#This Row],[ Sales with discount]]-(Financial[[#This Row],[Units Sold]]*Financial[[#This Row],[Manufacturing Price]])</f>
        <v>1402.5</v>
      </c>
      <c r="P524" s="12">
        <f>(Financial[[#This Row],[ Sales with discount]]-Financial[[#This Row],[COGS]])/Financial[[#This Row],[ Sales with discount]]</f>
        <v>5.8823529411764705E-2</v>
      </c>
      <c r="Q524" s="12">
        <f>(Financial[[#This Row],[ Sales with discount]]-Financial[[#This Row],[COGS]])/Financial[[#This Row],[COGS]]</f>
        <v>6.25E-2</v>
      </c>
      <c r="R524" s="17">
        <f>Financial[[#This Row],[Units Sold]]/Financial[[#This Row],[quantity of transactions]]</f>
        <v>19.479166666666668</v>
      </c>
      <c r="S524" s="17">
        <f>Financial[[#This Row],[ Sales with discount]]/Financial[[#This Row],[quantity of transactions]]</f>
        <v>248.359375</v>
      </c>
      <c r="T524" s="5" t="str">
        <f>TEXT(Financial[[#This Row],[Date]],"MMMM")</f>
        <v>листопад</v>
      </c>
      <c r="U524" s="22">
        <f>YEAR(Financial[[#This Row],[Date]])</f>
        <v>2020</v>
      </c>
    </row>
    <row r="525" spans="1:21" x14ac:dyDescent="0.3">
      <c r="A525" t="s">
        <v>7</v>
      </c>
      <c r="B525" t="s">
        <v>16</v>
      </c>
      <c r="C525" s="3" t="s">
        <v>25</v>
      </c>
      <c r="D525" s="3" t="s">
        <v>31</v>
      </c>
      <c r="E525">
        <v>641</v>
      </c>
      <c r="F525" s="10">
        <v>12</v>
      </c>
      <c r="G525" s="10">
        <v>15</v>
      </c>
      <c r="H525" s="14">
        <v>221</v>
      </c>
      <c r="I525" s="19">
        <v>44013</v>
      </c>
      <c r="J525" s="10">
        <f>Financial[[#This Row],[Units Sold]]*Financial[[#This Row],[Sale Price]]</f>
        <v>9615</v>
      </c>
      <c r="K525" s="11" cm="1">
        <f t="array" ref="K525">_xlfn.IFS(Financial[[#This Row],[Discount Band]]="High",0.15,Financial[[#This Row],[Discount Band]]="Medium",0.1,Financial[[#This Row],[Discount Band]]="Low",0.05,Financial[[#This Row],[Discount Band]]="None",0)</f>
        <v>0.15</v>
      </c>
      <c r="L525" s="10">
        <f>Financial[[#This Row],[Gross Sales]]*Financial[[#This Row],[Discount, %]]</f>
        <v>1442.25</v>
      </c>
      <c r="M525" s="10">
        <f>Financial[[#This Row],[Gross Sales]]-Financial[[#This Row],[Discounts, usd]]</f>
        <v>8172.75</v>
      </c>
      <c r="N525" s="10">
        <f>Financial[[#This Row],[Units Sold]]*Financial[[#This Row],[Manufacturing Price]]</f>
        <v>7692</v>
      </c>
      <c r="O525" s="10">
        <f>Financial[[#This Row],[ Sales with discount]]-(Financial[[#This Row],[Units Sold]]*Financial[[#This Row],[Manufacturing Price]])</f>
        <v>480.75</v>
      </c>
      <c r="P525" s="12">
        <f>(Financial[[#This Row],[ Sales with discount]]-Financial[[#This Row],[COGS]])/Financial[[#This Row],[ Sales with discount]]</f>
        <v>5.8823529411764705E-2</v>
      </c>
      <c r="Q525" s="12">
        <f>(Financial[[#This Row],[ Sales with discount]]-Financial[[#This Row],[COGS]])/Financial[[#This Row],[COGS]]</f>
        <v>6.25E-2</v>
      </c>
      <c r="R525" s="17">
        <f>Financial[[#This Row],[Units Sold]]/Financial[[#This Row],[quantity of transactions]]</f>
        <v>2.9004524886877827</v>
      </c>
      <c r="S525" s="17">
        <f>Financial[[#This Row],[ Sales with discount]]/Financial[[#This Row],[quantity of transactions]]</f>
        <v>36.980769230769234</v>
      </c>
      <c r="T525" s="5" t="str">
        <f>TEXT(Financial[[#This Row],[Date]],"MMMM")</f>
        <v>липень</v>
      </c>
      <c r="U525" s="22">
        <f>YEAR(Financial[[#This Row],[Date]])</f>
        <v>2020</v>
      </c>
    </row>
    <row r="526" spans="1:21" x14ac:dyDescent="0.3">
      <c r="A526" t="s">
        <v>7</v>
      </c>
      <c r="B526" t="s">
        <v>16</v>
      </c>
      <c r="C526" s="3" t="s">
        <v>24</v>
      </c>
      <c r="D526" s="3" t="s">
        <v>30</v>
      </c>
      <c r="E526">
        <v>245</v>
      </c>
      <c r="F526" s="10">
        <v>12</v>
      </c>
      <c r="G526" s="10">
        <v>15</v>
      </c>
      <c r="H526" s="14">
        <v>224</v>
      </c>
      <c r="I526" s="19">
        <v>43952</v>
      </c>
      <c r="J526" s="10">
        <f>Financial[[#This Row],[Units Sold]]*Financial[[#This Row],[Sale Price]]</f>
        <v>3675</v>
      </c>
      <c r="K526" s="11" cm="1">
        <f t="array" ref="K526">_xlfn.IFS(Financial[[#This Row],[Discount Band]]="High",0.15,Financial[[#This Row],[Discount Band]]="Medium",0.1,Financial[[#This Row],[Discount Band]]="Low",0.05,Financial[[#This Row],[Discount Band]]="None",0)</f>
        <v>0.1</v>
      </c>
      <c r="L526" s="10">
        <f>Financial[[#This Row],[Gross Sales]]*Financial[[#This Row],[Discount, %]]</f>
        <v>367.5</v>
      </c>
      <c r="M526" s="10">
        <f>Financial[[#This Row],[Gross Sales]]-Financial[[#This Row],[Discounts, usd]]</f>
        <v>3307.5</v>
      </c>
      <c r="N526" s="10">
        <f>Financial[[#This Row],[Units Sold]]*Financial[[#This Row],[Manufacturing Price]]</f>
        <v>2940</v>
      </c>
      <c r="O526" s="10">
        <f>Financial[[#This Row],[ Sales with discount]]-(Financial[[#This Row],[Units Sold]]*Financial[[#This Row],[Manufacturing Price]])</f>
        <v>367.5</v>
      </c>
      <c r="P526" s="12">
        <f>(Financial[[#This Row],[ Sales with discount]]-Financial[[#This Row],[COGS]])/Financial[[#This Row],[ Sales with discount]]</f>
        <v>0.1111111111111111</v>
      </c>
      <c r="Q526" s="12">
        <f>(Financial[[#This Row],[ Sales with discount]]-Financial[[#This Row],[COGS]])/Financial[[#This Row],[COGS]]</f>
        <v>0.125</v>
      </c>
      <c r="R526" s="17">
        <f>Financial[[#This Row],[Units Sold]]/Financial[[#This Row],[quantity of transactions]]</f>
        <v>1.09375</v>
      </c>
      <c r="S526" s="17">
        <f>Financial[[#This Row],[ Sales with discount]]/Financial[[#This Row],[quantity of transactions]]</f>
        <v>14.765625</v>
      </c>
      <c r="T526" s="5" t="str">
        <f>TEXT(Financial[[#This Row],[Date]],"MMMM")</f>
        <v>травень</v>
      </c>
      <c r="U526" s="22">
        <f>YEAR(Financial[[#This Row],[Date]])</f>
        <v>2020</v>
      </c>
    </row>
    <row r="527" spans="1:21" x14ac:dyDescent="0.3">
      <c r="A527" t="s">
        <v>7</v>
      </c>
      <c r="B527" t="s">
        <v>16</v>
      </c>
      <c r="C527" s="3" t="s">
        <v>23</v>
      </c>
      <c r="D527" s="3" t="s">
        <v>31</v>
      </c>
      <c r="E527">
        <v>380</v>
      </c>
      <c r="F527" s="10">
        <v>12</v>
      </c>
      <c r="G527" s="10">
        <v>15</v>
      </c>
      <c r="H527" s="14">
        <v>256</v>
      </c>
      <c r="I527" s="19">
        <v>44166</v>
      </c>
      <c r="J527" s="10">
        <f>Financial[[#This Row],[Units Sold]]*Financial[[#This Row],[Sale Price]]</f>
        <v>5700</v>
      </c>
      <c r="K527" s="11" cm="1">
        <f t="array" ref="K527">_xlfn.IFS(Financial[[#This Row],[Discount Band]]="High",0.15,Financial[[#This Row],[Discount Band]]="Medium",0.1,Financial[[#This Row],[Discount Band]]="Low",0.05,Financial[[#This Row],[Discount Band]]="None",0)</f>
        <v>0.15</v>
      </c>
      <c r="L527" s="10">
        <f>Financial[[#This Row],[Gross Sales]]*Financial[[#This Row],[Discount, %]]</f>
        <v>855</v>
      </c>
      <c r="M527" s="10">
        <f>Financial[[#This Row],[Gross Sales]]-Financial[[#This Row],[Discounts, usd]]</f>
        <v>4845</v>
      </c>
      <c r="N527" s="10">
        <f>Financial[[#This Row],[Units Sold]]*Financial[[#This Row],[Manufacturing Price]]</f>
        <v>4560</v>
      </c>
      <c r="O527" s="10">
        <f>Financial[[#This Row],[ Sales with discount]]-(Financial[[#This Row],[Units Sold]]*Financial[[#This Row],[Manufacturing Price]])</f>
        <v>285</v>
      </c>
      <c r="P527" s="12">
        <f>(Financial[[#This Row],[ Sales with discount]]-Financial[[#This Row],[COGS]])/Financial[[#This Row],[ Sales with discount]]</f>
        <v>5.8823529411764705E-2</v>
      </c>
      <c r="Q527" s="12">
        <f>(Financial[[#This Row],[ Sales with discount]]-Financial[[#This Row],[COGS]])/Financial[[#This Row],[COGS]]</f>
        <v>6.25E-2</v>
      </c>
      <c r="R527" s="17">
        <f>Financial[[#This Row],[Units Sold]]/Financial[[#This Row],[quantity of transactions]]</f>
        <v>1.484375</v>
      </c>
      <c r="S527" s="17">
        <f>Financial[[#This Row],[ Sales with discount]]/Financial[[#This Row],[quantity of transactions]]</f>
        <v>18.92578125</v>
      </c>
      <c r="T527" s="5" t="str">
        <f>TEXT(Financial[[#This Row],[Date]],"MMMM")</f>
        <v>грудень</v>
      </c>
      <c r="U527" s="22">
        <f>YEAR(Financial[[#This Row],[Date]])</f>
        <v>2020</v>
      </c>
    </row>
    <row r="528" spans="1:21" x14ac:dyDescent="0.3">
      <c r="A528" t="s">
        <v>7</v>
      </c>
      <c r="B528" t="s">
        <v>16</v>
      </c>
      <c r="C528" s="3" t="s">
        <v>24</v>
      </c>
      <c r="D528" s="3" t="s">
        <v>31</v>
      </c>
      <c r="E528">
        <v>655</v>
      </c>
      <c r="F528" s="10">
        <v>9</v>
      </c>
      <c r="G528" s="10">
        <v>15</v>
      </c>
      <c r="H528" s="14">
        <v>368</v>
      </c>
      <c r="I528" s="19">
        <v>44075</v>
      </c>
      <c r="J528" s="10">
        <f>Financial[[#This Row],[Units Sold]]*Financial[[#This Row],[Sale Price]]</f>
        <v>9825</v>
      </c>
      <c r="K528" s="11" cm="1">
        <f t="array" ref="K528">_xlfn.IFS(Financial[[#This Row],[Discount Band]]="High",0.15,Financial[[#This Row],[Discount Band]]="Medium",0.1,Financial[[#This Row],[Discount Band]]="Low",0.05,Financial[[#This Row],[Discount Band]]="None",0)</f>
        <v>0.15</v>
      </c>
      <c r="L528" s="10">
        <f>Financial[[#This Row],[Gross Sales]]*Financial[[#This Row],[Discount, %]]</f>
        <v>1473.75</v>
      </c>
      <c r="M528" s="10">
        <f>Financial[[#This Row],[Gross Sales]]-Financial[[#This Row],[Discounts, usd]]</f>
        <v>8351.25</v>
      </c>
      <c r="N528" s="10">
        <f>Financial[[#This Row],[Units Sold]]*Financial[[#This Row],[Manufacturing Price]]</f>
        <v>5895</v>
      </c>
      <c r="O528" s="10">
        <f>Financial[[#This Row],[ Sales with discount]]-(Financial[[#This Row],[Units Sold]]*Financial[[#This Row],[Manufacturing Price]])</f>
        <v>2456.25</v>
      </c>
      <c r="P528" s="12">
        <f>(Financial[[#This Row],[ Sales with discount]]-Financial[[#This Row],[COGS]])/Financial[[#This Row],[ Sales with discount]]</f>
        <v>0.29411764705882354</v>
      </c>
      <c r="Q528" s="12">
        <f>(Financial[[#This Row],[ Sales with discount]]-Financial[[#This Row],[COGS]])/Financial[[#This Row],[COGS]]</f>
        <v>0.41666666666666669</v>
      </c>
      <c r="R528" s="17">
        <f>Financial[[#This Row],[Units Sold]]/Financial[[#This Row],[quantity of transactions]]</f>
        <v>1.7798913043478262</v>
      </c>
      <c r="S528" s="17">
        <f>Financial[[#This Row],[ Sales with discount]]/Financial[[#This Row],[quantity of transactions]]</f>
        <v>22.693614130434781</v>
      </c>
      <c r="T528" s="5" t="str">
        <f>TEXT(Financial[[#This Row],[Date]],"MMMM")</f>
        <v>вересень</v>
      </c>
      <c r="U528" s="22">
        <f>YEAR(Financial[[#This Row],[Date]])</f>
        <v>2020</v>
      </c>
    </row>
    <row r="529" spans="1:21" x14ac:dyDescent="0.3">
      <c r="A529" t="s">
        <v>7</v>
      </c>
      <c r="B529" t="s">
        <v>16</v>
      </c>
      <c r="C529" s="3" t="s">
        <v>26</v>
      </c>
      <c r="D529" s="3" t="s">
        <v>31</v>
      </c>
      <c r="E529">
        <v>2157</v>
      </c>
      <c r="F529" s="10">
        <v>8</v>
      </c>
      <c r="G529" s="10">
        <v>15</v>
      </c>
      <c r="H529" s="14">
        <v>378</v>
      </c>
      <c r="I529" s="19">
        <v>44166</v>
      </c>
      <c r="J529" s="10">
        <f>Financial[[#This Row],[Units Sold]]*Financial[[#This Row],[Sale Price]]</f>
        <v>32355</v>
      </c>
      <c r="K529" s="11" cm="1">
        <f t="array" ref="K529">_xlfn.IFS(Financial[[#This Row],[Discount Band]]="High",0.15,Financial[[#This Row],[Discount Band]]="Medium",0.1,Financial[[#This Row],[Discount Band]]="Low",0.05,Financial[[#This Row],[Discount Band]]="None",0)</f>
        <v>0.15</v>
      </c>
      <c r="L529" s="10">
        <f>Financial[[#This Row],[Gross Sales]]*Financial[[#This Row],[Discount, %]]</f>
        <v>4853.25</v>
      </c>
      <c r="M529" s="10">
        <f>Financial[[#This Row],[Gross Sales]]-Financial[[#This Row],[Discounts, usd]]</f>
        <v>27501.75</v>
      </c>
      <c r="N529" s="10">
        <f>Financial[[#This Row],[Units Sold]]*Financial[[#This Row],[Manufacturing Price]]</f>
        <v>17256</v>
      </c>
      <c r="O529" s="10">
        <f>Financial[[#This Row],[ Sales with discount]]-(Financial[[#This Row],[Units Sold]]*Financial[[#This Row],[Manufacturing Price]])</f>
        <v>10245.75</v>
      </c>
      <c r="P529" s="12">
        <f>(Financial[[#This Row],[ Sales with discount]]-Financial[[#This Row],[COGS]])/Financial[[#This Row],[ Sales with discount]]</f>
        <v>0.37254901960784315</v>
      </c>
      <c r="Q529" s="12">
        <f>(Financial[[#This Row],[ Sales with discount]]-Financial[[#This Row],[COGS]])/Financial[[#This Row],[COGS]]</f>
        <v>0.59375</v>
      </c>
      <c r="R529" s="17">
        <f>Financial[[#This Row],[Units Sold]]/Financial[[#This Row],[quantity of transactions]]</f>
        <v>5.7063492063492065</v>
      </c>
      <c r="S529" s="17">
        <f>Financial[[#This Row],[ Sales with discount]]/Financial[[#This Row],[quantity of transactions]]</f>
        <v>72.75595238095238</v>
      </c>
      <c r="T529" s="5" t="str">
        <f>TEXT(Financial[[#This Row],[Date]],"MMMM")</f>
        <v>грудень</v>
      </c>
      <c r="U529" s="22">
        <f>YEAR(Financial[[#This Row],[Date]])</f>
        <v>2020</v>
      </c>
    </row>
    <row r="530" spans="1:21" x14ac:dyDescent="0.3">
      <c r="A530" t="s">
        <v>7</v>
      </c>
      <c r="B530" t="s">
        <v>16</v>
      </c>
      <c r="C530" s="3" t="s">
        <v>23</v>
      </c>
      <c r="D530" s="3" t="s">
        <v>28</v>
      </c>
      <c r="E530">
        <v>974</v>
      </c>
      <c r="F530" s="10">
        <v>9</v>
      </c>
      <c r="G530" s="10">
        <v>15</v>
      </c>
      <c r="H530" s="14">
        <v>685</v>
      </c>
      <c r="I530" s="19">
        <v>43862</v>
      </c>
      <c r="J530" s="10">
        <f>Financial[[#This Row],[Units Sold]]*Financial[[#This Row],[Sale Price]]</f>
        <v>14610</v>
      </c>
      <c r="K530" s="11" cm="1">
        <f t="array" ref="K530">_xlfn.IFS(Financial[[#This Row],[Discount Band]]="High",0.15,Financial[[#This Row],[Discount Band]]="Medium",0.1,Financial[[#This Row],[Discount Band]]="Low",0.05,Financial[[#This Row],[Discount Band]]="None",0)</f>
        <v>0</v>
      </c>
      <c r="L530" s="10">
        <f>Financial[[#This Row],[Gross Sales]]*Financial[[#This Row],[Discount, %]]</f>
        <v>0</v>
      </c>
      <c r="M530" s="10">
        <f>Financial[[#This Row],[Gross Sales]]-Financial[[#This Row],[Discounts, usd]]</f>
        <v>14610</v>
      </c>
      <c r="N530" s="10">
        <f>Financial[[#This Row],[Units Sold]]*Financial[[#This Row],[Manufacturing Price]]</f>
        <v>8766</v>
      </c>
      <c r="O530" s="10">
        <f>Financial[[#This Row],[ Sales with discount]]-(Financial[[#This Row],[Units Sold]]*Financial[[#This Row],[Manufacturing Price]])</f>
        <v>5844</v>
      </c>
      <c r="P530" s="12">
        <f>(Financial[[#This Row],[ Sales with discount]]-Financial[[#This Row],[COGS]])/Financial[[#This Row],[ Sales with discount]]</f>
        <v>0.4</v>
      </c>
      <c r="Q530" s="12">
        <f>(Financial[[#This Row],[ Sales with discount]]-Financial[[#This Row],[COGS]])/Financial[[#This Row],[COGS]]</f>
        <v>0.66666666666666663</v>
      </c>
      <c r="R530" s="17">
        <f>Financial[[#This Row],[Units Sold]]/Financial[[#This Row],[quantity of transactions]]</f>
        <v>1.4218978102189781</v>
      </c>
      <c r="S530" s="17">
        <f>Financial[[#This Row],[ Sales with discount]]/Financial[[#This Row],[quantity of transactions]]</f>
        <v>21.32846715328467</v>
      </c>
      <c r="T530" s="5" t="str">
        <f>TEXT(Financial[[#This Row],[Date]],"MMMM")</f>
        <v>лютий</v>
      </c>
      <c r="U530" s="22">
        <f>YEAR(Financial[[#This Row],[Date]])</f>
        <v>2020</v>
      </c>
    </row>
    <row r="531" spans="1:21" x14ac:dyDescent="0.3">
      <c r="A531" t="s">
        <v>7</v>
      </c>
      <c r="B531" t="s">
        <v>16</v>
      </c>
      <c r="C531" s="3" t="s">
        <v>22</v>
      </c>
      <c r="D531" s="3" t="s">
        <v>29</v>
      </c>
      <c r="E531">
        <v>2031</v>
      </c>
      <c r="F531" s="10">
        <v>8</v>
      </c>
      <c r="G531" s="10">
        <v>15</v>
      </c>
      <c r="H531" s="14">
        <v>1227</v>
      </c>
      <c r="I531" s="19">
        <v>44105</v>
      </c>
      <c r="J531" s="10">
        <f>Financial[[#This Row],[Units Sold]]*Financial[[#This Row],[Sale Price]]</f>
        <v>30465</v>
      </c>
      <c r="K531" s="11" cm="1">
        <f t="array" ref="K531">_xlfn.IFS(Financial[[#This Row],[Discount Band]]="High",0.15,Financial[[#This Row],[Discount Band]]="Medium",0.1,Financial[[#This Row],[Discount Band]]="Low",0.05,Financial[[#This Row],[Discount Band]]="None",0)</f>
        <v>0.05</v>
      </c>
      <c r="L531" s="10">
        <f>Financial[[#This Row],[Gross Sales]]*Financial[[#This Row],[Discount, %]]</f>
        <v>1523.25</v>
      </c>
      <c r="M531" s="10">
        <f>Financial[[#This Row],[Gross Sales]]-Financial[[#This Row],[Discounts, usd]]</f>
        <v>28941.75</v>
      </c>
      <c r="N531" s="10">
        <f>Financial[[#This Row],[Units Sold]]*Financial[[#This Row],[Manufacturing Price]]</f>
        <v>16248</v>
      </c>
      <c r="O531" s="10">
        <f>Financial[[#This Row],[ Sales with discount]]-(Financial[[#This Row],[Units Sold]]*Financial[[#This Row],[Manufacturing Price]])</f>
        <v>12693.75</v>
      </c>
      <c r="P531" s="12">
        <f>(Financial[[#This Row],[ Sales with discount]]-Financial[[#This Row],[COGS]])/Financial[[#This Row],[ Sales with discount]]</f>
        <v>0.43859649122807015</v>
      </c>
      <c r="Q531" s="12">
        <f>(Financial[[#This Row],[ Sales with discount]]-Financial[[#This Row],[COGS]])/Financial[[#This Row],[COGS]]</f>
        <v>0.78125</v>
      </c>
      <c r="R531" s="17">
        <f>Financial[[#This Row],[Units Sold]]/Financial[[#This Row],[quantity of transactions]]</f>
        <v>1.6552567237163813</v>
      </c>
      <c r="S531" s="17">
        <f>Financial[[#This Row],[ Sales with discount]]/Financial[[#This Row],[quantity of transactions]]</f>
        <v>23.587408312958434</v>
      </c>
      <c r="T531" s="5" t="str">
        <f>TEXT(Financial[[#This Row],[Date]],"MMMM")</f>
        <v>жовтень</v>
      </c>
      <c r="U531" s="22">
        <f>YEAR(Financial[[#This Row],[Date]])</f>
        <v>2020</v>
      </c>
    </row>
    <row r="532" spans="1:21" x14ac:dyDescent="0.3">
      <c r="A532" t="s">
        <v>7</v>
      </c>
      <c r="B532" t="s">
        <v>16</v>
      </c>
      <c r="C532" s="3" t="s">
        <v>23</v>
      </c>
      <c r="D532" s="3" t="s">
        <v>29</v>
      </c>
      <c r="E532">
        <v>2031</v>
      </c>
      <c r="F532" s="10">
        <v>9</v>
      </c>
      <c r="G532" s="10">
        <v>15</v>
      </c>
      <c r="H532" s="14">
        <v>1377</v>
      </c>
      <c r="I532" s="19">
        <v>44105</v>
      </c>
      <c r="J532" s="10">
        <f>Financial[[#This Row],[Units Sold]]*Financial[[#This Row],[Sale Price]]</f>
        <v>30465</v>
      </c>
      <c r="K532" s="11" cm="1">
        <f t="array" ref="K532">_xlfn.IFS(Financial[[#This Row],[Discount Band]]="High",0.15,Financial[[#This Row],[Discount Band]]="Medium",0.1,Financial[[#This Row],[Discount Band]]="Low",0.05,Financial[[#This Row],[Discount Band]]="None",0)</f>
        <v>0.05</v>
      </c>
      <c r="L532" s="10">
        <f>Financial[[#This Row],[Gross Sales]]*Financial[[#This Row],[Discount, %]]</f>
        <v>1523.25</v>
      </c>
      <c r="M532" s="10">
        <f>Financial[[#This Row],[Gross Sales]]-Financial[[#This Row],[Discounts, usd]]</f>
        <v>28941.75</v>
      </c>
      <c r="N532" s="10">
        <f>Financial[[#This Row],[Units Sold]]*Financial[[#This Row],[Manufacturing Price]]</f>
        <v>18279</v>
      </c>
      <c r="O532" s="10">
        <f>Financial[[#This Row],[ Sales with discount]]-(Financial[[#This Row],[Units Sold]]*Financial[[#This Row],[Manufacturing Price]])</f>
        <v>10662.75</v>
      </c>
      <c r="P532" s="12">
        <f>(Financial[[#This Row],[ Sales with discount]]-Financial[[#This Row],[COGS]])/Financial[[#This Row],[ Sales with discount]]</f>
        <v>0.36842105263157893</v>
      </c>
      <c r="Q532" s="12">
        <f>(Financial[[#This Row],[ Sales with discount]]-Financial[[#This Row],[COGS]])/Financial[[#This Row],[COGS]]</f>
        <v>0.58333333333333337</v>
      </c>
      <c r="R532" s="17">
        <f>Financial[[#This Row],[Units Sold]]/Financial[[#This Row],[quantity of transactions]]</f>
        <v>1.4749455337690631</v>
      </c>
      <c r="S532" s="17">
        <f>Financial[[#This Row],[ Sales with discount]]/Financial[[#This Row],[quantity of transactions]]</f>
        <v>21.017973856209149</v>
      </c>
      <c r="T532" s="5" t="str">
        <f>TEXT(Financial[[#This Row],[Date]],"MMMM")</f>
        <v>жовтень</v>
      </c>
      <c r="U532" s="22">
        <f>YEAR(Financial[[#This Row],[Date]])</f>
        <v>2020</v>
      </c>
    </row>
    <row r="533" spans="1:21" x14ac:dyDescent="0.3">
      <c r="A533" t="s">
        <v>7</v>
      </c>
      <c r="B533" t="s">
        <v>16</v>
      </c>
      <c r="C533" s="3" t="s">
        <v>25</v>
      </c>
      <c r="D533" s="3" t="s">
        <v>29</v>
      </c>
      <c r="E533">
        <v>1514</v>
      </c>
      <c r="F533" s="10">
        <v>10</v>
      </c>
      <c r="G533" s="10">
        <v>15</v>
      </c>
      <c r="H533" s="14">
        <v>79</v>
      </c>
      <c r="I533" s="19">
        <v>44105</v>
      </c>
      <c r="J533" s="10">
        <f>Financial[[#This Row],[Units Sold]]*Financial[[#This Row],[Sale Price]]</f>
        <v>22710</v>
      </c>
      <c r="K533" s="11" cm="1">
        <f t="array" ref="K533">_xlfn.IFS(Financial[[#This Row],[Discount Band]]="High",0.15,Financial[[#This Row],[Discount Band]]="Medium",0.1,Financial[[#This Row],[Discount Band]]="Low",0.05,Financial[[#This Row],[Discount Band]]="None",0)</f>
        <v>0.05</v>
      </c>
      <c r="L533" s="10">
        <f>Financial[[#This Row],[Gross Sales]]*Financial[[#This Row],[Discount, %]]</f>
        <v>1135.5</v>
      </c>
      <c r="M533" s="10">
        <f>Financial[[#This Row],[Gross Sales]]-Financial[[#This Row],[Discounts, usd]]</f>
        <v>21574.5</v>
      </c>
      <c r="N533" s="10">
        <f>Financial[[#This Row],[Units Sold]]*Financial[[#This Row],[Manufacturing Price]]</f>
        <v>15140</v>
      </c>
      <c r="O533" s="10">
        <f>Financial[[#This Row],[ Sales with discount]]-(Financial[[#This Row],[Units Sold]]*Financial[[#This Row],[Manufacturing Price]])</f>
        <v>6434.5</v>
      </c>
      <c r="P533" s="12">
        <f>(Financial[[#This Row],[ Sales with discount]]-Financial[[#This Row],[COGS]])/Financial[[#This Row],[ Sales with discount]]</f>
        <v>0.2982456140350877</v>
      </c>
      <c r="Q533" s="12">
        <f>(Financial[[#This Row],[ Sales with discount]]-Financial[[#This Row],[COGS]])/Financial[[#This Row],[COGS]]</f>
        <v>0.42499999999999999</v>
      </c>
      <c r="R533" s="17">
        <f>Financial[[#This Row],[Units Sold]]/Financial[[#This Row],[quantity of transactions]]</f>
        <v>19.164556962025316</v>
      </c>
      <c r="S533" s="17">
        <f>Financial[[#This Row],[ Sales with discount]]/Financial[[#This Row],[quantity of transactions]]</f>
        <v>273.09493670886076</v>
      </c>
      <c r="T533" s="5" t="str">
        <f>TEXT(Financial[[#This Row],[Date]],"MMMM")</f>
        <v>жовтень</v>
      </c>
      <c r="U533" s="22">
        <f>YEAR(Financial[[#This Row],[Date]])</f>
        <v>2020</v>
      </c>
    </row>
    <row r="534" spans="1:21" x14ac:dyDescent="0.3">
      <c r="A534" t="s">
        <v>7</v>
      </c>
      <c r="B534" t="s">
        <v>16</v>
      </c>
      <c r="C534" s="3" t="s">
        <v>22</v>
      </c>
      <c r="D534" s="3" t="s">
        <v>29</v>
      </c>
      <c r="E534">
        <v>2214</v>
      </c>
      <c r="F534" s="10">
        <v>9</v>
      </c>
      <c r="G534" s="10">
        <v>15</v>
      </c>
      <c r="H534" s="14">
        <v>189</v>
      </c>
      <c r="I534" s="19">
        <v>43891</v>
      </c>
      <c r="J534" s="10">
        <f>Financial[[#This Row],[Units Sold]]*Financial[[#This Row],[Sale Price]]</f>
        <v>33210</v>
      </c>
      <c r="K534" s="11" cm="1">
        <f t="array" ref="K534">_xlfn.IFS(Financial[[#This Row],[Discount Band]]="High",0.15,Financial[[#This Row],[Discount Band]]="Medium",0.1,Financial[[#This Row],[Discount Band]]="Low",0.05,Financial[[#This Row],[Discount Band]]="None",0)</f>
        <v>0.05</v>
      </c>
      <c r="L534" s="10">
        <f>Financial[[#This Row],[Gross Sales]]*Financial[[#This Row],[Discount, %]]</f>
        <v>1660.5</v>
      </c>
      <c r="M534" s="10">
        <f>Financial[[#This Row],[Gross Sales]]-Financial[[#This Row],[Discounts, usd]]</f>
        <v>31549.5</v>
      </c>
      <c r="N534" s="10">
        <f>Financial[[#This Row],[Units Sold]]*Financial[[#This Row],[Manufacturing Price]]</f>
        <v>19926</v>
      </c>
      <c r="O534" s="10">
        <f>Financial[[#This Row],[ Sales with discount]]-(Financial[[#This Row],[Units Sold]]*Financial[[#This Row],[Manufacturing Price]])</f>
        <v>11623.5</v>
      </c>
      <c r="P534" s="12">
        <f>(Financial[[#This Row],[ Sales with discount]]-Financial[[#This Row],[COGS]])/Financial[[#This Row],[ Sales with discount]]</f>
        <v>0.36842105263157893</v>
      </c>
      <c r="Q534" s="12">
        <f>(Financial[[#This Row],[ Sales with discount]]-Financial[[#This Row],[COGS]])/Financial[[#This Row],[COGS]]</f>
        <v>0.58333333333333337</v>
      </c>
      <c r="R534" s="17">
        <f>Financial[[#This Row],[Units Sold]]/Financial[[#This Row],[quantity of transactions]]</f>
        <v>11.714285714285714</v>
      </c>
      <c r="S534" s="17">
        <f>Financial[[#This Row],[ Sales with discount]]/Financial[[#This Row],[quantity of transactions]]</f>
        <v>166.92857142857142</v>
      </c>
      <c r="T534" s="5" t="str">
        <f>TEXT(Financial[[#This Row],[Date]],"MMMM")</f>
        <v>березень</v>
      </c>
      <c r="U534" s="22">
        <f>YEAR(Financial[[#This Row],[Date]])</f>
        <v>2020</v>
      </c>
    </row>
    <row r="535" spans="1:21" x14ac:dyDescent="0.3">
      <c r="A535" t="s">
        <v>7</v>
      </c>
      <c r="B535" t="s">
        <v>16</v>
      </c>
      <c r="C535" s="3" t="s">
        <v>24</v>
      </c>
      <c r="D535" s="3" t="s">
        <v>30</v>
      </c>
      <c r="E535">
        <v>2628</v>
      </c>
      <c r="F535" s="10">
        <v>8</v>
      </c>
      <c r="G535" s="10">
        <v>15</v>
      </c>
      <c r="H535" s="14">
        <v>2462</v>
      </c>
      <c r="I535" s="19">
        <v>43922</v>
      </c>
      <c r="J535" s="10">
        <f>Financial[[#This Row],[Units Sold]]*Financial[[#This Row],[Sale Price]]</f>
        <v>39420</v>
      </c>
      <c r="K535" s="11" cm="1">
        <f t="array" ref="K535">_xlfn.IFS(Financial[[#This Row],[Discount Band]]="High",0.15,Financial[[#This Row],[Discount Band]]="Medium",0.1,Financial[[#This Row],[Discount Band]]="Low",0.05,Financial[[#This Row],[Discount Band]]="None",0)</f>
        <v>0.1</v>
      </c>
      <c r="L535" s="10">
        <f>Financial[[#This Row],[Gross Sales]]*Financial[[#This Row],[Discount, %]]</f>
        <v>3942</v>
      </c>
      <c r="M535" s="10">
        <f>Financial[[#This Row],[Gross Sales]]-Financial[[#This Row],[Discounts, usd]]</f>
        <v>35478</v>
      </c>
      <c r="N535" s="10">
        <f>Financial[[#This Row],[Units Sold]]*Financial[[#This Row],[Manufacturing Price]]</f>
        <v>21024</v>
      </c>
      <c r="O535" s="10">
        <f>Financial[[#This Row],[ Sales with discount]]-(Financial[[#This Row],[Units Sold]]*Financial[[#This Row],[Manufacturing Price]])</f>
        <v>14454</v>
      </c>
      <c r="P535" s="12">
        <f>(Financial[[#This Row],[ Sales with discount]]-Financial[[#This Row],[COGS]])/Financial[[#This Row],[ Sales with discount]]</f>
        <v>0.40740740740740738</v>
      </c>
      <c r="Q535" s="12">
        <f>(Financial[[#This Row],[ Sales with discount]]-Financial[[#This Row],[COGS]])/Financial[[#This Row],[COGS]]</f>
        <v>0.6875</v>
      </c>
      <c r="R535" s="17">
        <f>Financial[[#This Row],[Units Sold]]/Financial[[#This Row],[quantity of transactions]]</f>
        <v>1.0674248578391552</v>
      </c>
      <c r="S535" s="17">
        <f>Financial[[#This Row],[ Sales with discount]]/Financial[[#This Row],[quantity of transactions]]</f>
        <v>14.410235580828594</v>
      </c>
      <c r="T535" s="5" t="str">
        <f>TEXT(Financial[[#This Row],[Date]],"MMMM")</f>
        <v>квітень</v>
      </c>
      <c r="U535" s="22">
        <f>YEAR(Financial[[#This Row],[Date]])</f>
        <v>2020</v>
      </c>
    </row>
    <row r="536" spans="1:21" x14ac:dyDescent="0.3">
      <c r="A536" t="s">
        <v>7</v>
      </c>
      <c r="B536" t="s">
        <v>16</v>
      </c>
      <c r="C536" s="3" t="s">
        <v>21</v>
      </c>
      <c r="D536" s="3" t="s">
        <v>30</v>
      </c>
      <c r="E536">
        <v>2791</v>
      </c>
      <c r="F536" s="10">
        <v>12</v>
      </c>
      <c r="G536" s="10">
        <v>15</v>
      </c>
      <c r="H536" s="14">
        <v>96</v>
      </c>
      <c r="I536" s="19">
        <v>44136</v>
      </c>
      <c r="J536" s="10">
        <f>Financial[[#This Row],[Units Sold]]*Financial[[#This Row],[Sale Price]]</f>
        <v>41865</v>
      </c>
      <c r="K536" s="11" cm="1">
        <f t="array" ref="K536">_xlfn.IFS(Financial[[#This Row],[Discount Band]]="High",0.15,Financial[[#This Row],[Discount Band]]="Medium",0.1,Financial[[#This Row],[Discount Band]]="Low",0.05,Financial[[#This Row],[Discount Band]]="None",0)</f>
        <v>0.1</v>
      </c>
      <c r="L536" s="10">
        <f>Financial[[#This Row],[Gross Sales]]*Financial[[#This Row],[Discount, %]]</f>
        <v>4186.5</v>
      </c>
      <c r="M536" s="10">
        <f>Financial[[#This Row],[Gross Sales]]-Financial[[#This Row],[Discounts, usd]]</f>
        <v>37678.5</v>
      </c>
      <c r="N536" s="10">
        <f>Financial[[#This Row],[Units Sold]]*Financial[[#This Row],[Manufacturing Price]]</f>
        <v>33492</v>
      </c>
      <c r="O536" s="10">
        <f>Financial[[#This Row],[ Sales with discount]]-(Financial[[#This Row],[Units Sold]]*Financial[[#This Row],[Manufacturing Price]])</f>
        <v>4186.5</v>
      </c>
      <c r="P536" s="12">
        <f>(Financial[[#This Row],[ Sales with discount]]-Financial[[#This Row],[COGS]])/Financial[[#This Row],[ Sales with discount]]</f>
        <v>0.1111111111111111</v>
      </c>
      <c r="Q536" s="12">
        <f>(Financial[[#This Row],[ Sales with discount]]-Financial[[#This Row],[COGS]])/Financial[[#This Row],[COGS]]</f>
        <v>0.125</v>
      </c>
      <c r="R536" s="17">
        <f>Financial[[#This Row],[Units Sold]]/Financial[[#This Row],[quantity of transactions]]</f>
        <v>29.072916666666668</v>
      </c>
      <c r="S536" s="17">
        <f>Financial[[#This Row],[ Sales with discount]]/Financial[[#This Row],[quantity of transactions]]</f>
        <v>392.484375</v>
      </c>
      <c r="T536" s="5" t="str">
        <f>TEXT(Financial[[#This Row],[Date]],"MMMM")</f>
        <v>листопад</v>
      </c>
      <c r="U536" s="22">
        <f>YEAR(Financial[[#This Row],[Date]])</f>
        <v>2020</v>
      </c>
    </row>
    <row r="537" spans="1:21" x14ac:dyDescent="0.3">
      <c r="A537" t="s">
        <v>7</v>
      </c>
      <c r="B537" t="s">
        <v>16</v>
      </c>
      <c r="C537" s="3" t="s">
        <v>23</v>
      </c>
      <c r="D537" s="3" t="s">
        <v>28</v>
      </c>
      <c r="E537">
        <v>2472</v>
      </c>
      <c r="F537" s="10">
        <v>8</v>
      </c>
      <c r="G537" s="10">
        <v>15</v>
      </c>
      <c r="H537" s="14">
        <v>184</v>
      </c>
      <c r="I537" s="19">
        <v>44075</v>
      </c>
      <c r="J537" s="10">
        <f>Financial[[#This Row],[Units Sold]]*Financial[[#This Row],[Sale Price]]</f>
        <v>37080</v>
      </c>
      <c r="K537" s="11" cm="1">
        <f t="array" ref="K537">_xlfn.IFS(Financial[[#This Row],[Discount Band]]="High",0.15,Financial[[#This Row],[Discount Band]]="Medium",0.1,Financial[[#This Row],[Discount Band]]="Low",0.05,Financial[[#This Row],[Discount Band]]="None",0)</f>
        <v>0</v>
      </c>
      <c r="L537" s="10">
        <f>Financial[[#This Row],[Gross Sales]]*Financial[[#This Row],[Discount, %]]</f>
        <v>0</v>
      </c>
      <c r="M537" s="10">
        <f>Financial[[#This Row],[Gross Sales]]-Financial[[#This Row],[Discounts, usd]]</f>
        <v>37080</v>
      </c>
      <c r="N537" s="10">
        <f>Financial[[#This Row],[Units Sold]]*Financial[[#This Row],[Manufacturing Price]]</f>
        <v>19776</v>
      </c>
      <c r="O537" s="10">
        <f>Financial[[#This Row],[ Sales with discount]]-(Financial[[#This Row],[Units Sold]]*Financial[[#This Row],[Manufacturing Price]])</f>
        <v>17304</v>
      </c>
      <c r="P537" s="12">
        <f>(Financial[[#This Row],[ Sales with discount]]-Financial[[#This Row],[COGS]])/Financial[[#This Row],[ Sales with discount]]</f>
        <v>0.46666666666666667</v>
      </c>
      <c r="Q537" s="12">
        <f>(Financial[[#This Row],[ Sales with discount]]-Financial[[#This Row],[COGS]])/Financial[[#This Row],[COGS]]</f>
        <v>0.875</v>
      </c>
      <c r="R537" s="17">
        <f>Financial[[#This Row],[Units Sold]]/Financial[[#This Row],[quantity of transactions]]</f>
        <v>13.434782608695652</v>
      </c>
      <c r="S537" s="17">
        <f>Financial[[#This Row],[ Sales with discount]]/Financial[[#This Row],[quantity of transactions]]</f>
        <v>201.52173913043478</v>
      </c>
      <c r="T537" s="5" t="str">
        <f>TEXT(Financial[[#This Row],[Date]],"MMMM")</f>
        <v>вересень</v>
      </c>
      <c r="U537" s="22">
        <f>YEAR(Financial[[#This Row],[Date]])</f>
        <v>2020</v>
      </c>
    </row>
    <row r="538" spans="1:21" x14ac:dyDescent="0.3">
      <c r="A538" t="s">
        <v>7</v>
      </c>
      <c r="B538" t="s">
        <v>16</v>
      </c>
      <c r="C538" s="3" t="s">
        <v>23</v>
      </c>
      <c r="D538" s="3" t="s">
        <v>29</v>
      </c>
      <c r="E538">
        <v>1514</v>
      </c>
      <c r="F538" s="10">
        <v>8</v>
      </c>
      <c r="G538" s="10">
        <v>15</v>
      </c>
      <c r="H538" s="14">
        <v>947</v>
      </c>
      <c r="I538" s="19">
        <v>44105</v>
      </c>
      <c r="J538" s="10">
        <f>Financial[[#This Row],[Units Sold]]*Financial[[#This Row],[Sale Price]]</f>
        <v>22710</v>
      </c>
      <c r="K538" s="11" cm="1">
        <f t="array" ref="K538">_xlfn.IFS(Financial[[#This Row],[Discount Band]]="High",0.15,Financial[[#This Row],[Discount Band]]="Medium",0.1,Financial[[#This Row],[Discount Band]]="Low",0.05,Financial[[#This Row],[Discount Band]]="None",0)</f>
        <v>0.05</v>
      </c>
      <c r="L538" s="10">
        <f>Financial[[#This Row],[Gross Sales]]*Financial[[#This Row],[Discount, %]]</f>
        <v>1135.5</v>
      </c>
      <c r="M538" s="10">
        <f>Financial[[#This Row],[Gross Sales]]-Financial[[#This Row],[Discounts, usd]]</f>
        <v>21574.5</v>
      </c>
      <c r="N538" s="10">
        <f>Financial[[#This Row],[Units Sold]]*Financial[[#This Row],[Manufacturing Price]]</f>
        <v>12112</v>
      </c>
      <c r="O538" s="10">
        <f>Financial[[#This Row],[ Sales with discount]]-(Financial[[#This Row],[Units Sold]]*Financial[[#This Row],[Manufacturing Price]])</f>
        <v>9462.5</v>
      </c>
      <c r="P538" s="12">
        <f>(Financial[[#This Row],[ Sales with discount]]-Financial[[#This Row],[COGS]])/Financial[[#This Row],[ Sales with discount]]</f>
        <v>0.43859649122807015</v>
      </c>
      <c r="Q538" s="12">
        <f>(Financial[[#This Row],[ Sales with discount]]-Financial[[#This Row],[COGS]])/Financial[[#This Row],[COGS]]</f>
        <v>0.78125</v>
      </c>
      <c r="R538" s="17">
        <f>Financial[[#This Row],[Units Sold]]/Financial[[#This Row],[quantity of transactions]]</f>
        <v>1.5987328405491024</v>
      </c>
      <c r="S538" s="17">
        <f>Financial[[#This Row],[ Sales with discount]]/Financial[[#This Row],[quantity of transactions]]</f>
        <v>22.781942977824709</v>
      </c>
      <c r="T538" s="5" t="str">
        <f>TEXT(Financial[[#This Row],[Date]],"MMMM")</f>
        <v>жовтень</v>
      </c>
      <c r="U538" s="22">
        <f>YEAR(Financial[[#This Row],[Date]])</f>
        <v>2020</v>
      </c>
    </row>
    <row r="539" spans="1:21" x14ac:dyDescent="0.3">
      <c r="A539" t="s">
        <v>7</v>
      </c>
      <c r="B539" t="s">
        <v>16</v>
      </c>
      <c r="C539" s="3" t="s">
        <v>22</v>
      </c>
      <c r="D539" s="3" t="s">
        <v>28</v>
      </c>
      <c r="E539">
        <v>2470</v>
      </c>
      <c r="F539" s="10">
        <v>10</v>
      </c>
      <c r="G539" s="10">
        <v>15</v>
      </c>
      <c r="H539" s="14">
        <v>231</v>
      </c>
      <c r="I539" s="19">
        <v>43983</v>
      </c>
      <c r="J539" s="10">
        <f>Financial[[#This Row],[Units Sold]]*Financial[[#This Row],[Sale Price]]</f>
        <v>37050</v>
      </c>
      <c r="K539" s="11" cm="1">
        <f t="array" ref="K539">_xlfn.IFS(Financial[[#This Row],[Discount Band]]="High",0.15,Financial[[#This Row],[Discount Band]]="Medium",0.1,Financial[[#This Row],[Discount Band]]="Low",0.05,Financial[[#This Row],[Discount Band]]="None",0)</f>
        <v>0</v>
      </c>
      <c r="L539" s="10">
        <f>Financial[[#This Row],[Gross Sales]]*Financial[[#This Row],[Discount, %]]</f>
        <v>0</v>
      </c>
      <c r="M539" s="10">
        <f>Financial[[#This Row],[Gross Sales]]-Financial[[#This Row],[Discounts, usd]]</f>
        <v>37050</v>
      </c>
      <c r="N539" s="10">
        <f>Financial[[#This Row],[Units Sold]]*Financial[[#This Row],[Manufacturing Price]]</f>
        <v>24700</v>
      </c>
      <c r="O539" s="10">
        <f>Financial[[#This Row],[ Sales with discount]]-(Financial[[#This Row],[Units Sold]]*Financial[[#This Row],[Manufacturing Price]])</f>
        <v>12350</v>
      </c>
      <c r="P539" s="12">
        <f>(Financial[[#This Row],[ Sales with discount]]-Financial[[#This Row],[COGS]])/Financial[[#This Row],[ Sales with discount]]</f>
        <v>0.33333333333333331</v>
      </c>
      <c r="Q539" s="12">
        <f>(Financial[[#This Row],[ Sales with discount]]-Financial[[#This Row],[COGS]])/Financial[[#This Row],[COGS]]</f>
        <v>0.5</v>
      </c>
      <c r="R539" s="17">
        <f>Financial[[#This Row],[Units Sold]]/Financial[[#This Row],[quantity of transactions]]</f>
        <v>10.692640692640692</v>
      </c>
      <c r="S539" s="17">
        <f>Financial[[#This Row],[ Sales with discount]]/Financial[[#This Row],[quantity of transactions]]</f>
        <v>160.3896103896104</v>
      </c>
      <c r="T539" s="5" t="str">
        <f>TEXT(Financial[[#This Row],[Date]],"MMMM")</f>
        <v>червень</v>
      </c>
      <c r="U539" s="22">
        <f>YEAR(Financial[[#This Row],[Date]])</f>
        <v>2020</v>
      </c>
    </row>
    <row r="540" spans="1:21" x14ac:dyDescent="0.3">
      <c r="A540" t="s">
        <v>7</v>
      </c>
      <c r="B540" t="s">
        <v>16</v>
      </c>
      <c r="C540" s="3" t="s">
        <v>24</v>
      </c>
      <c r="D540" s="3" t="s">
        <v>30</v>
      </c>
      <c r="E540">
        <v>2861</v>
      </c>
      <c r="F540" s="10">
        <v>10</v>
      </c>
      <c r="G540" s="10">
        <v>15</v>
      </c>
      <c r="H540" s="14">
        <v>1125</v>
      </c>
      <c r="I540" s="19">
        <v>43831</v>
      </c>
      <c r="J540" s="10">
        <f>Financial[[#This Row],[Units Sold]]*Financial[[#This Row],[Sale Price]]</f>
        <v>42915</v>
      </c>
      <c r="K540" s="11" cm="1">
        <f t="array" ref="K540">_xlfn.IFS(Financial[[#This Row],[Discount Band]]="High",0.15,Financial[[#This Row],[Discount Band]]="Medium",0.1,Financial[[#This Row],[Discount Band]]="Low",0.05,Financial[[#This Row],[Discount Band]]="None",0)</f>
        <v>0.1</v>
      </c>
      <c r="L540" s="10">
        <f>Financial[[#This Row],[Gross Sales]]*Financial[[#This Row],[Discount, %]]</f>
        <v>4291.5</v>
      </c>
      <c r="M540" s="10">
        <f>Financial[[#This Row],[Gross Sales]]-Financial[[#This Row],[Discounts, usd]]</f>
        <v>38623.5</v>
      </c>
      <c r="N540" s="10">
        <f>Financial[[#This Row],[Units Sold]]*Financial[[#This Row],[Manufacturing Price]]</f>
        <v>28610</v>
      </c>
      <c r="O540" s="10">
        <f>Financial[[#This Row],[ Sales with discount]]-(Financial[[#This Row],[Units Sold]]*Financial[[#This Row],[Manufacturing Price]])</f>
        <v>10013.5</v>
      </c>
      <c r="P540" s="12">
        <f>(Financial[[#This Row],[ Sales with discount]]-Financial[[#This Row],[COGS]])/Financial[[#This Row],[ Sales with discount]]</f>
        <v>0.25925925925925924</v>
      </c>
      <c r="Q540" s="12">
        <f>(Financial[[#This Row],[ Sales with discount]]-Financial[[#This Row],[COGS]])/Financial[[#This Row],[COGS]]</f>
        <v>0.35</v>
      </c>
      <c r="R540" s="17">
        <f>Financial[[#This Row],[Units Sold]]/Financial[[#This Row],[quantity of transactions]]</f>
        <v>2.5431111111111111</v>
      </c>
      <c r="S540" s="17">
        <f>Financial[[#This Row],[ Sales with discount]]/Financial[[#This Row],[quantity of transactions]]</f>
        <v>34.332000000000001</v>
      </c>
      <c r="T540" s="5" t="str">
        <f>TEXT(Financial[[#This Row],[Date]],"MMMM")</f>
        <v>січень</v>
      </c>
      <c r="U540" s="22">
        <f>YEAR(Financial[[#This Row],[Date]])</f>
        <v>2020</v>
      </c>
    </row>
    <row r="541" spans="1:21" x14ac:dyDescent="0.3">
      <c r="A541" t="s">
        <v>7</v>
      </c>
      <c r="B541" t="s">
        <v>16</v>
      </c>
      <c r="C541" s="3" t="s">
        <v>21</v>
      </c>
      <c r="D541" s="3" t="s">
        <v>28</v>
      </c>
      <c r="E541">
        <v>2470</v>
      </c>
      <c r="F541" s="10">
        <v>11</v>
      </c>
      <c r="G541" s="10">
        <v>15</v>
      </c>
      <c r="H541" s="14">
        <v>580</v>
      </c>
      <c r="I541" s="19">
        <v>43983</v>
      </c>
      <c r="J541" s="10">
        <f>Financial[[#This Row],[Units Sold]]*Financial[[#This Row],[Sale Price]]</f>
        <v>37050</v>
      </c>
      <c r="K541" s="11" cm="1">
        <f t="array" ref="K541">_xlfn.IFS(Financial[[#This Row],[Discount Band]]="High",0.15,Financial[[#This Row],[Discount Band]]="Medium",0.1,Financial[[#This Row],[Discount Band]]="Low",0.05,Financial[[#This Row],[Discount Band]]="None",0)</f>
        <v>0</v>
      </c>
      <c r="L541" s="10">
        <f>Financial[[#This Row],[Gross Sales]]*Financial[[#This Row],[Discount, %]]</f>
        <v>0</v>
      </c>
      <c r="M541" s="10">
        <f>Financial[[#This Row],[Gross Sales]]-Financial[[#This Row],[Discounts, usd]]</f>
        <v>37050</v>
      </c>
      <c r="N541" s="10">
        <f>Financial[[#This Row],[Units Sold]]*Financial[[#This Row],[Manufacturing Price]]</f>
        <v>27170</v>
      </c>
      <c r="O541" s="10">
        <f>Financial[[#This Row],[ Sales with discount]]-(Financial[[#This Row],[Units Sold]]*Financial[[#This Row],[Manufacturing Price]])</f>
        <v>9880</v>
      </c>
      <c r="P541" s="12">
        <f>(Financial[[#This Row],[ Sales with discount]]-Financial[[#This Row],[COGS]])/Financial[[#This Row],[ Sales with discount]]</f>
        <v>0.26666666666666666</v>
      </c>
      <c r="Q541" s="12">
        <f>(Financial[[#This Row],[ Sales with discount]]-Financial[[#This Row],[COGS]])/Financial[[#This Row],[COGS]]</f>
        <v>0.36363636363636365</v>
      </c>
      <c r="R541" s="17">
        <f>Financial[[#This Row],[Units Sold]]/Financial[[#This Row],[quantity of transactions]]</f>
        <v>4.2586206896551726</v>
      </c>
      <c r="S541" s="17">
        <f>Financial[[#This Row],[ Sales with discount]]/Financial[[#This Row],[quantity of transactions]]</f>
        <v>63.879310344827587</v>
      </c>
      <c r="T541" s="5" t="str">
        <f>TEXT(Financial[[#This Row],[Date]],"MMMM")</f>
        <v>червень</v>
      </c>
      <c r="U541" s="22">
        <f>YEAR(Financial[[#This Row],[Date]])</f>
        <v>2020</v>
      </c>
    </row>
    <row r="542" spans="1:21" x14ac:dyDescent="0.3">
      <c r="A542" t="s">
        <v>6</v>
      </c>
      <c r="B542" t="s">
        <v>16</v>
      </c>
      <c r="C542" s="3" t="s">
        <v>23</v>
      </c>
      <c r="D542" s="3" t="s">
        <v>30</v>
      </c>
      <c r="E542">
        <v>1607</v>
      </c>
      <c r="F542" s="10">
        <v>177</v>
      </c>
      <c r="G542" s="10">
        <v>300</v>
      </c>
      <c r="H542" s="14">
        <v>1326</v>
      </c>
      <c r="I542" s="19">
        <v>43922</v>
      </c>
      <c r="J542" s="10">
        <f>Financial[[#This Row],[Units Sold]]*Financial[[#This Row],[Sale Price]]</f>
        <v>482100</v>
      </c>
      <c r="K542" s="11" cm="1">
        <f t="array" ref="K542">_xlfn.IFS(Financial[[#This Row],[Discount Band]]="High",0.15,Financial[[#This Row],[Discount Band]]="Medium",0.1,Financial[[#This Row],[Discount Band]]="Low",0.05,Financial[[#This Row],[Discount Band]]="None",0)</f>
        <v>0.1</v>
      </c>
      <c r="L542" s="10">
        <f>Financial[[#This Row],[Gross Sales]]*Financial[[#This Row],[Discount, %]]</f>
        <v>48210</v>
      </c>
      <c r="M542" s="10">
        <f>Financial[[#This Row],[Gross Sales]]-Financial[[#This Row],[Discounts, usd]]</f>
        <v>433890</v>
      </c>
      <c r="N542" s="10">
        <f>Financial[[#This Row],[Units Sold]]*Financial[[#This Row],[Manufacturing Price]]</f>
        <v>284439</v>
      </c>
      <c r="O542" s="10">
        <f>Financial[[#This Row],[ Sales with discount]]-(Financial[[#This Row],[Units Sold]]*Financial[[#This Row],[Manufacturing Price]])</f>
        <v>149451</v>
      </c>
      <c r="P542" s="12">
        <f>(Financial[[#This Row],[ Sales with discount]]-Financial[[#This Row],[COGS]])/Financial[[#This Row],[ Sales with discount]]</f>
        <v>0.34444444444444444</v>
      </c>
      <c r="Q542" s="12">
        <f>(Financial[[#This Row],[ Sales with discount]]-Financial[[#This Row],[COGS]])/Financial[[#This Row],[COGS]]</f>
        <v>0.52542372881355937</v>
      </c>
      <c r="R542" s="17">
        <f>Financial[[#This Row],[Units Sold]]/Financial[[#This Row],[quantity of transactions]]</f>
        <v>1.2119155354449471</v>
      </c>
      <c r="S542" s="17">
        <f>Financial[[#This Row],[ Sales with discount]]/Financial[[#This Row],[quantity of transactions]]</f>
        <v>327.21719457013575</v>
      </c>
      <c r="T542" s="5" t="str">
        <f>TEXT(Financial[[#This Row],[Date]],"MMMM")</f>
        <v>квітень</v>
      </c>
      <c r="U542" s="22">
        <f>YEAR(Financial[[#This Row],[Date]])</f>
        <v>2020</v>
      </c>
    </row>
    <row r="543" spans="1:21" x14ac:dyDescent="0.3">
      <c r="A543" t="s">
        <v>6</v>
      </c>
      <c r="B543" t="s">
        <v>16</v>
      </c>
      <c r="C543" s="3" t="s">
        <v>23</v>
      </c>
      <c r="D543" s="3" t="s">
        <v>31</v>
      </c>
      <c r="E543">
        <v>2150</v>
      </c>
      <c r="F543" s="10">
        <v>244</v>
      </c>
      <c r="G543" s="10">
        <v>300</v>
      </c>
      <c r="H543" s="14">
        <v>105</v>
      </c>
      <c r="I543" s="19">
        <v>44136</v>
      </c>
      <c r="J543" s="10">
        <f>Financial[[#This Row],[Units Sold]]*Financial[[#This Row],[Sale Price]]</f>
        <v>645000</v>
      </c>
      <c r="K543" s="11" cm="1">
        <f t="array" ref="K543">_xlfn.IFS(Financial[[#This Row],[Discount Band]]="High",0.15,Financial[[#This Row],[Discount Band]]="Medium",0.1,Financial[[#This Row],[Discount Band]]="Low",0.05,Financial[[#This Row],[Discount Band]]="None",0)</f>
        <v>0.15</v>
      </c>
      <c r="L543" s="10">
        <f>Financial[[#This Row],[Gross Sales]]*Financial[[#This Row],[Discount, %]]</f>
        <v>96750</v>
      </c>
      <c r="M543" s="10">
        <f>Financial[[#This Row],[Gross Sales]]-Financial[[#This Row],[Discounts, usd]]</f>
        <v>548250</v>
      </c>
      <c r="N543" s="10">
        <f>Financial[[#This Row],[Units Sold]]*Financial[[#This Row],[Manufacturing Price]]</f>
        <v>524600</v>
      </c>
      <c r="O543" s="10">
        <f>Financial[[#This Row],[ Sales with discount]]-(Financial[[#This Row],[Units Sold]]*Financial[[#This Row],[Manufacturing Price]])</f>
        <v>23650</v>
      </c>
      <c r="P543" s="12">
        <f>(Financial[[#This Row],[ Sales with discount]]-Financial[[#This Row],[COGS]])/Financial[[#This Row],[ Sales with discount]]</f>
        <v>4.3137254901960784E-2</v>
      </c>
      <c r="Q543" s="12">
        <f>(Financial[[#This Row],[ Sales with discount]]-Financial[[#This Row],[COGS]])/Financial[[#This Row],[COGS]]</f>
        <v>4.5081967213114756E-2</v>
      </c>
      <c r="R543" s="17">
        <f>Financial[[#This Row],[Units Sold]]/Financial[[#This Row],[quantity of transactions]]</f>
        <v>20.476190476190474</v>
      </c>
      <c r="S543" s="17">
        <f>Financial[[#This Row],[ Sales with discount]]/Financial[[#This Row],[quantity of transactions]]</f>
        <v>5221.4285714285716</v>
      </c>
      <c r="T543" s="5" t="str">
        <f>TEXT(Financial[[#This Row],[Date]],"MMMM")</f>
        <v>листопад</v>
      </c>
      <c r="U543" s="22">
        <f>YEAR(Financial[[#This Row],[Date]])</f>
        <v>2020</v>
      </c>
    </row>
    <row r="544" spans="1:21" x14ac:dyDescent="0.3">
      <c r="A544" t="s">
        <v>6</v>
      </c>
      <c r="B544" t="s">
        <v>16</v>
      </c>
      <c r="C544" s="3" t="s">
        <v>23</v>
      </c>
      <c r="D544" s="3" t="s">
        <v>30</v>
      </c>
      <c r="E544">
        <v>2460</v>
      </c>
      <c r="F544" s="10">
        <v>166</v>
      </c>
      <c r="G544" s="10">
        <v>300</v>
      </c>
      <c r="H544" s="14">
        <v>370</v>
      </c>
      <c r="I544" s="19">
        <v>43983</v>
      </c>
      <c r="J544" s="10">
        <f>Financial[[#This Row],[Units Sold]]*Financial[[#This Row],[Sale Price]]</f>
        <v>738000</v>
      </c>
      <c r="K544" s="11" cm="1">
        <f t="array" ref="K544">_xlfn.IFS(Financial[[#This Row],[Discount Band]]="High",0.15,Financial[[#This Row],[Discount Band]]="Medium",0.1,Financial[[#This Row],[Discount Band]]="Low",0.05,Financial[[#This Row],[Discount Band]]="None",0)</f>
        <v>0.1</v>
      </c>
      <c r="L544" s="10">
        <f>Financial[[#This Row],[Gross Sales]]*Financial[[#This Row],[Discount, %]]</f>
        <v>73800</v>
      </c>
      <c r="M544" s="10">
        <f>Financial[[#This Row],[Gross Sales]]-Financial[[#This Row],[Discounts, usd]]</f>
        <v>664200</v>
      </c>
      <c r="N544" s="10">
        <f>Financial[[#This Row],[Units Sold]]*Financial[[#This Row],[Manufacturing Price]]</f>
        <v>408360</v>
      </c>
      <c r="O544" s="10">
        <f>Financial[[#This Row],[ Sales with discount]]-(Financial[[#This Row],[Units Sold]]*Financial[[#This Row],[Manufacturing Price]])</f>
        <v>255840</v>
      </c>
      <c r="P544" s="12">
        <f>(Financial[[#This Row],[ Sales with discount]]-Financial[[#This Row],[COGS]])/Financial[[#This Row],[ Sales with discount]]</f>
        <v>0.38518518518518519</v>
      </c>
      <c r="Q544" s="12">
        <f>(Financial[[#This Row],[ Sales with discount]]-Financial[[#This Row],[COGS]])/Financial[[#This Row],[COGS]]</f>
        <v>0.62650602409638556</v>
      </c>
      <c r="R544" s="17">
        <f>Financial[[#This Row],[Units Sold]]/Financial[[#This Row],[quantity of transactions]]</f>
        <v>6.6486486486486482</v>
      </c>
      <c r="S544" s="17">
        <f>Financial[[#This Row],[ Sales with discount]]/Financial[[#This Row],[quantity of transactions]]</f>
        <v>1795.1351351351352</v>
      </c>
      <c r="T544" s="5" t="str">
        <f>TEXT(Financial[[#This Row],[Date]],"MMMM")</f>
        <v>червень</v>
      </c>
      <c r="U544" s="22">
        <f>YEAR(Financial[[#This Row],[Date]])</f>
        <v>2020</v>
      </c>
    </row>
    <row r="545" spans="1:21" x14ac:dyDescent="0.3">
      <c r="A545" t="s">
        <v>6</v>
      </c>
      <c r="B545" t="s">
        <v>16</v>
      </c>
      <c r="C545" s="3" t="s">
        <v>23</v>
      </c>
      <c r="D545" s="3" t="s">
        <v>30</v>
      </c>
      <c r="E545">
        <v>2565</v>
      </c>
      <c r="F545" s="10">
        <v>226</v>
      </c>
      <c r="G545" s="10">
        <v>300</v>
      </c>
      <c r="H545" s="14">
        <v>85</v>
      </c>
      <c r="I545" s="19">
        <v>43831</v>
      </c>
      <c r="J545" s="10">
        <f>Financial[[#This Row],[Units Sold]]*Financial[[#This Row],[Sale Price]]</f>
        <v>769500</v>
      </c>
      <c r="K545" s="11" cm="1">
        <f t="array" ref="K545">_xlfn.IFS(Financial[[#This Row],[Discount Band]]="High",0.15,Financial[[#This Row],[Discount Band]]="Medium",0.1,Financial[[#This Row],[Discount Band]]="Low",0.05,Financial[[#This Row],[Discount Band]]="None",0)</f>
        <v>0.1</v>
      </c>
      <c r="L545" s="10">
        <f>Financial[[#This Row],[Gross Sales]]*Financial[[#This Row],[Discount, %]]</f>
        <v>76950</v>
      </c>
      <c r="M545" s="10">
        <f>Financial[[#This Row],[Gross Sales]]-Financial[[#This Row],[Discounts, usd]]</f>
        <v>692550</v>
      </c>
      <c r="N545" s="10">
        <f>Financial[[#This Row],[Units Sold]]*Financial[[#This Row],[Manufacturing Price]]</f>
        <v>579690</v>
      </c>
      <c r="O545" s="10">
        <f>Financial[[#This Row],[ Sales with discount]]-(Financial[[#This Row],[Units Sold]]*Financial[[#This Row],[Manufacturing Price]])</f>
        <v>112860</v>
      </c>
      <c r="P545" s="12">
        <f>(Financial[[#This Row],[ Sales with discount]]-Financial[[#This Row],[COGS]])/Financial[[#This Row],[ Sales with discount]]</f>
        <v>0.16296296296296298</v>
      </c>
      <c r="Q545" s="12">
        <f>(Financial[[#This Row],[ Sales with discount]]-Financial[[#This Row],[COGS]])/Financial[[#This Row],[COGS]]</f>
        <v>0.19469026548672566</v>
      </c>
      <c r="R545" s="17">
        <f>Financial[[#This Row],[Units Sold]]/Financial[[#This Row],[quantity of transactions]]</f>
        <v>30.176470588235293</v>
      </c>
      <c r="S545" s="17">
        <f>Financial[[#This Row],[ Sales with discount]]/Financial[[#This Row],[quantity of transactions]]</f>
        <v>8147.6470588235297</v>
      </c>
      <c r="T545" s="5" t="str">
        <f>TEXT(Financial[[#This Row],[Date]],"MMMM")</f>
        <v>січень</v>
      </c>
      <c r="U545" s="22">
        <f>YEAR(Financial[[#This Row],[Date]])</f>
        <v>2020</v>
      </c>
    </row>
    <row r="546" spans="1:21" x14ac:dyDescent="0.3">
      <c r="A546" t="s">
        <v>6</v>
      </c>
      <c r="B546" t="s">
        <v>16</v>
      </c>
      <c r="C546" s="3" t="s">
        <v>24</v>
      </c>
      <c r="D546" s="3" t="s">
        <v>31</v>
      </c>
      <c r="E546">
        <v>2605</v>
      </c>
      <c r="F546" s="10">
        <v>244</v>
      </c>
      <c r="G546" s="10">
        <v>300</v>
      </c>
      <c r="H546" s="14">
        <v>779</v>
      </c>
      <c r="I546" s="19">
        <v>44136</v>
      </c>
      <c r="J546" s="10">
        <f>Financial[[#This Row],[Units Sold]]*Financial[[#This Row],[Sale Price]]</f>
        <v>781500</v>
      </c>
      <c r="K546" s="11" cm="1">
        <f t="array" ref="K546">_xlfn.IFS(Financial[[#This Row],[Discount Band]]="High",0.15,Financial[[#This Row],[Discount Band]]="Medium",0.1,Financial[[#This Row],[Discount Band]]="Low",0.05,Financial[[#This Row],[Discount Band]]="None",0)</f>
        <v>0.15</v>
      </c>
      <c r="L546" s="10">
        <f>Financial[[#This Row],[Gross Sales]]*Financial[[#This Row],[Discount, %]]</f>
        <v>117225</v>
      </c>
      <c r="M546" s="10">
        <f>Financial[[#This Row],[Gross Sales]]-Financial[[#This Row],[Discounts, usd]]</f>
        <v>664275</v>
      </c>
      <c r="N546" s="10">
        <f>Financial[[#This Row],[Units Sold]]*Financial[[#This Row],[Manufacturing Price]]</f>
        <v>635620</v>
      </c>
      <c r="O546" s="10">
        <f>Financial[[#This Row],[ Sales with discount]]-(Financial[[#This Row],[Units Sold]]*Financial[[#This Row],[Manufacturing Price]])</f>
        <v>28655</v>
      </c>
      <c r="P546" s="12">
        <f>(Financial[[#This Row],[ Sales with discount]]-Financial[[#This Row],[COGS]])/Financial[[#This Row],[ Sales with discount]]</f>
        <v>4.3137254901960784E-2</v>
      </c>
      <c r="Q546" s="12">
        <f>(Financial[[#This Row],[ Sales with discount]]-Financial[[#This Row],[COGS]])/Financial[[#This Row],[COGS]]</f>
        <v>4.5081967213114756E-2</v>
      </c>
      <c r="R546" s="17">
        <f>Financial[[#This Row],[Units Sold]]/Financial[[#This Row],[quantity of transactions]]</f>
        <v>3.3440308087291397</v>
      </c>
      <c r="S546" s="17">
        <f>Financial[[#This Row],[ Sales with discount]]/Financial[[#This Row],[quantity of transactions]]</f>
        <v>852.72785622593074</v>
      </c>
      <c r="T546" s="5" t="str">
        <f>TEXT(Financial[[#This Row],[Date]],"MMMM")</f>
        <v>листопад</v>
      </c>
      <c r="U546" s="22">
        <f>YEAR(Financial[[#This Row],[Date]])</f>
        <v>2020</v>
      </c>
    </row>
    <row r="547" spans="1:21" x14ac:dyDescent="0.3">
      <c r="A547" t="s">
        <v>6</v>
      </c>
      <c r="B547" t="s">
        <v>16</v>
      </c>
      <c r="C547" s="3" t="s">
        <v>22</v>
      </c>
      <c r="D547" s="3" t="s">
        <v>31</v>
      </c>
      <c r="E547">
        <v>546</v>
      </c>
      <c r="F547" s="10">
        <v>245</v>
      </c>
      <c r="G547" s="10">
        <v>300</v>
      </c>
      <c r="H547" s="14">
        <v>395</v>
      </c>
      <c r="I547" s="19">
        <v>44105</v>
      </c>
      <c r="J547" s="10">
        <f>Financial[[#This Row],[Units Sold]]*Financial[[#This Row],[Sale Price]]</f>
        <v>163800</v>
      </c>
      <c r="K547" s="11" cm="1">
        <f t="array" ref="K547">_xlfn.IFS(Financial[[#This Row],[Discount Band]]="High",0.15,Financial[[#This Row],[Discount Band]]="Medium",0.1,Financial[[#This Row],[Discount Band]]="Low",0.05,Financial[[#This Row],[Discount Band]]="None",0)</f>
        <v>0.15</v>
      </c>
      <c r="L547" s="10">
        <f>Financial[[#This Row],[Gross Sales]]*Financial[[#This Row],[Discount, %]]</f>
        <v>24570</v>
      </c>
      <c r="M547" s="10">
        <f>Financial[[#This Row],[Gross Sales]]-Financial[[#This Row],[Discounts, usd]]</f>
        <v>139230</v>
      </c>
      <c r="N547" s="10">
        <f>Financial[[#This Row],[Units Sold]]*Financial[[#This Row],[Manufacturing Price]]</f>
        <v>133770</v>
      </c>
      <c r="O547" s="10">
        <f>Financial[[#This Row],[ Sales with discount]]-(Financial[[#This Row],[Units Sold]]*Financial[[#This Row],[Manufacturing Price]])</f>
        <v>5460</v>
      </c>
      <c r="P547" s="12">
        <f>(Financial[[#This Row],[ Sales with discount]]-Financial[[#This Row],[COGS]])/Financial[[#This Row],[ Sales with discount]]</f>
        <v>3.9215686274509803E-2</v>
      </c>
      <c r="Q547" s="12">
        <f>(Financial[[#This Row],[ Sales with discount]]-Financial[[#This Row],[COGS]])/Financial[[#This Row],[COGS]]</f>
        <v>4.0816326530612242E-2</v>
      </c>
      <c r="R547" s="17">
        <f>Financial[[#This Row],[Units Sold]]/Financial[[#This Row],[quantity of transactions]]</f>
        <v>1.3822784810126583</v>
      </c>
      <c r="S547" s="17">
        <f>Financial[[#This Row],[ Sales with discount]]/Financial[[#This Row],[quantity of transactions]]</f>
        <v>352.48101265822783</v>
      </c>
      <c r="T547" s="5" t="str">
        <f>TEXT(Financial[[#This Row],[Date]],"MMMM")</f>
        <v>жовтень</v>
      </c>
      <c r="U547" s="22">
        <f>YEAR(Financial[[#This Row],[Date]])</f>
        <v>2020</v>
      </c>
    </row>
    <row r="548" spans="1:21" x14ac:dyDescent="0.3">
      <c r="A548" t="s">
        <v>6</v>
      </c>
      <c r="B548" t="s">
        <v>16</v>
      </c>
      <c r="C548" s="3" t="s">
        <v>24</v>
      </c>
      <c r="D548" s="3" t="s">
        <v>30</v>
      </c>
      <c r="E548">
        <v>635</v>
      </c>
      <c r="F548" s="10">
        <v>188</v>
      </c>
      <c r="G548" s="10">
        <v>300</v>
      </c>
      <c r="H548" s="14">
        <v>522</v>
      </c>
      <c r="I548" s="19">
        <v>44166</v>
      </c>
      <c r="J548" s="10">
        <f>Financial[[#This Row],[Units Sold]]*Financial[[#This Row],[Sale Price]]</f>
        <v>190500</v>
      </c>
      <c r="K548" s="11" cm="1">
        <f t="array" ref="K548">_xlfn.IFS(Financial[[#This Row],[Discount Band]]="High",0.15,Financial[[#This Row],[Discount Band]]="Medium",0.1,Financial[[#This Row],[Discount Band]]="Low",0.05,Financial[[#This Row],[Discount Band]]="None",0)</f>
        <v>0.1</v>
      </c>
      <c r="L548" s="10">
        <f>Financial[[#This Row],[Gross Sales]]*Financial[[#This Row],[Discount, %]]</f>
        <v>19050</v>
      </c>
      <c r="M548" s="10">
        <f>Financial[[#This Row],[Gross Sales]]-Financial[[#This Row],[Discounts, usd]]</f>
        <v>171450</v>
      </c>
      <c r="N548" s="10">
        <f>Financial[[#This Row],[Units Sold]]*Financial[[#This Row],[Manufacturing Price]]</f>
        <v>119380</v>
      </c>
      <c r="O548" s="10">
        <f>Financial[[#This Row],[ Sales with discount]]-(Financial[[#This Row],[Units Sold]]*Financial[[#This Row],[Manufacturing Price]])</f>
        <v>52070</v>
      </c>
      <c r="P548" s="12">
        <f>(Financial[[#This Row],[ Sales with discount]]-Financial[[#This Row],[COGS]])/Financial[[#This Row],[ Sales with discount]]</f>
        <v>0.3037037037037037</v>
      </c>
      <c r="Q548" s="12">
        <f>(Financial[[#This Row],[ Sales with discount]]-Financial[[#This Row],[COGS]])/Financial[[#This Row],[COGS]]</f>
        <v>0.43617021276595747</v>
      </c>
      <c r="R548" s="17">
        <f>Financial[[#This Row],[Units Sold]]/Financial[[#This Row],[quantity of transactions]]</f>
        <v>1.2164750957854407</v>
      </c>
      <c r="S548" s="17">
        <f>Financial[[#This Row],[ Sales with discount]]/Financial[[#This Row],[quantity of transactions]]</f>
        <v>328.44827586206895</v>
      </c>
      <c r="T548" s="5" t="str">
        <f>TEXT(Financial[[#This Row],[Date]],"MMMM")</f>
        <v>грудень</v>
      </c>
      <c r="U548" s="22">
        <f>YEAR(Financial[[#This Row],[Date]])</f>
        <v>2020</v>
      </c>
    </row>
    <row r="549" spans="1:21" x14ac:dyDescent="0.3">
      <c r="A549" t="s">
        <v>6</v>
      </c>
      <c r="B549" t="s">
        <v>16</v>
      </c>
      <c r="C549" s="3" t="s">
        <v>25</v>
      </c>
      <c r="D549" s="3" t="s">
        <v>31</v>
      </c>
      <c r="E549">
        <v>432</v>
      </c>
      <c r="F549" s="10">
        <v>208</v>
      </c>
      <c r="G549" s="10">
        <v>300</v>
      </c>
      <c r="H549" s="14">
        <v>336</v>
      </c>
      <c r="I549" s="19">
        <v>44075</v>
      </c>
      <c r="J549" s="10">
        <f>Financial[[#This Row],[Units Sold]]*Financial[[#This Row],[Sale Price]]</f>
        <v>129600</v>
      </c>
      <c r="K549" s="11" cm="1">
        <f t="array" ref="K549">_xlfn.IFS(Financial[[#This Row],[Discount Band]]="High",0.15,Financial[[#This Row],[Discount Band]]="Medium",0.1,Financial[[#This Row],[Discount Band]]="Low",0.05,Financial[[#This Row],[Discount Band]]="None",0)</f>
        <v>0.15</v>
      </c>
      <c r="L549" s="10">
        <f>Financial[[#This Row],[Gross Sales]]*Financial[[#This Row],[Discount, %]]</f>
        <v>19440</v>
      </c>
      <c r="M549" s="10">
        <f>Financial[[#This Row],[Gross Sales]]-Financial[[#This Row],[Discounts, usd]]</f>
        <v>110160</v>
      </c>
      <c r="N549" s="10">
        <f>Financial[[#This Row],[Units Sold]]*Financial[[#This Row],[Manufacturing Price]]</f>
        <v>89856</v>
      </c>
      <c r="O549" s="10">
        <f>Financial[[#This Row],[ Sales with discount]]-(Financial[[#This Row],[Units Sold]]*Financial[[#This Row],[Manufacturing Price]])</f>
        <v>20304</v>
      </c>
      <c r="P549" s="12">
        <f>(Financial[[#This Row],[ Sales with discount]]-Financial[[#This Row],[COGS]])/Financial[[#This Row],[ Sales with discount]]</f>
        <v>0.18431372549019609</v>
      </c>
      <c r="Q549" s="12">
        <f>(Financial[[#This Row],[ Sales with discount]]-Financial[[#This Row],[COGS]])/Financial[[#This Row],[COGS]]</f>
        <v>0.22596153846153846</v>
      </c>
      <c r="R549" s="17">
        <f>Financial[[#This Row],[Units Sold]]/Financial[[#This Row],[quantity of transactions]]</f>
        <v>1.2857142857142858</v>
      </c>
      <c r="S549" s="17">
        <f>Financial[[#This Row],[ Sales with discount]]/Financial[[#This Row],[quantity of transactions]]</f>
        <v>327.85714285714283</v>
      </c>
      <c r="T549" s="5" t="str">
        <f>TEXT(Financial[[#This Row],[Date]],"MMMM")</f>
        <v>вересень</v>
      </c>
      <c r="U549" s="22">
        <f>YEAR(Financial[[#This Row],[Date]])</f>
        <v>2020</v>
      </c>
    </row>
    <row r="550" spans="1:21" x14ac:dyDescent="0.3">
      <c r="A550" t="s">
        <v>6</v>
      </c>
      <c r="B550" t="s">
        <v>16</v>
      </c>
      <c r="C550" s="3" t="s">
        <v>21</v>
      </c>
      <c r="D550" s="3" t="s">
        <v>31</v>
      </c>
      <c r="E550">
        <v>801</v>
      </c>
      <c r="F550" s="10">
        <v>200</v>
      </c>
      <c r="G550" s="10">
        <v>300</v>
      </c>
      <c r="H550" s="14">
        <v>715</v>
      </c>
      <c r="I550" s="19">
        <v>44013</v>
      </c>
      <c r="J550" s="10">
        <f>Financial[[#This Row],[Units Sold]]*Financial[[#This Row],[Sale Price]]</f>
        <v>240300</v>
      </c>
      <c r="K550" s="11" cm="1">
        <f t="array" ref="K550">_xlfn.IFS(Financial[[#This Row],[Discount Band]]="High",0.15,Financial[[#This Row],[Discount Band]]="Medium",0.1,Financial[[#This Row],[Discount Band]]="Low",0.05,Financial[[#This Row],[Discount Band]]="None",0)</f>
        <v>0.15</v>
      </c>
      <c r="L550" s="10">
        <f>Financial[[#This Row],[Gross Sales]]*Financial[[#This Row],[Discount, %]]</f>
        <v>36045</v>
      </c>
      <c r="M550" s="10">
        <f>Financial[[#This Row],[Gross Sales]]-Financial[[#This Row],[Discounts, usd]]</f>
        <v>204255</v>
      </c>
      <c r="N550" s="10">
        <f>Financial[[#This Row],[Units Sold]]*Financial[[#This Row],[Manufacturing Price]]</f>
        <v>160200</v>
      </c>
      <c r="O550" s="10">
        <f>Financial[[#This Row],[ Sales with discount]]-(Financial[[#This Row],[Units Sold]]*Financial[[#This Row],[Manufacturing Price]])</f>
        <v>44055</v>
      </c>
      <c r="P550" s="12">
        <f>(Financial[[#This Row],[ Sales with discount]]-Financial[[#This Row],[COGS]])/Financial[[#This Row],[ Sales with discount]]</f>
        <v>0.21568627450980393</v>
      </c>
      <c r="Q550" s="12">
        <f>(Financial[[#This Row],[ Sales with discount]]-Financial[[#This Row],[COGS]])/Financial[[#This Row],[COGS]]</f>
        <v>0.27500000000000002</v>
      </c>
      <c r="R550" s="17">
        <f>Financial[[#This Row],[Units Sold]]/Financial[[#This Row],[quantity of transactions]]</f>
        <v>1.1202797202797203</v>
      </c>
      <c r="S550" s="17">
        <f>Financial[[#This Row],[ Sales with discount]]/Financial[[#This Row],[quantity of transactions]]</f>
        <v>285.67132867132869</v>
      </c>
      <c r="T550" s="5" t="str">
        <f>TEXT(Financial[[#This Row],[Date]],"MMMM")</f>
        <v>липень</v>
      </c>
      <c r="U550" s="22">
        <f>YEAR(Financial[[#This Row],[Date]])</f>
        <v>2020</v>
      </c>
    </row>
    <row r="551" spans="1:21" x14ac:dyDescent="0.3">
      <c r="A551" t="s">
        <v>6</v>
      </c>
      <c r="B551" t="s">
        <v>16</v>
      </c>
      <c r="C551" s="3" t="s">
        <v>26</v>
      </c>
      <c r="D551" s="3" t="s">
        <v>31</v>
      </c>
      <c r="E551">
        <v>546</v>
      </c>
      <c r="F551" s="10">
        <v>233</v>
      </c>
      <c r="G551" s="10">
        <v>300</v>
      </c>
      <c r="H551" s="14">
        <v>224</v>
      </c>
      <c r="I551" s="19">
        <v>44105</v>
      </c>
      <c r="J551" s="10">
        <f>Financial[[#This Row],[Units Sold]]*Financial[[#This Row],[Sale Price]]</f>
        <v>163800</v>
      </c>
      <c r="K551" s="11" cm="1">
        <f t="array" ref="K551">_xlfn.IFS(Financial[[#This Row],[Discount Band]]="High",0.15,Financial[[#This Row],[Discount Band]]="Medium",0.1,Financial[[#This Row],[Discount Band]]="Low",0.05,Financial[[#This Row],[Discount Band]]="None",0)</f>
        <v>0.15</v>
      </c>
      <c r="L551" s="10">
        <f>Financial[[#This Row],[Gross Sales]]*Financial[[#This Row],[Discount, %]]</f>
        <v>24570</v>
      </c>
      <c r="M551" s="10">
        <f>Financial[[#This Row],[Gross Sales]]-Financial[[#This Row],[Discounts, usd]]</f>
        <v>139230</v>
      </c>
      <c r="N551" s="10">
        <f>Financial[[#This Row],[Units Sold]]*Financial[[#This Row],[Manufacturing Price]]</f>
        <v>127218</v>
      </c>
      <c r="O551" s="10">
        <f>Financial[[#This Row],[ Sales with discount]]-(Financial[[#This Row],[Units Sold]]*Financial[[#This Row],[Manufacturing Price]])</f>
        <v>12012</v>
      </c>
      <c r="P551" s="12">
        <f>(Financial[[#This Row],[ Sales with discount]]-Financial[[#This Row],[COGS]])/Financial[[#This Row],[ Sales with discount]]</f>
        <v>8.6274509803921567E-2</v>
      </c>
      <c r="Q551" s="12">
        <f>(Financial[[#This Row],[ Sales with discount]]-Financial[[#This Row],[COGS]])/Financial[[#This Row],[COGS]]</f>
        <v>9.4420600858369105E-2</v>
      </c>
      <c r="R551" s="17">
        <f>Financial[[#This Row],[Units Sold]]/Financial[[#This Row],[quantity of transactions]]</f>
        <v>2.4375</v>
      </c>
      <c r="S551" s="17">
        <f>Financial[[#This Row],[ Sales with discount]]/Financial[[#This Row],[quantity of transactions]]</f>
        <v>621.5625</v>
      </c>
      <c r="T551" s="5" t="str">
        <f>TEXT(Financial[[#This Row],[Date]],"MMMM")</f>
        <v>жовтень</v>
      </c>
      <c r="U551" s="22">
        <f>YEAR(Financial[[#This Row],[Date]])</f>
        <v>2020</v>
      </c>
    </row>
    <row r="552" spans="1:21" x14ac:dyDescent="0.3">
      <c r="A552" t="s">
        <v>6</v>
      </c>
      <c r="B552" t="s">
        <v>16</v>
      </c>
      <c r="C552" s="3" t="s">
        <v>26</v>
      </c>
      <c r="D552" s="3" t="s">
        <v>30</v>
      </c>
      <c r="E552">
        <v>635</v>
      </c>
      <c r="F552" s="10">
        <v>190</v>
      </c>
      <c r="G552" s="10">
        <v>300</v>
      </c>
      <c r="H552" s="14">
        <v>264</v>
      </c>
      <c r="I552" s="19">
        <v>44166</v>
      </c>
      <c r="J552" s="10">
        <f>Financial[[#This Row],[Units Sold]]*Financial[[#This Row],[Sale Price]]</f>
        <v>190500</v>
      </c>
      <c r="K552" s="11" cm="1">
        <f t="array" ref="K552">_xlfn.IFS(Financial[[#This Row],[Discount Band]]="High",0.15,Financial[[#This Row],[Discount Band]]="Medium",0.1,Financial[[#This Row],[Discount Band]]="Low",0.05,Financial[[#This Row],[Discount Band]]="None",0)</f>
        <v>0.1</v>
      </c>
      <c r="L552" s="10">
        <f>Financial[[#This Row],[Gross Sales]]*Financial[[#This Row],[Discount, %]]</f>
        <v>19050</v>
      </c>
      <c r="M552" s="10">
        <f>Financial[[#This Row],[Gross Sales]]-Financial[[#This Row],[Discounts, usd]]</f>
        <v>171450</v>
      </c>
      <c r="N552" s="10">
        <f>Financial[[#This Row],[Units Sold]]*Financial[[#This Row],[Manufacturing Price]]</f>
        <v>120650</v>
      </c>
      <c r="O552" s="10">
        <f>Financial[[#This Row],[ Sales with discount]]-(Financial[[#This Row],[Units Sold]]*Financial[[#This Row],[Manufacturing Price]])</f>
        <v>50800</v>
      </c>
      <c r="P552" s="12">
        <f>(Financial[[#This Row],[ Sales with discount]]-Financial[[#This Row],[COGS]])/Financial[[#This Row],[ Sales with discount]]</f>
        <v>0.29629629629629628</v>
      </c>
      <c r="Q552" s="12">
        <f>(Financial[[#This Row],[ Sales with discount]]-Financial[[#This Row],[COGS]])/Financial[[#This Row],[COGS]]</f>
        <v>0.42105263157894735</v>
      </c>
      <c r="R552" s="17">
        <f>Financial[[#This Row],[Units Sold]]/Financial[[#This Row],[quantity of transactions]]</f>
        <v>2.4053030303030303</v>
      </c>
      <c r="S552" s="17">
        <f>Financial[[#This Row],[ Sales with discount]]/Financial[[#This Row],[quantity of transactions]]</f>
        <v>649.43181818181813</v>
      </c>
      <c r="T552" s="5" t="str">
        <f>TEXT(Financial[[#This Row],[Date]],"MMMM")</f>
        <v>грудень</v>
      </c>
      <c r="U552" s="22">
        <f>YEAR(Financial[[#This Row],[Date]])</f>
        <v>2020</v>
      </c>
    </row>
    <row r="553" spans="1:21" x14ac:dyDescent="0.3">
      <c r="A553" t="s">
        <v>6</v>
      </c>
      <c r="B553" t="s">
        <v>16</v>
      </c>
      <c r="C553" s="3" t="s">
        <v>21</v>
      </c>
      <c r="D553" s="3" t="s">
        <v>29</v>
      </c>
      <c r="E553">
        <v>494</v>
      </c>
      <c r="F553" s="10">
        <v>214</v>
      </c>
      <c r="G553" s="10">
        <v>300</v>
      </c>
      <c r="H553" s="14">
        <v>476</v>
      </c>
      <c r="I553" s="19">
        <v>44105</v>
      </c>
      <c r="J553" s="10">
        <f>Financial[[#This Row],[Units Sold]]*Financial[[#This Row],[Sale Price]]</f>
        <v>148200</v>
      </c>
      <c r="K553" s="11" cm="1">
        <f t="array" ref="K553">_xlfn.IFS(Financial[[#This Row],[Discount Band]]="High",0.15,Financial[[#This Row],[Discount Band]]="Medium",0.1,Financial[[#This Row],[Discount Band]]="Low",0.05,Financial[[#This Row],[Discount Band]]="None",0)</f>
        <v>0.05</v>
      </c>
      <c r="L553" s="10">
        <f>Financial[[#This Row],[Gross Sales]]*Financial[[#This Row],[Discount, %]]</f>
        <v>7410</v>
      </c>
      <c r="M553" s="10">
        <f>Financial[[#This Row],[Gross Sales]]-Financial[[#This Row],[Discounts, usd]]</f>
        <v>140790</v>
      </c>
      <c r="N553" s="10">
        <f>Financial[[#This Row],[Units Sold]]*Financial[[#This Row],[Manufacturing Price]]</f>
        <v>105716</v>
      </c>
      <c r="O553" s="10">
        <f>Financial[[#This Row],[ Sales with discount]]-(Financial[[#This Row],[Units Sold]]*Financial[[#This Row],[Manufacturing Price]])</f>
        <v>35074</v>
      </c>
      <c r="P553" s="12">
        <f>(Financial[[#This Row],[ Sales with discount]]-Financial[[#This Row],[COGS]])/Financial[[#This Row],[ Sales with discount]]</f>
        <v>0.24912280701754386</v>
      </c>
      <c r="Q553" s="12">
        <f>(Financial[[#This Row],[ Sales with discount]]-Financial[[#This Row],[COGS]])/Financial[[#This Row],[COGS]]</f>
        <v>0.33177570093457942</v>
      </c>
      <c r="R553" s="17">
        <f>Financial[[#This Row],[Units Sold]]/Financial[[#This Row],[quantity of transactions]]</f>
        <v>1.0378151260504203</v>
      </c>
      <c r="S553" s="17">
        <f>Financial[[#This Row],[ Sales with discount]]/Financial[[#This Row],[quantity of transactions]]</f>
        <v>295.77731092436977</v>
      </c>
      <c r="T553" s="5" t="str">
        <f>TEXT(Financial[[#This Row],[Date]],"MMMM")</f>
        <v>жовтень</v>
      </c>
      <c r="U553" s="22">
        <f>YEAR(Financial[[#This Row],[Date]])</f>
        <v>2020</v>
      </c>
    </row>
    <row r="554" spans="1:21" x14ac:dyDescent="0.3">
      <c r="A554" t="s">
        <v>6</v>
      </c>
      <c r="B554" t="s">
        <v>16</v>
      </c>
      <c r="C554" s="3" t="s">
        <v>25</v>
      </c>
      <c r="D554" s="3" t="s">
        <v>30</v>
      </c>
      <c r="E554">
        <v>2747</v>
      </c>
      <c r="F554" s="10">
        <v>199</v>
      </c>
      <c r="G554" s="10">
        <v>300</v>
      </c>
      <c r="H554" s="14">
        <v>1006</v>
      </c>
      <c r="I554" s="19">
        <v>43862</v>
      </c>
      <c r="J554" s="10">
        <f>Financial[[#This Row],[Units Sold]]*Financial[[#This Row],[Sale Price]]</f>
        <v>824100</v>
      </c>
      <c r="K554" s="11" cm="1">
        <f t="array" ref="K554">_xlfn.IFS(Financial[[#This Row],[Discount Band]]="High",0.15,Financial[[#This Row],[Discount Band]]="Medium",0.1,Financial[[#This Row],[Discount Band]]="Low",0.05,Financial[[#This Row],[Discount Band]]="None",0)</f>
        <v>0.1</v>
      </c>
      <c r="L554" s="10">
        <f>Financial[[#This Row],[Gross Sales]]*Financial[[#This Row],[Discount, %]]</f>
        <v>82410</v>
      </c>
      <c r="M554" s="10">
        <f>Financial[[#This Row],[Gross Sales]]-Financial[[#This Row],[Discounts, usd]]</f>
        <v>741690</v>
      </c>
      <c r="N554" s="10">
        <f>Financial[[#This Row],[Units Sold]]*Financial[[#This Row],[Manufacturing Price]]</f>
        <v>546653</v>
      </c>
      <c r="O554" s="10">
        <f>Financial[[#This Row],[ Sales with discount]]-(Financial[[#This Row],[Units Sold]]*Financial[[#This Row],[Manufacturing Price]])</f>
        <v>195037</v>
      </c>
      <c r="P554" s="12">
        <f>(Financial[[#This Row],[ Sales with discount]]-Financial[[#This Row],[COGS]])/Financial[[#This Row],[ Sales with discount]]</f>
        <v>0.26296296296296295</v>
      </c>
      <c r="Q554" s="12">
        <f>(Financial[[#This Row],[ Sales with discount]]-Financial[[#This Row],[COGS]])/Financial[[#This Row],[COGS]]</f>
        <v>0.35678391959798994</v>
      </c>
      <c r="R554" s="17">
        <f>Financial[[#This Row],[Units Sold]]/Financial[[#This Row],[quantity of transactions]]</f>
        <v>2.7306163021868786</v>
      </c>
      <c r="S554" s="17">
        <f>Financial[[#This Row],[ Sales with discount]]/Financial[[#This Row],[quantity of transactions]]</f>
        <v>737.26640159045724</v>
      </c>
      <c r="T554" s="5" t="str">
        <f>TEXT(Financial[[#This Row],[Date]],"MMMM")</f>
        <v>лютий</v>
      </c>
      <c r="U554" s="22">
        <f>YEAR(Financial[[#This Row],[Date]])</f>
        <v>2020</v>
      </c>
    </row>
    <row r="555" spans="1:21" x14ac:dyDescent="0.3">
      <c r="A555" t="s">
        <v>6</v>
      </c>
      <c r="B555" t="s">
        <v>16</v>
      </c>
      <c r="C555" s="3" t="s">
        <v>23</v>
      </c>
      <c r="D555" s="3" t="s">
        <v>31</v>
      </c>
      <c r="E555">
        <v>591</v>
      </c>
      <c r="F555" s="10">
        <v>171</v>
      </c>
      <c r="G555" s="10">
        <v>300</v>
      </c>
      <c r="H555" s="14">
        <v>250</v>
      </c>
      <c r="I555" s="19">
        <v>43952</v>
      </c>
      <c r="J555" s="10">
        <f>Financial[[#This Row],[Units Sold]]*Financial[[#This Row],[Sale Price]]</f>
        <v>177300</v>
      </c>
      <c r="K555" s="11" cm="1">
        <f t="array" ref="K555">_xlfn.IFS(Financial[[#This Row],[Discount Band]]="High",0.15,Financial[[#This Row],[Discount Band]]="Medium",0.1,Financial[[#This Row],[Discount Band]]="Low",0.05,Financial[[#This Row],[Discount Band]]="None",0)</f>
        <v>0.15</v>
      </c>
      <c r="L555" s="10">
        <f>Financial[[#This Row],[Gross Sales]]*Financial[[#This Row],[Discount, %]]</f>
        <v>26595</v>
      </c>
      <c r="M555" s="10">
        <f>Financial[[#This Row],[Gross Sales]]-Financial[[#This Row],[Discounts, usd]]</f>
        <v>150705</v>
      </c>
      <c r="N555" s="10">
        <f>Financial[[#This Row],[Units Sold]]*Financial[[#This Row],[Manufacturing Price]]</f>
        <v>101061</v>
      </c>
      <c r="O555" s="10">
        <f>Financial[[#This Row],[ Sales with discount]]-(Financial[[#This Row],[Units Sold]]*Financial[[#This Row],[Manufacturing Price]])</f>
        <v>49644</v>
      </c>
      <c r="P555" s="12">
        <f>(Financial[[#This Row],[ Sales with discount]]-Financial[[#This Row],[COGS]])/Financial[[#This Row],[ Sales with discount]]</f>
        <v>0.32941176470588235</v>
      </c>
      <c r="Q555" s="12">
        <f>(Financial[[#This Row],[ Sales with discount]]-Financial[[#This Row],[COGS]])/Financial[[#This Row],[COGS]]</f>
        <v>0.49122807017543857</v>
      </c>
      <c r="R555" s="17">
        <f>Financial[[#This Row],[Units Sold]]/Financial[[#This Row],[quantity of transactions]]</f>
        <v>2.3639999999999999</v>
      </c>
      <c r="S555" s="17">
        <f>Financial[[#This Row],[ Sales with discount]]/Financial[[#This Row],[quantity of transactions]]</f>
        <v>602.82000000000005</v>
      </c>
      <c r="T555" s="5" t="str">
        <f>TEXT(Financial[[#This Row],[Date]],"MMMM")</f>
        <v>травень</v>
      </c>
      <c r="U555" s="22">
        <f>YEAR(Financial[[#This Row],[Date]])</f>
        <v>2020</v>
      </c>
    </row>
    <row r="556" spans="1:21" x14ac:dyDescent="0.3">
      <c r="A556" t="s">
        <v>6</v>
      </c>
      <c r="B556" t="s">
        <v>16</v>
      </c>
      <c r="C556" s="3" t="s">
        <v>22</v>
      </c>
      <c r="D556" s="3" t="s">
        <v>30</v>
      </c>
      <c r="E556">
        <v>1100</v>
      </c>
      <c r="F556" s="10">
        <v>217</v>
      </c>
      <c r="G556" s="10">
        <v>300</v>
      </c>
      <c r="H556" s="14">
        <v>692</v>
      </c>
      <c r="I556" s="19">
        <v>44166</v>
      </c>
      <c r="J556" s="10">
        <f>Financial[[#This Row],[Units Sold]]*Financial[[#This Row],[Sale Price]]</f>
        <v>330000</v>
      </c>
      <c r="K556" s="11" cm="1">
        <f t="array" ref="K556">_xlfn.IFS(Financial[[#This Row],[Discount Band]]="High",0.15,Financial[[#This Row],[Discount Band]]="Medium",0.1,Financial[[#This Row],[Discount Band]]="Low",0.05,Financial[[#This Row],[Discount Band]]="None",0)</f>
        <v>0.1</v>
      </c>
      <c r="L556" s="10">
        <f>Financial[[#This Row],[Gross Sales]]*Financial[[#This Row],[Discount, %]]</f>
        <v>33000</v>
      </c>
      <c r="M556" s="10">
        <f>Financial[[#This Row],[Gross Sales]]-Financial[[#This Row],[Discounts, usd]]</f>
        <v>297000</v>
      </c>
      <c r="N556" s="10">
        <f>Financial[[#This Row],[Units Sold]]*Financial[[#This Row],[Manufacturing Price]]</f>
        <v>238700</v>
      </c>
      <c r="O556" s="10">
        <f>Financial[[#This Row],[ Sales with discount]]-(Financial[[#This Row],[Units Sold]]*Financial[[#This Row],[Manufacturing Price]])</f>
        <v>58300</v>
      </c>
      <c r="P556" s="12">
        <f>(Financial[[#This Row],[ Sales with discount]]-Financial[[#This Row],[COGS]])/Financial[[#This Row],[ Sales with discount]]</f>
        <v>0.1962962962962963</v>
      </c>
      <c r="Q556" s="12">
        <f>(Financial[[#This Row],[ Sales with discount]]-Financial[[#This Row],[COGS]])/Financial[[#This Row],[COGS]]</f>
        <v>0.24423963133640553</v>
      </c>
      <c r="R556" s="17">
        <f>Financial[[#This Row],[Units Sold]]/Financial[[#This Row],[quantity of transactions]]</f>
        <v>1.5895953757225434</v>
      </c>
      <c r="S556" s="17">
        <f>Financial[[#This Row],[ Sales with discount]]/Financial[[#This Row],[quantity of transactions]]</f>
        <v>429.19075144508673</v>
      </c>
      <c r="T556" s="5" t="str">
        <f>TEXT(Financial[[#This Row],[Date]],"MMMM")</f>
        <v>грудень</v>
      </c>
      <c r="U556" s="22">
        <f>YEAR(Financial[[#This Row],[Date]])</f>
        <v>2020</v>
      </c>
    </row>
    <row r="557" spans="1:21" x14ac:dyDescent="0.3">
      <c r="A557" t="s">
        <v>6</v>
      </c>
      <c r="B557" t="s">
        <v>16</v>
      </c>
      <c r="C557" s="3" t="s">
        <v>25</v>
      </c>
      <c r="D557" s="3" t="s">
        <v>29</v>
      </c>
      <c r="E557">
        <v>494</v>
      </c>
      <c r="F557" s="10">
        <v>235</v>
      </c>
      <c r="G557" s="10">
        <v>300</v>
      </c>
      <c r="H557" s="14">
        <v>57</v>
      </c>
      <c r="I557" s="19">
        <v>44105</v>
      </c>
      <c r="J557" s="10">
        <f>Financial[[#This Row],[Units Sold]]*Financial[[#This Row],[Sale Price]]</f>
        <v>148200</v>
      </c>
      <c r="K557" s="11" cm="1">
        <f t="array" ref="K557">_xlfn.IFS(Financial[[#This Row],[Discount Band]]="High",0.15,Financial[[#This Row],[Discount Band]]="Medium",0.1,Financial[[#This Row],[Discount Band]]="Low",0.05,Financial[[#This Row],[Discount Band]]="None",0)</f>
        <v>0.05</v>
      </c>
      <c r="L557" s="10">
        <f>Financial[[#This Row],[Gross Sales]]*Financial[[#This Row],[Discount, %]]</f>
        <v>7410</v>
      </c>
      <c r="M557" s="10">
        <f>Financial[[#This Row],[Gross Sales]]-Financial[[#This Row],[Discounts, usd]]</f>
        <v>140790</v>
      </c>
      <c r="N557" s="10">
        <f>Financial[[#This Row],[Units Sold]]*Financial[[#This Row],[Manufacturing Price]]</f>
        <v>116090</v>
      </c>
      <c r="O557" s="10">
        <f>Financial[[#This Row],[ Sales with discount]]-(Financial[[#This Row],[Units Sold]]*Financial[[#This Row],[Manufacturing Price]])</f>
        <v>24700</v>
      </c>
      <c r="P557" s="12">
        <f>(Financial[[#This Row],[ Sales with discount]]-Financial[[#This Row],[COGS]])/Financial[[#This Row],[ Sales with discount]]</f>
        <v>0.17543859649122806</v>
      </c>
      <c r="Q557" s="12">
        <f>(Financial[[#This Row],[ Sales with discount]]-Financial[[#This Row],[COGS]])/Financial[[#This Row],[COGS]]</f>
        <v>0.21276595744680851</v>
      </c>
      <c r="R557" s="17">
        <f>Financial[[#This Row],[Units Sold]]/Financial[[#This Row],[quantity of transactions]]</f>
        <v>8.6666666666666661</v>
      </c>
      <c r="S557" s="17">
        <f>Financial[[#This Row],[ Sales with discount]]/Financial[[#This Row],[quantity of transactions]]</f>
        <v>2470</v>
      </c>
      <c r="T557" s="5" t="str">
        <f>TEXT(Financial[[#This Row],[Date]],"MMMM")</f>
        <v>жовтень</v>
      </c>
      <c r="U557" s="22">
        <f>YEAR(Financial[[#This Row],[Date]])</f>
        <v>2020</v>
      </c>
    </row>
    <row r="558" spans="1:21" x14ac:dyDescent="0.3">
      <c r="A558" t="s">
        <v>6</v>
      </c>
      <c r="B558" t="s">
        <v>16</v>
      </c>
      <c r="C558" s="3" t="s">
        <v>23</v>
      </c>
      <c r="D558" s="3" t="s">
        <v>28</v>
      </c>
      <c r="E558">
        <v>788</v>
      </c>
      <c r="F558" s="10">
        <v>213</v>
      </c>
      <c r="G558" s="10">
        <v>300</v>
      </c>
      <c r="H558" s="14">
        <v>703</v>
      </c>
      <c r="I558" s="19">
        <v>44075</v>
      </c>
      <c r="J558" s="10">
        <f>Financial[[#This Row],[Units Sold]]*Financial[[#This Row],[Sale Price]]</f>
        <v>236400</v>
      </c>
      <c r="K558" s="11" cm="1">
        <f t="array" ref="K558">_xlfn.IFS(Financial[[#This Row],[Discount Band]]="High",0.15,Financial[[#This Row],[Discount Band]]="Medium",0.1,Financial[[#This Row],[Discount Band]]="Low",0.05,Financial[[#This Row],[Discount Band]]="None",0)</f>
        <v>0</v>
      </c>
      <c r="L558" s="10">
        <f>Financial[[#This Row],[Gross Sales]]*Financial[[#This Row],[Discount, %]]</f>
        <v>0</v>
      </c>
      <c r="M558" s="10">
        <f>Financial[[#This Row],[Gross Sales]]-Financial[[#This Row],[Discounts, usd]]</f>
        <v>236400</v>
      </c>
      <c r="N558" s="10">
        <f>Financial[[#This Row],[Units Sold]]*Financial[[#This Row],[Manufacturing Price]]</f>
        <v>167844</v>
      </c>
      <c r="O558" s="10">
        <f>Financial[[#This Row],[ Sales with discount]]-(Financial[[#This Row],[Units Sold]]*Financial[[#This Row],[Manufacturing Price]])</f>
        <v>68556</v>
      </c>
      <c r="P558" s="12">
        <f>(Financial[[#This Row],[ Sales with discount]]-Financial[[#This Row],[COGS]])/Financial[[#This Row],[ Sales with discount]]</f>
        <v>0.28999999999999998</v>
      </c>
      <c r="Q558" s="12">
        <f>(Financial[[#This Row],[ Sales with discount]]-Financial[[#This Row],[COGS]])/Financial[[#This Row],[COGS]]</f>
        <v>0.40845070422535212</v>
      </c>
      <c r="R558" s="17">
        <f>Financial[[#This Row],[Units Sold]]/Financial[[#This Row],[quantity of transactions]]</f>
        <v>1.1209103840682788</v>
      </c>
      <c r="S558" s="17">
        <f>Financial[[#This Row],[ Sales with discount]]/Financial[[#This Row],[quantity of transactions]]</f>
        <v>336.27311522048365</v>
      </c>
      <c r="T558" s="5" t="str">
        <f>TEXT(Financial[[#This Row],[Date]],"MMMM")</f>
        <v>вересень</v>
      </c>
      <c r="U558" s="22">
        <f>YEAR(Financial[[#This Row],[Date]])</f>
        <v>2020</v>
      </c>
    </row>
    <row r="559" spans="1:21" x14ac:dyDescent="0.3">
      <c r="A559" t="s">
        <v>6</v>
      </c>
      <c r="B559" t="s">
        <v>16</v>
      </c>
      <c r="C559" s="3" t="s">
        <v>26</v>
      </c>
      <c r="D559" s="3" t="s">
        <v>30</v>
      </c>
      <c r="E559">
        <v>2460</v>
      </c>
      <c r="F559" s="10">
        <v>239</v>
      </c>
      <c r="G559" s="10">
        <v>300</v>
      </c>
      <c r="H559" s="14">
        <v>661</v>
      </c>
      <c r="I559" s="19">
        <v>43983</v>
      </c>
      <c r="J559" s="10">
        <f>Financial[[#This Row],[Units Sold]]*Financial[[#This Row],[Sale Price]]</f>
        <v>738000</v>
      </c>
      <c r="K559" s="11" cm="1">
        <f t="array" ref="K559">_xlfn.IFS(Financial[[#This Row],[Discount Band]]="High",0.15,Financial[[#This Row],[Discount Band]]="Medium",0.1,Financial[[#This Row],[Discount Band]]="Low",0.05,Financial[[#This Row],[Discount Band]]="None",0)</f>
        <v>0.1</v>
      </c>
      <c r="L559" s="10">
        <f>Financial[[#This Row],[Gross Sales]]*Financial[[#This Row],[Discount, %]]</f>
        <v>73800</v>
      </c>
      <c r="M559" s="10">
        <f>Financial[[#This Row],[Gross Sales]]-Financial[[#This Row],[Discounts, usd]]</f>
        <v>664200</v>
      </c>
      <c r="N559" s="10">
        <f>Financial[[#This Row],[Units Sold]]*Financial[[#This Row],[Manufacturing Price]]</f>
        <v>587940</v>
      </c>
      <c r="O559" s="10">
        <f>Financial[[#This Row],[ Sales with discount]]-(Financial[[#This Row],[Units Sold]]*Financial[[#This Row],[Manufacturing Price]])</f>
        <v>76260</v>
      </c>
      <c r="P559" s="12">
        <f>(Financial[[#This Row],[ Sales with discount]]-Financial[[#This Row],[COGS]])/Financial[[#This Row],[ Sales with discount]]</f>
        <v>0.11481481481481481</v>
      </c>
      <c r="Q559" s="12">
        <f>(Financial[[#This Row],[ Sales with discount]]-Financial[[#This Row],[COGS]])/Financial[[#This Row],[COGS]]</f>
        <v>0.1297071129707113</v>
      </c>
      <c r="R559" s="17">
        <f>Financial[[#This Row],[Units Sold]]/Financial[[#This Row],[quantity of transactions]]</f>
        <v>3.7216338880484114</v>
      </c>
      <c r="S559" s="17">
        <f>Financial[[#This Row],[ Sales with discount]]/Financial[[#This Row],[quantity of transactions]]</f>
        <v>1004.8411497730712</v>
      </c>
      <c r="T559" s="5" t="str">
        <f>TEXT(Financial[[#This Row],[Date]],"MMMM")</f>
        <v>червень</v>
      </c>
      <c r="U559" s="22">
        <f>YEAR(Financial[[#This Row],[Date]])</f>
        <v>2020</v>
      </c>
    </row>
    <row r="560" spans="1:21" x14ac:dyDescent="0.3">
      <c r="A560" t="s">
        <v>6</v>
      </c>
      <c r="B560" t="s">
        <v>16</v>
      </c>
      <c r="C560" s="3" t="s">
        <v>26</v>
      </c>
      <c r="D560" s="3" t="s">
        <v>29</v>
      </c>
      <c r="E560">
        <v>1101</v>
      </c>
      <c r="F560" s="10">
        <v>232</v>
      </c>
      <c r="G560" s="10">
        <v>300</v>
      </c>
      <c r="H560" s="14">
        <v>178</v>
      </c>
      <c r="I560" s="19">
        <v>43891</v>
      </c>
      <c r="J560" s="10">
        <f>Financial[[#This Row],[Units Sold]]*Financial[[#This Row],[Sale Price]]</f>
        <v>330300</v>
      </c>
      <c r="K560" s="11" cm="1">
        <f t="array" ref="K560">_xlfn.IFS(Financial[[#This Row],[Discount Band]]="High",0.15,Financial[[#This Row],[Discount Band]]="Medium",0.1,Financial[[#This Row],[Discount Band]]="Low",0.05,Financial[[#This Row],[Discount Band]]="None",0)</f>
        <v>0.05</v>
      </c>
      <c r="L560" s="10">
        <f>Financial[[#This Row],[Gross Sales]]*Financial[[#This Row],[Discount, %]]</f>
        <v>16515</v>
      </c>
      <c r="M560" s="10">
        <f>Financial[[#This Row],[Gross Sales]]-Financial[[#This Row],[Discounts, usd]]</f>
        <v>313785</v>
      </c>
      <c r="N560" s="10">
        <f>Financial[[#This Row],[Units Sold]]*Financial[[#This Row],[Manufacturing Price]]</f>
        <v>255432</v>
      </c>
      <c r="O560" s="10">
        <f>Financial[[#This Row],[ Sales with discount]]-(Financial[[#This Row],[Units Sold]]*Financial[[#This Row],[Manufacturing Price]])</f>
        <v>58353</v>
      </c>
      <c r="P560" s="12">
        <f>(Financial[[#This Row],[ Sales with discount]]-Financial[[#This Row],[COGS]])/Financial[[#This Row],[ Sales with discount]]</f>
        <v>0.18596491228070175</v>
      </c>
      <c r="Q560" s="12">
        <f>(Financial[[#This Row],[ Sales with discount]]-Financial[[#This Row],[COGS]])/Financial[[#This Row],[COGS]]</f>
        <v>0.22844827586206898</v>
      </c>
      <c r="R560" s="17">
        <f>Financial[[#This Row],[Units Sold]]/Financial[[#This Row],[quantity of transactions]]</f>
        <v>6.1853932584269664</v>
      </c>
      <c r="S560" s="17">
        <f>Financial[[#This Row],[ Sales with discount]]/Financial[[#This Row],[quantity of transactions]]</f>
        <v>1762.8370786516855</v>
      </c>
      <c r="T560" s="5" t="str">
        <f>TEXT(Financial[[#This Row],[Date]],"MMMM")</f>
        <v>березень</v>
      </c>
      <c r="U560" s="22">
        <f>YEAR(Financial[[#This Row],[Date]])</f>
        <v>2020</v>
      </c>
    </row>
    <row r="561" spans="1:21" x14ac:dyDescent="0.3">
      <c r="A561" t="s">
        <v>6</v>
      </c>
      <c r="B561" t="s">
        <v>16</v>
      </c>
      <c r="C561" s="3" t="s">
        <v>22</v>
      </c>
      <c r="D561" s="3" t="s">
        <v>28</v>
      </c>
      <c r="E561">
        <v>958</v>
      </c>
      <c r="F561" s="10">
        <v>215</v>
      </c>
      <c r="G561" s="10">
        <v>300</v>
      </c>
      <c r="H561" s="14">
        <v>942</v>
      </c>
      <c r="I561" s="19">
        <v>44044</v>
      </c>
      <c r="J561" s="10">
        <f>Financial[[#This Row],[Units Sold]]*Financial[[#This Row],[Sale Price]]</f>
        <v>287400</v>
      </c>
      <c r="K561" s="11" cm="1">
        <f t="array" ref="K561">_xlfn.IFS(Financial[[#This Row],[Discount Band]]="High",0.15,Financial[[#This Row],[Discount Band]]="Medium",0.1,Financial[[#This Row],[Discount Band]]="Low",0.05,Financial[[#This Row],[Discount Band]]="None",0)</f>
        <v>0</v>
      </c>
      <c r="L561" s="10">
        <f>Financial[[#This Row],[Gross Sales]]*Financial[[#This Row],[Discount, %]]</f>
        <v>0</v>
      </c>
      <c r="M561" s="10">
        <f>Financial[[#This Row],[Gross Sales]]-Financial[[#This Row],[Discounts, usd]]</f>
        <v>287400</v>
      </c>
      <c r="N561" s="10">
        <f>Financial[[#This Row],[Units Sold]]*Financial[[#This Row],[Manufacturing Price]]</f>
        <v>205970</v>
      </c>
      <c r="O561" s="10">
        <f>Financial[[#This Row],[ Sales with discount]]-(Financial[[#This Row],[Units Sold]]*Financial[[#This Row],[Manufacturing Price]])</f>
        <v>81430</v>
      </c>
      <c r="P561" s="12">
        <f>(Financial[[#This Row],[ Sales with discount]]-Financial[[#This Row],[COGS]])/Financial[[#This Row],[ Sales with discount]]</f>
        <v>0.28333333333333333</v>
      </c>
      <c r="Q561" s="12">
        <f>(Financial[[#This Row],[ Sales with discount]]-Financial[[#This Row],[COGS]])/Financial[[#This Row],[COGS]]</f>
        <v>0.39534883720930231</v>
      </c>
      <c r="R561" s="17">
        <f>Financial[[#This Row],[Units Sold]]/Financial[[#This Row],[quantity of transactions]]</f>
        <v>1.0169851380042463</v>
      </c>
      <c r="S561" s="17">
        <f>Financial[[#This Row],[ Sales with discount]]/Financial[[#This Row],[quantity of transactions]]</f>
        <v>305.09554140127386</v>
      </c>
      <c r="T561" s="5" t="str">
        <f>TEXT(Financial[[#This Row],[Date]],"MMMM")</f>
        <v>серпень</v>
      </c>
      <c r="U561" s="22">
        <f>YEAR(Financial[[#This Row],[Date]])</f>
        <v>2020</v>
      </c>
    </row>
    <row r="562" spans="1:21" x14ac:dyDescent="0.3">
      <c r="A562" t="s">
        <v>10</v>
      </c>
      <c r="B562" t="s">
        <v>40</v>
      </c>
      <c r="C562" s="3" t="s">
        <v>25</v>
      </c>
      <c r="D562" s="3" t="s">
        <v>30</v>
      </c>
      <c r="E562">
        <v>1956</v>
      </c>
      <c r="F562" s="10">
        <v>7</v>
      </c>
      <c r="G562" s="10">
        <v>12</v>
      </c>
      <c r="H562" s="14">
        <v>968</v>
      </c>
      <c r="I562" s="19">
        <v>43831</v>
      </c>
      <c r="J562" s="10">
        <f>Financial[[#This Row],[Units Sold]]*Financial[[#This Row],[Sale Price]]</f>
        <v>23472</v>
      </c>
      <c r="K562" s="11" cm="1">
        <f t="array" ref="K562">_xlfn.IFS(Financial[[#This Row],[Discount Band]]="High",0.15,Financial[[#This Row],[Discount Band]]="Medium",0.1,Financial[[#This Row],[Discount Band]]="Low",0.05,Financial[[#This Row],[Discount Band]]="None",0)</f>
        <v>0.1</v>
      </c>
      <c r="L562" s="10">
        <f>Financial[[#This Row],[Gross Sales]]*Financial[[#This Row],[Discount, %]]</f>
        <v>2347.2000000000003</v>
      </c>
      <c r="M562" s="10">
        <f>Financial[[#This Row],[Gross Sales]]-Financial[[#This Row],[Discounts, usd]]</f>
        <v>21124.799999999999</v>
      </c>
      <c r="N562" s="10">
        <f>Financial[[#This Row],[Units Sold]]*Financial[[#This Row],[Manufacturing Price]]</f>
        <v>13692</v>
      </c>
      <c r="O562" s="10">
        <f>Financial[[#This Row],[ Sales with discount]]-(Financial[[#This Row],[Units Sold]]*Financial[[#This Row],[Manufacturing Price]])</f>
        <v>7432.7999999999993</v>
      </c>
      <c r="P562" s="12">
        <f>(Financial[[#This Row],[ Sales with discount]]-Financial[[#This Row],[COGS]])/Financial[[#This Row],[ Sales with discount]]</f>
        <v>0.3518518518518518</v>
      </c>
      <c r="Q562" s="12">
        <f>(Financial[[#This Row],[ Sales with discount]]-Financial[[#This Row],[COGS]])/Financial[[#This Row],[COGS]]</f>
        <v>0.54285714285714282</v>
      </c>
      <c r="R562" s="17">
        <f>Financial[[#This Row],[Units Sold]]/Financial[[#This Row],[quantity of transactions]]</f>
        <v>2.0206611570247932</v>
      </c>
      <c r="S562" s="17">
        <f>Financial[[#This Row],[ Sales with discount]]/Financial[[#This Row],[quantity of transactions]]</f>
        <v>21.823140495867769</v>
      </c>
      <c r="T562" s="5" t="str">
        <f>TEXT(Financial[[#This Row],[Date]],"MMMM")</f>
        <v>січень</v>
      </c>
      <c r="U562" s="22">
        <f>YEAR(Financial[[#This Row],[Date]])</f>
        <v>2020</v>
      </c>
    </row>
    <row r="563" spans="1:21" x14ac:dyDescent="0.3">
      <c r="A563" t="s">
        <v>10</v>
      </c>
      <c r="B563" t="s">
        <v>40</v>
      </c>
      <c r="C563" s="3" t="s">
        <v>21</v>
      </c>
      <c r="D563" s="3" t="s">
        <v>29</v>
      </c>
      <c r="E563">
        <v>1858</v>
      </c>
      <c r="F563" s="10">
        <v>9</v>
      </c>
      <c r="G563" s="10">
        <v>12</v>
      </c>
      <c r="H563" s="14">
        <v>1211</v>
      </c>
      <c r="I563" s="19">
        <v>43862</v>
      </c>
      <c r="J563" s="10">
        <f>Financial[[#This Row],[Units Sold]]*Financial[[#This Row],[Sale Price]]</f>
        <v>22296</v>
      </c>
      <c r="K563" s="11" cm="1">
        <f t="array" ref="K563">_xlfn.IFS(Financial[[#This Row],[Discount Band]]="High",0.15,Financial[[#This Row],[Discount Band]]="Medium",0.1,Financial[[#This Row],[Discount Band]]="Low",0.05,Financial[[#This Row],[Discount Band]]="None",0)</f>
        <v>0.05</v>
      </c>
      <c r="L563" s="10">
        <f>Financial[[#This Row],[Gross Sales]]*Financial[[#This Row],[Discount, %]]</f>
        <v>1114.8</v>
      </c>
      <c r="M563" s="10">
        <f>Financial[[#This Row],[Gross Sales]]-Financial[[#This Row],[Discounts, usd]]</f>
        <v>21181.200000000001</v>
      </c>
      <c r="N563" s="10">
        <f>Financial[[#This Row],[Units Sold]]*Financial[[#This Row],[Manufacturing Price]]</f>
        <v>16722</v>
      </c>
      <c r="O563" s="10">
        <f>Financial[[#This Row],[ Sales with discount]]-(Financial[[#This Row],[Units Sold]]*Financial[[#This Row],[Manufacturing Price]])</f>
        <v>4459.2000000000007</v>
      </c>
      <c r="P563" s="12">
        <f>(Financial[[#This Row],[ Sales with discount]]-Financial[[#This Row],[COGS]])/Financial[[#This Row],[ Sales with discount]]</f>
        <v>0.2105263157894737</v>
      </c>
      <c r="Q563" s="12">
        <f>(Financial[[#This Row],[ Sales with discount]]-Financial[[#This Row],[COGS]])/Financial[[#This Row],[COGS]]</f>
        <v>0.26666666666666672</v>
      </c>
      <c r="R563" s="17">
        <f>Financial[[#This Row],[Units Sold]]/Financial[[#This Row],[quantity of transactions]]</f>
        <v>1.5342691990090833</v>
      </c>
      <c r="S563" s="17">
        <f>Financial[[#This Row],[ Sales with discount]]/Financial[[#This Row],[quantity of transactions]]</f>
        <v>17.490668868703551</v>
      </c>
      <c r="T563" s="5" t="str">
        <f>TEXT(Financial[[#This Row],[Date]],"MMMM")</f>
        <v>лютий</v>
      </c>
      <c r="U563" s="22">
        <f>YEAR(Financial[[#This Row],[Date]])</f>
        <v>2020</v>
      </c>
    </row>
    <row r="564" spans="1:21" x14ac:dyDescent="0.3">
      <c r="A564" t="s">
        <v>10</v>
      </c>
      <c r="B564" t="s">
        <v>40</v>
      </c>
      <c r="C564" s="3" t="s">
        <v>23</v>
      </c>
      <c r="D564" s="3" t="s">
        <v>31</v>
      </c>
      <c r="E564">
        <v>914</v>
      </c>
      <c r="F564" s="10">
        <v>8</v>
      </c>
      <c r="G564" s="10">
        <v>12</v>
      </c>
      <c r="H564" s="14">
        <v>385</v>
      </c>
      <c r="I564" s="19">
        <v>44166</v>
      </c>
      <c r="J564" s="10">
        <f>Financial[[#This Row],[Units Sold]]*Financial[[#This Row],[Sale Price]]</f>
        <v>10968</v>
      </c>
      <c r="K564" s="11" cm="1">
        <f t="array" ref="K564">_xlfn.IFS(Financial[[#This Row],[Discount Band]]="High",0.15,Financial[[#This Row],[Discount Band]]="Medium",0.1,Financial[[#This Row],[Discount Band]]="Low",0.05,Financial[[#This Row],[Discount Band]]="None",0)</f>
        <v>0.15</v>
      </c>
      <c r="L564" s="10">
        <f>Financial[[#This Row],[Gross Sales]]*Financial[[#This Row],[Discount, %]]</f>
        <v>1645.2</v>
      </c>
      <c r="M564" s="10">
        <f>Financial[[#This Row],[Gross Sales]]-Financial[[#This Row],[Discounts, usd]]</f>
        <v>9322.7999999999993</v>
      </c>
      <c r="N564" s="10">
        <f>Financial[[#This Row],[Units Sold]]*Financial[[#This Row],[Manufacturing Price]]</f>
        <v>7312</v>
      </c>
      <c r="O564" s="10">
        <f>Financial[[#This Row],[ Sales with discount]]-(Financial[[#This Row],[Units Sold]]*Financial[[#This Row],[Manufacturing Price]])</f>
        <v>2010.7999999999993</v>
      </c>
      <c r="P564" s="12">
        <f>(Financial[[#This Row],[ Sales with discount]]-Financial[[#This Row],[COGS]])/Financial[[#This Row],[ Sales with discount]]</f>
        <v>0.21568627450980385</v>
      </c>
      <c r="Q564" s="12">
        <f>(Financial[[#This Row],[ Sales with discount]]-Financial[[#This Row],[COGS]])/Financial[[#This Row],[COGS]]</f>
        <v>0.27499999999999991</v>
      </c>
      <c r="R564" s="17">
        <f>Financial[[#This Row],[Units Sold]]/Financial[[#This Row],[quantity of transactions]]</f>
        <v>2.3740259740259742</v>
      </c>
      <c r="S564" s="17">
        <f>Financial[[#This Row],[ Sales with discount]]/Financial[[#This Row],[quantity of transactions]]</f>
        <v>24.215064935064934</v>
      </c>
      <c r="T564" s="5" t="str">
        <f>TEXT(Financial[[#This Row],[Date]],"MMMM")</f>
        <v>грудень</v>
      </c>
      <c r="U564" s="22">
        <f>YEAR(Financial[[#This Row],[Date]])</f>
        <v>2020</v>
      </c>
    </row>
    <row r="565" spans="1:21" x14ac:dyDescent="0.3">
      <c r="A565" t="s">
        <v>10</v>
      </c>
      <c r="B565" t="s">
        <v>40</v>
      </c>
      <c r="C565" s="3" t="s">
        <v>23</v>
      </c>
      <c r="D565" s="3" t="s">
        <v>29</v>
      </c>
      <c r="E565">
        <v>1369.5</v>
      </c>
      <c r="F565" s="10">
        <v>8</v>
      </c>
      <c r="G565" s="10">
        <v>12</v>
      </c>
      <c r="H565" s="14">
        <v>1188</v>
      </c>
      <c r="I565" s="19">
        <v>44013</v>
      </c>
      <c r="J565" s="10">
        <f>Financial[[#This Row],[Units Sold]]*Financial[[#This Row],[Sale Price]]</f>
        <v>16434</v>
      </c>
      <c r="K565" s="11" cm="1">
        <f t="array" ref="K565">_xlfn.IFS(Financial[[#This Row],[Discount Band]]="High",0.15,Financial[[#This Row],[Discount Band]]="Medium",0.1,Financial[[#This Row],[Discount Band]]="Low",0.05,Financial[[#This Row],[Discount Band]]="None",0)</f>
        <v>0.05</v>
      </c>
      <c r="L565" s="10">
        <f>Financial[[#This Row],[Gross Sales]]*Financial[[#This Row],[Discount, %]]</f>
        <v>821.7</v>
      </c>
      <c r="M565" s="10">
        <f>Financial[[#This Row],[Gross Sales]]-Financial[[#This Row],[Discounts, usd]]</f>
        <v>15612.3</v>
      </c>
      <c r="N565" s="10">
        <f>Financial[[#This Row],[Units Sold]]*Financial[[#This Row],[Manufacturing Price]]</f>
        <v>10956</v>
      </c>
      <c r="O565" s="10">
        <f>Financial[[#This Row],[ Sales with discount]]-(Financial[[#This Row],[Units Sold]]*Financial[[#This Row],[Manufacturing Price]])</f>
        <v>4656.2999999999993</v>
      </c>
      <c r="P565" s="12">
        <f>(Financial[[#This Row],[ Sales with discount]]-Financial[[#This Row],[COGS]])/Financial[[#This Row],[ Sales with discount]]</f>
        <v>0.2982456140350877</v>
      </c>
      <c r="Q565" s="12">
        <f>(Financial[[#This Row],[ Sales with discount]]-Financial[[#This Row],[COGS]])/Financial[[#This Row],[COGS]]</f>
        <v>0.42499999999999993</v>
      </c>
      <c r="R565" s="17">
        <f>Financial[[#This Row],[Units Sold]]/Financial[[#This Row],[quantity of transactions]]</f>
        <v>1.1527777777777777</v>
      </c>
      <c r="S565" s="17">
        <f>Financial[[#This Row],[ Sales with discount]]/Financial[[#This Row],[quantity of transactions]]</f>
        <v>13.141666666666666</v>
      </c>
      <c r="T565" s="5" t="str">
        <f>TEXT(Financial[[#This Row],[Date]],"MMMM")</f>
        <v>липень</v>
      </c>
      <c r="U565" s="22">
        <f>YEAR(Financial[[#This Row],[Date]])</f>
        <v>2020</v>
      </c>
    </row>
    <row r="566" spans="1:21" x14ac:dyDescent="0.3">
      <c r="A566" t="s">
        <v>10</v>
      </c>
      <c r="B566" t="s">
        <v>40</v>
      </c>
      <c r="C566" s="3" t="s">
        <v>23</v>
      </c>
      <c r="D566" s="3" t="s">
        <v>31</v>
      </c>
      <c r="E566">
        <v>2914</v>
      </c>
      <c r="F566" s="10">
        <v>9</v>
      </c>
      <c r="G566" s="10">
        <v>12</v>
      </c>
      <c r="H566" s="14">
        <v>141</v>
      </c>
      <c r="I566" s="19">
        <v>44105</v>
      </c>
      <c r="J566" s="10">
        <f>Financial[[#This Row],[Units Sold]]*Financial[[#This Row],[Sale Price]]</f>
        <v>34968</v>
      </c>
      <c r="K566" s="11" cm="1">
        <f t="array" ref="K566">_xlfn.IFS(Financial[[#This Row],[Discount Band]]="High",0.15,Financial[[#This Row],[Discount Band]]="Medium",0.1,Financial[[#This Row],[Discount Band]]="Low",0.05,Financial[[#This Row],[Discount Band]]="None",0)</f>
        <v>0.15</v>
      </c>
      <c r="L566" s="10">
        <f>Financial[[#This Row],[Gross Sales]]*Financial[[#This Row],[Discount, %]]</f>
        <v>5245.2</v>
      </c>
      <c r="M566" s="10">
        <f>Financial[[#This Row],[Gross Sales]]-Financial[[#This Row],[Discounts, usd]]</f>
        <v>29722.799999999999</v>
      </c>
      <c r="N566" s="10">
        <f>Financial[[#This Row],[Units Sold]]*Financial[[#This Row],[Manufacturing Price]]</f>
        <v>26226</v>
      </c>
      <c r="O566" s="10">
        <f>Financial[[#This Row],[ Sales with discount]]-(Financial[[#This Row],[Units Sold]]*Financial[[#This Row],[Manufacturing Price]])</f>
        <v>3496.7999999999993</v>
      </c>
      <c r="P566" s="12">
        <f>(Financial[[#This Row],[ Sales with discount]]-Financial[[#This Row],[COGS]])/Financial[[#This Row],[ Sales with discount]]</f>
        <v>0.1176470588235294</v>
      </c>
      <c r="Q566" s="12">
        <f>(Financial[[#This Row],[ Sales with discount]]-Financial[[#This Row],[COGS]])/Financial[[#This Row],[COGS]]</f>
        <v>0.1333333333333333</v>
      </c>
      <c r="R566" s="17">
        <f>Financial[[#This Row],[Units Sold]]/Financial[[#This Row],[quantity of transactions]]</f>
        <v>20.666666666666668</v>
      </c>
      <c r="S566" s="17">
        <f>Financial[[#This Row],[ Sales with discount]]/Financial[[#This Row],[quantity of transactions]]</f>
        <v>210.79999999999998</v>
      </c>
      <c r="T566" s="5" t="str">
        <f>TEXT(Financial[[#This Row],[Date]],"MMMM")</f>
        <v>жовтень</v>
      </c>
      <c r="U566" s="22">
        <f>YEAR(Financial[[#This Row],[Date]])</f>
        <v>2020</v>
      </c>
    </row>
    <row r="567" spans="1:21" x14ac:dyDescent="0.3">
      <c r="A567" t="s">
        <v>10</v>
      </c>
      <c r="B567" t="s">
        <v>40</v>
      </c>
      <c r="C567" s="3" t="s">
        <v>23</v>
      </c>
      <c r="D567" s="3" t="s">
        <v>31</v>
      </c>
      <c r="E567">
        <v>386</v>
      </c>
      <c r="F567" s="10">
        <v>7</v>
      </c>
      <c r="G567" s="10">
        <v>12</v>
      </c>
      <c r="H567" s="14">
        <v>273</v>
      </c>
      <c r="I567" s="19">
        <v>44105</v>
      </c>
      <c r="J567" s="10">
        <f>Financial[[#This Row],[Units Sold]]*Financial[[#This Row],[Sale Price]]</f>
        <v>4632</v>
      </c>
      <c r="K567" s="11" cm="1">
        <f t="array" ref="K567">_xlfn.IFS(Financial[[#This Row],[Discount Band]]="High",0.15,Financial[[#This Row],[Discount Band]]="Medium",0.1,Financial[[#This Row],[Discount Band]]="Low",0.05,Financial[[#This Row],[Discount Band]]="None",0)</f>
        <v>0.15</v>
      </c>
      <c r="L567" s="10">
        <f>Financial[[#This Row],[Gross Sales]]*Financial[[#This Row],[Discount, %]]</f>
        <v>694.8</v>
      </c>
      <c r="M567" s="10">
        <f>Financial[[#This Row],[Gross Sales]]-Financial[[#This Row],[Discounts, usd]]</f>
        <v>3937.2</v>
      </c>
      <c r="N567" s="10">
        <f>Financial[[#This Row],[Units Sold]]*Financial[[#This Row],[Manufacturing Price]]</f>
        <v>2702</v>
      </c>
      <c r="O567" s="10">
        <f>Financial[[#This Row],[ Sales with discount]]-(Financial[[#This Row],[Units Sold]]*Financial[[#This Row],[Manufacturing Price]])</f>
        <v>1235.1999999999998</v>
      </c>
      <c r="P567" s="12">
        <f>(Financial[[#This Row],[ Sales with discount]]-Financial[[#This Row],[COGS]])/Financial[[#This Row],[ Sales with discount]]</f>
        <v>0.31372549019607843</v>
      </c>
      <c r="Q567" s="12">
        <f>(Financial[[#This Row],[ Sales with discount]]-Financial[[#This Row],[COGS]])/Financial[[#This Row],[COGS]]</f>
        <v>0.45714285714285707</v>
      </c>
      <c r="R567" s="17">
        <f>Financial[[#This Row],[Units Sold]]/Financial[[#This Row],[quantity of transactions]]</f>
        <v>1.413919413919414</v>
      </c>
      <c r="S567" s="17">
        <f>Financial[[#This Row],[ Sales with discount]]/Financial[[#This Row],[quantity of transactions]]</f>
        <v>14.42197802197802</v>
      </c>
      <c r="T567" s="5" t="str">
        <f>TEXT(Financial[[#This Row],[Date]],"MMMM")</f>
        <v>жовтень</v>
      </c>
      <c r="U567" s="22">
        <f>YEAR(Financial[[#This Row],[Date]])</f>
        <v>2020</v>
      </c>
    </row>
    <row r="568" spans="1:21" x14ac:dyDescent="0.3">
      <c r="A568" t="s">
        <v>10</v>
      </c>
      <c r="B568" t="s">
        <v>40</v>
      </c>
      <c r="C568" s="3" t="s">
        <v>21</v>
      </c>
      <c r="D568" s="3" t="s">
        <v>31</v>
      </c>
      <c r="E568">
        <v>386</v>
      </c>
      <c r="F568" s="10">
        <v>8</v>
      </c>
      <c r="G568" s="10">
        <v>12</v>
      </c>
      <c r="H568" s="14">
        <v>180</v>
      </c>
      <c r="I568" s="19">
        <v>44105</v>
      </c>
      <c r="J568" s="10">
        <f>Financial[[#This Row],[Units Sold]]*Financial[[#This Row],[Sale Price]]</f>
        <v>4632</v>
      </c>
      <c r="K568" s="11" cm="1">
        <f t="array" ref="K568">_xlfn.IFS(Financial[[#This Row],[Discount Band]]="High",0.15,Financial[[#This Row],[Discount Band]]="Medium",0.1,Financial[[#This Row],[Discount Band]]="Low",0.05,Financial[[#This Row],[Discount Band]]="None",0)</f>
        <v>0.15</v>
      </c>
      <c r="L568" s="10">
        <f>Financial[[#This Row],[Gross Sales]]*Financial[[#This Row],[Discount, %]]</f>
        <v>694.8</v>
      </c>
      <c r="M568" s="10">
        <f>Financial[[#This Row],[Gross Sales]]-Financial[[#This Row],[Discounts, usd]]</f>
        <v>3937.2</v>
      </c>
      <c r="N568" s="10">
        <f>Financial[[#This Row],[Units Sold]]*Financial[[#This Row],[Manufacturing Price]]</f>
        <v>3088</v>
      </c>
      <c r="O568" s="10">
        <f>Financial[[#This Row],[ Sales with discount]]-(Financial[[#This Row],[Units Sold]]*Financial[[#This Row],[Manufacturing Price]])</f>
        <v>849.19999999999982</v>
      </c>
      <c r="P568" s="12">
        <f>(Financial[[#This Row],[ Sales with discount]]-Financial[[#This Row],[COGS]])/Financial[[#This Row],[ Sales with discount]]</f>
        <v>0.21568627450980388</v>
      </c>
      <c r="Q568" s="12">
        <f>(Financial[[#This Row],[ Sales with discount]]-Financial[[#This Row],[COGS]])/Financial[[#This Row],[COGS]]</f>
        <v>0.27499999999999997</v>
      </c>
      <c r="R568" s="17">
        <f>Financial[[#This Row],[Units Sold]]/Financial[[#This Row],[quantity of transactions]]</f>
        <v>2.1444444444444444</v>
      </c>
      <c r="S568" s="17">
        <f>Financial[[#This Row],[ Sales with discount]]/Financial[[#This Row],[quantity of transactions]]</f>
        <v>21.873333333333331</v>
      </c>
      <c r="T568" s="5" t="str">
        <f>TEXT(Financial[[#This Row],[Date]],"MMMM")</f>
        <v>жовтень</v>
      </c>
      <c r="U568" s="22">
        <f>YEAR(Financial[[#This Row],[Date]])</f>
        <v>2020</v>
      </c>
    </row>
    <row r="569" spans="1:21" x14ac:dyDescent="0.3">
      <c r="A569" t="s">
        <v>10</v>
      </c>
      <c r="B569" t="s">
        <v>40</v>
      </c>
      <c r="C569" s="3" t="s">
        <v>22</v>
      </c>
      <c r="D569" s="3" t="s">
        <v>29</v>
      </c>
      <c r="E569">
        <v>1142</v>
      </c>
      <c r="F569" s="10">
        <v>9</v>
      </c>
      <c r="G569" s="10">
        <v>12</v>
      </c>
      <c r="H569" s="14">
        <v>764</v>
      </c>
      <c r="I569" s="19">
        <v>43983</v>
      </c>
      <c r="J569" s="10">
        <f>Financial[[#This Row],[Units Sold]]*Financial[[#This Row],[Sale Price]]</f>
        <v>13704</v>
      </c>
      <c r="K569" s="11" cm="1">
        <f t="array" ref="K569">_xlfn.IFS(Financial[[#This Row],[Discount Band]]="High",0.15,Financial[[#This Row],[Discount Band]]="Medium",0.1,Financial[[#This Row],[Discount Band]]="Low",0.05,Financial[[#This Row],[Discount Band]]="None",0)</f>
        <v>0.05</v>
      </c>
      <c r="L569" s="10">
        <f>Financial[[#This Row],[Gross Sales]]*Financial[[#This Row],[Discount, %]]</f>
        <v>685.2</v>
      </c>
      <c r="M569" s="10">
        <f>Financial[[#This Row],[Gross Sales]]-Financial[[#This Row],[Discounts, usd]]</f>
        <v>13018.8</v>
      </c>
      <c r="N569" s="10">
        <f>Financial[[#This Row],[Units Sold]]*Financial[[#This Row],[Manufacturing Price]]</f>
        <v>10278</v>
      </c>
      <c r="O569" s="10">
        <f>Financial[[#This Row],[ Sales with discount]]-(Financial[[#This Row],[Units Sold]]*Financial[[#This Row],[Manufacturing Price]])</f>
        <v>2740.7999999999993</v>
      </c>
      <c r="P569" s="12">
        <f>(Financial[[#This Row],[ Sales with discount]]-Financial[[#This Row],[COGS]])/Financial[[#This Row],[ Sales with discount]]</f>
        <v>0.21052631578947364</v>
      </c>
      <c r="Q569" s="12">
        <f>(Financial[[#This Row],[ Sales with discount]]-Financial[[#This Row],[COGS]])/Financial[[#This Row],[COGS]]</f>
        <v>0.26666666666666661</v>
      </c>
      <c r="R569" s="17">
        <f>Financial[[#This Row],[Units Sold]]/Financial[[#This Row],[quantity of transactions]]</f>
        <v>1.4947643979057592</v>
      </c>
      <c r="S569" s="17">
        <f>Financial[[#This Row],[ Sales with discount]]/Financial[[#This Row],[quantity of transactions]]</f>
        <v>17.040314136125655</v>
      </c>
      <c r="T569" s="5" t="str">
        <f>TEXT(Financial[[#This Row],[Date]],"MMMM")</f>
        <v>червень</v>
      </c>
      <c r="U569" s="22">
        <f>YEAR(Financial[[#This Row],[Date]])</f>
        <v>2020</v>
      </c>
    </row>
    <row r="570" spans="1:21" x14ac:dyDescent="0.3">
      <c r="A570" t="s">
        <v>10</v>
      </c>
      <c r="B570" t="s">
        <v>40</v>
      </c>
      <c r="C570" s="3" t="s">
        <v>23</v>
      </c>
      <c r="D570" s="3" t="s">
        <v>29</v>
      </c>
      <c r="E570">
        <v>1142</v>
      </c>
      <c r="F570" s="10">
        <v>8</v>
      </c>
      <c r="G570" s="10">
        <v>12</v>
      </c>
      <c r="H570" s="14">
        <v>515</v>
      </c>
      <c r="I570" s="19">
        <v>43983</v>
      </c>
      <c r="J570" s="10">
        <f>Financial[[#This Row],[Units Sold]]*Financial[[#This Row],[Sale Price]]</f>
        <v>13704</v>
      </c>
      <c r="K570" s="11" cm="1">
        <f t="array" ref="K570">_xlfn.IFS(Financial[[#This Row],[Discount Band]]="High",0.15,Financial[[#This Row],[Discount Band]]="Medium",0.1,Financial[[#This Row],[Discount Band]]="Low",0.05,Financial[[#This Row],[Discount Band]]="None",0)</f>
        <v>0.05</v>
      </c>
      <c r="L570" s="10">
        <f>Financial[[#This Row],[Gross Sales]]*Financial[[#This Row],[Discount, %]]</f>
        <v>685.2</v>
      </c>
      <c r="M570" s="10">
        <f>Financial[[#This Row],[Gross Sales]]-Financial[[#This Row],[Discounts, usd]]</f>
        <v>13018.8</v>
      </c>
      <c r="N570" s="10">
        <f>Financial[[#This Row],[Units Sold]]*Financial[[#This Row],[Manufacturing Price]]</f>
        <v>9136</v>
      </c>
      <c r="O570" s="10">
        <f>Financial[[#This Row],[ Sales with discount]]-(Financial[[#This Row],[Units Sold]]*Financial[[#This Row],[Manufacturing Price]])</f>
        <v>3882.7999999999993</v>
      </c>
      <c r="P570" s="12">
        <f>(Financial[[#This Row],[ Sales with discount]]-Financial[[#This Row],[COGS]])/Financial[[#This Row],[ Sales with discount]]</f>
        <v>0.2982456140350877</v>
      </c>
      <c r="Q570" s="12">
        <f>(Financial[[#This Row],[ Sales with discount]]-Financial[[#This Row],[COGS]])/Financial[[#This Row],[COGS]]</f>
        <v>0.42499999999999993</v>
      </c>
      <c r="R570" s="17">
        <f>Financial[[#This Row],[Units Sold]]/Financial[[#This Row],[quantity of transactions]]</f>
        <v>2.2174757281553399</v>
      </c>
      <c r="S570" s="17">
        <f>Financial[[#This Row],[ Sales with discount]]/Financial[[#This Row],[quantity of transactions]]</f>
        <v>25.279223300970873</v>
      </c>
      <c r="T570" s="5" t="str">
        <f>TEXT(Financial[[#This Row],[Date]],"MMMM")</f>
        <v>червень</v>
      </c>
      <c r="U570" s="22">
        <f>YEAR(Financial[[#This Row],[Date]])</f>
        <v>2020</v>
      </c>
    </row>
    <row r="571" spans="1:21" x14ac:dyDescent="0.3">
      <c r="A571" t="s">
        <v>10</v>
      </c>
      <c r="B571" t="s">
        <v>40</v>
      </c>
      <c r="C571" s="3" t="s">
        <v>23</v>
      </c>
      <c r="D571" s="3" t="s">
        <v>28</v>
      </c>
      <c r="E571">
        <v>912</v>
      </c>
      <c r="F571" s="10">
        <v>8</v>
      </c>
      <c r="G571" s="10">
        <v>12</v>
      </c>
      <c r="H571" s="14">
        <v>503</v>
      </c>
      <c r="I571" s="19">
        <v>44136</v>
      </c>
      <c r="J571" s="10">
        <f>Financial[[#This Row],[Units Sold]]*Financial[[#This Row],[Sale Price]]</f>
        <v>10944</v>
      </c>
      <c r="K571" s="11" cm="1">
        <f t="array" ref="K571">_xlfn.IFS(Financial[[#This Row],[Discount Band]]="High",0.15,Financial[[#This Row],[Discount Band]]="Medium",0.1,Financial[[#This Row],[Discount Band]]="Low",0.05,Financial[[#This Row],[Discount Band]]="None",0)</f>
        <v>0</v>
      </c>
      <c r="L571" s="10">
        <f>Financial[[#This Row],[Gross Sales]]*Financial[[#This Row],[Discount, %]]</f>
        <v>0</v>
      </c>
      <c r="M571" s="10">
        <f>Financial[[#This Row],[Gross Sales]]-Financial[[#This Row],[Discounts, usd]]</f>
        <v>10944</v>
      </c>
      <c r="N571" s="10">
        <f>Financial[[#This Row],[Units Sold]]*Financial[[#This Row],[Manufacturing Price]]</f>
        <v>7296</v>
      </c>
      <c r="O571" s="10">
        <f>Financial[[#This Row],[ Sales with discount]]-(Financial[[#This Row],[Units Sold]]*Financial[[#This Row],[Manufacturing Price]])</f>
        <v>3648</v>
      </c>
      <c r="P571" s="12">
        <f>(Financial[[#This Row],[ Sales with discount]]-Financial[[#This Row],[COGS]])/Financial[[#This Row],[ Sales with discount]]</f>
        <v>0.33333333333333331</v>
      </c>
      <c r="Q571" s="12">
        <f>(Financial[[#This Row],[ Sales with discount]]-Financial[[#This Row],[COGS]])/Financial[[#This Row],[COGS]]</f>
        <v>0.5</v>
      </c>
      <c r="R571" s="17">
        <f>Financial[[#This Row],[Units Sold]]/Financial[[#This Row],[quantity of transactions]]</f>
        <v>1.8131212723658052</v>
      </c>
      <c r="S571" s="17">
        <f>Financial[[#This Row],[ Sales with discount]]/Financial[[#This Row],[quantity of transactions]]</f>
        <v>21.757455268389663</v>
      </c>
      <c r="T571" s="5" t="str">
        <f>TEXT(Financial[[#This Row],[Date]],"MMMM")</f>
        <v>листопад</v>
      </c>
      <c r="U571" s="22">
        <f>YEAR(Financial[[#This Row],[Date]])</f>
        <v>2020</v>
      </c>
    </row>
    <row r="572" spans="1:21" x14ac:dyDescent="0.3">
      <c r="A572" t="s">
        <v>10</v>
      </c>
      <c r="B572" t="s">
        <v>40</v>
      </c>
      <c r="C572" s="3" t="s">
        <v>24</v>
      </c>
      <c r="D572" s="3" t="s">
        <v>31</v>
      </c>
      <c r="E572">
        <v>914</v>
      </c>
      <c r="F572" s="10">
        <v>7</v>
      </c>
      <c r="G572" s="10">
        <v>12</v>
      </c>
      <c r="H572" s="14">
        <v>777</v>
      </c>
      <c r="I572" s="19">
        <v>44166</v>
      </c>
      <c r="J572" s="10">
        <f>Financial[[#This Row],[Units Sold]]*Financial[[#This Row],[Sale Price]]</f>
        <v>10968</v>
      </c>
      <c r="K572" s="11" cm="1">
        <f t="array" ref="K572">_xlfn.IFS(Financial[[#This Row],[Discount Band]]="High",0.15,Financial[[#This Row],[Discount Band]]="Medium",0.1,Financial[[#This Row],[Discount Band]]="Low",0.05,Financial[[#This Row],[Discount Band]]="None",0)</f>
        <v>0.15</v>
      </c>
      <c r="L572" s="10">
        <f>Financial[[#This Row],[Gross Sales]]*Financial[[#This Row],[Discount, %]]</f>
        <v>1645.2</v>
      </c>
      <c r="M572" s="10">
        <f>Financial[[#This Row],[Gross Sales]]-Financial[[#This Row],[Discounts, usd]]</f>
        <v>9322.7999999999993</v>
      </c>
      <c r="N572" s="10">
        <f>Financial[[#This Row],[Units Sold]]*Financial[[#This Row],[Manufacturing Price]]</f>
        <v>6398</v>
      </c>
      <c r="O572" s="10">
        <f>Financial[[#This Row],[ Sales with discount]]-(Financial[[#This Row],[Units Sold]]*Financial[[#This Row],[Manufacturing Price]])</f>
        <v>2924.7999999999993</v>
      </c>
      <c r="P572" s="12">
        <f>(Financial[[#This Row],[ Sales with discount]]-Financial[[#This Row],[COGS]])/Financial[[#This Row],[ Sales with discount]]</f>
        <v>0.31372549019607837</v>
      </c>
      <c r="Q572" s="12">
        <f>(Financial[[#This Row],[ Sales with discount]]-Financial[[#This Row],[COGS]])/Financial[[#This Row],[COGS]]</f>
        <v>0.45714285714285702</v>
      </c>
      <c r="R572" s="17">
        <f>Financial[[#This Row],[Units Sold]]/Financial[[#This Row],[quantity of transactions]]</f>
        <v>1.1763191763191763</v>
      </c>
      <c r="S572" s="17">
        <f>Financial[[#This Row],[ Sales with discount]]/Financial[[#This Row],[quantity of transactions]]</f>
        <v>11.998455598455598</v>
      </c>
      <c r="T572" s="5" t="str">
        <f>TEXT(Financial[[#This Row],[Date]],"MMMM")</f>
        <v>грудень</v>
      </c>
      <c r="U572" s="22">
        <f>YEAR(Financial[[#This Row],[Date]])</f>
        <v>2020</v>
      </c>
    </row>
    <row r="573" spans="1:21" x14ac:dyDescent="0.3">
      <c r="A573" t="s">
        <v>10</v>
      </c>
      <c r="B573" t="s">
        <v>40</v>
      </c>
      <c r="C573" s="3" t="s">
        <v>25</v>
      </c>
      <c r="D573" s="3" t="s">
        <v>31</v>
      </c>
      <c r="E573">
        <v>1806</v>
      </c>
      <c r="F573" s="10">
        <v>6</v>
      </c>
      <c r="G573" s="10">
        <v>12</v>
      </c>
      <c r="H573" s="14">
        <v>1114</v>
      </c>
      <c r="I573" s="19">
        <v>43952</v>
      </c>
      <c r="J573" s="10">
        <f>Financial[[#This Row],[Units Sold]]*Financial[[#This Row],[Sale Price]]</f>
        <v>21672</v>
      </c>
      <c r="K573" s="11" cm="1">
        <f t="array" ref="K573">_xlfn.IFS(Financial[[#This Row],[Discount Band]]="High",0.15,Financial[[#This Row],[Discount Band]]="Medium",0.1,Financial[[#This Row],[Discount Band]]="Low",0.05,Financial[[#This Row],[Discount Band]]="None",0)</f>
        <v>0.15</v>
      </c>
      <c r="L573" s="10">
        <f>Financial[[#This Row],[Gross Sales]]*Financial[[#This Row],[Discount, %]]</f>
        <v>3250.7999999999997</v>
      </c>
      <c r="M573" s="10">
        <f>Financial[[#This Row],[Gross Sales]]-Financial[[#This Row],[Discounts, usd]]</f>
        <v>18421.2</v>
      </c>
      <c r="N573" s="10">
        <f>Financial[[#This Row],[Units Sold]]*Financial[[#This Row],[Manufacturing Price]]</f>
        <v>10836</v>
      </c>
      <c r="O573" s="10">
        <f>Financial[[#This Row],[ Sales with discount]]-(Financial[[#This Row],[Units Sold]]*Financial[[#This Row],[Manufacturing Price]])</f>
        <v>7585.2000000000007</v>
      </c>
      <c r="P573" s="12">
        <f>(Financial[[#This Row],[ Sales with discount]]-Financial[[#This Row],[COGS]])/Financial[[#This Row],[ Sales with discount]]</f>
        <v>0.41176470588235298</v>
      </c>
      <c r="Q573" s="12">
        <f>(Financial[[#This Row],[ Sales with discount]]-Financial[[#This Row],[COGS]])/Financial[[#This Row],[COGS]]</f>
        <v>0.70000000000000007</v>
      </c>
      <c r="R573" s="17">
        <f>Financial[[#This Row],[Units Sold]]/Financial[[#This Row],[quantity of transactions]]</f>
        <v>1.6211849192100538</v>
      </c>
      <c r="S573" s="17">
        <f>Financial[[#This Row],[ Sales with discount]]/Financial[[#This Row],[quantity of transactions]]</f>
        <v>16.53608617594255</v>
      </c>
      <c r="T573" s="5" t="str">
        <f>TEXT(Financial[[#This Row],[Date]],"MMMM")</f>
        <v>травень</v>
      </c>
      <c r="U573" s="22">
        <f>YEAR(Financial[[#This Row],[Date]])</f>
        <v>2020</v>
      </c>
    </row>
    <row r="574" spans="1:21" x14ac:dyDescent="0.3">
      <c r="A574" t="s">
        <v>10</v>
      </c>
      <c r="B574" t="s">
        <v>40</v>
      </c>
      <c r="C574" s="3" t="s">
        <v>21</v>
      </c>
      <c r="D574" s="3" t="s">
        <v>29</v>
      </c>
      <c r="E574">
        <v>1947</v>
      </c>
      <c r="F574" s="10">
        <v>8</v>
      </c>
      <c r="G574" s="10">
        <v>12</v>
      </c>
      <c r="H574" s="14">
        <v>153</v>
      </c>
      <c r="I574" s="19">
        <v>44075</v>
      </c>
      <c r="J574" s="10">
        <f>Financial[[#This Row],[Units Sold]]*Financial[[#This Row],[Sale Price]]</f>
        <v>23364</v>
      </c>
      <c r="K574" s="11" cm="1">
        <f t="array" ref="K574">_xlfn.IFS(Financial[[#This Row],[Discount Band]]="High",0.15,Financial[[#This Row],[Discount Band]]="Medium",0.1,Financial[[#This Row],[Discount Band]]="Low",0.05,Financial[[#This Row],[Discount Band]]="None",0)</f>
        <v>0.05</v>
      </c>
      <c r="L574" s="10">
        <f>Financial[[#This Row],[Gross Sales]]*Financial[[#This Row],[Discount, %]]</f>
        <v>1168.2</v>
      </c>
      <c r="M574" s="10">
        <f>Financial[[#This Row],[Gross Sales]]-Financial[[#This Row],[Discounts, usd]]</f>
        <v>22195.8</v>
      </c>
      <c r="N574" s="10">
        <f>Financial[[#This Row],[Units Sold]]*Financial[[#This Row],[Manufacturing Price]]</f>
        <v>15576</v>
      </c>
      <c r="O574" s="10">
        <f>Financial[[#This Row],[ Sales with discount]]-(Financial[[#This Row],[Units Sold]]*Financial[[#This Row],[Manufacturing Price]])</f>
        <v>6619.7999999999993</v>
      </c>
      <c r="P574" s="12">
        <f>(Financial[[#This Row],[ Sales with discount]]-Financial[[#This Row],[COGS]])/Financial[[#This Row],[ Sales with discount]]</f>
        <v>0.2982456140350877</v>
      </c>
      <c r="Q574" s="12">
        <f>(Financial[[#This Row],[ Sales with discount]]-Financial[[#This Row],[COGS]])/Financial[[#This Row],[COGS]]</f>
        <v>0.42499999999999993</v>
      </c>
      <c r="R574" s="17">
        <f>Financial[[#This Row],[Units Sold]]/Financial[[#This Row],[quantity of transactions]]</f>
        <v>12.725490196078431</v>
      </c>
      <c r="S574" s="17">
        <f>Financial[[#This Row],[ Sales with discount]]/Financial[[#This Row],[quantity of transactions]]</f>
        <v>145.07058823529411</v>
      </c>
      <c r="T574" s="5" t="str">
        <f>TEXT(Financial[[#This Row],[Date]],"MMMM")</f>
        <v>вересень</v>
      </c>
      <c r="U574" s="22">
        <f>YEAR(Financial[[#This Row],[Date]])</f>
        <v>2020</v>
      </c>
    </row>
    <row r="575" spans="1:21" x14ac:dyDescent="0.3">
      <c r="A575" t="s">
        <v>10</v>
      </c>
      <c r="B575" t="s">
        <v>40</v>
      </c>
      <c r="C575" s="3" t="s">
        <v>26</v>
      </c>
      <c r="D575" s="3" t="s">
        <v>31</v>
      </c>
      <c r="E575">
        <v>2015</v>
      </c>
      <c r="F575" s="10">
        <v>7</v>
      </c>
      <c r="G575" s="10">
        <v>12</v>
      </c>
      <c r="H575" s="14">
        <v>99</v>
      </c>
      <c r="I575" s="19">
        <v>44166</v>
      </c>
      <c r="J575" s="10">
        <f>Financial[[#This Row],[Units Sold]]*Financial[[#This Row],[Sale Price]]</f>
        <v>24180</v>
      </c>
      <c r="K575" s="11" cm="1">
        <f t="array" ref="K575">_xlfn.IFS(Financial[[#This Row],[Discount Band]]="High",0.15,Financial[[#This Row],[Discount Band]]="Medium",0.1,Financial[[#This Row],[Discount Band]]="Low",0.05,Financial[[#This Row],[Discount Band]]="None",0)</f>
        <v>0.15</v>
      </c>
      <c r="L575" s="10">
        <f>Financial[[#This Row],[Gross Sales]]*Financial[[#This Row],[Discount, %]]</f>
        <v>3627</v>
      </c>
      <c r="M575" s="10">
        <f>Financial[[#This Row],[Gross Sales]]-Financial[[#This Row],[Discounts, usd]]</f>
        <v>20553</v>
      </c>
      <c r="N575" s="10">
        <f>Financial[[#This Row],[Units Sold]]*Financial[[#This Row],[Manufacturing Price]]</f>
        <v>14105</v>
      </c>
      <c r="O575" s="10">
        <f>Financial[[#This Row],[ Sales with discount]]-(Financial[[#This Row],[Units Sold]]*Financial[[#This Row],[Manufacturing Price]])</f>
        <v>6448</v>
      </c>
      <c r="P575" s="12">
        <f>(Financial[[#This Row],[ Sales with discount]]-Financial[[#This Row],[COGS]])/Financial[[#This Row],[ Sales with discount]]</f>
        <v>0.31372549019607843</v>
      </c>
      <c r="Q575" s="12">
        <f>(Financial[[#This Row],[ Sales with discount]]-Financial[[#This Row],[COGS]])/Financial[[#This Row],[COGS]]</f>
        <v>0.45714285714285713</v>
      </c>
      <c r="R575" s="17">
        <f>Financial[[#This Row],[Units Sold]]/Financial[[#This Row],[quantity of transactions]]</f>
        <v>20.353535353535353</v>
      </c>
      <c r="S575" s="17">
        <f>Financial[[#This Row],[ Sales with discount]]/Financial[[#This Row],[quantity of transactions]]</f>
        <v>207.60606060606059</v>
      </c>
      <c r="T575" s="5" t="str">
        <f>TEXT(Financial[[#This Row],[Date]],"MMMM")</f>
        <v>грудень</v>
      </c>
      <c r="U575" s="22">
        <f>YEAR(Financial[[#This Row],[Date]])</f>
        <v>2020</v>
      </c>
    </row>
    <row r="576" spans="1:21" x14ac:dyDescent="0.3">
      <c r="A576" t="s">
        <v>10</v>
      </c>
      <c r="B576" t="s">
        <v>40</v>
      </c>
      <c r="C576" s="3" t="s">
        <v>26</v>
      </c>
      <c r="D576" s="3" t="s">
        <v>29</v>
      </c>
      <c r="E576">
        <v>1989</v>
      </c>
      <c r="F576" s="10">
        <v>6</v>
      </c>
      <c r="G576" s="10">
        <v>12</v>
      </c>
      <c r="H576" s="14">
        <v>1340</v>
      </c>
      <c r="I576" s="19">
        <v>44075</v>
      </c>
      <c r="J576" s="10">
        <f>Financial[[#This Row],[Units Sold]]*Financial[[#This Row],[Sale Price]]</f>
        <v>23868</v>
      </c>
      <c r="K576" s="11" cm="1">
        <f t="array" ref="K576">_xlfn.IFS(Financial[[#This Row],[Discount Band]]="High",0.15,Financial[[#This Row],[Discount Band]]="Medium",0.1,Financial[[#This Row],[Discount Band]]="Low",0.05,Financial[[#This Row],[Discount Band]]="None",0)</f>
        <v>0.05</v>
      </c>
      <c r="L576" s="10">
        <f>Financial[[#This Row],[Gross Sales]]*Financial[[#This Row],[Discount, %]]</f>
        <v>1193.4000000000001</v>
      </c>
      <c r="M576" s="10">
        <f>Financial[[#This Row],[Gross Sales]]-Financial[[#This Row],[Discounts, usd]]</f>
        <v>22674.6</v>
      </c>
      <c r="N576" s="10">
        <f>Financial[[#This Row],[Units Sold]]*Financial[[#This Row],[Manufacturing Price]]</f>
        <v>11934</v>
      </c>
      <c r="O576" s="10">
        <f>Financial[[#This Row],[ Sales with discount]]-(Financial[[#This Row],[Units Sold]]*Financial[[#This Row],[Manufacturing Price]])</f>
        <v>10740.599999999999</v>
      </c>
      <c r="P576" s="12">
        <f>(Financial[[#This Row],[ Sales with discount]]-Financial[[#This Row],[COGS]])/Financial[[#This Row],[ Sales with discount]]</f>
        <v>0.47368421052631576</v>
      </c>
      <c r="Q576" s="12">
        <f>(Financial[[#This Row],[ Sales with discount]]-Financial[[#This Row],[COGS]])/Financial[[#This Row],[COGS]]</f>
        <v>0.89999999999999991</v>
      </c>
      <c r="R576" s="17">
        <f>Financial[[#This Row],[Units Sold]]/Financial[[#This Row],[quantity of transactions]]</f>
        <v>1.4843283582089553</v>
      </c>
      <c r="S576" s="17">
        <f>Financial[[#This Row],[ Sales with discount]]/Financial[[#This Row],[quantity of transactions]]</f>
        <v>16.92134328358209</v>
      </c>
      <c r="T576" s="5" t="str">
        <f>TEXT(Financial[[#This Row],[Date]],"MMMM")</f>
        <v>вересень</v>
      </c>
      <c r="U576" s="22">
        <f>YEAR(Financial[[#This Row],[Date]])</f>
        <v>2020</v>
      </c>
    </row>
    <row r="577" spans="1:21" x14ac:dyDescent="0.3">
      <c r="A577" t="s">
        <v>10</v>
      </c>
      <c r="B577" t="s">
        <v>40</v>
      </c>
      <c r="C577" s="3" t="s">
        <v>26</v>
      </c>
      <c r="D577" s="3" t="s">
        <v>28</v>
      </c>
      <c r="E577">
        <v>1953</v>
      </c>
      <c r="F577" s="10">
        <v>7</v>
      </c>
      <c r="G577" s="10">
        <v>12</v>
      </c>
      <c r="H577" s="14">
        <v>1284</v>
      </c>
      <c r="I577" s="19">
        <v>43922</v>
      </c>
      <c r="J577" s="10">
        <f>Financial[[#This Row],[Units Sold]]*Financial[[#This Row],[Sale Price]]</f>
        <v>23436</v>
      </c>
      <c r="K577" s="11" cm="1">
        <f t="array" ref="K577">_xlfn.IFS(Financial[[#This Row],[Discount Band]]="High",0.15,Financial[[#This Row],[Discount Band]]="Medium",0.1,Financial[[#This Row],[Discount Band]]="Low",0.05,Financial[[#This Row],[Discount Band]]="None",0)</f>
        <v>0</v>
      </c>
      <c r="L577" s="10">
        <f>Financial[[#This Row],[Gross Sales]]*Financial[[#This Row],[Discount, %]]</f>
        <v>0</v>
      </c>
      <c r="M577" s="10">
        <f>Financial[[#This Row],[Gross Sales]]-Financial[[#This Row],[Discounts, usd]]</f>
        <v>23436</v>
      </c>
      <c r="N577" s="10">
        <f>Financial[[#This Row],[Units Sold]]*Financial[[#This Row],[Manufacturing Price]]</f>
        <v>13671</v>
      </c>
      <c r="O577" s="10">
        <f>Financial[[#This Row],[ Sales with discount]]-(Financial[[#This Row],[Units Sold]]*Financial[[#This Row],[Manufacturing Price]])</f>
        <v>9765</v>
      </c>
      <c r="P577" s="12">
        <f>(Financial[[#This Row],[ Sales with discount]]-Financial[[#This Row],[COGS]])/Financial[[#This Row],[ Sales with discount]]</f>
        <v>0.41666666666666669</v>
      </c>
      <c r="Q577" s="12">
        <f>(Financial[[#This Row],[ Sales with discount]]-Financial[[#This Row],[COGS]])/Financial[[#This Row],[COGS]]</f>
        <v>0.7142857142857143</v>
      </c>
      <c r="R577" s="17">
        <f>Financial[[#This Row],[Units Sold]]/Financial[[#This Row],[quantity of transactions]]</f>
        <v>1.5210280373831775</v>
      </c>
      <c r="S577" s="17">
        <f>Financial[[#This Row],[ Sales with discount]]/Financial[[#This Row],[quantity of transactions]]</f>
        <v>18.252336448598133</v>
      </c>
      <c r="T577" s="5" t="str">
        <f>TEXT(Financial[[#This Row],[Date]],"MMMM")</f>
        <v>квітень</v>
      </c>
      <c r="U577" s="22">
        <f>YEAR(Financial[[#This Row],[Date]])</f>
        <v>2020</v>
      </c>
    </row>
    <row r="578" spans="1:21" x14ac:dyDescent="0.3">
      <c r="A578" t="s">
        <v>10</v>
      </c>
      <c r="B578" t="s">
        <v>40</v>
      </c>
      <c r="C578" s="3" t="s">
        <v>24</v>
      </c>
      <c r="D578" s="3" t="s">
        <v>29</v>
      </c>
      <c r="E578">
        <v>1465</v>
      </c>
      <c r="F578" s="10">
        <v>10</v>
      </c>
      <c r="G578" s="10">
        <v>12</v>
      </c>
      <c r="H578" s="14">
        <v>627</v>
      </c>
      <c r="I578" s="19">
        <v>43891</v>
      </c>
      <c r="J578" s="10">
        <f>Financial[[#This Row],[Units Sold]]*Financial[[#This Row],[Sale Price]]</f>
        <v>17580</v>
      </c>
      <c r="K578" s="11" cm="1">
        <f t="array" ref="K578">_xlfn.IFS(Financial[[#This Row],[Discount Band]]="High",0.15,Financial[[#This Row],[Discount Band]]="Medium",0.1,Financial[[#This Row],[Discount Band]]="Low",0.05,Financial[[#This Row],[Discount Band]]="None",0)</f>
        <v>0.05</v>
      </c>
      <c r="L578" s="10">
        <f>Financial[[#This Row],[Gross Sales]]*Financial[[#This Row],[Discount, %]]</f>
        <v>879</v>
      </c>
      <c r="M578" s="10">
        <f>Financial[[#This Row],[Gross Sales]]-Financial[[#This Row],[Discounts, usd]]</f>
        <v>16701</v>
      </c>
      <c r="N578" s="10">
        <f>Financial[[#This Row],[Units Sold]]*Financial[[#This Row],[Manufacturing Price]]</f>
        <v>14650</v>
      </c>
      <c r="O578" s="10">
        <f>Financial[[#This Row],[ Sales with discount]]-(Financial[[#This Row],[Units Sold]]*Financial[[#This Row],[Manufacturing Price]])</f>
        <v>2051</v>
      </c>
      <c r="P578" s="12">
        <f>(Financial[[#This Row],[ Sales with discount]]-Financial[[#This Row],[COGS]])/Financial[[#This Row],[ Sales with discount]]</f>
        <v>0.12280701754385964</v>
      </c>
      <c r="Q578" s="12">
        <f>(Financial[[#This Row],[ Sales with discount]]-Financial[[#This Row],[COGS]])/Financial[[#This Row],[COGS]]</f>
        <v>0.14000000000000001</v>
      </c>
      <c r="R578" s="17">
        <f>Financial[[#This Row],[Units Sold]]/Financial[[#This Row],[quantity of transactions]]</f>
        <v>2.33652312599681</v>
      </c>
      <c r="S578" s="17">
        <f>Financial[[#This Row],[ Sales with discount]]/Financial[[#This Row],[quantity of transactions]]</f>
        <v>26.636363636363637</v>
      </c>
      <c r="T578" s="5" t="str">
        <f>TEXT(Financial[[#This Row],[Date]],"MMMM")</f>
        <v>березень</v>
      </c>
      <c r="U578" s="22">
        <f>YEAR(Financial[[#This Row],[Date]])</f>
        <v>2020</v>
      </c>
    </row>
    <row r="579" spans="1:21" x14ac:dyDescent="0.3">
      <c r="A579" t="s">
        <v>10</v>
      </c>
      <c r="B579" t="s">
        <v>40</v>
      </c>
      <c r="C579" s="3" t="s">
        <v>26</v>
      </c>
      <c r="D579" s="3" t="s">
        <v>28</v>
      </c>
      <c r="E579">
        <v>2141</v>
      </c>
      <c r="F579" s="10">
        <v>8</v>
      </c>
      <c r="G579" s="10">
        <v>12</v>
      </c>
      <c r="H579" s="14">
        <v>659</v>
      </c>
      <c r="I579" s="19">
        <v>44044</v>
      </c>
      <c r="J579" s="10">
        <f>Financial[[#This Row],[Units Sold]]*Financial[[#This Row],[Sale Price]]</f>
        <v>25692</v>
      </c>
      <c r="K579" s="11" cm="1">
        <f t="array" ref="K579">_xlfn.IFS(Financial[[#This Row],[Discount Band]]="High",0.15,Financial[[#This Row],[Discount Band]]="Medium",0.1,Financial[[#This Row],[Discount Band]]="Low",0.05,Financial[[#This Row],[Discount Band]]="None",0)</f>
        <v>0</v>
      </c>
      <c r="L579" s="10">
        <f>Financial[[#This Row],[Gross Sales]]*Financial[[#This Row],[Discount, %]]</f>
        <v>0</v>
      </c>
      <c r="M579" s="10">
        <f>Financial[[#This Row],[Gross Sales]]-Financial[[#This Row],[Discounts, usd]]</f>
        <v>25692</v>
      </c>
      <c r="N579" s="10">
        <f>Financial[[#This Row],[Units Sold]]*Financial[[#This Row],[Manufacturing Price]]</f>
        <v>17128</v>
      </c>
      <c r="O579" s="10">
        <f>Financial[[#This Row],[ Sales with discount]]-(Financial[[#This Row],[Units Sold]]*Financial[[#This Row],[Manufacturing Price]])</f>
        <v>8564</v>
      </c>
      <c r="P579" s="12">
        <f>(Financial[[#This Row],[ Sales with discount]]-Financial[[#This Row],[COGS]])/Financial[[#This Row],[ Sales with discount]]</f>
        <v>0.33333333333333331</v>
      </c>
      <c r="Q579" s="12">
        <f>(Financial[[#This Row],[ Sales with discount]]-Financial[[#This Row],[COGS]])/Financial[[#This Row],[COGS]]</f>
        <v>0.5</v>
      </c>
      <c r="R579" s="17">
        <f>Financial[[#This Row],[Units Sold]]/Financial[[#This Row],[quantity of transactions]]</f>
        <v>3.2488619119878606</v>
      </c>
      <c r="S579" s="17">
        <f>Financial[[#This Row],[ Sales with discount]]/Financial[[#This Row],[quantity of transactions]]</f>
        <v>38.986342943854325</v>
      </c>
      <c r="T579" s="5" t="str">
        <f>TEXT(Financial[[#This Row],[Date]],"MMMM")</f>
        <v>серпень</v>
      </c>
      <c r="U579" s="22">
        <f>YEAR(Financial[[#This Row],[Date]])</f>
        <v>2020</v>
      </c>
    </row>
    <row r="580" spans="1:21" x14ac:dyDescent="0.3">
      <c r="A580" t="s">
        <v>10</v>
      </c>
      <c r="B580" t="s">
        <v>40</v>
      </c>
      <c r="C580" s="3" t="s">
        <v>26</v>
      </c>
      <c r="D580" s="3" t="s">
        <v>31</v>
      </c>
      <c r="E580">
        <v>2914</v>
      </c>
      <c r="F580" s="10">
        <v>10</v>
      </c>
      <c r="G580" s="10">
        <v>12</v>
      </c>
      <c r="H580" s="14">
        <v>2502</v>
      </c>
      <c r="I580" s="19">
        <v>44105</v>
      </c>
      <c r="J580" s="10">
        <f>Financial[[#This Row],[Units Sold]]*Financial[[#This Row],[Sale Price]]</f>
        <v>34968</v>
      </c>
      <c r="K580" s="11" cm="1">
        <f t="array" ref="K580">_xlfn.IFS(Financial[[#This Row],[Discount Band]]="High",0.15,Financial[[#This Row],[Discount Band]]="Medium",0.1,Financial[[#This Row],[Discount Band]]="Low",0.05,Financial[[#This Row],[Discount Band]]="None",0)</f>
        <v>0.15</v>
      </c>
      <c r="L580" s="10">
        <f>Financial[[#This Row],[Gross Sales]]*Financial[[#This Row],[Discount, %]]</f>
        <v>5245.2</v>
      </c>
      <c r="M580" s="10">
        <f>Financial[[#This Row],[Gross Sales]]-Financial[[#This Row],[Discounts, usd]]</f>
        <v>29722.799999999999</v>
      </c>
      <c r="N580" s="10">
        <f>Financial[[#This Row],[Units Sold]]*Financial[[#This Row],[Manufacturing Price]]</f>
        <v>29140</v>
      </c>
      <c r="O580" s="10">
        <f>Financial[[#This Row],[ Sales with discount]]-(Financial[[#This Row],[Units Sold]]*Financial[[#This Row],[Manufacturing Price]])</f>
        <v>582.79999999999927</v>
      </c>
      <c r="P580" s="12">
        <f>(Financial[[#This Row],[ Sales with discount]]-Financial[[#This Row],[COGS]])/Financial[[#This Row],[ Sales with discount]]</f>
        <v>1.9607843137254877E-2</v>
      </c>
      <c r="Q580" s="12">
        <f>(Financial[[#This Row],[ Sales with discount]]-Financial[[#This Row],[COGS]])/Financial[[#This Row],[COGS]]</f>
        <v>1.9999999999999976E-2</v>
      </c>
      <c r="R580" s="17">
        <f>Financial[[#This Row],[Units Sold]]/Financial[[#This Row],[quantity of transactions]]</f>
        <v>1.1646682653876899</v>
      </c>
      <c r="S580" s="17">
        <f>Financial[[#This Row],[ Sales with discount]]/Financial[[#This Row],[quantity of transactions]]</f>
        <v>11.879616306954436</v>
      </c>
      <c r="T580" s="5" t="str">
        <f>TEXT(Financial[[#This Row],[Date]],"MMMM")</f>
        <v>жовтень</v>
      </c>
      <c r="U580" s="22">
        <f>YEAR(Financial[[#This Row],[Date]])</f>
        <v>2020</v>
      </c>
    </row>
    <row r="581" spans="1:21" x14ac:dyDescent="0.3">
      <c r="A581" t="s">
        <v>10</v>
      </c>
      <c r="B581" t="s">
        <v>40</v>
      </c>
      <c r="C581" s="3" t="s">
        <v>22</v>
      </c>
      <c r="D581" s="3" t="s">
        <v>30</v>
      </c>
      <c r="E581">
        <v>2723</v>
      </c>
      <c r="F581" s="10">
        <v>6</v>
      </c>
      <c r="G581" s="10">
        <v>12</v>
      </c>
      <c r="H581" s="14">
        <v>822</v>
      </c>
      <c r="I581" s="19">
        <v>44136</v>
      </c>
      <c r="J581" s="10">
        <f>Financial[[#This Row],[Units Sold]]*Financial[[#This Row],[Sale Price]]</f>
        <v>32676</v>
      </c>
      <c r="K581" s="11" cm="1">
        <f t="array" ref="K581">_xlfn.IFS(Financial[[#This Row],[Discount Band]]="High",0.15,Financial[[#This Row],[Discount Band]]="Medium",0.1,Financial[[#This Row],[Discount Band]]="Low",0.05,Financial[[#This Row],[Discount Band]]="None",0)</f>
        <v>0.1</v>
      </c>
      <c r="L581" s="10">
        <f>Financial[[#This Row],[Gross Sales]]*Financial[[#This Row],[Discount, %]]</f>
        <v>3267.6000000000004</v>
      </c>
      <c r="M581" s="10">
        <f>Financial[[#This Row],[Gross Sales]]-Financial[[#This Row],[Discounts, usd]]</f>
        <v>29408.400000000001</v>
      </c>
      <c r="N581" s="10">
        <f>Financial[[#This Row],[Units Sold]]*Financial[[#This Row],[Manufacturing Price]]</f>
        <v>16338</v>
      </c>
      <c r="O581" s="10">
        <f>Financial[[#This Row],[ Sales with discount]]-(Financial[[#This Row],[Units Sold]]*Financial[[#This Row],[Manufacturing Price]])</f>
        <v>13070.400000000001</v>
      </c>
      <c r="P581" s="12">
        <f>(Financial[[#This Row],[ Sales with discount]]-Financial[[#This Row],[COGS]])/Financial[[#This Row],[ Sales with discount]]</f>
        <v>0.44444444444444448</v>
      </c>
      <c r="Q581" s="12">
        <f>(Financial[[#This Row],[ Sales with discount]]-Financial[[#This Row],[COGS]])/Financial[[#This Row],[COGS]]</f>
        <v>0.8</v>
      </c>
      <c r="R581" s="17">
        <f>Financial[[#This Row],[Units Sold]]/Financial[[#This Row],[quantity of transactions]]</f>
        <v>3.3126520681265208</v>
      </c>
      <c r="S581" s="17">
        <f>Financial[[#This Row],[ Sales with discount]]/Financial[[#This Row],[quantity of transactions]]</f>
        <v>35.776642335766425</v>
      </c>
      <c r="T581" s="5" t="str">
        <f>TEXT(Financial[[#This Row],[Date]],"MMMM")</f>
        <v>листопад</v>
      </c>
      <c r="U581" s="22">
        <f>YEAR(Financial[[#This Row],[Date]])</f>
        <v>2020</v>
      </c>
    </row>
    <row r="582" spans="1:21" x14ac:dyDescent="0.3">
      <c r="A582" t="s">
        <v>8</v>
      </c>
      <c r="B582" t="s">
        <v>40</v>
      </c>
      <c r="C582" s="3" t="s">
        <v>23</v>
      </c>
      <c r="D582" s="3" t="s">
        <v>30</v>
      </c>
      <c r="E582">
        <v>2992</v>
      </c>
      <c r="F582" s="10">
        <v>67</v>
      </c>
      <c r="G582" s="10">
        <v>125</v>
      </c>
      <c r="H582" s="14">
        <v>730</v>
      </c>
      <c r="I582" s="19">
        <v>43891</v>
      </c>
      <c r="J582" s="10">
        <f>Financial[[#This Row],[Units Sold]]*Financial[[#This Row],[Sale Price]]</f>
        <v>374000</v>
      </c>
      <c r="K582" s="11" cm="1">
        <f t="array" ref="K582">_xlfn.IFS(Financial[[#This Row],[Discount Band]]="High",0.15,Financial[[#This Row],[Discount Band]]="Medium",0.1,Financial[[#This Row],[Discount Band]]="Low",0.05,Financial[[#This Row],[Discount Band]]="None",0)</f>
        <v>0.1</v>
      </c>
      <c r="L582" s="10">
        <f>Financial[[#This Row],[Gross Sales]]*Financial[[#This Row],[Discount, %]]</f>
        <v>37400</v>
      </c>
      <c r="M582" s="10">
        <f>Financial[[#This Row],[Gross Sales]]-Financial[[#This Row],[Discounts, usd]]</f>
        <v>336600</v>
      </c>
      <c r="N582" s="10">
        <f>Financial[[#This Row],[Units Sold]]*Financial[[#This Row],[Manufacturing Price]]</f>
        <v>200464</v>
      </c>
      <c r="O582" s="10">
        <f>Financial[[#This Row],[ Sales with discount]]-(Financial[[#This Row],[Units Sold]]*Financial[[#This Row],[Manufacturing Price]])</f>
        <v>136136</v>
      </c>
      <c r="P582" s="12">
        <f>(Financial[[#This Row],[ Sales with discount]]-Financial[[#This Row],[COGS]])/Financial[[#This Row],[ Sales with discount]]</f>
        <v>0.40444444444444444</v>
      </c>
      <c r="Q582" s="12">
        <f>(Financial[[#This Row],[ Sales with discount]]-Financial[[#This Row],[COGS]])/Financial[[#This Row],[COGS]]</f>
        <v>0.67910447761194026</v>
      </c>
      <c r="R582" s="17">
        <f>Financial[[#This Row],[Units Sold]]/Financial[[#This Row],[quantity of transactions]]</f>
        <v>4.0986301369863014</v>
      </c>
      <c r="S582" s="17">
        <f>Financial[[#This Row],[ Sales with discount]]/Financial[[#This Row],[quantity of transactions]]</f>
        <v>461.09589041095893</v>
      </c>
      <c r="T582" s="5" t="str">
        <f>TEXT(Financial[[#This Row],[Date]],"MMMM")</f>
        <v>березень</v>
      </c>
      <c r="U582" s="22">
        <f>YEAR(Financial[[#This Row],[Date]])</f>
        <v>2020</v>
      </c>
    </row>
    <row r="583" spans="1:21" x14ac:dyDescent="0.3">
      <c r="A583" t="s">
        <v>8</v>
      </c>
      <c r="B583" t="s">
        <v>40</v>
      </c>
      <c r="C583" s="3" t="s">
        <v>23</v>
      </c>
      <c r="D583" s="3" t="s">
        <v>29</v>
      </c>
      <c r="E583">
        <v>727</v>
      </c>
      <c r="F583" s="10">
        <v>102</v>
      </c>
      <c r="G583" s="10">
        <v>125</v>
      </c>
      <c r="H583" s="14">
        <v>668</v>
      </c>
      <c r="I583" s="19">
        <v>43983</v>
      </c>
      <c r="J583" s="10">
        <f>Financial[[#This Row],[Units Sold]]*Financial[[#This Row],[Sale Price]]</f>
        <v>90875</v>
      </c>
      <c r="K583" s="11" cm="1">
        <f t="array" ref="K583">_xlfn.IFS(Financial[[#This Row],[Discount Band]]="High",0.15,Financial[[#This Row],[Discount Band]]="Medium",0.1,Financial[[#This Row],[Discount Band]]="Low",0.05,Financial[[#This Row],[Discount Band]]="None",0)</f>
        <v>0.05</v>
      </c>
      <c r="L583" s="10">
        <f>Financial[[#This Row],[Gross Sales]]*Financial[[#This Row],[Discount, %]]</f>
        <v>4543.75</v>
      </c>
      <c r="M583" s="10">
        <f>Financial[[#This Row],[Gross Sales]]-Financial[[#This Row],[Discounts, usd]]</f>
        <v>86331.25</v>
      </c>
      <c r="N583" s="10">
        <f>Financial[[#This Row],[Units Sold]]*Financial[[#This Row],[Manufacturing Price]]</f>
        <v>74154</v>
      </c>
      <c r="O583" s="10">
        <f>Financial[[#This Row],[ Sales with discount]]-(Financial[[#This Row],[Units Sold]]*Financial[[#This Row],[Manufacturing Price]])</f>
        <v>12177.25</v>
      </c>
      <c r="P583" s="12">
        <f>(Financial[[#This Row],[ Sales with discount]]-Financial[[#This Row],[COGS]])/Financial[[#This Row],[ Sales with discount]]</f>
        <v>0.14105263157894737</v>
      </c>
      <c r="Q583" s="12">
        <f>(Financial[[#This Row],[ Sales with discount]]-Financial[[#This Row],[COGS]])/Financial[[#This Row],[COGS]]</f>
        <v>0.1642156862745098</v>
      </c>
      <c r="R583" s="17">
        <f>Financial[[#This Row],[Units Sold]]/Financial[[#This Row],[quantity of transactions]]</f>
        <v>1.0883233532934131</v>
      </c>
      <c r="S583" s="17">
        <f>Financial[[#This Row],[ Sales with discount]]/Financial[[#This Row],[quantity of transactions]]</f>
        <v>129.23839820359282</v>
      </c>
      <c r="T583" s="5" t="str">
        <f>TEXT(Financial[[#This Row],[Date]],"MMMM")</f>
        <v>червень</v>
      </c>
      <c r="U583" s="22">
        <f>YEAR(Financial[[#This Row],[Date]])</f>
        <v>2020</v>
      </c>
    </row>
    <row r="584" spans="1:21" x14ac:dyDescent="0.3">
      <c r="A584" t="s">
        <v>8</v>
      </c>
      <c r="B584" t="s">
        <v>40</v>
      </c>
      <c r="C584" s="3" t="s">
        <v>26</v>
      </c>
      <c r="D584" s="3" t="s">
        <v>31</v>
      </c>
      <c r="E584">
        <v>2844</v>
      </c>
      <c r="F584" s="10">
        <v>79</v>
      </c>
      <c r="G584" s="10">
        <v>125</v>
      </c>
      <c r="H584" s="14">
        <v>1346</v>
      </c>
      <c r="I584" s="19">
        <v>43952</v>
      </c>
      <c r="J584" s="10">
        <f>Financial[[#This Row],[Units Sold]]*Financial[[#This Row],[Sale Price]]</f>
        <v>355500</v>
      </c>
      <c r="K584" s="11" cm="1">
        <f t="array" ref="K584">_xlfn.IFS(Financial[[#This Row],[Discount Band]]="High",0.15,Financial[[#This Row],[Discount Band]]="Medium",0.1,Financial[[#This Row],[Discount Band]]="Low",0.05,Financial[[#This Row],[Discount Band]]="None",0)</f>
        <v>0.15</v>
      </c>
      <c r="L584" s="10">
        <f>Financial[[#This Row],[Gross Sales]]*Financial[[#This Row],[Discount, %]]</f>
        <v>53325</v>
      </c>
      <c r="M584" s="10">
        <f>Financial[[#This Row],[Gross Sales]]-Financial[[#This Row],[Discounts, usd]]</f>
        <v>302175</v>
      </c>
      <c r="N584" s="10">
        <f>Financial[[#This Row],[Units Sold]]*Financial[[#This Row],[Manufacturing Price]]</f>
        <v>224676</v>
      </c>
      <c r="O584" s="10">
        <f>Financial[[#This Row],[ Sales with discount]]-(Financial[[#This Row],[Units Sold]]*Financial[[#This Row],[Manufacturing Price]])</f>
        <v>77499</v>
      </c>
      <c r="P584" s="12">
        <f>(Financial[[#This Row],[ Sales with discount]]-Financial[[#This Row],[COGS]])/Financial[[#This Row],[ Sales with discount]]</f>
        <v>0.25647058823529412</v>
      </c>
      <c r="Q584" s="12">
        <f>(Financial[[#This Row],[ Sales with discount]]-Financial[[#This Row],[COGS]])/Financial[[#This Row],[COGS]]</f>
        <v>0.3449367088607595</v>
      </c>
      <c r="R584" s="17">
        <f>Financial[[#This Row],[Units Sold]]/Financial[[#This Row],[quantity of transactions]]</f>
        <v>2.1129271916790491</v>
      </c>
      <c r="S584" s="17">
        <f>Financial[[#This Row],[ Sales with discount]]/Financial[[#This Row],[quantity of transactions]]</f>
        <v>224.49851411589896</v>
      </c>
      <c r="T584" s="5" t="str">
        <f>TEXT(Financial[[#This Row],[Date]],"MMMM")</f>
        <v>травень</v>
      </c>
      <c r="U584" s="22">
        <f>YEAR(Financial[[#This Row],[Date]])</f>
        <v>2020</v>
      </c>
    </row>
    <row r="585" spans="1:21" x14ac:dyDescent="0.3">
      <c r="A585" t="s">
        <v>8</v>
      </c>
      <c r="B585" t="s">
        <v>40</v>
      </c>
      <c r="C585" s="3" t="s">
        <v>25</v>
      </c>
      <c r="D585" s="3" t="s">
        <v>29</v>
      </c>
      <c r="E585">
        <v>727</v>
      </c>
      <c r="F585" s="10">
        <v>77</v>
      </c>
      <c r="G585" s="10">
        <v>125</v>
      </c>
      <c r="H585" s="14">
        <v>66</v>
      </c>
      <c r="I585" s="19">
        <v>43983</v>
      </c>
      <c r="J585" s="10">
        <f>Financial[[#This Row],[Units Sold]]*Financial[[#This Row],[Sale Price]]</f>
        <v>90875</v>
      </c>
      <c r="K585" s="11" cm="1">
        <f t="array" ref="K585">_xlfn.IFS(Financial[[#This Row],[Discount Band]]="High",0.15,Financial[[#This Row],[Discount Band]]="Medium",0.1,Financial[[#This Row],[Discount Band]]="Low",0.05,Financial[[#This Row],[Discount Band]]="None",0)</f>
        <v>0.05</v>
      </c>
      <c r="L585" s="10">
        <f>Financial[[#This Row],[Gross Sales]]*Financial[[#This Row],[Discount, %]]</f>
        <v>4543.75</v>
      </c>
      <c r="M585" s="10">
        <f>Financial[[#This Row],[Gross Sales]]-Financial[[#This Row],[Discounts, usd]]</f>
        <v>86331.25</v>
      </c>
      <c r="N585" s="10">
        <f>Financial[[#This Row],[Units Sold]]*Financial[[#This Row],[Manufacturing Price]]</f>
        <v>55979</v>
      </c>
      <c r="O585" s="10">
        <f>Financial[[#This Row],[ Sales with discount]]-(Financial[[#This Row],[Units Sold]]*Financial[[#This Row],[Manufacturing Price]])</f>
        <v>30352.25</v>
      </c>
      <c r="P585" s="12">
        <f>(Financial[[#This Row],[ Sales with discount]]-Financial[[#This Row],[COGS]])/Financial[[#This Row],[ Sales with discount]]</f>
        <v>0.35157894736842105</v>
      </c>
      <c r="Q585" s="12">
        <f>(Financial[[#This Row],[ Sales with discount]]-Financial[[#This Row],[COGS]])/Financial[[#This Row],[COGS]]</f>
        <v>0.54220779220779225</v>
      </c>
      <c r="R585" s="17">
        <f>Financial[[#This Row],[Units Sold]]/Financial[[#This Row],[quantity of transactions]]</f>
        <v>11.015151515151516</v>
      </c>
      <c r="S585" s="17">
        <f>Financial[[#This Row],[ Sales with discount]]/Financial[[#This Row],[quantity of transactions]]</f>
        <v>1308.0492424242425</v>
      </c>
      <c r="T585" s="5" t="str">
        <f>TEXT(Financial[[#This Row],[Date]],"MMMM")</f>
        <v>червень</v>
      </c>
      <c r="U585" s="22">
        <f>YEAR(Financial[[#This Row],[Date]])</f>
        <v>2020</v>
      </c>
    </row>
    <row r="586" spans="1:21" x14ac:dyDescent="0.3">
      <c r="A586" t="s">
        <v>8</v>
      </c>
      <c r="B586" t="s">
        <v>40</v>
      </c>
      <c r="C586" s="3" t="s">
        <v>21</v>
      </c>
      <c r="D586" s="3" t="s">
        <v>29</v>
      </c>
      <c r="E586">
        <v>330</v>
      </c>
      <c r="F586" s="10">
        <v>78</v>
      </c>
      <c r="G586" s="10">
        <v>125</v>
      </c>
      <c r="H586" s="14">
        <v>329</v>
      </c>
      <c r="I586" s="19">
        <v>44075</v>
      </c>
      <c r="J586" s="10">
        <f>Financial[[#This Row],[Units Sold]]*Financial[[#This Row],[Sale Price]]</f>
        <v>41250</v>
      </c>
      <c r="K586" s="11" cm="1">
        <f t="array" ref="K586">_xlfn.IFS(Financial[[#This Row],[Discount Band]]="High",0.15,Financial[[#This Row],[Discount Band]]="Medium",0.1,Financial[[#This Row],[Discount Band]]="Low",0.05,Financial[[#This Row],[Discount Band]]="None",0)</f>
        <v>0.05</v>
      </c>
      <c r="L586" s="10">
        <f>Financial[[#This Row],[Gross Sales]]*Financial[[#This Row],[Discount, %]]</f>
        <v>2062.5</v>
      </c>
      <c r="M586" s="10">
        <f>Financial[[#This Row],[Gross Sales]]-Financial[[#This Row],[Discounts, usd]]</f>
        <v>39187.5</v>
      </c>
      <c r="N586" s="10">
        <f>Financial[[#This Row],[Units Sold]]*Financial[[#This Row],[Manufacturing Price]]</f>
        <v>25740</v>
      </c>
      <c r="O586" s="10">
        <f>Financial[[#This Row],[ Sales with discount]]-(Financial[[#This Row],[Units Sold]]*Financial[[#This Row],[Manufacturing Price]])</f>
        <v>13447.5</v>
      </c>
      <c r="P586" s="12">
        <f>(Financial[[#This Row],[ Sales with discount]]-Financial[[#This Row],[COGS]])/Financial[[#This Row],[ Sales with discount]]</f>
        <v>0.34315789473684211</v>
      </c>
      <c r="Q586" s="12">
        <f>(Financial[[#This Row],[ Sales with discount]]-Financial[[#This Row],[COGS]])/Financial[[#This Row],[COGS]]</f>
        <v>0.52243589743589747</v>
      </c>
      <c r="R586" s="17">
        <f>Financial[[#This Row],[Units Sold]]/Financial[[#This Row],[quantity of transactions]]</f>
        <v>1.0030395136778116</v>
      </c>
      <c r="S586" s="17">
        <f>Financial[[#This Row],[ Sales with discount]]/Financial[[#This Row],[quantity of transactions]]</f>
        <v>119.11094224924013</v>
      </c>
      <c r="T586" s="5" t="str">
        <f>TEXT(Financial[[#This Row],[Date]],"MMMM")</f>
        <v>вересень</v>
      </c>
      <c r="U586" s="22">
        <f>YEAR(Financial[[#This Row],[Date]])</f>
        <v>2020</v>
      </c>
    </row>
    <row r="587" spans="1:21" x14ac:dyDescent="0.3">
      <c r="A587" t="s">
        <v>8</v>
      </c>
      <c r="B587" t="s">
        <v>40</v>
      </c>
      <c r="C587" s="3" t="s">
        <v>23</v>
      </c>
      <c r="D587" s="3" t="s">
        <v>30</v>
      </c>
      <c r="E587">
        <v>861</v>
      </c>
      <c r="F587" s="10">
        <v>65</v>
      </c>
      <c r="G587" s="10">
        <v>125</v>
      </c>
      <c r="H587" s="14">
        <v>186</v>
      </c>
      <c r="I587" s="19">
        <v>44105</v>
      </c>
      <c r="J587" s="10">
        <f>Financial[[#This Row],[Units Sold]]*Financial[[#This Row],[Sale Price]]</f>
        <v>107625</v>
      </c>
      <c r="K587" s="11" cm="1">
        <f t="array" ref="K587">_xlfn.IFS(Financial[[#This Row],[Discount Band]]="High",0.15,Financial[[#This Row],[Discount Band]]="Medium",0.1,Financial[[#This Row],[Discount Band]]="Low",0.05,Financial[[#This Row],[Discount Band]]="None",0)</f>
        <v>0.1</v>
      </c>
      <c r="L587" s="10">
        <f>Financial[[#This Row],[Gross Sales]]*Financial[[#This Row],[Discount, %]]</f>
        <v>10762.5</v>
      </c>
      <c r="M587" s="10">
        <f>Financial[[#This Row],[Gross Sales]]-Financial[[#This Row],[Discounts, usd]]</f>
        <v>96862.5</v>
      </c>
      <c r="N587" s="10">
        <f>Financial[[#This Row],[Units Sold]]*Financial[[#This Row],[Manufacturing Price]]</f>
        <v>55965</v>
      </c>
      <c r="O587" s="10">
        <f>Financial[[#This Row],[ Sales with discount]]-(Financial[[#This Row],[Units Sold]]*Financial[[#This Row],[Manufacturing Price]])</f>
        <v>40897.5</v>
      </c>
      <c r="P587" s="12">
        <f>(Financial[[#This Row],[ Sales with discount]]-Financial[[#This Row],[COGS]])/Financial[[#This Row],[ Sales with discount]]</f>
        <v>0.42222222222222222</v>
      </c>
      <c r="Q587" s="12">
        <f>(Financial[[#This Row],[ Sales with discount]]-Financial[[#This Row],[COGS]])/Financial[[#This Row],[COGS]]</f>
        <v>0.73076923076923073</v>
      </c>
      <c r="R587" s="17">
        <f>Financial[[#This Row],[Units Sold]]/Financial[[#This Row],[quantity of transactions]]</f>
        <v>4.629032258064516</v>
      </c>
      <c r="S587" s="17">
        <f>Financial[[#This Row],[ Sales with discount]]/Financial[[#This Row],[quantity of transactions]]</f>
        <v>520.76612903225805</v>
      </c>
      <c r="T587" s="5" t="str">
        <f>TEXT(Financial[[#This Row],[Date]],"MMMM")</f>
        <v>жовтень</v>
      </c>
      <c r="U587" s="22">
        <f>YEAR(Financial[[#This Row],[Date]])</f>
        <v>2020</v>
      </c>
    </row>
    <row r="588" spans="1:21" x14ac:dyDescent="0.3">
      <c r="A588" t="s">
        <v>8</v>
      </c>
      <c r="B588" t="s">
        <v>40</v>
      </c>
      <c r="C588" s="3" t="s">
        <v>21</v>
      </c>
      <c r="D588" s="3" t="s">
        <v>31</v>
      </c>
      <c r="E588">
        <v>3445.5</v>
      </c>
      <c r="F588" s="10">
        <v>80</v>
      </c>
      <c r="G588" s="10">
        <v>125</v>
      </c>
      <c r="H588" s="14">
        <v>2165</v>
      </c>
      <c r="I588" s="19">
        <v>43922</v>
      </c>
      <c r="J588" s="10">
        <f>Financial[[#This Row],[Units Sold]]*Financial[[#This Row],[Sale Price]]</f>
        <v>430687.5</v>
      </c>
      <c r="K588" s="11" cm="1">
        <f t="array" ref="K588">_xlfn.IFS(Financial[[#This Row],[Discount Band]]="High",0.15,Financial[[#This Row],[Discount Band]]="Medium",0.1,Financial[[#This Row],[Discount Band]]="Low",0.05,Financial[[#This Row],[Discount Band]]="None",0)</f>
        <v>0.15</v>
      </c>
      <c r="L588" s="10">
        <f>Financial[[#This Row],[Gross Sales]]*Financial[[#This Row],[Discount, %]]</f>
        <v>64603.125</v>
      </c>
      <c r="M588" s="10">
        <f>Financial[[#This Row],[Gross Sales]]-Financial[[#This Row],[Discounts, usd]]</f>
        <v>366084.375</v>
      </c>
      <c r="N588" s="10">
        <f>Financial[[#This Row],[Units Sold]]*Financial[[#This Row],[Manufacturing Price]]</f>
        <v>275640</v>
      </c>
      <c r="O588" s="10">
        <f>Financial[[#This Row],[ Sales with discount]]-(Financial[[#This Row],[Units Sold]]*Financial[[#This Row],[Manufacturing Price]])</f>
        <v>90444.375</v>
      </c>
      <c r="P588" s="12">
        <f>(Financial[[#This Row],[ Sales with discount]]-Financial[[#This Row],[COGS]])/Financial[[#This Row],[ Sales with discount]]</f>
        <v>0.24705882352941178</v>
      </c>
      <c r="Q588" s="12">
        <f>(Financial[[#This Row],[ Sales with discount]]-Financial[[#This Row],[COGS]])/Financial[[#This Row],[COGS]]</f>
        <v>0.328125</v>
      </c>
      <c r="R588" s="17">
        <f>Financial[[#This Row],[Units Sold]]/Financial[[#This Row],[quantity of transactions]]</f>
        <v>1.5914549653579677</v>
      </c>
      <c r="S588" s="17">
        <f>Financial[[#This Row],[ Sales with discount]]/Financial[[#This Row],[quantity of transactions]]</f>
        <v>169.09209006928407</v>
      </c>
      <c r="T588" s="5" t="str">
        <f>TEXT(Financial[[#This Row],[Date]],"MMMM")</f>
        <v>квітень</v>
      </c>
      <c r="U588" s="22">
        <f>YEAR(Financial[[#This Row],[Date]])</f>
        <v>2020</v>
      </c>
    </row>
    <row r="589" spans="1:21" x14ac:dyDescent="0.3">
      <c r="A589" t="s">
        <v>8</v>
      </c>
      <c r="B589" t="s">
        <v>40</v>
      </c>
      <c r="C589" s="3" t="s">
        <v>22</v>
      </c>
      <c r="D589" s="3" t="s">
        <v>29</v>
      </c>
      <c r="E589">
        <v>663</v>
      </c>
      <c r="F589" s="10">
        <v>87</v>
      </c>
      <c r="G589" s="10">
        <v>125</v>
      </c>
      <c r="H589" s="14">
        <v>660</v>
      </c>
      <c r="I589" s="19">
        <v>44105</v>
      </c>
      <c r="J589" s="10">
        <f>Financial[[#This Row],[Units Sold]]*Financial[[#This Row],[Sale Price]]</f>
        <v>82875</v>
      </c>
      <c r="K589" s="11" cm="1">
        <f t="array" ref="K589">_xlfn.IFS(Financial[[#This Row],[Discount Band]]="High",0.15,Financial[[#This Row],[Discount Band]]="Medium",0.1,Financial[[#This Row],[Discount Band]]="Low",0.05,Financial[[#This Row],[Discount Band]]="None",0)</f>
        <v>0.05</v>
      </c>
      <c r="L589" s="10">
        <f>Financial[[#This Row],[Gross Sales]]*Financial[[#This Row],[Discount, %]]</f>
        <v>4143.75</v>
      </c>
      <c r="M589" s="10">
        <f>Financial[[#This Row],[Gross Sales]]-Financial[[#This Row],[Discounts, usd]]</f>
        <v>78731.25</v>
      </c>
      <c r="N589" s="10">
        <f>Financial[[#This Row],[Units Sold]]*Financial[[#This Row],[Manufacturing Price]]</f>
        <v>57681</v>
      </c>
      <c r="O589" s="10">
        <f>Financial[[#This Row],[ Sales with discount]]-(Financial[[#This Row],[Units Sold]]*Financial[[#This Row],[Manufacturing Price]])</f>
        <v>21050.25</v>
      </c>
      <c r="P589" s="12">
        <f>(Financial[[#This Row],[ Sales with discount]]-Financial[[#This Row],[COGS]])/Financial[[#This Row],[ Sales with discount]]</f>
        <v>0.26736842105263159</v>
      </c>
      <c r="Q589" s="12">
        <f>(Financial[[#This Row],[ Sales with discount]]-Financial[[#This Row],[COGS]])/Financial[[#This Row],[COGS]]</f>
        <v>0.36494252873563221</v>
      </c>
      <c r="R589" s="17">
        <f>Financial[[#This Row],[Units Sold]]/Financial[[#This Row],[quantity of transactions]]</f>
        <v>1.0045454545454546</v>
      </c>
      <c r="S589" s="17">
        <f>Financial[[#This Row],[ Sales with discount]]/Financial[[#This Row],[quantity of transactions]]</f>
        <v>119.28977272727273</v>
      </c>
      <c r="T589" s="5" t="str">
        <f>TEXT(Financial[[#This Row],[Date]],"MMMM")</f>
        <v>жовтень</v>
      </c>
      <c r="U589" s="22">
        <f>YEAR(Financial[[#This Row],[Date]])</f>
        <v>2020</v>
      </c>
    </row>
    <row r="590" spans="1:21" x14ac:dyDescent="0.3">
      <c r="A590" t="s">
        <v>8</v>
      </c>
      <c r="B590" t="s">
        <v>40</v>
      </c>
      <c r="C590" s="3" t="s">
        <v>23</v>
      </c>
      <c r="D590" s="3" t="s">
        <v>30</v>
      </c>
      <c r="E590">
        <v>2797</v>
      </c>
      <c r="F590" s="10">
        <v>72</v>
      </c>
      <c r="G590" s="10">
        <v>125</v>
      </c>
      <c r="H590" s="14">
        <v>737</v>
      </c>
      <c r="I590" s="19">
        <v>44166</v>
      </c>
      <c r="J590" s="10">
        <f>Financial[[#This Row],[Units Sold]]*Financial[[#This Row],[Sale Price]]</f>
        <v>349625</v>
      </c>
      <c r="K590" s="11" cm="1">
        <f t="array" ref="K590">_xlfn.IFS(Financial[[#This Row],[Discount Band]]="High",0.15,Financial[[#This Row],[Discount Band]]="Medium",0.1,Financial[[#This Row],[Discount Band]]="Low",0.05,Financial[[#This Row],[Discount Band]]="None",0)</f>
        <v>0.1</v>
      </c>
      <c r="L590" s="10">
        <f>Financial[[#This Row],[Gross Sales]]*Financial[[#This Row],[Discount, %]]</f>
        <v>34962.5</v>
      </c>
      <c r="M590" s="10">
        <f>Financial[[#This Row],[Gross Sales]]-Financial[[#This Row],[Discounts, usd]]</f>
        <v>314662.5</v>
      </c>
      <c r="N590" s="10">
        <f>Financial[[#This Row],[Units Sold]]*Financial[[#This Row],[Manufacturing Price]]</f>
        <v>201384</v>
      </c>
      <c r="O590" s="10">
        <f>Financial[[#This Row],[ Sales with discount]]-(Financial[[#This Row],[Units Sold]]*Financial[[#This Row],[Manufacturing Price]])</f>
        <v>113278.5</v>
      </c>
      <c r="P590" s="12">
        <f>(Financial[[#This Row],[ Sales with discount]]-Financial[[#This Row],[COGS]])/Financial[[#This Row],[ Sales with discount]]</f>
        <v>0.36</v>
      </c>
      <c r="Q590" s="12">
        <f>(Financial[[#This Row],[ Sales with discount]]-Financial[[#This Row],[COGS]])/Financial[[#This Row],[COGS]]</f>
        <v>0.5625</v>
      </c>
      <c r="R590" s="17">
        <f>Financial[[#This Row],[Units Sold]]/Financial[[#This Row],[quantity of transactions]]</f>
        <v>3.7951153324287654</v>
      </c>
      <c r="S590" s="17">
        <f>Financial[[#This Row],[ Sales with discount]]/Financial[[#This Row],[quantity of transactions]]</f>
        <v>426.95047489823611</v>
      </c>
      <c r="T590" s="5" t="str">
        <f>TEXT(Financial[[#This Row],[Date]],"MMMM")</f>
        <v>грудень</v>
      </c>
      <c r="U590" s="22">
        <f>YEAR(Financial[[#This Row],[Date]])</f>
        <v>2020</v>
      </c>
    </row>
    <row r="591" spans="1:21" x14ac:dyDescent="0.3">
      <c r="A591" t="s">
        <v>8</v>
      </c>
      <c r="B591" t="s">
        <v>40</v>
      </c>
      <c r="C591" s="3" t="s">
        <v>26</v>
      </c>
      <c r="D591" s="3" t="s">
        <v>31</v>
      </c>
      <c r="E591">
        <v>579</v>
      </c>
      <c r="F591" s="10">
        <v>81</v>
      </c>
      <c r="G591" s="10">
        <v>125</v>
      </c>
      <c r="H591" s="14">
        <v>45</v>
      </c>
      <c r="I591" s="19">
        <v>43831</v>
      </c>
      <c r="J591" s="10">
        <f>Financial[[#This Row],[Units Sold]]*Financial[[#This Row],[Sale Price]]</f>
        <v>72375</v>
      </c>
      <c r="K591" s="11" cm="1">
        <f t="array" ref="K591">_xlfn.IFS(Financial[[#This Row],[Discount Band]]="High",0.15,Financial[[#This Row],[Discount Band]]="Medium",0.1,Financial[[#This Row],[Discount Band]]="Low",0.05,Financial[[#This Row],[Discount Band]]="None",0)</f>
        <v>0.15</v>
      </c>
      <c r="L591" s="10">
        <f>Financial[[#This Row],[Gross Sales]]*Financial[[#This Row],[Discount, %]]</f>
        <v>10856.25</v>
      </c>
      <c r="M591" s="10">
        <f>Financial[[#This Row],[Gross Sales]]-Financial[[#This Row],[Discounts, usd]]</f>
        <v>61518.75</v>
      </c>
      <c r="N591" s="10">
        <f>Financial[[#This Row],[Units Sold]]*Financial[[#This Row],[Manufacturing Price]]</f>
        <v>46899</v>
      </c>
      <c r="O591" s="10">
        <f>Financial[[#This Row],[ Sales with discount]]-(Financial[[#This Row],[Units Sold]]*Financial[[#This Row],[Manufacturing Price]])</f>
        <v>14619.75</v>
      </c>
      <c r="P591" s="12">
        <f>(Financial[[#This Row],[ Sales with discount]]-Financial[[#This Row],[COGS]])/Financial[[#This Row],[ Sales with discount]]</f>
        <v>0.23764705882352941</v>
      </c>
      <c r="Q591" s="12">
        <f>(Financial[[#This Row],[ Sales with discount]]-Financial[[#This Row],[COGS]])/Financial[[#This Row],[COGS]]</f>
        <v>0.31172839506172839</v>
      </c>
      <c r="R591" s="17">
        <f>Financial[[#This Row],[Units Sold]]/Financial[[#This Row],[quantity of transactions]]</f>
        <v>12.866666666666667</v>
      </c>
      <c r="S591" s="17">
        <f>Financial[[#This Row],[ Sales with discount]]/Financial[[#This Row],[quantity of transactions]]</f>
        <v>1367.0833333333333</v>
      </c>
      <c r="T591" s="5" t="str">
        <f>TEXT(Financial[[#This Row],[Date]],"MMMM")</f>
        <v>січень</v>
      </c>
      <c r="U591" s="22">
        <f>YEAR(Financial[[#This Row],[Date]])</f>
        <v>2020</v>
      </c>
    </row>
    <row r="592" spans="1:21" x14ac:dyDescent="0.3">
      <c r="A592" t="s">
        <v>8</v>
      </c>
      <c r="B592" t="s">
        <v>40</v>
      </c>
      <c r="C592" s="3" t="s">
        <v>24</v>
      </c>
      <c r="D592" s="3" t="s">
        <v>30</v>
      </c>
      <c r="E592">
        <v>861</v>
      </c>
      <c r="F592" s="10">
        <v>80</v>
      </c>
      <c r="G592" s="10">
        <v>125</v>
      </c>
      <c r="H592" s="14">
        <v>331</v>
      </c>
      <c r="I592" s="19">
        <v>44105</v>
      </c>
      <c r="J592" s="10">
        <f>Financial[[#This Row],[Units Sold]]*Financial[[#This Row],[Sale Price]]</f>
        <v>107625</v>
      </c>
      <c r="K592" s="11" cm="1">
        <f t="array" ref="K592">_xlfn.IFS(Financial[[#This Row],[Discount Band]]="High",0.15,Financial[[#This Row],[Discount Band]]="Medium",0.1,Financial[[#This Row],[Discount Band]]="Low",0.05,Financial[[#This Row],[Discount Band]]="None",0)</f>
        <v>0.1</v>
      </c>
      <c r="L592" s="10">
        <f>Financial[[#This Row],[Gross Sales]]*Financial[[#This Row],[Discount, %]]</f>
        <v>10762.5</v>
      </c>
      <c r="M592" s="10">
        <f>Financial[[#This Row],[Gross Sales]]-Financial[[#This Row],[Discounts, usd]]</f>
        <v>96862.5</v>
      </c>
      <c r="N592" s="10">
        <f>Financial[[#This Row],[Units Sold]]*Financial[[#This Row],[Manufacturing Price]]</f>
        <v>68880</v>
      </c>
      <c r="O592" s="10">
        <f>Financial[[#This Row],[ Sales with discount]]-(Financial[[#This Row],[Units Sold]]*Financial[[#This Row],[Manufacturing Price]])</f>
        <v>27982.5</v>
      </c>
      <c r="P592" s="12">
        <f>(Financial[[#This Row],[ Sales with discount]]-Financial[[#This Row],[COGS]])/Financial[[#This Row],[ Sales with discount]]</f>
        <v>0.28888888888888886</v>
      </c>
      <c r="Q592" s="12">
        <f>(Financial[[#This Row],[ Sales with discount]]-Financial[[#This Row],[COGS]])/Financial[[#This Row],[COGS]]</f>
        <v>0.40625</v>
      </c>
      <c r="R592" s="17">
        <f>Financial[[#This Row],[Units Sold]]/Financial[[#This Row],[quantity of transactions]]</f>
        <v>2.6012084592145017</v>
      </c>
      <c r="S592" s="17">
        <f>Financial[[#This Row],[ Sales with discount]]/Financial[[#This Row],[quantity of transactions]]</f>
        <v>292.6359516616314</v>
      </c>
      <c r="T592" s="5" t="str">
        <f>TEXT(Financial[[#This Row],[Date]],"MMMM")</f>
        <v>жовтень</v>
      </c>
      <c r="U592" s="22">
        <f>YEAR(Financial[[#This Row],[Date]])</f>
        <v>2020</v>
      </c>
    </row>
    <row r="593" spans="1:21" x14ac:dyDescent="0.3">
      <c r="A593" t="s">
        <v>8</v>
      </c>
      <c r="B593" t="s">
        <v>40</v>
      </c>
      <c r="C593" s="3" t="s">
        <v>24</v>
      </c>
      <c r="D593" s="3" t="s">
        <v>29</v>
      </c>
      <c r="E593">
        <v>663</v>
      </c>
      <c r="F593" s="10">
        <v>101</v>
      </c>
      <c r="G593" s="10">
        <v>125</v>
      </c>
      <c r="H593" s="14">
        <v>97</v>
      </c>
      <c r="I593" s="19">
        <v>44105</v>
      </c>
      <c r="J593" s="10">
        <f>Financial[[#This Row],[Units Sold]]*Financial[[#This Row],[Sale Price]]</f>
        <v>82875</v>
      </c>
      <c r="K593" s="11" cm="1">
        <f t="array" ref="K593">_xlfn.IFS(Financial[[#This Row],[Discount Band]]="High",0.15,Financial[[#This Row],[Discount Band]]="Medium",0.1,Financial[[#This Row],[Discount Band]]="Low",0.05,Financial[[#This Row],[Discount Band]]="None",0)</f>
        <v>0.05</v>
      </c>
      <c r="L593" s="10">
        <f>Financial[[#This Row],[Gross Sales]]*Financial[[#This Row],[Discount, %]]</f>
        <v>4143.75</v>
      </c>
      <c r="M593" s="10">
        <f>Financial[[#This Row],[Gross Sales]]-Financial[[#This Row],[Discounts, usd]]</f>
        <v>78731.25</v>
      </c>
      <c r="N593" s="10">
        <f>Financial[[#This Row],[Units Sold]]*Financial[[#This Row],[Manufacturing Price]]</f>
        <v>66963</v>
      </c>
      <c r="O593" s="10">
        <f>Financial[[#This Row],[ Sales with discount]]-(Financial[[#This Row],[Units Sold]]*Financial[[#This Row],[Manufacturing Price]])</f>
        <v>11768.25</v>
      </c>
      <c r="P593" s="12">
        <f>(Financial[[#This Row],[ Sales with discount]]-Financial[[#This Row],[COGS]])/Financial[[#This Row],[ Sales with discount]]</f>
        <v>0.14947368421052631</v>
      </c>
      <c r="Q593" s="12">
        <f>(Financial[[#This Row],[ Sales with discount]]-Financial[[#This Row],[COGS]])/Financial[[#This Row],[COGS]]</f>
        <v>0.17574257425742573</v>
      </c>
      <c r="R593" s="17">
        <f>Financial[[#This Row],[Units Sold]]/Financial[[#This Row],[quantity of transactions]]</f>
        <v>6.8350515463917523</v>
      </c>
      <c r="S593" s="17">
        <f>Financial[[#This Row],[ Sales with discount]]/Financial[[#This Row],[quantity of transactions]]</f>
        <v>811.66237113402065</v>
      </c>
      <c r="T593" s="5" t="str">
        <f>TEXT(Financial[[#This Row],[Date]],"MMMM")</f>
        <v>жовтень</v>
      </c>
      <c r="U593" s="22">
        <f>YEAR(Financial[[#This Row],[Date]])</f>
        <v>2020</v>
      </c>
    </row>
    <row r="594" spans="1:21" x14ac:dyDescent="0.3">
      <c r="A594" t="s">
        <v>8</v>
      </c>
      <c r="B594" t="s">
        <v>40</v>
      </c>
      <c r="C594" s="3" t="s">
        <v>22</v>
      </c>
      <c r="D594" s="3" t="s">
        <v>31</v>
      </c>
      <c r="E594">
        <v>1804</v>
      </c>
      <c r="F594" s="10">
        <v>70</v>
      </c>
      <c r="G594" s="10">
        <v>125</v>
      </c>
      <c r="H594" s="14">
        <v>1587</v>
      </c>
      <c r="I594" s="19">
        <v>44136</v>
      </c>
      <c r="J594" s="10">
        <f>Financial[[#This Row],[Units Sold]]*Financial[[#This Row],[Sale Price]]</f>
        <v>225500</v>
      </c>
      <c r="K594" s="11" cm="1">
        <f t="array" ref="K594">_xlfn.IFS(Financial[[#This Row],[Discount Band]]="High",0.15,Financial[[#This Row],[Discount Band]]="Medium",0.1,Financial[[#This Row],[Discount Band]]="Low",0.05,Financial[[#This Row],[Discount Band]]="None",0)</f>
        <v>0.15</v>
      </c>
      <c r="L594" s="10">
        <f>Financial[[#This Row],[Gross Sales]]*Financial[[#This Row],[Discount, %]]</f>
        <v>33825</v>
      </c>
      <c r="M594" s="10">
        <f>Financial[[#This Row],[Gross Sales]]-Financial[[#This Row],[Discounts, usd]]</f>
        <v>191675</v>
      </c>
      <c r="N594" s="10">
        <f>Financial[[#This Row],[Units Sold]]*Financial[[#This Row],[Manufacturing Price]]</f>
        <v>126280</v>
      </c>
      <c r="O594" s="10">
        <f>Financial[[#This Row],[ Sales with discount]]-(Financial[[#This Row],[Units Sold]]*Financial[[#This Row],[Manufacturing Price]])</f>
        <v>65395</v>
      </c>
      <c r="P594" s="12">
        <f>(Financial[[#This Row],[ Sales with discount]]-Financial[[#This Row],[COGS]])/Financial[[#This Row],[ Sales with discount]]</f>
        <v>0.3411764705882353</v>
      </c>
      <c r="Q594" s="12">
        <f>(Financial[[#This Row],[ Sales with discount]]-Financial[[#This Row],[COGS]])/Financial[[#This Row],[COGS]]</f>
        <v>0.5178571428571429</v>
      </c>
      <c r="R594" s="17">
        <f>Financial[[#This Row],[Units Sold]]/Financial[[#This Row],[quantity of transactions]]</f>
        <v>1.1367359798361689</v>
      </c>
      <c r="S594" s="17">
        <f>Financial[[#This Row],[ Sales with discount]]/Financial[[#This Row],[quantity of transactions]]</f>
        <v>120.77819785759294</v>
      </c>
      <c r="T594" s="5" t="str">
        <f>TEXT(Financial[[#This Row],[Date]],"MMMM")</f>
        <v>листопад</v>
      </c>
      <c r="U594" s="22">
        <f>YEAR(Financial[[#This Row],[Date]])</f>
        <v>2020</v>
      </c>
    </row>
    <row r="595" spans="1:21" x14ac:dyDescent="0.3">
      <c r="A595" t="s">
        <v>8</v>
      </c>
      <c r="B595" t="s">
        <v>40</v>
      </c>
      <c r="C595" s="3" t="s">
        <v>24</v>
      </c>
      <c r="D595" s="3" t="s">
        <v>31</v>
      </c>
      <c r="E595">
        <v>1596</v>
      </c>
      <c r="F595" s="10">
        <v>98</v>
      </c>
      <c r="G595" s="10">
        <v>125</v>
      </c>
      <c r="H595" s="14">
        <v>69</v>
      </c>
      <c r="I595" s="19">
        <v>44075</v>
      </c>
      <c r="J595" s="10">
        <f>Financial[[#This Row],[Units Sold]]*Financial[[#This Row],[Sale Price]]</f>
        <v>199500</v>
      </c>
      <c r="K595" s="11" cm="1">
        <f t="array" ref="K595">_xlfn.IFS(Financial[[#This Row],[Discount Band]]="High",0.15,Financial[[#This Row],[Discount Band]]="Medium",0.1,Financial[[#This Row],[Discount Band]]="Low",0.05,Financial[[#This Row],[Discount Band]]="None",0)</f>
        <v>0.15</v>
      </c>
      <c r="L595" s="10">
        <f>Financial[[#This Row],[Gross Sales]]*Financial[[#This Row],[Discount, %]]</f>
        <v>29925</v>
      </c>
      <c r="M595" s="10">
        <f>Financial[[#This Row],[Gross Sales]]-Financial[[#This Row],[Discounts, usd]]</f>
        <v>169575</v>
      </c>
      <c r="N595" s="10">
        <f>Financial[[#This Row],[Units Sold]]*Financial[[#This Row],[Manufacturing Price]]</f>
        <v>156408</v>
      </c>
      <c r="O595" s="10">
        <f>Financial[[#This Row],[ Sales with discount]]-(Financial[[#This Row],[Units Sold]]*Financial[[#This Row],[Manufacturing Price]])</f>
        <v>13167</v>
      </c>
      <c r="P595" s="12">
        <f>(Financial[[#This Row],[ Sales with discount]]-Financial[[#This Row],[COGS]])/Financial[[#This Row],[ Sales with discount]]</f>
        <v>7.7647058823529416E-2</v>
      </c>
      <c r="Q595" s="12">
        <f>(Financial[[#This Row],[ Sales with discount]]-Financial[[#This Row],[COGS]])/Financial[[#This Row],[COGS]]</f>
        <v>8.4183673469387751E-2</v>
      </c>
      <c r="R595" s="17">
        <f>Financial[[#This Row],[Units Sold]]/Financial[[#This Row],[quantity of transactions]]</f>
        <v>23.130434782608695</v>
      </c>
      <c r="S595" s="17">
        <f>Financial[[#This Row],[ Sales with discount]]/Financial[[#This Row],[quantity of transactions]]</f>
        <v>2457.608695652174</v>
      </c>
      <c r="T595" s="5" t="str">
        <f>TEXT(Financial[[#This Row],[Date]],"MMMM")</f>
        <v>вересень</v>
      </c>
      <c r="U595" s="22">
        <f>YEAR(Financial[[#This Row],[Date]])</f>
        <v>2020</v>
      </c>
    </row>
    <row r="596" spans="1:21" x14ac:dyDescent="0.3">
      <c r="A596" t="s">
        <v>8</v>
      </c>
      <c r="B596" t="s">
        <v>40</v>
      </c>
      <c r="C596" s="3" t="s">
        <v>25</v>
      </c>
      <c r="D596" s="3" t="s">
        <v>31</v>
      </c>
      <c r="E596">
        <v>2387</v>
      </c>
      <c r="F596" s="10">
        <v>102</v>
      </c>
      <c r="G596" s="10">
        <v>125</v>
      </c>
      <c r="H596" s="14">
        <v>675</v>
      </c>
      <c r="I596" s="19">
        <v>44136</v>
      </c>
      <c r="J596" s="10">
        <f>Financial[[#This Row],[Units Sold]]*Financial[[#This Row],[Sale Price]]</f>
        <v>298375</v>
      </c>
      <c r="K596" s="11" cm="1">
        <f t="array" ref="K596">_xlfn.IFS(Financial[[#This Row],[Discount Band]]="High",0.15,Financial[[#This Row],[Discount Band]]="Medium",0.1,Financial[[#This Row],[Discount Band]]="Low",0.05,Financial[[#This Row],[Discount Band]]="None",0)</f>
        <v>0.15</v>
      </c>
      <c r="L596" s="10">
        <f>Financial[[#This Row],[Gross Sales]]*Financial[[#This Row],[Discount, %]]</f>
        <v>44756.25</v>
      </c>
      <c r="M596" s="10">
        <f>Financial[[#This Row],[Gross Sales]]-Financial[[#This Row],[Discounts, usd]]</f>
        <v>253618.75</v>
      </c>
      <c r="N596" s="10">
        <f>Financial[[#This Row],[Units Sold]]*Financial[[#This Row],[Manufacturing Price]]</f>
        <v>243474</v>
      </c>
      <c r="O596" s="10">
        <f>Financial[[#This Row],[ Sales with discount]]-(Financial[[#This Row],[Units Sold]]*Financial[[#This Row],[Manufacturing Price]])</f>
        <v>10144.75</v>
      </c>
      <c r="P596" s="12">
        <f>(Financial[[#This Row],[ Sales with discount]]-Financial[[#This Row],[COGS]])/Financial[[#This Row],[ Sales with discount]]</f>
        <v>0.04</v>
      </c>
      <c r="Q596" s="12">
        <f>(Financial[[#This Row],[ Sales with discount]]-Financial[[#This Row],[COGS]])/Financial[[#This Row],[COGS]]</f>
        <v>4.1666666666666664E-2</v>
      </c>
      <c r="R596" s="17">
        <f>Financial[[#This Row],[Units Sold]]/Financial[[#This Row],[quantity of transactions]]</f>
        <v>3.5362962962962965</v>
      </c>
      <c r="S596" s="17">
        <f>Financial[[#This Row],[ Sales with discount]]/Financial[[#This Row],[quantity of transactions]]</f>
        <v>375.73148148148147</v>
      </c>
      <c r="T596" s="5" t="str">
        <f>TEXT(Financial[[#This Row],[Date]],"MMMM")</f>
        <v>листопад</v>
      </c>
      <c r="U596" s="22">
        <f>YEAR(Financial[[#This Row],[Date]])</f>
        <v>2020</v>
      </c>
    </row>
    <row r="597" spans="1:21" x14ac:dyDescent="0.3">
      <c r="A597" t="s">
        <v>8</v>
      </c>
      <c r="B597" t="s">
        <v>40</v>
      </c>
      <c r="C597" s="3" t="s">
        <v>22</v>
      </c>
      <c r="D597" s="3" t="s">
        <v>30</v>
      </c>
      <c r="E597">
        <v>2797</v>
      </c>
      <c r="F597" s="10">
        <v>100</v>
      </c>
      <c r="G597" s="10">
        <v>125</v>
      </c>
      <c r="H597" s="14">
        <v>2685</v>
      </c>
      <c r="I597" s="19">
        <v>44166</v>
      </c>
      <c r="J597" s="10">
        <f>Financial[[#This Row],[Units Sold]]*Financial[[#This Row],[Sale Price]]</f>
        <v>349625</v>
      </c>
      <c r="K597" s="11" cm="1">
        <f t="array" ref="K597">_xlfn.IFS(Financial[[#This Row],[Discount Band]]="High",0.15,Financial[[#This Row],[Discount Band]]="Medium",0.1,Financial[[#This Row],[Discount Band]]="Low",0.05,Financial[[#This Row],[Discount Band]]="None",0)</f>
        <v>0.1</v>
      </c>
      <c r="L597" s="10">
        <f>Financial[[#This Row],[Gross Sales]]*Financial[[#This Row],[Discount, %]]</f>
        <v>34962.5</v>
      </c>
      <c r="M597" s="10">
        <f>Financial[[#This Row],[Gross Sales]]-Financial[[#This Row],[Discounts, usd]]</f>
        <v>314662.5</v>
      </c>
      <c r="N597" s="10">
        <f>Financial[[#This Row],[Units Sold]]*Financial[[#This Row],[Manufacturing Price]]</f>
        <v>279700</v>
      </c>
      <c r="O597" s="10">
        <f>Financial[[#This Row],[ Sales with discount]]-(Financial[[#This Row],[Units Sold]]*Financial[[#This Row],[Manufacturing Price]])</f>
        <v>34962.5</v>
      </c>
      <c r="P597" s="12">
        <f>(Financial[[#This Row],[ Sales with discount]]-Financial[[#This Row],[COGS]])/Financial[[#This Row],[ Sales with discount]]</f>
        <v>0.1111111111111111</v>
      </c>
      <c r="Q597" s="12">
        <f>(Financial[[#This Row],[ Sales with discount]]-Financial[[#This Row],[COGS]])/Financial[[#This Row],[COGS]]</f>
        <v>0.125</v>
      </c>
      <c r="R597" s="17">
        <f>Financial[[#This Row],[Units Sold]]/Financial[[#This Row],[quantity of transactions]]</f>
        <v>1.0417132216014897</v>
      </c>
      <c r="S597" s="17">
        <f>Financial[[#This Row],[ Sales with discount]]/Financial[[#This Row],[quantity of transactions]]</f>
        <v>117.1927374301676</v>
      </c>
      <c r="T597" s="5" t="str">
        <f>TEXT(Financial[[#This Row],[Date]],"MMMM")</f>
        <v>грудень</v>
      </c>
      <c r="U597" s="22">
        <f>YEAR(Financial[[#This Row],[Date]])</f>
        <v>2020</v>
      </c>
    </row>
    <row r="598" spans="1:21" x14ac:dyDescent="0.3">
      <c r="A598" t="s">
        <v>8</v>
      </c>
      <c r="B598" t="s">
        <v>40</v>
      </c>
      <c r="C598" s="3" t="s">
        <v>24</v>
      </c>
      <c r="D598" s="3" t="s">
        <v>31</v>
      </c>
      <c r="E598">
        <v>2438</v>
      </c>
      <c r="F598" s="10">
        <v>98</v>
      </c>
      <c r="G598" s="10">
        <v>125</v>
      </c>
      <c r="H598" s="14">
        <v>1222</v>
      </c>
      <c r="I598" s="19">
        <v>44166</v>
      </c>
      <c r="J598" s="10">
        <f>Financial[[#This Row],[Units Sold]]*Financial[[#This Row],[Sale Price]]</f>
        <v>304750</v>
      </c>
      <c r="K598" s="11" cm="1">
        <f t="array" ref="K598">_xlfn.IFS(Financial[[#This Row],[Discount Band]]="High",0.15,Financial[[#This Row],[Discount Band]]="Medium",0.1,Financial[[#This Row],[Discount Band]]="Low",0.05,Financial[[#This Row],[Discount Band]]="None",0)</f>
        <v>0.15</v>
      </c>
      <c r="L598" s="10">
        <f>Financial[[#This Row],[Gross Sales]]*Financial[[#This Row],[Discount, %]]</f>
        <v>45712.5</v>
      </c>
      <c r="M598" s="10">
        <f>Financial[[#This Row],[Gross Sales]]-Financial[[#This Row],[Discounts, usd]]</f>
        <v>259037.5</v>
      </c>
      <c r="N598" s="10">
        <f>Financial[[#This Row],[Units Sold]]*Financial[[#This Row],[Manufacturing Price]]</f>
        <v>238924</v>
      </c>
      <c r="O598" s="10">
        <f>Financial[[#This Row],[ Sales with discount]]-(Financial[[#This Row],[Units Sold]]*Financial[[#This Row],[Manufacturing Price]])</f>
        <v>20113.5</v>
      </c>
      <c r="P598" s="12">
        <f>(Financial[[#This Row],[ Sales with discount]]-Financial[[#This Row],[COGS]])/Financial[[#This Row],[ Sales with discount]]</f>
        <v>7.7647058823529416E-2</v>
      </c>
      <c r="Q598" s="12">
        <f>(Financial[[#This Row],[ Sales with discount]]-Financial[[#This Row],[COGS]])/Financial[[#This Row],[COGS]]</f>
        <v>8.4183673469387751E-2</v>
      </c>
      <c r="R598" s="17">
        <f>Financial[[#This Row],[Units Sold]]/Financial[[#This Row],[quantity of transactions]]</f>
        <v>1.9950900163666121</v>
      </c>
      <c r="S598" s="17">
        <f>Financial[[#This Row],[ Sales with discount]]/Financial[[#This Row],[quantity of transactions]]</f>
        <v>211.97831423895255</v>
      </c>
      <c r="T598" s="5" t="str">
        <f>TEXT(Financial[[#This Row],[Date]],"MMMM")</f>
        <v>грудень</v>
      </c>
      <c r="U598" s="22">
        <f>YEAR(Financial[[#This Row],[Date]])</f>
        <v>2020</v>
      </c>
    </row>
    <row r="599" spans="1:21" x14ac:dyDescent="0.3">
      <c r="A599" t="s">
        <v>8</v>
      </c>
      <c r="B599" t="s">
        <v>40</v>
      </c>
      <c r="C599" s="3" t="s">
        <v>24</v>
      </c>
      <c r="D599" s="3" t="s">
        <v>28</v>
      </c>
      <c r="E599">
        <v>2821</v>
      </c>
      <c r="F599" s="10">
        <v>82</v>
      </c>
      <c r="G599" s="10">
        <v>125</v>
      </c>
      <c r="H599" s="14">
        <v>1664</v>
      </c>
      <c r="I599" s="19">
        <v>44044</v>
      </c>
      <c r="J599" s="10">
        <f>Financial[[#This Row],[Units Sold]]*Financial[[#This Row],[Sale Price]]</f>
        <v>352625</v>
      </c>
      <c r="K599" s="11" cm="1">
        <f t="array" ref="K599">_xlfn.IFS(Financial[[#This Row],[Discount Band]]="High",0.15,Financial[[#This Row],[Discount Band]]="Medium",0.1,Financial[[#This Row],[Discount Band]]="Low",0.05,Financial[[#This Row],[Discount Band]]="None",0)</f>
        <v>0</v>
      </c>
      <c r="L599" s="10">
        <f>Financial[[#This Row],[Gross Sales]]*Financial[[#This Row],[Discount, %]]</f>
        <v>0</v>
      </c>
      <c r="M599" s="10">
        <f>Financial[[#This Row],[Gross Sales]]-Financial[[#This Row],[Discounts, usd]]</f>
        <v>352625</v>
      </c>
      <c r="N599" s="10">
        <f>Financial[[#This Row],[Units Sold]]*Financial[[#This Row],[Manufacturing Price]]</f>
        <v>231322</v>
      </c>
      <c r="O599" s="10">
        <f>Financial[[#This Row],[ Sales with discount]]-(Financial[[#This Row],[Units Sold]]*Financial[[#This Row],[Manufacturing Price]])</f>
        <v>121303</v>
      </c>
      <c r="P599" s="12">
        <f>(Financial[[#This Row],[ Sales with discount]]-Financial[[#This Row],[COGS]])/Financial[[#This Row],[ Sales with discount]]</f>
        <v>0.34399999999999997</v>
      </c>
      <c r="Q599" s="12">
        <f>(Financial[[#This Row],[ Sales with discount]]-Financial[[#This Row],[COGS]])/Financial[[#This Row],[COGS]]</f>
        <v>0.52439024390243905</v>
      </c>
      <c r="R599" s="17">
        <f>Financial[[#This Row],[Units Sold]]/Financial[[#This Row],[quantity of transactions]]</f>
        <v>1.6953125</v>
      </c>
      <c r="S599" s="17">
        <f>Financial[[#This Row],[ Sales with discount]]/Financial[[#This Row],[quantity of transactions]]</f>
        <v>211.9140625</v>
      </c>
      <c r="T599" s="5" t="str">
        <f>TEXT(Financial[[#This Row],[Date]],"MMMM")</f>
        <v>серпень</v>
      </c>
      <c r="U599" s="22">
        <f>YEAR(Financial[[#This Row],[Date]])</f>
        <v>2020</v>
      </c>
    </row>
    <row r="600" spans="1:21" x14ac:dyDescent="0.3">
      <c r="A600" t="s">
        <v>8</v>
      </c>
      <c r="B600" t="s">
        <v>40</v>
      </c>
      <c r="C600" s="3" t="s">
        <v>24</v>
      </c>
      <c r="D600" s="3" t="s">
        <v>30</v>
      </c>
      <c r="E600">
        <v>2755</v>
      </c>
      <c r="F600" s="10">
        <v>87</v>
      </c>
      <c r="G600" s="10">
        <v>125</v>
      </c>
      <c r="H600" s="14">
        <v>1488</v>
      </c>
      <c r="I600" s="19">
        <v>43862</v>
      </c>
      <c r="J600" s="10">
        <f>Financial[[#This Row],[Units Sold]]*Financial[[#This Row],[Sale Price]]</f>
        <v>344375</v>
      </c>
      <c r="K600" s="11" cm="1">
        <f t="array" ref="K600">_xlfn.IFS(Financial[[#This Row],[Discount Band]]="High",0.15,Financial[[#This Row],[Discount Band]]="Medium",0.1,Financial[[#This Row],[Discount Band]]="Low",0.05,Financial[[#This Row],[Discount Band]]="None",0)</f>
        <v>0.1</v>
      </c>
      <c r="L600" s="10">
        <f>Financial[[#This Row],[Gross Sales]]*Financial[[#This Row],[Discount, %]]</f>
        <v>34437.5</v>
      </c>
      <c r="M600" s="10">
        <f>Financial[[#This Row],[Gross Sales]]-Financial[[#This Row],[Discounts, usd]]</f>
        <v>309937.5</v>
      </c>
      <c r="N600" s="10">
        <f>Financial[[#This Row],[Units Sold]]*Financial[[#This Row],[Manufacturing Price]]</f>
        <v>239685</v>
      </c>
      <c r="O600" s="10">
        <f>Financial[[#This Row],[ Sales with discount]]-(Financial[[#This Row],[Units Sold]]*Financial[[#This Row],[Manufacturing Price]])</f>
        <v>70252.5</v>
      </c>
      <c r="P600" s="12">
        <f>(Financial[[#This Row],[ Sales with discount]]-Financial[[#This Row],[COGS]])/Financial[[#This Row],[ Sales with discount]]</f>
        <v>0.22666666666666666</v>
      </c>
      <c r="Q600" s="12">
        <f>(Financial[[#This Row],[ Sales with discount]]-Financial[[#This Row],[COGS]])/Financial[[#This Row],[COGS]]</f>
        <v>0.29310344827586204</v>
      </c>
      <c r="R600" s="17">
        <f>Financial[[#This Row],[Units Sold]]/Financial[[#This Row],[quantity of transactions]]</f>
        <v>1.851478494623656</v>
      </c>
      <c r="S600" s="17">
        <f>Financial[[#This Row],[ Sales with discount]]/Financial[[#This Row],[quantity of transactions]]</f>
        <v>208.29133064516128</v>
      </c>
      <c r="T600" s="5" t="str">
        <f>TEXT(Financial[[#This Row],[Date]],"MMMM")</f>
        <v>лютий</v>
      </c>
      <c r="U600" s="22">
        <f>YEAR(Financial[[#This Row],[Date]])</f>
        <v>2020</v>
      </c>
    </row>
    <row r="601" spans="1:21" x14ac:dyDescent="0.3">
      <c r="A601" t="s">
        <v>8</v>
      </c>
      <c r="B601" t="s">
        <v>40</v>
      </c>
      <c r="C601" s="3" t="s">
        <v>22</v>
      </c>
      <c r="D601" s="3" t="s">
        <v>30</v>
      </c>
      <c r="E601">
        <v>3627</v>
      </c>
      <c r="F601" s="10">
        <v>105</v>
      </c>
      <c r="G601" s="10">
        <v>125</v>
      </c>
      <c r="H601" s="14">
        <v>513</v>
      </c>
      <c r="I601" s="19">
        <v>44013</v>
      </c>
      <c r="J601" s="10">
        <f>Financial[[#This Row],[Units Sold]]*Financial[[#This Row],[Sale Price]]</f>
        <v>453375</v>
      </c>
      <c r="K601" s="11" cm="1">
        <f t="array" ref="K601">_xlfn.IFS(Financial[[#This Row],[Discount Band]]="High",0.15,Financial[[#This Row],[Discount Band]]="Medium",0.1,Financial[[#This Row],[Discount Band]]="Low",0.05,Financial[[#This Row],[Discount Band]]="None",0)</f>
        <v>0.1</v>
      </c>
      <c r="L601" s="10">
        <f>Financial[[#This Row],[Gross Sales]]*Financial[[#This Row],[Discount, %]]</f>
        <v>45337.5</v>
      </c>
      <c r="M601" s="10">
        <f>Financial[[#This Row],[Gross Sales]]-Financial[[#This Row],[Discounts, usd]]</f>
        <v>408037.5</v>
      </c>
      <c r="N601" s="10">
        <f>Financial[[#This Row],[Units Sold]]*Financial[[#This Row],[Manufacturing Price]]</f>
        <v>380835</v>
      </c>
      <c r="O601" s="10">
        <f>Financial[[#This Row],[ Sales with discount]]-(Financial[[#This Row],[Units Sold]]*Financial[[#This Row],[Manufacturing Price]])</f>
        <v>27202.5</v>
      </c>
      <c r="P601" s="12">
        <f>(Financial[[#This Row],[ Sales with discount]]-Financial[[#This Row],[COGS]])/Financial[[#This Row],[ Sales with discount]]</f>
        <v>6.6666666666666666E-2</v>
      </c>
      <c r="Q601" s="12">
        <f>(Financial[[#This Row],[ Sales with discount]]-Financial[[#This Row],[COGS]])/Financial[[#This Row],[COGS]]</f>
        <v>7.1428571428571425E-2</v>
      </c>
      <c r="R601" s="17">
        <f>Financial[[#This Row],[Units Sold]]/Financial[[#This Row],[quantity of transactions]]</f>
        <v>7.0701754385964914</v>
      </c>
      <c r="S601" s="17">
        <f>Financial[[#This Row],[ Sales with discount]]/Financial[[#This Row],[quantity of transactions]]</f>
        <v>795.39473684210532</v>
      </c>
      <c r="T601" s="5" t="str">
        <f>TEXT(Financial[[#This Row],[Date]],"MMMM")</f>
        <v>липень</v>
      </c>
      <c r="U601" s="22">
        <f>YEAR(Financial[[#This Row],[Date]])</f>
        <v>2020</v>
      </c>
    </row>
    <row r="602" spans="1:21" x14ac:dyDescent="0.3">
      <c r="A602" t="s">
        <v>9</v>
      </c>
      <c r="B602" t="s">
        <v>40</v>
      </c>
      <c r="C602" s="3" t="s">
        <v>23</v>
      </c>
      <c r="D602" s="3" t="s">
        <v>29</v>
      </c>
      <c r="E602">
        <v>3450</v>
      </c>
      <c r="F602" s="10">
        <v>194</v>
      </c>
      <c r="G602" s="10">
        <v>350</v>
      </c>
      <c r="H602" s="14">
        <v>1595</v>
      </c>
      <c r="I602" s="19">
        <v>44013</v>
      </c>
      <c r="J602" s="10">
        <f>Financial[[#This Row],[Units Sold]]*Financial[[#This Row],[Sale Price]]</f>
        <v>1207500</v>
      </c>
      <c r="K602" s="11" cm="1">
        <f t="array" ref="K602">_xlfn.IFS(Financial[[#This Row],[Discount Band]]="High",0.15,Financial[[#This Row],[Discount Band]]="Medium",0.1,Financial[[#This Row],[Discount Band]]="Low",0.05,Financial[[#This Row],[Discount Band]]="None",0)</f>
        <v>0.05</v>
      </c>
      <c r="L602" s="10">
        <f>Financial[[#This Row],[Gross Sales]]*Financial[[#This Row],[Discount, %]]</f>
        <v>60375</v>
      </c>
      <c r="M602" s="10">
        <f>Financial[[#This Row],[Gross Sales]]-Financial[[#This Row],[Discounts, usd]]</f>
        <v>1147125</v>
      </c>
      <c r="N602" s="10">
        <f>Financial[[#This Row],[Units Sold]]*Financial[[#This Row],[Manufacturing Price]]</f>
        <v>669300</v>
      </c>
      <c r="O602" s="10">
        <f>Financial[[#This Row],[ Sales with discount]]-(Financial[[#This Row],[Units Sold]]*Financial[[#This Row],[Manufacturing Price]])</f>
        <v>477825</v>
      </c>
      <c r="P602" s="12">
        <f>(Financial[[#This Row],[ Sales with discount]]-Financial[[#This Row],[COGS]])/Financial[[#This Row],[ Sales with discount]]</f>
        <v>0.41654135338345866</v>
      </c>
      <c r="Q602" s="12">
        <f>(Financial[[#This Row],[ Sales with discount]]-Financial[[#This Row],[COGS]])/Financial[[#This Row],[COGS]]</f>
        <v>0.71391752577319589</v>
      </c>
      <c r="R602" s="17">
        <f>Financial[[#This Row],[Units Sold]]/Financial[[#This Row],[quantity of transactions]]</f>
        <v>2.1630094043887147</v>
      </c>
      <c r="S602" s="17">
        <f>Financial[[#This Row],[ Sales with discount]]/Financial[[#This Row],[quantity of transactions]]</f>
        <v>719.20062695924764</v>
      </c>
      <c r="T602" s="5" t="str">
        <f>TEXT(Financial[[#This Row],[Date]],"MMMM")</f>
        <v>липень</v>
      </c>
      <c r="U602" s="22">
        <f>YEAR(Financial[[#This Row],[Date]])</f>
        <v>2020</v>
      </c>
    </row>
    <row r="603" spans="1:21" x14ac:dyDescent="0.3">
      <c r="A603" t="s">
        <v>9</v>
      </c>
      <c r="B603" t="s">
        <v>40</v>
      </c>
      <c r="C603" s="3" t="s">
        <v>23</v>
      </c>
      <c r="D603" s="3" t="s">
        <v>31</v>
      </c>
      <c r="E603">
        <v>1177</v>
      </c>
      <c r="F603" s="10">
        <v>250</v>
      </c>
      <c r="G603" s="10">
        <v>350</v>
      </c>
      <c r="H603" s="14">
        <v>662</v>
      </c>
      <c r="I603" s="19">
        <v>44136</v>
      </c>
      <c r="J603" s="10">
        <f>Financial[[#This Row],[Units Sold]]*Financial[[#This Row],[Sale Price]]</f>
        <v>411950</v>
      </c>
      <c r="K603" s="11" cm="1">
        <f t="array" ref="K603">_xlfn.IFS(Financial[[#This Row],[Discount Band]]="High",0.15,Financial[[#This Row],[Discount Band]]="Medium",0.1,Financial[[#This Row],[Discount Band]]="Low",0.05,Financial[[#This Row],[Discount Band]]="None",0)</f>
        <v>0.15</v>
      </c>
      <c r="L603" s="10">
        <f>Financial[[#This Row],[Gross Sales]]*Financial[[#This Row],[Discount, %]]</f>
        <v>61792.5</v>
      </c>
      <c r="M603" s="10">
        <f>Financial[[#This Row],[Gross Sales]]-Financial[[#This Row],[Discounts, usd]]</f>
        <v>350157.5</v>
      </c>
      <c r="N603" s="10">
        <f>Financial[[#This Row],[Units Sold]]*Financial[[#This Row],[Manufacturing Price]]</f>
        <v>294250</v>
      </c>
      <c r="O603" s="10">
        <f>Financial[[#This Row],[ Sales with discount]]-(Financial[[#This Row],[Units Sold]]*Financial[[#This Row],[Manufacturing Price]])</f>
        <v>55907.5</v>
      </c>
      <c r="P603" s="12">
        <f>(Financial[[#This Row],[ Sales with discount]]-Financial[[#This Row],[COGS]])/Financial[[#This Row],[ Sales with discount]]</f>
        <v>0.15966386554621848</v>
      </c>
      <c r="Q603" s="12">
        <f>(Financial[[#This Row],[ Sales with discount]]-Financial[[#This Row],[COGS]])/Financial[[#This Row],[COGS]]</f>
        <v>0.19</v>
      </c>
      <c r="R603" s="17">
        <f>Financial[[#This Row],[Units Sold]]/Financial[[#This Row],[quantity of transactions]]</f>
        <v>1.7779456193353473</v>
      </c>
      <c r="S603" s="17">
        <f>Financial[[#This Row],[ Sales with discount]]/Financial[[#This Row],[quantity of transactions]]</f>
        <v>528.93882175226588</v>
      </c>
      <c r="T603" s="5" t="str">
        <f>TEXT(Financial[[#This Row],[Date]],"MMMM")</f>
        <v>листопад</v>
      </c>
      <c r="U603" s="22">
        <f>YEAR(Financial[[#This Row],[Date]])</f>
        <v>2020</v>
      </c>
    </row>
    <row r="604" spans="1:21" x14ac:dyDescent="0.3">
      <c r="A604" t="s">
        <v>9</v>
      </c>
      <c r="B604" t="s">
        <v>40</v>
      </c>
      <c r="C604" s="3" t="s">
        <v>22</v>
      </c>
      <c r="D604" s="3" t="s">
        <v>31</v>
      </c>
      <c r="E604">
        <v>2313</v>
      </c>
      <c r="F604" s="10">
        <v>221</v>
      </c>
      <c r="G604" s="10">
        <v>350</v>
      </c>
      <c r="H604" s="14">
        <v>843</v>
      </c>
      <c r="I604" s="19">
        <v>43952</v>
      </c>
      <c r="J604" s="10">
        <f>Financial[[#This Row],[Units Sold]]*Financial[[#This Row],[Sale Price]]</f>
        <v>809550</v>
      </c>
      <c r="K604" s="11" cm="1">
        <f t="array" ref="K604">_xlfn.IFS(Financial[[#This Row],[Discount Band]]="High",0.15,Financial[[#This Row],[Discount Band]]="Medium",0.1,Financial[[#This Row],[Discount Band]]="Low",0.05,Financial[[#This Row],[Discount Band]]="None",0)</f>
        <v>0.15</v>
      </c>
      <c r="L604" s="10">
        <f>Financial[[#This Row],[Gross Sales]]*Financial[[#This Row],[Discount, %]]</f>
        <v>121432.5</v>
      </c>
      <c r="M604" s="10">
        <f>Financial[[#This Row],[Gross Sales]]-Financial[[#This Row],[Discounts, usd]]</f>
        <v>688117.5</v>
      </c>
      <c r="N604" s="10">
        <f>Financial[[#This Row],[Units Sold]]*Financial[[#This Row],[Manufacturing Price]]</f>
        <v>511173</v>
      </c>
      <c r="O604" s="10">
        <f>Financial[[#This Row],[ Sales with discount]]-(Financial[[#This Row],[Units Sold]]*Financial[[#This Row],[Manufacturing Price]])</f>
        <v>176944.5</v>
      </c>
      <c r="P604" s="12">
        <f>(Financial[[#This Row],[ Sales with discount]]-Financial[[#This Row],[COGS]])/Financial[[#This Row],[ Sales with discount]]</f>
        <v>0.25714285714285712</v>
      </c>
      <c r="Q604" s="12">
        <f>(Financial[[#This Row],[ Sales with discount]]-Financial[[#This Row],[COGS]])/Financial[[#This Row],[COGS]]</f>
        <v>0.34615384615384615</v>
      </c>
      <c r="R604" s="17">
        <f>Financial[[#This Row],[Units Sold]]/Financial[[#This Row],[quantity of transactions]]</f>
        <v>2.7437722419928825</v>
      </c>
      <c r="S604" s="17">
        <f>Financial[[#This Row],[ Sales with discount]]/Financial[[#This Row],[quantity of transactions]]</f>
        <v>816.27224199288253</v>
      </c>
      <c r="T604" s="5" t="str">
        <f>TEXT(Financial[[#This Row],[Date]],"MMMM")</f>
        <v>травень</v>
      </c>
      <c r="U604" s="22">
        <f>YEAR(Financial[[#This Row],[Date]])</f>
        <v>2020</v>
      </c>
    </row>
    <row r="605" spans="1:21" x14ac:dyDescent="0.3">
      <c r="A605" t="s">
        <v>9</v>
      </c>
      <c r="B605" t="s">
        <v>40</v>
      </c>
      <c r="C605" s="3" t="s">
        <v>24</v>
      </c>
      <c r="D605" s="3" t="s">
        <v>31</v>
      </c>
      <c r="E605">
        <v>986</v>
      </c>
      <c r="F605" s="10">
        <v>293</v>
      </c>
      <c r="G605" s="10">
        <v>350</v>
      </c>
      <c r="H605" s="14">
        <v>977</v>
      </c>
      <c r="I605" s="19">
        <v>44105</v>
      </c>
      <c r="J605" s="10">
        <f>Financial[[#This Row],[Units Sold]]*Financial[[#This Row],[Sale Price]]</f>
        <v>345100</v>
      </c>
      <c r="K605" s="11" cm="1">
        <f t="array" ref="K605">_xlfn.IFS(Financial[[#This Row],[Discount Band]]="High",0.15,Financial[[#This Row],[Discount Band]]="Medium",0.1,Financial[[#This Row],[Discount Band]]="Low",0.05,Financial[[#This Row],[Discount Band]]="None",0)</f>
        <v>0.15</v>
      </c>
      <c r="L605" s="10">
        <f>Financial[[#This Row],[Gross Sales]]*Financial[[#This Row],[Discount, %]]</f>
        <v>51765</v>
      </c>
      <c r="M605" s="10">
        <f>Financial[[#This Row],[Gross Sales]]-Financial[[#This Row],[Discounts, usd]]</f>
        <v>293335</v>
      </c>
      <c r="N605" s="10">
        <f>Financial[[#This Row],[Units Sold]]*Financial[[#This Row],[Manufacturing Price]]</f>
        <v>288898</v>
      </c>
      <c r="O605" s="10">
        <f>Financial[[#This Row],[ Sales with discount]]-(Financial[[#This Row],[Units Sold]]*Financial[[#This Row],[Manufacturing Price]])</f>
        <v>4437</v>
      </c>
      <c r="P605" s="12">
        <f>(Financial[[#This Row],[ Sales with discount]]-Financial[[#This Row],[COGS]])/Financial[[#This Row],[ Sales with discount]]</f>
        <v>1.5126050420168067E-2</v>
      </c>
      <c r="Q605" s="12">
        <f>(Financial[[#This Row],[ Sales with discount]]-Financial[[#This Row],[COGS]])/Financial[[#This Row],[COGS]]</f>
        <v>1.5358361774744027E-2</v>
      </c>
      <c r="R605" s="17">
        <f>Financial[[#This Row],[Units Sold]]/Financial[[#This Row],[quantity of transactions]]</f>
        <v>1.0092118730808597</v>
      </c>
      <c r="S605" s="17">
        <f>Financial[[#This Row],[ Sales with discount]]/Financial[[#This Row],[quantity of transactions]]</f>
        <v>300.2405322415558</v>
      </c>
      <c r="T605" s="5" t="str">
        <f>TEXT(Financial[[#This Row],[Date]],"MMMM")</f>
        <v>жовтень</v>
      </c>
      <c r="U605" s="22">
        <f>YEAR(Financial[[#This Row],[Date]])</f>
        <v>2020</v>
      </c>
    </row>
    <row r="606" spans="1:21" x14ac:dyDescent="0.3">
      <c r="A606" t="s">
        <v>9</v>
      </c>
      <c r="B606" t="s">
        <v>40</v>
      </c>
      <c r="C606" s="3" t="s">
        <v>23</v>
      </c>
      <c r="D606" s="3" t="s">
        <v>30</v>
      </c>
      <c r="E606">
        <v>602</v>
      </c>
      <c r="F606" s="10">
        <v>218</v>
      </c>
      <c r="G606" s="10">
        <v>350</v>
      </c>
      <c r="H606" s="14">
        <v>476</v>
      </c>
      <c r="I606" s="19">
        <v>43983</v>
      </c>
      <c r="J606" s="10">
        <f>Financial[[#This Row],[Units Sold]]*Financial[[#This Row],[Sale Price]]</f>
        <v>210700</v>
      </c>
      <c r="K606" s="11" cm="1">
        <f t="array" ref="K606">_xlfn.IFS(Financial[[#This Row],[Discount Band]]="High",0.15,Financial[[#This Row],[Discount Band]]="Medium",0.1,Financial[[#This Row],[Discount Band]]="Low",0.05,Financial[[#This Row],[Discount Band]]="None",0)</f>
        <v>0.1</v>
      </c>
      <c r="L606" s="10">
        <f>Financial[[#This Row],[Gross Sales]]*Financial[[#This Row],[Discount, %]]</f>
        <v>21070</v>
      </c>
      <c r="M606" s="10">
        <f>Financial[[#This Row],[Gross Sales]]-Financial[[#This Row],[Discounts, usd]]</f>
        <v>189630</v>
      </c>
      <c r="N606" s="10">
        <f>Financial[[#This Row],[Units Sold]]*Financial[[#This Row],[Manufacturing Price]]</f>
        <v>131236</v>
      </c>
      <c r="O606" s="10">
        <f>Financial[[#This Row],[ Sales with discount]]-(Financial[[#This Row],[Units Sold]]*Financial[[#This Row],[Manufacturing Price]])</f>
        <v>58394</v>
      </c>
      <c r="P606" s="12">
        <f>(Financial[[#This Row],[ Sales with discount]]-Financial[[#This Row],[COGS]])/Financial[[#This Row],[ Sales with discount]]</f>
        <v>0.30793650793650795</v>
      </c>
      <c r="Q606" s="12">
        <f>(Financial[[#This Row],[ Sales with discount]]-Financial[[#This Row],[COGS]])/Financial[[#This Row],[COGS]]</f>
        <v>0.44495412844036697</v>
      </c>
      <c r="R606" s="17">
        <f>Financial[[#This Row],[Units Sold]]/Financial[[#This Row],[quantity of transactions]]</f>
        <v>1.2647058823529411</v>
      </c>
      <c r="S606" s="17">
        <f>Financial[[#This Row],[ Sales with discount]]/Financial[[#This Row],[quantity of transactions]]</f>
        <v>398.38235294117646</v>
      </c>
      <c r="T606" s="5" t="str">
        <f>TEXT(Financial[[#This Row],[Date]],"MMMM")</f>
        <v>червень</v>
      </c>
      <c r="U606" s="22">
        <f>YEAR(Financial[[#This Row],[Date]])</f>
        <v>2020</v>
      </c>
    </row>
    <row r="607" spans="1:21" x14ac:dyDescent="0.3">
      <c r="A607" t="s">
        <v>9</v>
      </c>
      <c r="B607" t="s">
        <v>40</v>
      </c>
      <c r="C607" s="3" t="s">
        <v>26</v>
      </c>
      <c r="D607" s="3" t="s">
        <v>31</v>
      </c>
      <c r="E607">
        <v>270</v>
      </c>
      <c r="F607" s="10">
        <v>271</v>
      </c>
      <c r="G607" s="10">
        <v>350</v>
      </c>
      <c r="H607" s="14">
        <v>197</v>
      </c>
      <c r="I607" s="19">
        <v>43862</v>
      </c>
      <c r="J607" s="10">
        <f>Financial[[#This Row],[Units Sold]]*Financial[[#This Row],[Sale Price]]</f>
        <v>94500</v>
      </c>
      <c r="K607" s="11" cm="1">
        <f t="array" ref="K607">_xlfn.IFS(Financial[[#This Row],[Discount Band]]="High",0.15,Financial[[#This Row],[Discount Band]]="Medium",0.1,Financial[[#This Row],[Discount Band]]="Low",0.05,Financial[[#This Row],[Discount Band]]="None",0)</f>
        <v>0.15</v>
      </c>
      <c r="L607" s="10">
        <f>Financial[[#This Row],[Gross Sales]]*Financial[[#This Row],[Discount, %]]</f>
        <v>14175</v>
      </c>
      <c r="M607" s="10">
        <f>Financial[[#This Row],[Gross Sales]]-Financial[[#This Row],[Discounts, usd]]</f>
        <v>80325</v>
      </c>
      <c r="N607" s="10">
        <f>Financial[[#This Row],[Units Sold]]*Financial[[#This Row],[Manufacturing Price]]</f>
        <v>73170</v>
      </c>
      <c r="O607" s="10">
        <f>Financial[[#This Row],[ Sales with discount]]-(Financial[[#This Row],[Units Sold]]*Financial[[#This Row],[Manufacturing Price]])</f>
        <v>7155</v>
      </c>
      <c r="P607" s="12">
        <f>(Financial[[#This Row],[ Sales with discount]]-Financial[[#This Row],[COGS]])/Financial[[#This Row],[ Sales with discount]]</f>
        <v>8.9075630252100843E-2</v>
      </c>
      <c r="Q607" s="12">
        <f>(Financial[[#This Row],[ Sales with discount]]-Financial[[#This Row],[COGS]])/Financial[[#This Row],[COGS]]</f>
        <v>9.7785977859778592E-2</v>
      </c>
      <c r="R607" s="17">
        <f>Financial[[#This Row],[Units Sold]]/Financial[[#This Row],[quantity of transactions]]</f>
        <v>1.3705583756345177</v>
      </c>
      <c r="S607" s="17">
        <f>Financial[[#This Row],[ Sales with discount]]/Financial[[#This Row],[quantity of transactions]]</f>
        <v>407.74111675126903</v>
      </c>
      <c r="T607" s="5" t="str">
        <f>TEXT(Financial[[#This Row],[Date]],"MMMM")</f>
        <v>лютий</v>
      </c>
      <c r="U607" s="22">
        <f>YEAR(Financial[[#This Row],[Date]])</f>
        <v>2020</v>
      </c>
    </row>
    <row r="608" spans="1:21" x14ac:dyDescent="0.3">
      <c r="A608" t="s">
        <v>9</v>
      </c>
      <c r="B608" t="s">
        <v>40</v>
      </c>
      <c r="C608" s="3" t="s">
        <v>21</v>
      </c>
      <c r="D608" s="3" t="s">
        <v>31</v>
      </c>
      <c r="E608">
        <v>1743</v>
      </c>
      <c r="F608" s="10">
        <v>12</v>
      </c>
      <c r="G608" s="10">
        <v>20</v>
      </c>
      <c r="H608" s="14">
        <v>1594</v>
      </c>
      <c r="I608" s="19">
        <v>43952</v>
      </c>
      <c r="J608" s="10">
        <f>Financial[[#This Row],[Units Sold]]*Financial[[#This Row],[Sale Price]]</f>
        <v>34860</v>
      </c>
      <c r="K608" s="11" cm="1">
        <f t="array" ref="K608">_xlfn.IFS(Financial[[#This Row],[Discount Band]]="High",0.15,Financial[[#This Row],[Discount Band]]="Medium",0.1,Financial[[#This Row],[Discount Band]]="Low",0.05,Financial[[#This Row],[Discount Band]]="None",0)</f>
        <v>0.15</v>
      </c>
      <c r="L608" s="10">
        <f>Financial[[#This Row],[Gross Sales]]*Financial[[#This Row],[Discount, %]]</f>
        <v>5229</v>
      </c>
      <c r="M608" s="10">
        <f>Financial[[#This Row],[Gross Sales]]-Financial[[#This Row],[Discounts, usd]]</f>
        <v>29631</v>
      </c>
      <c r="N608" s="10">
        <f>Financial[[#This Row],[Units Sold]]*Financial[[#This Row],[Manufacturing Price]]</f>
        <v>20916</v>
      </c>
      <c r="O608" s="10">
        <f>Financial[[#This Row],[ Sales with discount]]-(Financial[[#This Row],[Units Sold]]*Financial[[#This Row],[Manufacturing Price]])</f>
        <v>8715</v>
      </c>
      <c r="P608" s="12">
        <f>(Financial[[#This Row],[ Sales with discount]]-Financial[[#This Row],[COGS]])/Financial[[#This Row],[ Sales with discount]]</f>
        <v>0.29411764705882354</v>
      </c>
      <c r="Q608" s="12">
        <f>(Financial[[#This Row],[ Sales with discount]]-Financial[[#This Row],[COGS]])/Financial[[#This Row],[COGS]]</f>
        <v>0.41666666666666669</v>
      </c>
      <c r="R608" s="17">
        <f>Financial[[#This Row],[Units Sold]]/Financial[[#This Row],[quantity of transactions]]</f>
        <v>1.0934755332496864</v>
      </c>
      <c r="S608" s="17">
        <f>Financial[[#This Row],[ Sales with discount]]/Financial[[#This Row],[quantity of transactions]]</f>
        <v>18.589084065244666</v>
      </c>
      <c r="T608" s="5" t="str">
        <f>TEXT(Financial[[#This Row],[Date]],"MMMM")</f>
        <v>травень</v>
      </c>
      <c r="U608" s="22">
        <f>YEAR(Financial[[#This Row],[Date]])</f>
        <v>2020</v>
      </c>
    </row>
    <row r="609" spans="1:21" x14ac:dyDescent="0.3">
      <c r="A609" t="s">
        <v>9</v>
      </c>
      <c r="B609" t="s">
        <v>40</v>
      </c>
      <c r="C609" s="3" t="s">
        <v>23</v>
      </c>
      <c r="D609" s="3" t="s">
        <v>30</v>
      </c>
      <c r="E609">
        <v>727</v>
      </c>
      <c r="F609" s="10">
        <v>275</v>
      </c>
      <c r="G609" s="10">
        <v>350</v>
      </c>
      <c r="H609" s="14">
        <v>423</v>
      </c>
      <c r="I609" s="19">
        <v>44105</v>
      </c>
      <c r="J609" s="10">
        <f>Financial[[#This Row],[Units Sold]]*Financial[[#This Row],[Sale Price]]</f>
        <v>254450</v>
      </c>
      <c r="K609" s="11" cm="1">
        <f t="array" ref="K609">_xlfn.IFS(Financial[[#This Row],[Discount Band]]="High",0.15,Financial[[#This Row],[Discount Band]]="Medium",0.1,Financial[[#This Row],[Discount Band]]="Low",0.05,Financial[[#This Row],[Discount Band]]="None",0)</f>
        <v>0.1</v>
      </c>
      <c r="L609" s="10">
        <f>Financial[[#This Row],[Gross Sales]]*Financial[[#This Row],[Discount, %]]</f>
        <v>25445</v>
      </c>
      <c r="M609" s="10">
        <f>Financial[[#This Row],[Gross Sales]]-Financial[[#This Row],[Discounts, usd]]</f>
        <v>229005</v>
      </c>
      <c r="N609" s="10">
        <f>Financial[[#This Row],[Units Sold]]*Financial[[#This Row],[Manufacturing Price]]</f>
        <v>199925</v>
      </c>
      <c r="O609" s="10">
        <f>Financial[[#This Row],[ Sales with discount]]-(Financial[[#This Row],[Units Sold]]*Financial[[#This Row],[Manufacturing Price]])</f>
        <v>29080</v>
      </c>
      <c r="P609" s="12">
        <f>(Financial[[#This Row],[ Sales with discount]]-Financial[[#This Row],[COGS]])/Financial[[#This Row],[ Sales with discount]]</f>
        <v>0.12698412698412698</v>
      </c>
      <c r="Q609" s="12">
        <f>(Financial[[#This Row],[ Sales with discount]]-Financial[[#This Row],[COGS]])/Financial[[#This Row],[COGS]]</f>
        <v>0.14545454545454545</v>
      </c>
      <c r="R609" s="17">
        <f>Financial[[#This Row],[Units Sold]]/Financial[[#This Row],[quantity of transactions]]</f>
        <v>1.718676122931442</v>
      </c>
      <c r="S609" s="17">
        <f>Financial[[#This Row],[ Sales with discount]]/Financial[[#This Row],[quantity of transactions]]</f>
        <v>541.38297872340422</v>
      </c>
      <c r="T609" s="5" t="str">
        <f>TEXT(Financial[[#This Row],[Date]],"MMMM")</f>
        <v>жовтень</v>
      </c>
      <c r="U609" s="22">
        <f>YEAR(Financial[[#This Row],[Date]])</f>
        <v>2020</v>
      </c>
    </row>
    <row r="610" spans="1:21" x14ac:dyDescent="0.3">
      <c r="A610" t="s">
        <v>9</v>
      </c>
      <c r="B610" t="s">
        <v>40</v>
      </c>
      <c r="C610" s="3" t="s">
        <v>22</v>
      </c>
      <c r="D610" s="3" t="s">
        <v>30</v>
      </c>
      <c r="E610">
        <v>1282</v>
      </c>
      <c r="F610" s="10">
        <v>13</v>
      </c>
      <c r="G610" s="10">
        <v>20</v>
      </c>
      <c r="H610" s="14">
        <v>412</v>
      </c>
      <c r="I610" s="19">
        <v>43983</v>
      </c>
      <c r="J610" s="10">
        <f>Financial[[#This Row],[Units Sold]]*Financial[[#This Row],[Sale Price]]</f>
        <v>25640</v>
      </c>
      <c r="K610" s="11" cm="1">
        <f t="array" ref="K610">_xlfn.IFS(Financial[[#This Row],[Discount Band]]="High",0.15,Financial[[#This Row],[Discount Band]]="Medium",0.1,Financial[[#This Row],[Discount Band]]="Low",0.05,Financial[[#This Row],[Discount Band]]="None",0)</f>
        <v>0.1</v>
      </c>
      <c r="L610" s="10">
        <f>Financial[[#This Row],[Gross Sales]]*Financial[[#This Row],[Discount, %]]</f>
        <v>2564</v>
      </c>
      <c r="M610" s="10">
        <f>Financial[[#This Row],[Gross Sales]]-Financial[[#This Row],[Discounts, usd]]</f>
        <v>23076</v>
      </c>
      <c r="N610" s="10">
        <f>Financial[[#This Row],[Units Sold]]*Financial[[#This Row],[Manufacturing Price]]</f>
        <v>16666</v>
      </c>
      <c r="O610" s="10">
        <f>Financial[[#This Row],[ Sales with discount]]-(Financial[[#This Row],[Units Sold]]*Financial[[#This Row],[Manufacturing Price]])</f>
        <v>6410</v>
      </c>
      <c r="P610" s="12">
        <f>(Financial[[#This Row],[ Sales with discount]]-Financial[[#This Row],[COGS]])/Financial[[#This Row],[ Sales with discount]]</f>
        <v>0.27777777777777779</v>
      </c>
      <c r="Q610" s="12">
        <f>(Financial[[#This Row],[ Sales with discount]]-Financial[[#This Row],[COGS]])/Financial[[#This Row],[COGS]]</f>
        <v>0.38461538461538464</v>
      </c>
      <c r="R610" s="17">
        <f>Financial[[#This Row],[Units Sold]]/Financial[[#This Row],[quantity of transactions]]</f>
        <v>3.1116504854368934</v>
      </c>
      <c r="S610" s="17">
        <f>Financial[[#This Row],[ Sales with discount]]/Financial[[#This Row],[quantity of transactions]]</f>
        <v>56.009708737864081</v>
      </c>
      <c r="T610" s="5" t="str">
        <f>TEXT(Financial[[#This Row],[Date]],"MMMM")</f>
        <v>червень</v>
      </c>
      <c r="U610" s="22">
        <f>YEAR(Financial[[#This Row],[Date]])</f>
        <v>2020</v>
      </c>
    </row>
    <row r="611" spans="1:21" x14ac:dyDescent="0.3">
      <c r="A611" t="s">
        <v>9</v>
      </c>
      <c r="B611" t="s">
        <v>40</v>
      </c>
      <c r="C611" s="3" t="s">
        <v>22</v>
      </c>
      <c r="D611" s="3" t="s">
        <v>31</v>
      </c>
      <c r="E611">
        <v>2328</v>
      </c>
      <c r="F611" s="10">
        <v>5</v>
      </c>
      <c r="G611" s="10">
        <v>7</v>
      </c>
      <c r="H611" s="14">
        <v>1827</v>
      </c>
      <c r="I611" s="19">
        <v>44075</v>
      </c>
      <c r="J611" s="10">
        <f>Financial[[#This Row],[Units Sold]]*Financial[[#This Row],[Sale Price]]</f>
        <v>16296</v>
      </c>
      <c r="K611" s="11" cm="1">
        <f t="array" ref="K611">_xlfn.IFS(Financial[[#This Row],[Discount Band]]="High",0.15,Financial[[#This Row],[Discount Band]]="Medium",0.1,Financial[[#This Row],[Discount Band]]="Low",0.05,Financial[[#This Row],[Discount Band]]="None",0)</f>
        <v>0.15</v>
      </c>
      <c r="L611" s="10">
        <f>Financial[[#This Row],[Gross Sales]]*Financial[[#This Row],[Discount, %]]</f>
        <v>2444.4</v>
      </c>
      <c r="M611" s="10">
        <f>Financial[[#This Row],[Gross Sales]]-Financial[[#This Row],[Discounts, usd]]</f>
        <v>13851.6</v>
      </c>
      <c r="N611" s="10">
        <f>Financial[[#This Row],[Units Sold]]*Financial[[#This Row],[Manufacturing Price]]</f>
        <v>11640</v>
      </c>
      <c r="O611" s="10">
        <f>Financial[[#This Row],[ Sales with discount]]-(Financial[[#This Row],[Units Sold]]*Financial[[#This Row],[Manufacturing Price]])</f>
        <v>2211.6000000000004</v>
      </c>
      <c r="P611" s="12">
        <f>(Financial[[#This Row],[ Sales with discount]]-Financial[[#This Row],[COGS]])/Financial[[#This Row],[ Sales with discount]]</f>
        <v>0.1596638655462185</v>
      </c>
      <c r="Q611" s="12">
        <f>(Financial[[#This Row],[ Sales with discount]]-Financial[[#This Row],[COGS]])/Financial[[#This Row],[COGS]]</f>
        <v>0.19000000000000003</v>
      </c>
      <c r="R611" s="17">
        <f>Financial[[#This Row],[Units Sold]]/Financial[[#This Row],[quantity of transactions]]</f>
        <v>1.2742200328407225</v>
      </c>
      <c r="S611" s="17">
        <f>Financial[[#This Row],[ Sales with discount]]/Financial[[#This Row],[quantity of transactions]]</f>
        <v>7.5816091954022991</v>
      </c>
      <c r="T611" s="5" t="str">
        <f>TEXT(Financial[[#This Row],[Date]],"MMMM")</f>
        <v>вересень</v>
      </c>
      <c r="U611" s="22">
        <f>YEAR(Financial[[#This Row],[Date]])</f>
        <v>2020</v>
      </c>
    </row>
    <row r="612" spans="1:21" x14ac:dyDescent="0.3">
      <c r="A612" t="s">
        <v>9</v>
      </c>
      <c r="B612" t="s">
        <v>40</v>
      </c>
      <c r="C612" s="3" t="s">
        <v>24</v>
      </c>
      <c r="D612" s="3" t="s">
        <v>29</v>
      </c>
      <c r="E612">
        <v>1566</v>
      </c>
      <c r="F612" s="10">
        <v>12</v>
      </c>
      <c r="G612" s="10">
        <v>20</v>
      </c>
      <c r="H612" s="14">
        <v>375</v>
      </c>
      <c r="I612" s="19">
        <v>44105</v>
      </c>
      <c r="J612" s="10">
        <f>Financial[[#This Row],[Units Sold]]*Financial[[#This Row],[Sale Price]]</f>
        <v>31320</v>
      </c>
      <c r="K612" s="11" cm="1">
        <f t="array" ref="K612">_xlfn.IFS(Financial[[#This Row],[Discount Band]]="High",0.15,Financial[[#This Row],[Discount Band]]="Medium",0.1,Financial[[#This Row],[Discount Band]]="Low",0.05,Financial[[#This Row],[Discount Band]]="None",0)</f>
        <v>0.05</v>
      </c>
      <c r="L612" s="10">
        <f>Financial[[#This Row],[Gross Sales]]*Financial[[#This Row],[Discount, %]]</f>
        <v>1566</v>
      </c>
      <c r="M612" s="10">
        <f>Financial[[#This Row],[Gross Sales]]-Financial[[#This Row],[Discounts, usd]]</f>
        <v>29754</v>
      </c>
      <c r="N612" s="10">
        <f>Financial[[#This Row],[Units Sold]]*Financial[[#This Row],[Manufacturing Price]]</f>
        <v>18792</v>
      </c>
      <c r="O612" s="10">
        <f>Financial[[#This Row],[ Sales with discount]]-(Financial[[#This Row],[Units Sold]]*Financial[[#This Row],[Manufacturing Price]])</f>
        <v>10962</v>
      </c>
      <c r="P612" s="12">
        <f>(Financial[[#This Row],[ Sales with discount]]-Financial[[#This Row],[COGS]])/Financial[[#This Row],[ Sales with discount]]</f>
        <v>0.36842105263157893</v>
      </c>
      <c r="Q612" s="12">
        <f>(Financial[[#This Row],[ Sales with discount]]-Financial[[#This Row],[COGS]])/Financial[[#This Row],[COGS]]</f>
        <v>0.58333333333333337</v>
      </c>
      <c r="R612" s="17">
        <f>Financial[[#This Row],[Units Sold]]/Financial[[#This Row],[quantity of transactions]]</f>
        <v>4.1760000000000002</v>
      </c>
      <c r="S612" s="17">
        <f>Financial[[#This Row],[ Sales with discount]]/Financial[[#This Row],[quantity of transactions]]</f>
        <v>79.343999999999994</v>
      </c>
      <c r="T612" s="5" t="str">
        <f>TEXT(Financial[[#This Row],[Date]],"MMMM")</f>
        <v>жовтень</v>
      </c>
      <c r="U612" s="22">
        <f>YEAR(Financial[[#This Row],[Date]])</f>
        <v>2020</v>
      </c>
    </row>
    <row r="613" spans="1:21" x14ac:dyDescent="0.3">
      <c r="A613" t="s">
        <v>9</v>
      </c>
      <c r="B613" t="s">
        <v>40</v>
      </c>
      <c r="C613" s="3" t="s">
        <v>25</v>
      </c>
      <c r="D613" s="3" t="s">
        <v>30</v>
      </c>
      <c r="E613">
        <v>1265</v>
      </c>
      <c r="F613" s="10">
        <v>14</v>
      </c>
      <c r="G613" s="10">
        <v>20</v>
      </c>
      <c r="H613" s="14">
        <v>377</v>
      </c>
      <c r="I613" s="19">
        <v>44136</v>
      </c>
      <c r="J613" s="10">
        <f>Financial[[#This Row],[Units Sold]]*Financial[[#This Row],[Sale Price]]</f>
        <v>25300</v>
      </c>
      <c r="K613" s="11" cm="1">
        <f t="array" ref="K613">_xlfn.IFS(Financial[[#This Row],[Discount Band]]="High",0.15,Financial[[#This Row],[Discount Band]]="Medium",0.1,Financial[[#This Row],[Discount Band]]="Low",0.05,Financial[[#This Row],[Discount Band]]="None",0)</f>
        <v>0.1</v>
      </c>
      <c r="L613" s="10">
        <f>Financial[[#This Row],[Gross Sales]]*Financial[[#This Row],[Discount, %]]</f>
        <v>2530</v>
      </c>
      <c r="M613" s="10">
        <f>Financial[[#This Row],[Gross Sales]]-Financial[[#This Row],[Discounts, usd]]</f>
        <v>22770</v>
      </c>
      <c r="N613" s="10">
        <f>Financial[[#This Row],[Units Sold]]*Financial[[#This Row],[Manufacturing Price]]</f>
        <v>17710</v>
      </c>
      <c r="O613" s="10">
        <f>Financial[[#This Row],[ Sales with discount]]-(Financial[[#This Row],[Units Sold]]*Financial[[#This Row],[Manufacturing Price]])</f>
        <v>5060</v>
      </c>
      <c r="P613" s="12">
        <f>(Financial[[#This Row],[ Sales with discount]]-Financial[[#This Row],[COGS]])/Financial[[#This Row],[ Sales with discount]]</f>
        <v>0.22222222222222221</v>
      </c>
      <c r="Q613" s="12">
        <f>(Financial[[#This Row],[ Sales with discount]]-Financial[[#This Row],[COGS]])/Financial[[#This Row],[COGS]]</f>
        <v>0.2857142857142857</v>
      </c>
      <c r="R613" s="17">
        <f>Financial[[#This Row],[Units Sold]]/Financial[[#This Row],[quantity of transactions]]</f>
        <v>3.3554376657824934</v>
      </c>
      <c r="S613" s="17">
        <f>Financial[[#This Row],[ Sales with discount]]/Financial[[#This Row],[quantity of transactions]]</f>
        <v>60.397877984084879</v>
      </c>
      <c r="T613" s="5" t="str">
        <f>TEXT(Financial[[#This Row],[Date]],"MMMM")</f>
        <v>листопад</v>
      </c>
      <c r="U613" s="22">
        <f>YEAR(Financial[[#This Row],[Date]])</f>
        <v>2020</v>
      </c>
    </row>
    <row r="614" spans="1:21" x14ac:dyDescent="0.3">
      <c r="A614" t="s">
        <v>9</v>
      </c>
      <c r="B614" t="s">
        <v>40</v>
      </c>
      <c r="C614" s="3" t="s">
        <v>23</v>
      </c>
      <c r="D614" s="3" t="s">
        <v>29</v>
      </c>
      <c r="E614">
        <v>2013</v>
      </c>
      <c r="F614" s="10">
        <v>5</v>
      </c>
      <c r="G614" s="10">
        <v>7</v>
      </c>
      <c r="H614" s="14">
        <v>1091</v>
      </c>
      <c r="I614" s="19">
        <v>44166</v>
      </c>
      <c r="J614" s="10">
        <f>Financial[[#This Row],[Units Sold]]*Financial[[#This Row],[Sale Price]]</f>
        <v>14091</v>
      </c>
      <c r="K614" s="11" cm="1">
        <f t="array" ref="K614">_xlfn.IFS(Financial[[#This Row],[Discount Band]]="High",0.15,Financial[[#This Row],[Discount Band]]="Medium",0.1,Financial[[#This Row],[Discount Band]]="Low",0.05,Financial[[#This Row],[Discount Band]]="None",0)</f>
        <v>0.05</v>
      </c>
      <c r="L614" s="10">
        <f>Financial[[#This Row],[Gross Sales]]*Financial[[#This Row],[Discount, %]]</f>
        <v>704.55000000000007</v>
      </c>
      <c r="M614" s="10">
        <f>Financial[[#This Row],[Gross Sales]]-Financial[[#This Row],[Discounts, usd]]</f>
        <v>13386.45</v>
      </c>
      <c r="N614" s="10">
        <f>Financial[[#This Row],[Units Sold]]*Financial[[#This Row],[Manufacturing Price]]</f>
        <v>10065</v>
      </c>
      <c r="O614" s="10">
        <f>Financial[[#This Row],[ Sales with discount]]-(Financial[[#This Row],[Units Sold]]*Financial[[#This Row],[Manufacturing Price]])</f>
        <v>3321.4500000000007</v>
      </c>
      <c r="P614" s="12">
        <f>(Financial[[#This Row],[ Sales with discount]]-Financial[[#This Row],[COGS]])/Financial[[#This Row],[ Sales with discount]]</f>
        <v>0.24812030075187974</v>
      </c>
      <c r="Q614" s="12">
        <f>(Financial[[#This Row],[ Sales with discount]]-Financial[[#This Row],[COGS]])/Financial[[#This Row],[COGS]]</f>
        <v>0.33000000000000007</v>
      </c>
      <c r="R614" s="17">
        <f>Financial[[#This Row],[Units Sold]]/Financial[[#This Row],[quantity of transactions]]</f>
        <v>1.8450962419798349</v>
      </c>
      <c r="S614" s="17">
        <f>Financial[[#This Row],[ Sales with discount]]/Financial[[#This Row],[quantity of transactions]]</f>
        <v>12.269890009165904</v>
      </c>
      <c r="T614" s="5" t="str">
        <f>TEXT(Financial[[#This Row],[Date]],"MMMM")</f>
        <v>грудень</v>
      </c>
      <c r="U614" s="22">
        <f>YEAR(Financial[[#This Row],[Date]])</f>
        <v>2020</v>
      </c>
    </row>
    <row r="615" spans="1:21" x14ac:dyDescent="0.3">
      <c r="A615" t="s">
        <v>9</v>
      </c>
      <c r="B615" t="s">
        <v>40</v>
      </c>
      <c r="C615" s="3" t="s">
        <v>21</v>
      </c>
      <c r="D615" s="3" t="s">
        <v>30</v>
      </c>
      <c r="E615">
        <v>570</v>
      </c>
      <c r="F615" s="10">
        <v>5</v>
      </c>
      <c r="G615" s="10">
        <v>7</v>
      </c>
      <c r="H615" s="14">
        <v>26</v>
      </c>
      <c r="I615" s="19">
        <v>44166</v>
      </c>
      <c r="J615" s="10">
        <f>Financial[[#This Row],[Units Sold]]*Financial[[#This Row],[Sale Price]]</f>
        <v>3990</v>
      </c>
      <c r="K615" s="11" cm="1">
        <f t="array" ref="K615">_xlfn.IFS(Financial[[#This Row],[Discount Band]]="High",0.15,Financial[[#This Row],[Discount Band]]="Medium",0.1,Financial[[#This Row],[Discount Band]]="Low",0.05,Financial[[#This Row],[Discount Band]]="None",0)</f>
        <v>0.1</v>
      </c>
      <c r="L615" s="10">
        <f>Financial[[#This Row],[Gross Sales]]*Financial[[#This Row],[Discount, %]]</f>
        <v>399</v>
      </c>
      <c r="M615" s="10">
        <f>Financial[[#This Row],[Gross Sales]]-Financial[[#This Row],[Discounts, usd]]</f>
        <v>3591</v>
      </c>
      <c r="N615" s="10">
        <f>Financial[[#This Row],[Units Sold]]*Financial[[#This Row],[Manufacturing Price]]</f>
        <v>2850</v>
      </c>
      <c r="O615" s="10">
        <f>Financial[[#This Row],[ Sales with discount]]-(Financial[[#This Row],[Units Sold]]*Financial[[#This Row],[Manufacturing Price]])</f>
        <v>741</v>
      </c>
      <c r="P615" s="12">
        <f>(Financial[[#This Row],[ Sales with discount]]-Financial[[#This Row],[COGS]])/Financial[[#This Row],[ Sales with discount]]</f>
        <v>0.20634920634920634</v>
      </c>
      <c r="Q615" s="12">
        <f>(Financial[[#This Row],[ Sales with discount]]-Financial[[#This Row],[COGS]])/Financial[[#This Row],[COGS]]</f>
        <v>0.26</v>
      </c>
      <c r="R615" s="17">
        <f>Financial[[#This Row],[Units Sold]]/Financial[[#This Row],[quantity of transactions]]</f>
        <v>21.923076923076923</v>
      </c>
      <c r="S615" s="17">
        <f>Financial[[#This Row],[ Sales with discount]]/Financial[[#This Row],[quantity of transactions]]</f>
        <v>138.11538461538461</v>
      </c>
      <c r="T615" s="5" t="str">
        <f>TEXT(Financial[[#This Row],[Date]],"MMMM")</f>
        <v>грудень</v>
      </c>
      <c r="U615" s="22">
        <f>YEAR(Financial[[#This Row],[Date]])</f>
        <v>2020</v>
      </c>
    </row>
    <row r="616" spans="1:21" x14ac:dyDescent="0.3">
      <c r="A616" t="s">
        <v>9</v>
      </c>
      <c r="B616" t="s">
        <v>40</v>
      </c>
      <c r="C616" s="3" t="s">
        <v>25</v>
      </c>
      <c r="D616" s="3" t="s">
        <v>30</v>
      </c>
      <c r="E616">
        <v>570</v>
      </c>
      <c r="F616" s="10">
        <v>5</v>
      </c>
      <c r="G616" s="10">
        <v>7</v>
      </c>
      <c r="H616" s="14">
        <v>27</v>
      </c>
      <c r="I616" s="19">
        <v>44166</v>
      </c>
      <c r="J616" s="10">
        <f>Financial[[#This Row],[Units Sold]]*Financial[[#This Row],[Sale Price]]</f>
        <v>3990</v>
      </c>
      <c r="K616" s="11" cm="1">
        <f t="array" ref="K616">_xlfn.IFS(Financial[[#This Row],[Discount Band]]="High",0.15,Financial[[#This Row],[Discount Band]]="Medium",0.1,Financial[[#This Row],[Discount Band]]="Low",0.05,Financial[[#This Row],[Discount Band]]="None",0)</f>
        <v>0.1</v>
      </c>
      <c r="L616" s="10">
        <f>Financial[[#This Row],[Gross Sales]]*Financial[[#This Row],[Discount, %]]</f>
        <v>399</v>
      </c>
      <c r="M616" s="10">
        <f>Financial[[#This Row],[Gross Sales]]-Financial[[#This Row],[Discounts, usd]]</f>
        <v>3591</v>
      </c>
      <c r="N616" s="10">
        <f>Financial[[#This Row],[Units Sold]]*Financial[[#This Row],[Manufacturing Price]]</f>
        <v>2850</v>
      </c>
      <c r="O616" s="10">
        <f>Financial[[#This Row],[ Sales with discount]]-(Financial[[#This Row],[Units Sold]]*Financial[[#This Row],[Manufacturing Price]])</f>
        <v>741</v>
      </c>
      <c r="P616" s="12">
        <f>(Financial[[#This Row],[ Sales with discount]]-Financial[[#This Row],[COGS]])/Financial[[#This Row],[ Sales with discount]]</f>
        <v>0.20634920634920634</v>
      </c>
      <c r="Q616" s="12">
        <f>(Financial[[#This Row],[ Sales with discount]]-Financial[[#This Row],[COGS]])/Financial[[#This Row],[COGS]]</f>
        <v>0.26</v>
      </c>
      <c r="R616" s="17">
        <f>Financial[[#This Row],[Units Sold]]/Financial[[#This Row],[quantity of transactions]]</f>
        <v>21.111111111111111</v>
      </c>
      <c r="S616" s="17">
        <f>Financial[[#This Row],[ Sales with discount]]/Financial[[#This Row],[quantity of transactions]]</f>
        <v>133</v>
      </c>
      <c r="T616" s="5" t="str">
        <f>TEXT(Financial[[#This Row],[Date]],"MMMM")</f>
        <v>грудень</v>
      </c>
      <c r="U616" s="22">
        <f>YEAR(Financial[[#This Row],[Date]])</f>
        <v>2020</v>
      </c>
    </row>
    <row r="617" spans="1:21" x14ac:dyDescent="0.3">
      <c r="A617" t="s">
        <v>9</v>
      </c>
      <c r="B617" t="s">
        <v>40</v>
      </c>
      <c r="C617" s="3" t="s">
        <v>23</v>
      </c>
      <c r="D617" s="3" t="s">
        <v>31</v>
      </c>
      <c r="E617">
        <v>1438.5</v>
      </c>
      <c r="F617" s="10">
        <v>5</v>
      </c>
      <c r="G617" s="10">
        <v>7</v>
      </c>
      <c r="H617" s="14">
        <v>165</v>
      </c>
      <c r="I617" s="19">
        <v>43831</v>
      </c>
      <c r="J617" s="10">
        <f>Financial[[#This Row],[Units Sold]]*Financial[[#This Row],[Sale Price]]</f>
        <v>10069.5</v>
      </c>
      <c r="K617" s="11" cm="1">
        <f t="array" ref="K617">_xlfn.IFS(Financial[[#This Row],[Discount Band]]="High",0.15,Financial[[#This Row],[Discount Band]]="Medium",0.1,Financial[[#This Row],[Discount Band]]="Low",0.05,Financial[[#This Row],[Discount Band]]="None",0)</f>
        <v>0.15</v>
      </c>
      <c r="L617" s="10">
        <f>Financial[[#This Row],[Gross Sales]]*Financial[[#This Row],[Discount, %]]</f>
        <v>1510.425</v>
      </c>
      <c r="M617" s="10">
        <f>Financial[[#This Row],[Gross Sales]]-Financial[[#This Row],[Discounts, usd]]</f>
        <v>8559.0750000000007</v>
      </c>
      <c r="N617" s="10">
        <f>Financial[[#This Row],[Units Sold]]*Financial[[#This Row],[Manufacturing Price]]</f>
        <v>7192.5</v>
      </c>
      <c r="O617" s="10">
        <f>Financial[[#This Row],[ Sales with discount]]-(Financial[[#This Row],[Units Sold]]*Financial[[#This Row],[Manufacturing Price]])</f>
        <v>1366.5750000000007</v>
      </c>
      <c r="P617" s="12">
        <f>(Financial[[#This Row],[ Sales with discount]]-Financial[[#This Row],[COGS]])/Financial[[#This Row],[ Sales with discount]]</f>
        <v>0.15966386554621856</v>
      </c>
      <c r="Q617" s="12">
        <f>(Financial[[#This Row],[ Sales with discount]]-Financial[[#This Row],[COGS]])/Financial[[#This Row],[COGS]]</f>
        <v>0.19000000000000011</v>
      </c>
      <c r="R617" s="17">
        <f>Financial[[#This Row],[Units Sold]]/Financial[[#This Row],[quantity of transactions]]</f>
        <v>8.7181818181818187</v>
      </c>
      <c r="S617" s="17">
        <f>Financial[[#This Row],[ Sales with discount]]/Financial[[#This Row],[quantity of transactions]]</f>
        <v>51.87318181818182</v>
      </c>
      <c r="T617" s="5" t="str">
        <f>TEXT(Financial[[#This Row],[Date]],"MMMM")</f>
        <v>січень</v>
      </c>
      <c r="U617" s="22">
        <f>YEAR(Financial[[#This Row],[Date]])</f>
        <v>2020</v>
      </c>
    </row>
    <row r="618" spans="1:21" x14ac:dyDescent="0.3">
      <c r="A618" t="s">
        <v>9</v>
      </c>
      <c r="B618" t="s">
        <v>40</v>
      </c>
      <c r="C618" s="3" t="s">
        <v>22</v>
      </c>
      <c r="D618" s="3" t="s">
        <v>31</v>
      </c>
      <c r="E618">
        <v>1298</v>
      </c>
      <c r="F618" s="10">
        <v>5</v>
      </c>
      <c r="G618" s="10">
        <v>7</v>
      </c>
      <c r="H618" s="14">
        <v>879</v>
      </c>
      <c r="I618" s="19">
        <v>43862</v>
      </c>
      <c r="J618" s="10">
        <f>Financial[[#This Row],[Units Sold]]*Financial[[#This Row],[Sale Price]]</f>
        <v>9086</v>
      </c>
      <c r="K618" s="11" cm="1">
        <f t="array" ref="K618">_xlfn.IFS(Financial[[#This Row],[Discount Band]]="High",0.15,Financial[[#This Row],[Discount Band]]="Medium",0.1,Financial[[#This Row],[Discount Band]]="Low",0.05,Financial[[#This Row],[Discount Band]]="None",0)</f>
        <v>0.15</v>
      </c>
      <c r="L618" s="10">
        <f>Financial[[#This Row],[Gross Sales]]*Financial[[#This Row],[Discount, %]]</f>
        <v>1362.8999999999999</v>
      </c>
      <c r="M618" s="10">
        <f>Financial[[#This Row],[Gross Sales]]-Financial[[#This Row],[Discounts, usd]]</f>
        <v>7723.1</v>
      </c>
      <c r="N618" s="10">
        <f>Financial[[#This Row],[Units Sold]]*Financial[[#This Row],[Manufacturing Price]]</f>
        <v>6490</v>
      </c>
      <c r="O618" s="10">
        <f>Financial[[#This Row],[ Sales with discount]]-(Financial[[#This Row],[Units Sold]]*Financial[[#This Row],[Manufacturing Price]])</f>
        <v>1233.1000000000004</v>
      </c>
      <c r="P618" s="12">
        <f>(Financial[[#This Row],[ Sales with discount]]-Financial[[#This Row],[COGS]])/Financial[[#This Row],[ Sales with discount]]</f>
        <v>0.15966386554621853</v>
      </c>
      <c r="Q618" s="12">
        <f>(Financial[[#This Row],[ Sales with discount]]-Financial[[#This Row],[COGS]])/Financial[[#This Row],[COGS]]</f>
        <v>0.19000000000000006</v>
      </c>
      <c r="R618" s="17">
        <f>Financial[[#This Row],[Units Sold]]/Financial[[#This Row],[quantity of transactions]]</f>
        <v>1.4766780432309443</v>
      </c>
      <c r="S618" s="17">
        <f>Financial[[#This Row],[ Sales with discount]]/Financial[[#This Row],[quantity of transactions]]</f>
        <v>8.7862343572241191</v>
      </c>
      <c r="T618" s="5" t="str">
        <f>TEXT(Financial[[#This Row],[Date]],"MMMM")</f>
        <v>лютий</v>
      </c>
      <c r="U618" s="22">
        <f>YEAR(Financial[[#This Row],[Date]])</f>
        <v>2020</v>
      </c>
    </row>
    <row r="619" spans="1:21" x14ac:dyDescent="0.3">
      <c r="A619" t="s">
        <v>9</v>
      </c>
      <c r="B619" t="s">
        <v>40</v>
      </c>
      <c r="C619" s="3" t="s">
        <v>23</v>
      </c>
      <c r="D619" s="3" t="s">
        <v>31</v>
      </c>
      <c r="E619">
        <v>380</v>
      </c>
      <c r="F619" s="10">
        <v>4</v>
      </c>
      <c r="G619" s="10">
        <v>7</v>
      </c>
      <c r="H619" s="14">
        <v>111</v>
      </c>
      <c r="I619" s="19">
        <v>44075</v>
      </c>
      <c r="J619" s="10">
        <f>Financial[[#This Row],[Units Sold]]*Financial[[#This Row],[Sale Price]]</f>
        <v>2660</v>
      </c>
      <c r="K619" s="11" cm="1">
        <f t="array" ref="K619">_xlfn.IFS(Financial[[#This Row],[Discount Band]]="High",0.15,Financial[[#This Row],[Discount Band]]="Medium",0.1,Financial[[#This Row],[Discount Band]]="Low",0.05,Financial[[#This Row],[Discount Band]]="None",0)</f>
        <v>0.15</v>
      </c>
      <c r="L619" s="10">
        <f>Financial[[#This Row],[Gross Sales]]*Financial[[#This Row],[Discount, %]]</f>
        <v>399</v>
      </c>
      <c r="M619" s="10">
        <f>Financial[[#This Row],[Gross Sales]]-Financial[[#This Row],[Discounts, usd]]</f>
        <v>2261</v>
      </c>
      <c r="N619" s="10">
        <f>Financial[[#This Row],[Units Sold]]*Financial[[#This Row],[Manufacturing Price]]</f>
        <v>1520</v>
      </c>
      <c r="O619" s="10">
        <f>Financial[[#This Row],[ Sales with discount]]-(Financial[[#This Row],[Units Sold]]*Financial[[#This Row],[Manufacturing Price]])</f>
        <v>741</v>
      </c>
      <c r="P619" s="12">
        <f>(Financial[[#This Row],[ Sales with discount]]-Financial[[#This Row],[COGS]])/Financial[[#This Row],[ Sales with discount]]</f>
        <v>0.32773109243697479</v>
      </c>
      <c r="Q619" s="12">
        <f>(Financial[[#This Row],[ Sales with discount]]-Financial[[#This Row],[COGS]])/Financial[[#This Row],[COGS]]</f>
        <v>0.48749999999999999</v>
      </c>
      <c r="R619" s="17">
        <f>Financial[[#This Row],[Units Sold]]/Financial[[#This Row],[quantity of transactions]]</f>
        <v>3.4234234234234235</v>
      </c>
      <c r="S619" s="17">
        <f>Financial[[#This Row],[ Sales with discount]]/Financial[[#This Row],[quantity of transactions]]</f>
        <v>20.36936936936937</v>
      </c>
      <c r="T619" s="5" t="str">
        <f>TEXT(Financial[[#This Row],[Date]],"MMMM")</f>
        <v>вересень</v>
      </c>
      <c r="U619" s="22">
        <f>YEAR(Financial[[#This Row],[Date]])</f>
        <v>2020</v>
      </c>
    </row>
    <row r="620" spans="1:21" x14ac:dyDescent="0.3">
      <c r="A620" t="s">
        <v>9</v>
      </c>
      <c r="B620" t="s">
        <v>40</v>
      </c>
      <c r="C620" s="3" t="s">
        <v>23</v>
      </c>
      <c r="D620" s="3" t="s">
        <v>31</v>
      </c>
      <c r="E620">
        <v>2641</v>
      </c>
      <c r="F620" s="10">
        <v>16</v>
      </c>
      <c r="G620" s="10">
        <v>20</v>
      </c>
      <c r="H620" s="14">
        <v>2542</v>
      </c>
      <c r="I620" s="19">
        <v>43862</v>
      </c>
      <c r="J620" s="10">
        <f>Financial[[#This Row],[Units Sold]]*Financial[[#This Row],[Sale Price]]</f>
        <v>52820</v>
      </c>
      <c r="K620" s="11" cm="1">
        <f t="array" ref="K620">_xlfn.IFS(Financial[[#This Row],[Discount Band]]="High",0.15,Financial[[#This Row],[Discount Band]]="Medium",0.1,Financial[[#This Row],[Discount Band]]="Low",0.05,Financial[[#This Row],[Discount Band]]="None",0)</f>
        <v>0.15</v>
      </c>
      <c r="L620" s="10">
        <f>Financial[[#This Row],[Gross Sales]]*Financial[[#This Row],[Discount, %]]</f>
        <v>7923</v>
      </c>
      <c r="M620" s="10">
        <f>Financial[[#This Row],[Gross Sales]]-Financial[[#This Row],[Discounts, usd]]</f>
        <v>44897</v>
      </c>
      <c r="N620" s="10">
        <f>Financial[[#This Row],[Units Sold]]*Financial[[#This Row],[Manufacturing Price]]</f>
        <v>42256</v>
      </c>
      <c r="O620" s="10">
        <f>Financial[[#This Row],[ Sales with discount]]-(Financial[[#This Row],[Units Sold]]*Financial[[#This Row],[Manufacturing Price]])</f>
        <v>2641</v>
      </c>
      <c r="P620" s="12">
        <f>(Financial[[#This Row],[ Sales with discount]]-Financial[[#This Row],[COGS]])/Financial[[#This Row],[ Sales with discount]]</f>
        <v>5.8823529411764705E-2</v>
      </c>
      <c r="Q620" s="12">
        <f>(Financial[[#This Row],[ Sales with discount]]-Financial[[#This Row],[COGS]])/Financial[[#This Row],[COGS]]</f>
        <v>6.25E-2</v>
      </c>
      <c r="R620" s="17">
        <f>Financial[[#This Row],[Units Sold]]/Financial[[#This Row],[quantity of transactions]]</f>
        <v>1.0389457120377656</v>
      </c>
      <c r="S620" s="17">
        <f>Financial[[#This Row],[ Sales with discount]]/Financial[[#This Row],[quantity of transactions]]</f>
        <v>17.662077104642012</v>
      </c>
      <c r="T620" s="5" t="str">
        <f>TEXT(Financial[[#This Row],[Date]],"MMMM")</f>
        <v>лютий</v>
      </c>
      <c r="U620" s="22">
        <f>YEAR(Financial[[#This Row],[Date]])</f>
        <v>2020</v>
      </c>
    </row>
    <row r="621" spans="1:21" x14ac:dyDescent="0.3">
      <c r="A621" t="s">
        <v>9</v>
      </c>
      <c r="B621" t="s">
        <v>40</v>
      </c>
      <c r="C621" s="3" t="s">
        <v>24</v>
      </c>
      <c r="D621" s="3" t="s">
        <v>31</v>
      </c>
      <c r="E621">
        <v>606</v>
      </c>
      <c r="F621" s="10">
        <v>10</v>
      </c>
      <c r="G621" s="10">
        <v>20</v>
      </c>
      <c r="H621" s="14">
        <v>562</v>
      </c>
      <c r="I621" s="19">
        <v>43922</v>
      </c>
      <c r="J621" s="10">
        <f>Financial[[#This Row],[Units Sold]]*Financial[[#This Row],[Sale Price]]</f>
        <v>12120</v>
      </c>
      <c r="K621" s="11" cm="1">
        <f t="array" ref="K621">_xlfn.IFS(Financial[[#This Row],[Discount Band]]="High",0.15,Financial[[#This Row],[Discount Band]]="Medium",0.1,Financial[[#This Row],[Discount Band]]="Low",0.05,Financial[[#This Row],[Discount Band]]="None",0)</f>
        <v>0.15</v>
      </c>
      <c r="L621" s="10">
        <f>Financial[[#This Row],[Gross Sales]]*Financial[[#This Row],[Discount, %]]</f>
        <v>1818</v>
      </c>
      <c r="M621" s="10">
        <f>Financial[[#This Row],[Gross Sales]]-Financial[[#This Row],[Discounts, usd]]</f>
        <v>10302</v>
      </c>
      <c r="N621" s="10">
        <f>Financial[[#This Row],[Units Sold]]*Financial[[#This Row],[Manufacturing Price]]</f>
        <v>6060</v>
      </c>
      <c r="O621" s="10">
        <f>Financial[[#This Row],[ Sales with discount]]-(Financial[[#This Row],[Units Sold]]*Financial[[#This Row],[Manufacturing Price]])</f>
        <v>4242</v>
      </c>
      <c r="P621" s="12">
        <f>(Financial[[#This Row],[ Sales with discount]]-Financial[[#This Row],[COGS]])/Financial[[#This Row],[ Sales with discount]]</f>
        <v>0.41176470588235292</v>
      </c>
      <c r="Q621" s="12">
        <f>(Financial[[#This Row],[ Sales with discount]]-Financial[[#This Row],[COGS]])/Financial[[#This Row],[COGS]]</f>
        <v>0.7</v>
      </c>
      <c r="R621" s="17">
        <f>Financial[[#This Row],[Units Sold]]/Financial[[#This Row],[quantity of transactions]]</f>
        <v>1.0782918149466192</v>
      </c>
      <c r="S621" s="17">
        <f>Financial[[#This Row],[ Sales with discount]]/Financial[[#This Row],[quantity of transactions]]</f>
        <v>18.330960854092528</v>
      </c>
      <c r="T621" s="5" t="str">
        <f>TEXT(Financial[[#This Row],[Date]],"MMMM")</f>
        <v>квітень</v>
      </c>
      <c r="U621" s="22">
        <f>YEAR(Financial[[#This Row],[Date]])</f>
        <v>2020</v>
      </c>
    </row>
    <row r="622" spans="1:21" x14ac:dyDescent="0.3">
      <c r="A622" t="s">
        <v>9</v>
      </c>
      <c r="B622" t="s">
        <v>40</v>
      </c>
      <c r="C622" s="3" t="s">
        <v>24</v>
      </c>
      <c r="D622" s="3" t="s">
        <v>30</v>
      </c>
      <c r="E622">
        <v>547</v>
      </c>
      <c r="F622" s="10">
        <v>4</v>
      </c>
      <c r="G622" s="10">
        <v>7</v>
      </c>
      <c r="H622" s="14">
        <v>125</v>
      </c>
      <c r="I622" s="19">
        <v>44136</v>
      </c>
      <c r="J622" s="10">
        <f>Financial[[#This Row],[Units Sold]]*Financial[[#This Row],[Sale Price]]</f>
        <v>3829</v>
      </c>
      <c r="K622" s="11" cm="1">
        <f t="array" ref="K622">_xlfn.IFS(Financial[[#This Row],[Discount Band]]="High",0.15,Financial[[#This Row],[Discount Band]]="Medium",0.1,Financial[[#This Row],[Discount Band]]="Low",0.05,Financial[[#This Row],[Discount Band]]="None",0)</f>
        <v>0.1</v>
      </c>
      <c r="L622" s="10">
        <f>Financial[[#This Row],[Gross Sales]]*Financial[[#This Row],[Discount, %]]</f>
        <v>382.90000000000003</v>
      </c>
      <c r="M622" s="10">
        <f>Financial[[#This Row],[Gross Sales]]-Financial[[#This Row],[Discounts, usd]]</f>
        <v>3446.1</v>
      </c>
      <c r="N622" s="10">
        <f>Financial[[#This Row],[Units Sold]]*Financial[[#This Row],[Manufacturing Price]]</f>
        <v>2188</v>
      </c>
      <c r="O622" s="10">
        <f>Financial[[#This Row],[ Sales with discount]]-(Financial[[#This Row],[Units Sold]]*Financial[[#This Row],[Manufacturing Price]])</f>
        <v>1258.0999999999999</v>
      </c>
      <c r="P622" s="12">
        <f>(Financial[[#This Row],[ Sales with discount]]-Financial[[#This Row],[COGS]])/Financial[[#This Row],[ Sales with discount]]</f>
        <v>0.36507936507936506</v>
      </c>
      <c r="Q622" s="12">
        <f>(Financial[[#This Row],[ Sales with discount]]-Financial[[#This Row],[COGS]])/Financial[[#This Row],[COGS]]</f>
        <v>0.57499999999999996</v>
      </c>
      <c r="R622" s="17">
        <f>Financial[[#This Row],[Units Sold]]/Financial[[#This Row],[quantity of transactions]]</f>
        <v>4.3760000000000003</v>
      </c>
      <c r="S622" s="17">
        <f>Financial[[#This Row],[ Sales with discount]]/Financial[[#This Row],[quantity of transactions]]</f>
        <v>27.5688</v>
      </c>
      <c r="T622" s="5" t="str">
        <f>TEXT(Financial[[#This Row],[Date]],"MMMM")</f>
        <v>листопад</v>
      </c>
      <c r="U622" s="22">
        <f>YEAR(Financial[[#This Row],[Date]])</f>
        <v>2020</v>
      </c>
    </row>
    <row r="623" spans="1:21" x14ac:dyDescent="0.3">
      <c r="A623" t="s">
        <v>9</v>
      </c>
      <c r="B623" t="s">
        <v>40</v>
      </c>
      <c r="C623" s="3" t="s">
        <v>25</v>
      </c>
      <c r="D623" s="3" t="s">
        <v>31</v>
      </c>
      <c r="E623">
        <v>267</v>
      </c>
      <c r="F623" s="10">
        <v>17</v>
      </c>
      <c r="G623" s="10">
        <v>20</v>
      </c>
      <c r="H623" s="14">
        <v>65</v>
      </c>
      <c r="I623" s="19">
        <v>44105</v>
      </c>
      <c r="J623" s="10">
        <f>Financial[[#This Row],[Units Sold]]*Financial[[#This Row],[Sale Price]]</f>
        <v>5340</v>
      </c>
      <c r="K623" s="11" cm="1">
        <f t="array" ref="K623">_xlfn.IFS(Financial[[#This Row],[Discount Band]]="High",0.15,Financial[[#This Row],[Discount Band]]="Medium",0.1,Financial[[#This Row],[Discount Band]]="Low",0.05,Financial[[#This Row],[Discount Band]]="None",0)</f>
        <v>0.15</v>
      </c>
      <c r="L623" s="10">
        <f>Financial[[#This Row],[Gross Sales]]*Financial[[#This Row],[Discount, %]]</f>
        <v>801</v>
      </c>
      <c r="M623" s="10">
        <f>Financial[[#This Row],[Gross Sales]]-Financial[[#This Row],[Discounts, usd]]</f>
        <v>4539</v>
      </c>
      <c r="N623" s="10">
        <f>Financial[[#This Row],[Units Sold]]*Financial[[#This Row],[Manufacturing Price]]</f>
        <v>4539</v>
      </c>
      <c r="O623" s="10">
        <f>Financial[[#This Row],[ Sales with discount]]-(Financial[[#This Row],[Units Sold]]*Financial[[#This Row],[Manufacturing Price]])</f>
        <v>0</v>
      </c>
      <c r="P623" s="12">
        <f>(Financial[[#This Row],[ Sales with discount]]-Financial[[#This Row],[COGS]])/Financial[[#This Row],[ Sales with discount]]</f>
        <v>0</v>
      </c>
      <c r="Q623" s="12">
        <f>(Financial[[#This Row],[ Sales with discount]]-Financial[[#This Row],[COGS]])/Financial[[#This Row],[COGS]]</f>
        <v>0</v>
      </c>
      <c r="R623" s="17">
        <f>Financial[[#This Row],[Units Sold]]/Financial[[#This Row],[quantity of transactions]]</f>
        <v>4.1076923076923073</v>
      </c>
      <c r="S623" s="17">
        <f>Financial[[#This Row],[ Sales with discount]]/Financial[[#This Row],[quantity of transactions]]</f>
        <v>69.830769230769235</v>
      </c>
      <c r="T623" s="5" t="str">
        <f>TEXT(Financial[[#This Row],[Date]],"MMMM")</f>
        <v>жовтень</v>
      </c>
      <c r="U623" s="22">
        <f>YEAR(Financial[[#This Row],[Date]])</f>
        <v>2020</v>
      </c>
    </row>
    <row r="624" spans="1:21" x14ac:dyDescent="0.3">
      <c r="A624" t="s">
        <v>9</v>
      </c>
      <c r="B624" t="s">
        <v>40</v>
      </c>
      <c r="C624" s="3" t="s">
        <v>21</v>
      </c>
      <c r="D624" s="3" t="s">
        <v>30</v>
      </c>
      <c r="E624">
        <v>263</v>
      </c>
      <c r="F624" s="10">
        <v>4</v>
      </c>
      <c r="G624" s="10">
        <v>7</v>
      </c>
      <c r="H624" s="14">
        <v>72</v>
      </c>
      <c r="I624" s="19">
        <v>44136</v>
      </c>
      <c r="J624" s="10">
        <f>Financial[[#This Row],[Units Sold]]*Financial[[#This Row],[Sale Price]]</f>
        <v>1841</v>
      </c>
      <c r="K624" s="11" cm="1">
        <f t="array" ref="K624">_xlfn.IFS(Financial[[#This Row],[Discount Band]]="High",0.15,Financial[[#This Row],[Discount Band]]="Medium",0.1,Financial[[#This Row],[Discount Band]]="Low",0.05,Financial[[#This Row],[Discount Band]]="None",0)</f>
        <v>0.1</v>
      </c>
      <c r="L624" s="10">
        <f>Financial[[#This Row],[Gross Sales]]*Financial[[#This Row],[Discount, %]]</f>
        <v>184.10000000000002</v>
      </c>
      <c r="M624" s="10">
        <f>Financial[[#This Row],[Gross Sales]]-Financial[[#This Row],[Discounts, usd]]</f>
        <v>1656.9</v>
      </c>
      <c r="N624" s="10">
        <f>Financial[[#This Row],[Units Sold]]*Financial[[#This Row],[Manufacturing Price]]</f>
        <v>1052</v>
      </c>
      <c r="O624" s="10">
        <f>Financial[[#This Row],[ Sales with discount]]-(Financial[[#This Row],[Units Sold]]*Financial[[#This Row],[Manufacturing Price]])</f>
        <v>604.90000000000009</v>
      </c>
      <c r="P624" s="12">
        <f>(Financial[[#This Row],[ Sales with discount]]-Financial[[#This Row],[COGS]])/Financial[[#This Row],[ Sales with discount]]</f>
        <v>0.36507936507936511</v>
      </c>
      <c r="Q624" s="12">
        <f>(Financial[[#This Row],[ Sales with discount]]-Financial[[#This Row],[COGS]])/Financial[[#This Row],[COGS]]</f>
        <v>0.57500000000000007</v>
      </c>
      <c r="R624" s="17">
        <f>Financial[[#This Row],[Units Sold]]/Financial[[#This Row],[quantity of transactions]]</f>
        <v>3.6527777777777777</v>
      </c>
      <c r="S624" s="17">
        <f>Financial[[#This Row],[ Sales with discount]]/Financial[[#This Row],[quantity of transactions]]</f>
        <v>23.012500000000003</v>
      </c>
      <c r="T624" s="5" t="str">
        <f>TEXT(Financial[[#This Row],[Date]],"MMMM")</f>
        <v>листопад</v>
      </c>
      <c r="U624" s="22">
        <f>YEAR(Financial[[#This Row],[Date]])</f>
        <v>2020</v>
      </c>
    </row>
    <row r="625" spans="1:21" x14ac:dyDescent="0.3">
      <c r="A625" t="s">
        <v>9</v>
      </c>
      <c r="B625" t="s">
        <v>40</v>
      </c>
      <c r="C625" s="3" t="s">
        <v>25</v>
      </c>
      <c r="D625" s="3" t="s">
        <v>29</v>
      </c>
      <c r="E625">
        <v>349</v>
      </c>
      <c r="F625" s="10">
        <v>213</v>
      </c>
      <c r="G625" s="10">
        <v>350</v>
      </c>
      <c r="H625" s="14">
        <v>91</v>
      </c>
      <c r="I625" s="19">
        <v>44075</v>
      </c>
      <c r="J625" s="10">
        <f>Financial[[#This Row],[Units Sold]]*Financial[[#This Row],[Sale Price]]</f>
        <v>122150</v>
      </c>
      <c r="K625" s="11" cm="1">
        <f t="array" ref="K625">_xlfn.IFS(Financial[[#This Row],[Discount Band]]="High",0.15,Financial[[#This Row],[Discount Band]]="Medium",0.1,Financial[[#This Row],[Discount Band]]="Low",0.05,Financial[[#This Row],[Discount Band]]="None",0)</f>
        <v>0.05</v>
      </c>
      <c r="L625" s="10">
        <f>Financial[[#This Row],[Gross Sales]]*Financial[[#This Row],[Discount, %]]</f>
        <v>6107.5</v>
      </c>
      <c r="M625" s="10">
        <f>Financial[[#This Row],[Gross Sales]]-Financial[[#This Row],[Discounts, usd]]</f>
        <v>116042.5</v>
      </c>
      <c r="N625" s="10">
        <f>Financial[[#This Row],[Units Sold]]*Financial[[#This Row],[Manufacturing Price]]</f>
        <v>74337</v>
      </c>
      <c r="O625" s="10">
        <f>Financial[[#This Row],[ Sales with discount]]-(Financial[[#This Row],[Units Sold]]*Financial[[#This Row],[Manufacturing Price]])</f>
        <v>41705.5</v>
      </c>
      <c r="P625" s="12">
        <f>(Financial[[#This Row],[ Sales with discount]]-Financial[[#This Row],[COGS]])/Financial[[#This Row],[ Sales with discount]]</f>
        <v>0.35939849624060149</v>
      </c>
      <c r="Q625" s="12">
        <f>(Financial[[#This Row],[ Sales with discount]]-Financial[[#This Row],[COGS]])/Financial[[#This Row],[COGS]]</f>
        <v>0.56103286384976525</v>
      </c>
      <c r="R625" s="17">
        <f>Financial[[#This Row],[Units Sold]]/Financial[[#This Row],[quantity of transactions]]</f>
        <v>3.8351648351648353</v>
      </c>
      <c r="S625" s="17">
        <f>Financial[[#This Row],[ Sales with discount]]/Financial[[#This Row],[quantity of transactions]]</f>
        <v>1275.1923076923076</v>
      </c>
      <c r="T625" s="5" t="str">
        <f>TEXT(Financial[[#This Row],[Date]],"MMMM")</f>
        <v>вересень</v>
      </c>
      <c r="U625" s="22">
        <f>YEAR(Financial[[#This Row],[Date]])</f>
        <v>2020</v>
      </c>
    </row>
    <row r="626" spans="1:21" x14ac:dyDescent="0.3">
      <c r="A626" t="s">
        <v>9</v>
      </c>
      <c r="B626" t="s">
        <v>40</v>
      </c>
      <c r="C626" s="3" t="s">
        <v>24</v>
      </c>
      <c r="D626" s="3" t="s">
        <v>30</v>
      </c>
      <c r="E626">
        <v>2907</v>
      </c>
      <c r="F626" s="10">
        <v>4</v>
      </c>
      <c r="G626" s="10">
        <v>7</v>
      </c>
      <c r="H626" s="14">
        <v>735</v>
      </c>
      <c r="I626" s="19">
        <v>43983</v>
      </c>
      <c r="J626" s="10">
        <f>Financial[[#This Row],[Units Sold]]*Financial[[#This Row],[Sale Price]]</f>
        <v>20349</v>
      </c>
      <c r="K626" s="11" cm="1">
        <f t="array" ref="K626">_xlfn.IFS(Financial[[#This Row],[Discount Band]]="High",0.15,Financial[[#This Row],[Discount Band]]="Medium",0.1,Financial[[#This Row],[Discount Band]]="Low",0.05,Financial[[#This Row],[Discount Band]]="None",0)</f>
        <v>0.1</v>
      </c>
      <c r="L626" s="10">
        <f>Financial[[#This Row],[Gross Sales]]*Financial[[#This Row],[Discount, %]]</f>
        <v>2034.9</v>
      </c>
      <c r="M626" s="10">
        <f>Financial[[#This Row],[Gross Sales]]-Financial[[#This Row],[Discounts, usd]]</f>
        <v>18314.099999999999</v>
      </c>
      <c r="N626" s="10">
        <f>Financial[[#This Row],[Units Sold]]*Financial[[#This Row],[Manufacturing Price]]</f>
        <v>11628</v>
      </c>
      <c r="O626" s="10">
        <f>Financial[[#This Row],[ Sales with discount]]-(Financial[[#This Row],[Units Sold]]*Financial[[#This Row],[Manufacturing Price]])</f>
        <v>6686.0999999999985</v>
      </c>
      <c r="P626" s="12">
        <f>(Financial[[#This Row],[ Sales with discount]]-Financial[[#This Row],[COGS]])/Financial[[#This Row],[ Sales with discount]]</f>
        <v>0.365079365079365</v>
      </c>
      <c r="Q626" s="12">
        <f>(Financial[[#This Row],[ Sales with discount]]-Financial[[#This Row],[COGS]])/Financial[[#This Row],[COGS]]</f>
        <v>0.57499999999999984</v>
      </c>
      <c r="R626" s="17">
        <f>Financial[[#This Row],[Units Sold]]/Financial[[#This Row],[quantity of transactions]]</f>
        <v>3.9551020408163264</v>
      </c>
      <c r="S626" s="17">
        <f>Financial[[#This Row],[ Sales with discount]]/Financial[[#This Row],[quantity of transactions]]</f>
        <v>24.917142857142856</v>
      </c>
      <c r="T626" s="5" t="str">
        <f>TEXT(Financial[[#This Row],[Date]],"MMMM")</f>
        <v>червень</v>
      </c>
      <c r="U626" s="22">
        <f>YEAR(Financial[[#This Row],[Date]])</f>
        <v>2020</v>
      </c>
    </row>
    <row r="627" spans="1:21" x14ac:dyDescent="0.3">
      <c r="A627" t="s">
        <v>9</v>
      </c>
      <c r="B627" t="s">
        <v>40</v>
      </c>
      <c r="C627" s="3" t="s">
        <v>23</v>
      </c>
      <c r="D627" s="3" t="s">
        <v>29</v>
      </c>
      <c r="E627">
        <v>1056</v>
      </c>
      <c r="F627" s="10">
        <v>11</v>
      </c>
      <c r="G627" s="10">
        <v>20</v>
      </c>
      <c r="H627" s="14">
        <v>1008</v>
      </c>
      <c r="I627" s="19">
        <v>44075</v>
      </c>
      <c r="J627" s="10">
        <f>Financial[[#This Row],[Units Sold]]*Financial[[#This Row],[Sale Price]]</f>
        <v>21120</v>
      </c>
      <c r="K627" s="11" cm="1">
        <f t="array" ref="K627">_xlfn.IFS(Financial[[#This Row],[Discount Band]]="High",0.15,Financial[[#This Row],[Discount Band]]="Medium",0.1,Financial[[#This Row],[Discount Band]]="Low",0.05,Financial[[#This Row],[Discount Band]]="None",0)</f>
        <v>0.05</v>
      </c>
      <c r="L627" s="10">
        <f>Financial[[#This Row],[Gross Sales]]*Financial[[#This Row],[Discount, %]]</f>
        <v>1056</v>
      </c>
      <c r="M627" s="10">
        <f>Financial[[#This Row],[Gross Sales]]-Financial[[#This Row],[Discounts, usd]]</f>
        <v>20064</v>
      </c>
      <c r="N627" s="10">
        <f>Financial[[#This Row],[Units Sold]]*Financial[[#This Row],[Manufacturing Price]]</f>
        <v>11616</v>
      </c>
      <c r="O627" s="10">
        <f>Financial[[#This Row],[ Sales with discount]]-(Financial[[#This Row],[Units Sold]]*Financial[[#This Row],[Manufacturing Price]])</f>
        <v>8448</v>
      </c>
      <c r="P627" s="12">
        <f>(Financial[[#This Row],[ Sales with discount]]-Financial[[#This Row],[COGS]])/Financial[[#This Row],[ Sales with discount]]</f>
        <v>0.42105263157894735</v>
      </c>
      <c r="Q627" s="12">
        <f>(Financial[[#This Row],[ Sales with discount]]-Financial[[#This Row],[COGS]])/Financial[[#This Row],[COGS]]</f>
        <v>0.72727272727272729</v>
      </c>
      <c r="R627" s="17">
        <f>Financial[[#This Row],[Units Sold]]/Financial[[#This Row],[quantity of transactions]]</f>
        <v>1.0476190476190477</v>
      </c>
      <c r="S627" s="17">
        <f>Financial[[#This Row],[ Sales with discount]]/Financial[[#This Row],[quantity of transactions]]</f>
        <v>19.904761904761905</v>
      </c>
      <c r="T627" s="5" t="str">
        <f>TEXT(Financial[[#This Row],[Date]],"MMMM")</f>
        <v>вересень</v>
      </c>
      <c r="U627" s="22">
        <f>YEAR(Financial[[#This Row],[Date]])</f>
        <v>2020</v>
      </c>
    </row>
    <row r="628" spans="1:21" x14ac:dyDescent="0.3">
      <c r="A628" t="s">
        <v>9</v>
      </c>
      <c r="B628" t="s">
        <v>40</v>
      </c>
      <c r="C628" s="3" t="s">
        <v>23</v>
      </c>
      <c r="D628" s="3" t="s">
        <v>31</v>
      </c>
      <c r="E628">
        <v>267</v>
      </c>
      <c r="F628" s="10">
        <v>11</v>
      </c>
      <c r="G628" s="10">
        <v>20</v>
      </c>
      <c r="H628" s="14">
        <v>181</v>
      </c>
      <c r="I628" s="19">
        <v>44105</v>
      </c>
      <c r="J628" s="10">
        <f>Financial[[#This Row],[Units Sold]]*Financial[[#This Row],[Sale Price]]</f>
        <v>5340</v>
      </c>
      <c r="K628" s="11" cm="1">
        <f t="array" ref="K628">_xlfn.IFS(Financial[[#This Row],[Discount Band]]="High",0.15,Financial[[#This Row],[Discount Band]]="Medium",0.1,Financial[[#This Row],[Discount Band]]="Low",0.05,Financial[[#This Row],[Discount Band]]="None",0)</f>
        <v>0.15</v>
      </c>
      <c r="L628" s="10">
        <f>Financial[[#This Row],[Gross Sales]]*Financial[[#This Row],[Discount, %]]</f>
        <v>801</v>
      </c>
      <c r="M628" s="10">
        <f>Financial[[#This Row],[Gross Sales]]-Financial[[#This Row],[Discounts, usd]]</f>
        <v>4539</v>
      </c>
      <c r="N628" s="10">
        <f>Financial[[#This Row],[Units Sold]]*Financial[[#This Row],[Manufacturing Price]]</f>
        <v>2937</v>
      </c>
      <c r="O628" s="10">
        <f>Financial[[#This Row],[ Sales with discount]]-(Financial[[#This Row],[Units Sold]]*Financial[[#This Row],[Manufacturing Price]])</f>
        <v>1602</v>
      </c>
      <c r="P628" s="12">
        <f>(Financial[[#This Row],[ Sales with discount]]-Financial[[#This Row],[COGS]])/Financial[[#This Row],[ Sales with discount]]</f>
        <v>0.35294117647058826</v>
      </c>
      <c r="Q628" s="12">
        <f>(Financial[[#This Row],[ Sales with discount]]-Financial[[#This Row],[COGS]])/Financial[[#This Row],[COGS]]</f>
        <v>0.54545454545454541</v>
      </c>
      <c r="R628" s="17">
        <f>Financial[[#This Row],[Units Sold]]/Financial[[#This Row],[quantity of transactions]]</f>
        <v>1.4751381215469612</v>
      </c>
      <c r="S628" s="17">
        <f>Financial[[#This Row],[ Sales with discount]]/Financial[[#This Row],[quantity of transactions]]</f>
        <v>25.077348066298342</v>
      </c>
      <c r="T628" s="5" t="str">
        <f>TEXT(Financial[[#This Row],[Date]],"MMMM")</f>
        <v>жовтень</v>
      </c>
      <c r="U628" s="22">
        <f>YEAR(Financial[[#This Row],[Date]])</f>
        <v>2020</v>
      </c>
    </row>
    <row r="629" spans="1:21" x14ac:dyDescent="0.3">
      <c r="A629" t="s">
        <v>9</v>
      </c>
      <c r="B629" t="s">
        <v>40</v>
      </c>
      <c r="C629" s="3" t="s">
        <v>26</v>
      </c>
      <c r="D629" s="3" t="s">
        <v>28</v>
      </c>
      <c r="E629">
        <v>1143</v>
      </c>
      <c r="F629" s="10">
        <v>5</v>
      </c>
      <c r="G629" s="10">
        <v>7</v>
      </c>
      <c r="H629" s="14">
        <v>915</v>
      </c>
      <c r="I629" s="19">
        <v>44105</v>
      </c>
      <c r="J629" s="10">
        <f>Financial[[#This Row],[Units Sold]]*Financial[[#This Row],[Sale Price]]</f>
        <v>8001</v>
      </c>
      <c r="K629" s="11" cm="1">
        <f t="array" ref="K629">_xlfn.IFS(Financial[[#This Row],[Discount Band]]="High",0.15,Financial[[#This Row],[Discount Band]]="Medium",0.1,Financial[[#This Row],[Discount Band]]="Low",0.05,Financial[[#This Row],[Discount Band]]="None",0)</f>
        <v>0</v>
      </c>
      <c r="L629" s="10">
        <f>Financial[[#This Row],[Gross Sales]]*Financial[[#This Row],[Discount, %]]</f>
        <v>0</v>
      </c>
      <c r="M629" s="10">
        <f>Financial[[#This Row],[Gross Sales]]-Financial[[#This Row],[Discounts, usd]]</f>
        <v>8001</v>
      </c>
      <c r="N629" s="10">
        <f>Financial[[#This Row],[Units Sold]]*Financial[[#This Row],[Manufacturing Price]]</f>
        <v>5715</v>
      </c>
      <c r="O629" s="10">
        <f>Financial[[#This Row],[ Sales with discount]]-(Financial[[#This Row],[Units Sold]]*Financial[[#This Row],[Manufacturing Price]])</f>
        <v>2286</v>
      </c>
      <c r="P629" s="12">
        <f>(Financial[[#This Row],[ Sales with discount]]-Financial[[#This Row],[COGS]])/Financial[[#This Row],[ Sales with discount]]</f>
        <v>0.2857142857142857</v>
      </c>
      <c r="Q629" s="12">
        <f>(Financial[[#This Row],[ Sales with discount]]-Financial[[#This Row],[COGS]])/Financial[[#This Row],[COGS]]</f>
        <v>0.4</v>
      </c>
      <c r="R629" s="17">
        <f>Financial[[#This Row],[Units Sold]]/Financial[[#This Row],[quantity of transactions]]</f>
        <v>1.2491803278688525</v>
      </c>
      <c r="S629" s="17">
        <f>Financial[[#This Row],[ Sales with discount]]/Financial[[#This Row],[quantity of transactions]]</f>
        <v>8.7442622950819668</v>
      </c>
      <c r="T629" s="5" t="str">
        <f>TEXT(Financial[[#This Row],[Date]],"MMMM")</f>
        <v>жовтень</v>
      </c>
      <c r="U629" s="22">
        <f>YEAR(Financial[[#This Row],[Date]])</f>
        <v>2020</v>
      </c>
    </row>
    <row r="630" spans="1:21" x14ac:dyDescent="0.3">
      <c r="A630" t="s">
        <v>9</v>
      </c>
      <c r="B630" t="s">
        <v>40</v>
      </c>
      <c r="C630" s="3" t="s">
        <v>26</v>
      </c>
      <c r="D630" s="3" t="s">
        <v>29</v>
      </c>
      <c r="E630">
        <v>1236</v>
      </c>
      <c r="F630" s="10">
        <v>15</v>
      </c>
      <c r="G630" s="10">
        <v>20</v>
      </c>
      <c r="H630" s="14">
        <v>517</v>
      </c>
      <c r="I630" s="19">
        <v>44136</v>
      </c>
      <c r="J630" s="10">
        <f>Financial[[#This Row],[Units Sold]]*Financial[[#This Row],[Sale Price]]</f>
        <v>24720</v>
      </c>
      <c r="K630" s="11" cm="1">
        <f t="array" ref="K630">_xlfn.IFS(Financial[[#This Row],[Discount Band]]="High",0.15,Financial[[#This Row],[Discount Band]]="Medium",0.1,Financial[[#This Row],[Discount Band]]="Low",0.05,Financial[[#This Row],[Discount Band]]="None",0)</f>
        <v>0.05</v>
      </c>
      <c r="L630" s="10">
        <f>Financial[[#This Row],[Gross Sales]]*Financial[[#This Row],[Discount, %]]</f>
        <v>1236</v>
      </c>
      <c r="M630" s="10">
        <f>Financial[[#This Row],[Gross Sales]]-Financial[[#This Row],[Discounts, usd]]</f>
        <v>23484</v>
      </c>
      <c r="N630" s="10">
        <f>Financial[[#This Row],[Units Sold]]*Financial[[#This Row],[Manufacturing Price]]</f>
        <v>18540</v>
      </c>
      <c r="O630" s="10">
        <f>Financial[[#This Row],[ Sales with discount]]-(Financial[[#This Row],[Units Sold]]*Financial[[#This Row],[Manufacturing Price]])</f>
        <v>4944</v>
      </c>
      <c r="P630" s="12">
        <f>(Financial[[#This Row],[ Sales with discount]]-Financial[[#This Row],[COGS]])/Financial[[#This Row],[ Sales with discount]]</f>
        <v>0.21052631578947367</v>
      </c>
      <c r="Q630" s="12">
        <f>(Financial[[#This Row],[ Sales with discount]]-Financial[[#This Row],[COGS]])/Financial[[#This Row],[COGS]]</f>
        <v>0.26666666666666666</v>
      </c>
      <c r="R630" s="17">
        <f>Financial[[#This Row],[Units Sold]]/Financial[[#This Row],[quantity of transactions]]</f>
        <v>2.3907156673114121</v>
      </c>
      <c r="S630" s="17">
        <f>Financial[[#This Row],[ Sales with discount]]/Financial[[#This Row],[quantity of transactions]]</f>
        <v>45.423597678916828</v>
      </c>
      <c r="T630" s="5" t="str">
        <f>TEXT(Financial[[#This Row],[Date]],"MMMM")</f>
        <v>листопад</v>
      </c>
      <c r="U630" s="22">
        <f>YEAR(Financial[[#This Row],[Date]])</f>
        <v>2020</v>
      </c>
    </row>
    <row r="631" spans="1:21" x14ac:dyDescent="0.3">
      <c r="A631" t="s">
        <v>9</v>
      </c>
      <c r="B631" t="s">
        <v>40</v>
      </c>
      <c r="C631" s="3" t="s">
        <v>23</v>
      </c>
      <c r="D631" s="3" t="s">
        <v>30</v>
      </c>
      <c r="E631">
        <v>678</v>
      </c>
      <c r="F631" s="10">
        <v>4</v>
      </c>
      <c r="G631" s="10">
        <v>7</v>
      </c>
      <c r="H631" s="14">
        <v>613</v>
      </c>
      <c r="I631" s="19">
        <v>44044</v>
      </c>
      <c r="J631" s="10">
        <f>Financial[[#This Row],[Units Sold]]*Financial[[#This Row],[Sale Price]]</f>
        <v>4746</v>
      </c>
      <c r="K631" s="11" cm="1">
        <f t="array" ref="K631">_xlfn.IFS(Financial[[#This Row],[Discount Band]]="High",0.15,Financial[[#This Row],[Discount Band]]="Medium",0.1,Financial[[#This Row],[Discount Band]]="Low",0.05,Financial[[#This Row],[Discount Band]]="None",0)</f>
        <v>0.1</v>
      </c>
      <c r="L631" s="10">
        <f>Financial[[#This Row],[Gross Sales]]*Financial[[#This Row],[Discount, %]]</f>
        <v>474.6</v>
      </c>
      <c r="M631" s="10">
        <f>Financial[[#This Row],[Gross Sales]]-Financial[[#This Row],[Discounts, usd]]</f>
        <v>4271.3999999999996</v>
      </c>
      <c r="N631" s="10">
        <f>Financial[[#This Row],[Units Sold]]*Financial[[#This Row],[Manufacturing Price]]</f>
        <v>2712</v>
      </c>
      <c r="O631" s="10">
        <f>Financial[[#This Row],[ Sales with discount]]-(Financial[[#This Row],[Units Sold]]*Financial[[#This Row],[Manufacturing Price]])</f>
        <v>1559.3999999999996</v>
      </c>
      <c r="P631" s="12">
        <f>(Financial[[#This Row],[ Sales with discount]]-Financial[[#This Row],[COGS]])/Financial[[#This Row],[ Sales with discount]]</f>
        <v>0.365079365079365</v>
      </c>
      <c r="Q631" s="12">
        <f>(Financial[[#This Row],[ Sales with discount]]-Financial[[#This Row],[COGS]])/Financial[[#This Row],[COGS]]</f>
        <v>0.57499999999999984</v>
      </c>
      <c r="R631" s="17">
        <f>Financial[[#This Row],[Units Sold]]/Financial[[#This Row],[quantity of transactions]]</f>
        <v>1.1060358890701467</v>
      </c>
      <c r="S631" s="17">
        <f>Financial[[#This Row],[ Sales with discount]]/Financial[[#This Row],[quantity of transactions]]</f>
        <v>6.9680261011419242</v>
      </c>
      <c r="T631" s="5" t="str">
        <f>TEXT(Financial[[#This Row],[Date]],"MMMM")</f>
        <v>серпень</v>
      </c>
      <c r="U631" s="22">
        <f>YEAR(Financial[[#This Row],[Date]])</f>
        <v>2020</v>
      </c>
    </row>
    <row r="632" spans="1:21" x14ac:dyDescent="0.3">
      <c r="A632" t="s">
        <v>9</v>
      </c>
      <c r="B632" t="s">
        <v>40</v>
      </c>
      <c r="C632" s="3" t="s">
        <v>23</v>
      </c>
      <c r="D632" s="3" t="s">
        <v>29</v>
      </c>
      <c r="E632">
        <v>4492.5</v>
      </c>
      <c r="F632" s="10">
        <v>5</v>
      </c>
      <c r="G632" s="10">
        <v>7</v>
      </c>
      <c r="H632" s="14">
        <v>1869</v>
      </c>
      <c r="I632" s="19">
        <v>43922</v>
      </c>
      <c r="J632" s="10">
        <f>Financial[[#This Row],[Units Sold]]*Financial[[#This Row],[Sale Price]]</f>
        <v>31447.5</v>
      </c>
      <c r="K632" s="11" cm="1">
        <f t="array" ref="K632">_xlfn.IFS(Financial[[#This Row],[Discount Band]]="High",0.15,Financial[[#This Row],[Discount Band]]="Medium",0.1,Financial[[#This Row],[Discount Band]]="Low",0.05,Financial[[#This Row],[Discount Band]]="None",0)</f>
        <v>0.05</v>
      </c>
      <c r="L632" s="10">
        <f>Financial[[#This Row],[Gross Sales]]*Financial[[#This Row],[Discount, %]]</f>
        <v>1572.375</v>
      </c>
      <c r="M632" s="10">
        <f>Financial[[#This Row],[Gross Sales]]-Financial[[#This Row],[Discounts, usd]]</f>
        <v>29875.125</v>
      </c>
      <c r="N632" s="10">
        <f>Financial[[#This Row],[Units Sold]]*Financial[[#This Row],[Manufacturing Price]]</f>
        <v>22462.5</v>
      </c>
      <c r="O632" s="10">
        <f>Financial[[#This Row],[ Sales with discount]]-(Financial[[#This Row],[Units Sold]]*Financial[[#This Row],[Manufacturing Price]])</f>
        <v>7412.625</v>
      </c>
      <c r="P632" s="12">
        <f>(Financial[[#This Row],[ Sales with discount]]-Financial[[#This Row],[COGS]])/Financial[[#This Row],[ Sales with discount]]</f>
        <v>0.24812030075187969</v>
      </c>
      <c r="Q632" s="12">
        <f>(Financial[[#This Row],[ Sales with discount]]-Financial[[#This Row],[COGS]])/Financial[[#This Row],[COGS]]</f>
        <v>0.33</v>
      </c>
      <c r="R632" s="17">
        <f>Financial[[#This Row],[Units Sold]]/Financial[[#This Row],[quantity of transactions]]</f>
        <v>2.4036918138041732</v>
      </c>
      <c r="S632" s="17">
        <f>Financial[[#This Row],[ Sales with discount]]/Financial[[#This Row],[quantity of transactions]]</f>
        <v>15.984550561797754</v>
      </c>
      <c r="T632" s="5" t="str">
        <f>TEXT(Financial[[#This Row],[Date]],"MMMM")</f>
        <v>квітень</v>
      </c>
      <c r="U632" s="22">
        <f>YEAR(Financial[[#This Row],[Date]])</f>
        <v>2020</v>
      </c>
    </row>
    <row r="633" spans="1:21" x14ac:dyDescent="0.3">
      <c r="A633" t="s">
        <v>9</v>
      </c>
      <c r="B633" t="s">
        <v>40</v>
      </c>
      <c r="C633" s="3" t="s">
        <v>23</v>
      </c>
      <c r="D633" s="3" t="s">
        <v>30</v>
      </c>
      <c r="E633">
        <v>2327</v>
      </c>
      <c r="F633" s="10">
        <v>4</v>
      </c>
      <c r="G633" s="10">
        <v>7</v>
      </c>
      <c r="H633" s="14">
        <v>2236</v>
      </c>
      <c r="I633" s="19">
        <v>43952</v>
      </c>
      <c r="J633" s="10">
        <f>Financial[[#This Row],[Units Sold]]*Financial[[#This Row],[Sale Price]]</f>
        <v>16289</v>
      </c>
      <c r="K633" s="11" cm="1">
        <f t="array" ref="K633">_xlfn.IFS(Financial[[#This Row],[Discount Band]]="High",0.15,Financial[[#This Row],[Discount Band]]="Medium",0.1,Financial[[#This Row],[Discount Band]]="Low",0.05,Financial[[#This Row],[Discount Band]]="None",0)</f>
        <v>0.1</v>
      </c>
      <c r="L633" s="10">
        <f>Financial[[#This Row],[Gross Sales]]*Financial[[#This Row],[Discount, %]]</f>
        <v>1628.9</v>
      </c>
      <c r="M633" s="10">
        <f>Financial[[#This Row],[Gross Sales]]-Financial[[#This Row],[Discounts, usd]]</f>
        <v>14660.1</v>
      </c>
      <c r="N633" s="10">
        <f>Financial[[#This Row],[Units Sold]]*Financial[[#This Row],[Manufacturing Price]]</f>
        <v>9308</v>
      </c>
      <c r="O633" s="10">
        <f>Financial[[#This Row],[ Sales with discount]]-(Financial[[#This Row],[Units Sold]]*Financial[[#This Row],[Manufacturing Price]])</f>
        <v>5352.1</v>
      </c>
      <c r="P633" s="12">
        <f>(Financial[[#This Row],[ Sales with discount]]-Financial[[#This Row],[COGS]])/Financial[[#This Row],[ Sales with discount]]</f>
        <v>0.36507936507936511</v>
      </c>
      <c r="Q633" s="12">
        <f>(Financial[[#This Row],[ Sales with discount]]-Financial[[#This Row],[COGS]])/Financial[[#This Row],[COGS]]</f>
        <v>0.57500000000000007</v>
      </c>
      <c r="R633" s="17">
        <f>Financial[[#This Row],[Units Sold]]/Financial[[#This Row],[quantity of transactions]]</f>
        <v>1.0406976744186047</v>
      </c>
      <c r="S633" s="17">
        <f>Financial[[#This Row],[ Sales with discount]]/Financial[[#This Row],[quantity of transactions]]</f>
        <v>6.5563953488372091</v>
      </c>
      <c r="T633" s="5" t="str">
        <f>TEXT(Financial[[#This Row],[Date]],"MMMM")</f>
        <v>травень</v>
      </c>
      <c r="U633" s="22">
        <f>YEAR(Financial[[#This Row],[Date]])</f>
        <v>2020</v>
      </c>
    </row>
    <row r="634" spans="1:21" x14ac:dyDescent="0.3">
      <c r="A634" t="s">
        <v>9</v>
      </c>
      <c r="B634" t="s">
        <v>40</v>
      </c>
      <c r="C634" s="3" t="s">
        <v>25</v>
      </c>
      <c r="D634" s="3" t="s">
        <v>31</v>
      </c>
      <c r="E634">
        <v>1579</v>
      </c>
      <c r="F634" s="10">
        <v>5</v>
      </c>
      <c r="G634" s="10">
        <v>7</v>
      </c>
      <c r="H634" s="14">
        <v>208</v>
      </c>
      <c r="I634" s="19">
        <v>43891</v>
      </c>
      <c r="J634" s="10">
        <f>Financial[[#This Row],[Units Sold]]*Financial[[#This Row],[Sale Price]]</f>
        <v>11053</v>
      </c>
      <c r="K634" s="11" cm="1">
        <f t="array" ref="K634">_xlfn.IFS(Financial[[#This Row],[Discount Band]]="High",0.15,Financial[[#This Row],[Discount Band]]="Medium",0.1,Financial[[#This Row],[Discount Band]]="Low",0.05,Financial[[#This Row],[Discount Band]]="None",0)</f>
        <v>0.15</v>
      </c>
      <c r="L634" s="10">
        <f>Financial[[#This Row],[Gross Sales]]*Financial[[#This Row],[Discount, %]]</f>
        <v>1657.95</v>
      </c>
      <c r="M634" s="10">
        <f>Financial[[#This Row],[Gross Sales]]-Financial[[#This Row],[Discounts, usd]]</f>
        <v>9395.0499999999993</v>
      </c>
      <c r="N634" s="10">
        <f>Financial[[#This Row],[Units Sold]]*Financial[[#This Row],[Manufacturing Price]]</f>
        <v>7895</v>
      </c>
      <c r="O634" s="10">
        <f>Financial[[#This Row],[ Sales with discount]]-(Financial[[#This Row],[Units Sold]]*Financial[[#This Row],[Manufacturing Price]])</f>
        <v>1500.0499999999993</v>
      </c>
      <c r="P634" s="12">
        <f>(Financial[[#This Row],[ Sales with discount]]-Financial[[#This Row],[COGS]])/Financial[[#This Row],[ Sales with discount]]</f>
        <v>0.15966386554621842</v>
      </c>
      <c r="Q634" s="12">
        <f>(Financial[[#This Row],[ Sales with discount]]-Financial[[#This Row],[COGS]])/Financial[[#This Row],[COGS]]</f>
        <v>0.18999999999999992</v>
      </c>
      <c r="R634" s="17">
        <f>Financial[[#This Row],[Units Sold]]/Financial[[#This Row],[quantity of transactions]]</f>
        <v>7.5913461538461542</v>
      </c>
      <c r="S634" s="17">
        <f>Financial[[#This Row],[ Sales with discount]]/Financial[[#This Row],[quantity of transactions]]</f>
        <v>45.168509615384615</v>
      </c>
      <c r="T634" s="5" t="str">
        <f>TEXT(Financial[[#This Row],[Date]],"MMMM")</f>
        <v>березень</v>
      </c>
      <c r="U634" s="22">
        <f>YEAR(Financial[[#This Row],[Date]])</f>
        <v>2020</v>
      </c>
    </row>
    <row r="635" spans="1:21" x14ac:dyDescent="0.3">
      <c r="A635" t="s">
        <v>9</v>
      </c>
      <c r="B635" t="s">
        <v>40</v>
      </c>
      <c r="C635" s="3" t="s">
        <v>23</v>
      </c>
      <c r="D635" s="3" t="s">
        <v>28</v>
      </c>
      <c r="E635">
        <v>1143</v>
      </c>
      <c r="F635" s="10">
        <v>4</v>
      </c>
      <c r="G635" s="10">
        <v>7</v>
      </c>
      <c r="H635" s="14">
        <v>402</v>
      </c>
      <c r="I635" s="19">
        <v>44105</v>
      </c>
      <c r="J635" s="10">
        <f>Financial[[#This Row],[Units Sold]]*Financial[[#This Row],[Sale Price]]</f>
        <v>8001</v>
      </c>
      <c r="K635" s="11" cm="1">
        <f t="array" ref="K635">_xlfn.IFS(Financial[[#This Row],[Discount Band]]="High",0.15,Financial[[#This Row],[Discount Band]]="Medium",0.1,Financial[[#This Row],[Discount Band]]="Low",0.05,Financial[[#This Row],[Discount Band]]="None",0)</f>
        <v>0</v>
      </c>
      <c r="L635" s="10">
        <f>Financial[[#This Row],[Gross Sales]]*Financial[[#This Row],[Discount, %]]</f>
        <v>0</v>
      </c>
      <c r="M635" s="10">
        <f>Financial[[#This Row],[Gross Sales]]-Financial[[#This Row],[Discounts, usd]]</f>
        <v>8001</v>
      </c>
      <c r="N635" s="10">
        <f>Financial[[#This Row],[Units Sold]]*Financial[[#This Row],[Manufacturing Price]]</f>
        <v>4572</v>
      </c>
      <c r="O635" s="10">
        <f>Financial[[#This Row],[ Sales with discount]]-(Financial[[#This Row],[Units Sold]]*Financial[[#This Row],[Manufacturing Price]])</f>
        <v>3429</v>
      </c>
      <c r="P635" s="12">
        <f>(Financial[[#This Row],[ Sales with discount]]-Financial[[#This Row],[COGS]])/Financial[[#This Row],[ Sales with discount]]</f>
        <v>0.42857142857142855</v>
      </c>
      <c r="Q635" s="12">
        <f>(Financial[[#This Row],[ Sales with discount]]-Financial[[#This Row],[COGS]])/Financial[[#This Row],[COGS]]</f>
        <v>0.75</v>
      </c>
      <c r="R635" s="17">
        <f>Financial[[#This Row],[Units Sold]]/Financial[[#This Row],[quantity of transactions]]</f>
        <v>2.8432835820895521</v>
      </c>
      <c r="S635" s="17">
        <f>Financial[[#This Row],[ Sales with discount]]/Financial[[#This Row],[quantity of transactions]]</f>
        <v>19.902985074626866</v>
      </c>
      <c r="T635" s="5" t="str">
        <f>TEXT(Financial[[#This Row],[Date]],"MMMM")</f>
        <v>жовтень</v>
      </c>
      <c r="U635" s="22">
        <f>YEAR(Financial[[#This Row],[Date]])</f>
        <v>2020</v>
      </c>
    </row>
    <row r="636" spans="1:21" x14ac:dyDescent="0.3">
      <c r="A636" t="s">
        <v>9</v>
      </c>
      <c r="B636" t="s">
        <v>40</v>
      </c>
      <c r="C636" s="3" t="s">
        <v>25</v>
      </c>
      <c r="D636" s="3" t="s">
        <v>30</v>
      </c>
      <c r="E636">
        <v>436.5</v>
      </c>
      <c r="F636" s="10">
        <v>16</v>
      </c>
      <c r="G636" s="10">
        <v>20</v>
      </c>
      <c r="H636" s="14">
        <v>236</v>
      </c>
      <c r="I636" s="19">
        <v>44013</v>
      </c>
      <c r="J636" s="10">
        <f>Financial[[#This Row],[Units Sold]]*Financial[[#This Row],[Sale Price]]</f>
        <v>8730</v>
      </c>
      <c r="K636" s="11" cm="1">
        <f t="array" ref="K636">_xlfn.IFS(Financial[[#This Row],[Discount Band]]="High",0.15,Financial[[#This Row],[Discount Band]]="Medium",0.1,Financial[[#This Row],[Discount Band]]="Low",0.05,Financial[[#This Row],[Discount Band]]="None",0)</f>
        <v>0.1</v>
      </c>
      <c r="L636" s="10">
        <f>Financial[[#This Row],[Gross Sales]]*Financial[[#This Row],[Discount, %]]</f>
        <v>873</v>
      </c>
      <c r="M636" s="10">
        <f>Financial[[#This Row],[Gross Sales]]-Financial[[#This Row],[Discounts, usd]]</f>
        <v>7857</v>
      </c>
      <c r="N636" s="10">
        <f>Financial[[#This Row],[Units Sold]]*Financial[[#This Row],[Manufacturing Price]]</f>
        <v>6984</v>
      </c>
      <c r="O636" s="10">
        <f>Financial[[#This Row],[ Sales with discount]]-(Financial[[#This Row],[Units Sold]]*Financial[[#This Row],[Manufacturing Price]])</f>
        <v>873</v>
      </c>
      <c r="P636" s="12">
        <f>(Financial[[#This Row],[ Sales with discount]]-Financial[[#This Row],[COGS]])/Financial[[#This Row],[ Sales with discount]]</f>
        <v>0.1111111111111111</v>
      </c>
      <c r="Q636" s="12">
        <f>(Financial[[#This Row],[ Sales with discount]]-Financial[[#This Row],[COGS]])/Financial[[#This Row],[COGS]]</f>
        <v>0.125</v>
      </c>
      <c r="R636" s="17">
        <f>Financial[[#This Row],[Units Sold]]/Financial[[#This Row],[quantity of transactions]]</f>
        <v>1.8495762711864407</v>
      </c>
      <c r="S636" s="17">
        <f>Financial[[#This Row],[ Sales with discount]]/Financial[[#This Row],[quantity of transactions]]</f>
        <v>33.292372881355931</v>
      </c>
      <c r="T636" s="5" t="str">
        <f>TEXT(Financial[[#This Row],[Date]],"MMMM")</f>
        <v>липень</v>
      </c>
      <c r="U636" s="22">
        <f>YEAR(Financial[[#This Row],[Date]])</f>
        <v>2020</v>
      </c>
    </row>
    <row r="637" spans="1:21" x14ac:dyDescent="0.3">
      <c r="A637" t="s">
        <v>9</v>
      </c>
      <c r="B637" t="s">
        <v>40</v>
      </c>
      <c r="C637" s="3" t="s">
        <v>26</v>
      </c>
      <c r="D637" s="3" t="s">
        <v>30</v>
      </c>
      <c r="E637">
        <v>2907</v>
      </c>
      <c r="F637" s="10">
        <v>4</v>
      </c>
      <c r="G637" s="10">
        <v>7</v>
      </c>
      <c r="H637" s="14">
        <v>2800</v>
      </c>
      <c r="I637" s="19">
        <v>43983</v>
      </c>
      <c r="J637" s="10">
        <f>Financial[[#This Row],[Units Sold]]*Financial[[#This Row],[Sale Price]]</f>
        <v>20349</v>
      </c>
      <c r="K637" s="11" cm="1">
        <f t="array" ref="K637">_xlfn.IFS(Financial[[#This Row],[Discount Band]]="High",0.15,Financial[[#This Row],[Discount Band]]="Medium",0.1,Financial[[#This Row],[Discount Band]]="Low",0.05,Financial[[#This Row],[Discount Band]]="None",0)</f>
        <v>0.1</v>
      </c>
      <c r="L637" s="10">
        <f>Financial[[#This Row],[Gross Sales]]*Financial[[#This Row],[Discount, %]]</f>
        <v>2034.9</v>
      </c>
      <c r="M637" s="10">
        <f>Financial[[#This Row],[Gross Sales]]-Financial[[#This Row],[Discounts, usd]]</f>
        <v>18314.099999999999</v>
      </c>
      <c r="N637" s="10">
        <f>Financial[[#This Row],[Units Sold]]*Financial[[#This Row],[Manufacturing Price]]</f>
        <v>11628</v>
      </c>
      <c r="O637" s="10">
        <f>Financial[[#This Row],[ Sales with discount]]-(Financial[[#This Row],[Units Sold]]*Financial[[#This Row],[Manufacturing Price]])</f>
        <v>6686.0999999999985</v>
      </c>
      <c r="P637" s="12">
        <f>(Financial[[#This Row],[ Sales with discount]]-Financial[[#This Row],[COGS]])/Financial[[#This Row],[ Sales with discount]]</f>
        <v>0.365079365079365</v>
      </c>
      <c r="Q637" s="12">
        <f>(Financial[[#This Row],[ Sales with discount]]-Financial[[#This Row],[COGS]])/Financial[[#This Row],[COGS]]</f>
        <v>0.57499999999999984</v>
      </c>
      <c r="R637" s="17">
        <f>Financial[[#This Row],[Units Sold]]/Financial[[#This Row],[quantity of transactions]]</f>
        <v>1.0382142857142858</v>
      </c>
      <c r="S637" s="17">
        <f>Financial[[#This Row],[ Sales with discount]]/Financial[[#This Row],[quantity of transactions]]</f>
        <v>6.5407499999999992</v>
      </c>
      <c r="T637" s="5" t="str">
        <f>TEXT(Financial[[#This Row],[Date]],"MMMM")</f>
        <v>червень</v>
      </c>
      <c r="U637" s="22">
        <f>YEAR(Financial[[#This Row],[Date]])</f>
        <v>2020</v>
      </c>
    </row>
    <row r="638" spans="1:21" x14ac:dyDescent="0.3">
      <c r="A638" t="s">
        <v>9</v>
      </c>
      <c r="B638" t="s">
        <v>40</v>
      </c>
      <c r="C638" s="3" t="s">
        <v>21</v>
      </c>
      <c r="D638" s="3" t="s">
        <v>29</v>
      </c>
      <c r="E638">
        <v>2529</v>
      </c>
      <c r="F638" s="10">
        <v>5</v>
      </c>
      <c r="G638" s="10">
        <v>7</v>
      </c>
      <c r="H638" s="14">
        <v>1803</v>
      </c>
      <c r="I638" s="19">
        <v>44013</v>
      </c>
      <c r="J638" s="10">
        <f>Financial[[#This Row],[Units Sold]]*Financial[[#This Row],[Sale Price]]</f>
        <v>17703</v>
      </c>
      <c r="K638" s="11" cm="1">
        <f t="array" ref="K638">_xlfn.IFS(Financial[[#This Row],[Discount Band]]="High",0.15,Financial[[#This Row],[Discount Band]]="Medium",0.1,Financial[[#This Row],[Discount Band]]="Low",0.05,Financial[[#This Row],[Discount Band]]="None",0)</f>
        <v>0.05</v>
      </c>
      <c r="L638" s="10">
        <f>Financial[[#This Row],[Gross Sales]]*Financial[[#This Row],[Discount, %]]</f>
        <v>885.15000000000009</v>
      </c>
      <c r="M638" s="10">
        <f>Financial[[#This Row],[Gross Sales]]-Financial[[#This Row],[Discounts, usd]]</f>
        <v>16817.849999999999</v>
      </c>
      <c r="N638" s="10">
        <f>Financial[[#This Row],[Units Sold]]*Financial[[#This Row],[Manufacturing Price]]</f>
        <v>12645</v>
      </c>
      <c r="O638" s="10">
        <f>Financial[[#This Row],[ Sales with discount]]-(Financial[[#This Row],[Units Sold]]*Financial[[#This Row],[Manufacturing Price]])</f>
        <v>4172.8499999999985</v>
      </c>
      <c r="P638" s="12">
        <f>(Financial[[#This Row],[ Sales with discount]]-Financial[[#This Row],[COGS]])/Financial[[#This Row],[ Sales with discount]]</f>
        <v>0.24812030075187963</v>
      </c>
      <c r="Q638" s="12">
        <f>(Financial[[#This Row],[ Sales with discount]]-Financial[[#This Row],[COGS]])/Financial[[#This Row],[COGS]]</f>
        <v>0.3299999999999999</v>
      </c>
      <c r="R638" s="17">
        <f>Financial[[#This Row],[Units Sold]]/Financial[[#This Row],[quantity of transactions]]</f>
        <v>1.4026622296173046</v>
      </c>
      <c r="S638" s="17">
        <f>Financial[[#This Row],[ Sales with discount]]/Financial[[#This Row],[quantity of transactions]]</f>
        <v>9.3277038269550747</v>
      </c>
      <c r="T638" s="5" t="str">
        <f>TEXT(Financial[[#This Row],[Date]],"MMMM")</f>
        <v>липень</v>
      </c>
      <c r="U638" s="22">
        <f>YEAR(Financial[[#This Row],[Date]])</f>
        <v>2020</v>
      </c>
    </row>
    <row r="639" spans="1:21" x14ac:dyDescent="0.3">
      <c r="A639" t="s">
        <v>9</v>
      </c>
      <c r="B639" t="s">
        <v>40</v>
      </c>
      <c r="C639" s="3" t="s">
        <v>24</v>
      </c>
      <c r="D639" s="3" t="s">
        <v>29</v>
      </c>
      <c r="E639">
        <v>736</v>
      </c>
      <c r="F639" s="10">
        <v>14</v>
      </c>
      <c r="G639" s="10">
        <v>20</v>
      </c>
      <c r="H639" s="14">
        <v>587</v>
      </c>
      <c r="I639" s="19">
        <v>44075</v>
      </c>
      <c r="J639" s="10">
        <f>Financial[[#This Row],[Units Sold]]*Financial[[#This Row],[Sale Price]]</f>
        <v>14720</v>
      </c>
      <c r="K639" s="11" cm="1">
        <f t="array" ref="K639">_xlfn.IFS(Financial[[#This Row],[Discount Band]]="High",0.15,Financial[[#This Row],[Discount Band]]="Medium",0.1,Financial[[#This Row],[Discount Band]]="Low",0.05,Financial[[#This Row],[Discount Band]]="None",0)</f>
        <v>0.05</v>
      </c>
      <c r="L639" s="10">
        <f>Financial[[#This Row],[Gross Sales]]*Financial[[#This Row],[Discount, %]]</f>
        <v>736</v>
      </c>
      <c r="M639" s="10">
        <f>Financial[[#This Row],[Gross Sales]]-Financial[[#This Row],[Discounts, usd]]</f>
        <v>13984</v>
      </c>
      <c r="N639" s="10">
        <f>Financial[[#This Row],[Units Sold]]*Financial[[#This Row],[Manufacturing Price]]</f>
        <v>10304</v>
      </c>
      <c r="O639" s="10">
        <f>Financial[[#This Row],[ Sales with discount]]-(Financial[[#This Row],[Units Sold]]*Financial[[#This Row],[Manufacturing Price]])</f>
        <v>3680</v>
      </c>
      <c r="P639" s="12">
        <f>(Financial[[#This Row],[ Sales with discount]]-Financial[[#This Row],[COGS]])/Financial[[#This Row],[ Sales with discount]]</f>
        <v>0.26315789473684209</v>
      </c>
      <c r="Q639" s="12">
        <f>(Financial[[#This Row],[ Sales with discount]]-Financial[[#This Row],[COGS]])/Financial[[#This Row],[COGS]]</f>
        <v>0.35714285714285715</v>
      </c>
      <c r="R639" s="17">
        <f>Financial[[#This Row],[Units Sold]]/Financial[[#This Row],[quantity of transactions]]</f>
        <v>1.253833049403748</v>
      </c>
      <c r="S639" s="17">
        <f>Financial[[#This Row],[ Sales with discount]]/Financial[[#This Row],[quantity of transactions]]</f>
        <v>23.82282793867121</v>
      </c>
      <c r="T639" s="5" t="str">
        <f>TEXT(Financial[[#This Row],[Date]],"MMMM")</f>
        <v>вересень</v>
      </c>
      <c r="U639" s="22">
        <f>YEAR(Financial[[#This Row],[Date]])</f>
        <v>2020</v>
      </c>
    </row>
    <row r="640" spans="1:21" x14ac:dyDescent="0.3">
      <c r="A640" t="s">
        <v>9</v>
      </c>
      <c r="B640" t="s">
        <v>40</v>
      </c>
      <c r="C640" s="3" t="s">
        <v>23</v>
      </c>
      <c r="D640" s="3" t="s">
        <v>30</v>
      </c>
      <c r="E640">
        <v>973</v>
      </c>
      <c r="F640" s="10">
        <v>16</v>
      </c>
      <c r="G640" s="10">
        <v>20</v>
      </c>
      <c r="H640" s="14">
        <v>365</v>
      </c>
      <c r="I640" s="19">
        <v>43891</v>
      </c>
      <c r="J640" s="10">
        <f>Financial[[#This Row],[Units Sold]]*Financial[[#This Row],[Sale Price]]</f>
        <v>19460</v>
      </c>
      <c r="K640" s="11" cm="1">
        <f t="array" ref="K640">_xlfn.IFS(Financial[[#This Row],[Discount Band]]="High",0.15,Financial[[#This Row],[Discount Band]]="Medium",0.1,Financial[[#This Row],[Discount Band]]="Low",0.05,Financial[[#This Row],[Discount Band]]="None",0)</f>
        <v>0.1</v>
      </c>
      <c r="L640" s="10">
        <f>Financial[[#This Row],[Gross Sales]]*Financial[[#This Row],[Discount, %]]</f>
        <v>1946</v>
      </c>
      <c r="M640" s="10">
        <f>Financial[[#This Row],[Gross Sales]]-Financial[[#This Row],[Discounts, usd]]</f>
        <v>17514</v>
      </c>
      <c r="N640" s="10">
        <f>Financial[[#This Row],[Units Sold]]*Financial[[#This Row],[Manufacturing Price]]</f>
        <v>15568</v>
      </c>
      <c r="O640" s="10">
        <f>Financial[[#This Row],[ Sales with discount]]-(Financial[[#This Row],[Units Sold]]*Financial[[#This Row],[Manufacturing Price]])</f>
        <v>1946</v>
      </c>
      <c r="P640" s="12">
        <f>(Financial[[#This Row],[ Sales with discount]]-Financial[[#This Row],[COGS]])/Financial[[#This Row],[ Sales with discount]]</f>
        <v>0.1111111111111111</v>
      </c>
      <c r="Q640" s="12">
        <f>(Financial[[#This Row],[ Sales with discount]]-Financial[[#This Row],[COGS]])/Financial[[#This Row],[COGS]]</f>
        <v>0.125</v>
      </c>
      <c r="R640" s="17">
        <f>Financial[[#This Row],[Units Sold]]/Financial[[#This Row],[quantity of transactions]]</f>
        <v>2.6657534246575341</v>
      </c>
      <c r="S640" s="17">
        <f>Financial[[#This Row],[ Sales with discount]]/Financial[[#This Row],[quantity of transactions]]</f>
        <v>47.983561643835614</v>
      </c>
      <c r="T640" s="5" t="str">
        <f>TEXT(Financial[[#This Row],[Date]],"MMMM")</f>
        <v>березень</v>
      </c>
      <c r="U640" s="22">
        <f>YEAR(Financial[[#This Row],[Date]])</f>
        <v>2020</v>
      </c>
    </row>
    <row r="641" spans="1:21" x14ac:dyDescent="0.3">
      <c r="A641" t="s">
        <v>9</v>
      </c>
      <c r="B641" t="s">
        <v>40</v>
      </c>
      <c r="C641" s="3" t="s">
        <v>26</v>
      </c>
      <c r="D641" s="3" t="s">
        <v>30</v>
      </c>
      <c r="E641">
        <v>1282</v>
      </c>
      <c r="F641" s="10">
        <v>17</v>
      </c>
      <c r="G641" s="10">
        <v>20</v>
      </c>
      <c r="H641" s="14">
        <v>564</v>
      </c>
      <c r="I641" s="19">
        <v>43983</v>
      </c>
      <c r="J641" s="10">
        <f>Financial[[#This Row],[Units Sold]]*Financial[[#This Row],[Sale Price]]</f>
        <v>25640</v>
      </c>
      <c r="K641" s="11" cm="1">
        <f t="array" ref="K641">_xlfn.IFS(Financial[[#This Row],[Discount Band]]="High",0.15,Financial[[#This Row],[Discount Band]]="Medium",0.1,Financial[[#This Row],[Discount Band]]="Low",0.05,Financial[[#This Row],[Discount Band]]="None",0)</f>
        <v>0.1</v>
      </c>
      <c r="L641" s="10">
        <f>Financial[[#This Row],[Gross Sales]]*Financial[[#This Row],[Discount, %]]</f>
        <v>2564</v>
      </c>
      <c r="M641" s="10">
        <f>Financial[[#This Row],[Gross Sales]]-Financial[[#This Row],[Discounts, usd]]</f>
        <v>23076</v>
      </c>
      <c r="N641" s="10">
        <f>Financial[[#This Row],[Units Sold]]*Financial[[#This Row],[Manufacturing Price]]</f>
        <v>21794</v>
      </c>
      <c r="O641" s="10">
        <f>Financial[[#This Row],[ Sales with discount]]-(Financial[[#This Row],[Units Sold]]*Financial[[#This Row],[Manufacturing Price]])</f>
        <v>1282</v>
      </c>
      <c r="P641" s="12">
        <f>(Financial[[#This Row],[ Sales with discount]]-Financial[[#This Row],[COGS]])/Financial[[#This Row],[ Sales with discount]]</f>
        <v>5.5555555555555552E-2</v>
      </c>
      <c r="Q641" s="12">
        <f>(Financial[[#This Row],[ Sales with discount]]-Financial[[#This Row],[COGS]])/Financial[[#This Row],[COGS]]</f>
        <v>5.8823529411764705E-2</v>
      </c>
      <c r="R641" s="17">
        <f>Financial[[#This Row],[Units Sold]]/Financial[[#This Row],[quantity of transactions]]</f>
        <v>2.273049645390071</v>
      </c>
      <c r="S641" s="17">
        <f>Financial[[#This Row],[ Sales with discount]]/Financial[[#This Row],[quantity of transactions]]</f>
        <v>40.914893617021278</v>
      </c>
      <c r="T641" s="5" t="str">
        <f>TEXT(Financial[[#This Row],[Date]],"MMMM")</f>
        <v>червень</v>
      </c>
      <c r="U641" s="22">
        <f>YEAR(Financial[[#This Row],[Date]])</f>
        <v>2020</v>
      </c>
    </row>
    <row r="642" spans="1:21" x14ac:dyDescent="0.3">
      <c r="A642" t="s">
        <v>9</v>
      </c>
      <c r="B642" t="s">
        <v>40</v>
      </c>
      <c r="C642" s="3" t="s">
        <v>24</v>
      </c>
      <c r="D642" s="3" t="s">
        <v>30</v>
      </c>
      <c r="E642">
        <v>1421</v>
      </c>
      <c r="F642" s="10">
        <v>12</v>
      </c>
      <c r="G642" s="10">
        <v>20</v>
      </c>
      <c r="H642" s="14">
        <v>1272</v>
      </c>
      <c r="I642" s="19">
        <v>44166</v>
      </c>
      <c r="J642" s="10">
        <f>Financial[[#This Row],[Units Sold]]*Financial[[#This Row],[Sale Price]]</f>
        <v>28420</v>
      </c>
      <c r="K642" s="11" cm="1">
        <f t="array" ref="K642">_xlfn.IFS(Financial[[#This Row],[Discount Band]]="High",0.15,Financial[[#This Row],[Discount Band]]="Medium",0.1,Financial[[#This Row],[Discount Band]]="Low",0.05,Financial[[#This Row],[Discount Band]]="None",0)</f>
        <v>0.1</v>
      </c>
      <c r="L642" s="10">
        <f>Financial[[#This Row],[Gross Sales]]*Financial[[#This Row],[Discount, %]]</f>
        <v>2842</v>
      </c>
      <c r="M642" s="10">
        <f>Financial[[#This Row],[Gross Sales]]-Financial[[#This Row],[Discounts, usd]]</f>
        <v>25578</v>
      </c>
      <c r="N642" s="10">
        <f>Financial[[#This Row],[Units Sold]]*Financial[[#This Row],[Manufacturing Price]]</f>
        <v>17052</v>
      </c>
      <c r="O642" s="10">
        <f>Financial[[#This Row],[ Sales with discount]]-(Financial[[#This Row],[Units Sold]]*Financial[[#This Row],[Manufacturing Price]])</f>
        <v>8526</v>
      </c>
      <c r="P642" s="12">
        <f>(Financial[[#This Row],[ Sales with discount]]-Financial[[#This Row],[COGS]])/Financial[[#This Row],[ Sales with discount]]</f>
        <v>0.33333333333333331</v>
      </c>
      <c r="Q642" s="12">
        <f>(Financial[[#This Row],[ Sales with discount]]-Financial[[#This Row],[COGS]])/Financial[[#This Row],[COGS]]</f>
        <v>0.5</v>
      </c>
      <c r="R642" s="17">
        <f>Financial[[#This Row],[Units Sold]]/Financial[[#This Row],[quantity of transactions]]</f>
        <v>1.1171383647798743</v>
      </c>
      <c r="S642" s="17">
        <f>Financial[[#This Row],[ Sales with discount]]/Financial[[#This Row],[quantity of transactions]]</f>
        <v>20.108490566037737</v>
      </c>
      <c r="T642" s="5" t="str">
        <f>TEXT(Financial[[#This Row],[Date]],"MMMM")</f>
        <v>грудень</v>
      </c>
      <c r="U642" s="22">
        <f>YEAR(Financial[[#This Row],[Date]])</f>
        <v>2020</v>
      </c>
    </row>
    <row r="643" spans="1:21" x14ac:dyDescent="0.3">
      <c r="A643" t="s">
        <v>9</v>
      </c>
      <c r="B643" t="s">
        <v>40</v>
      </c>
      <c r="C643" s="3" t="s">
        <v>21</v>
      </c>
      <c r="D643" s="3" t="s">
        <v>31</v>
      </c>
      <c r="E643">
        <v>2996</v>
      </c>
      <c r="F643" s="10">
        <v>4</v>
      </c>
      <c r="G643" s="10">
        <v>7</v>
      </c>
      <c r="H643" s="14">
        <v>1896</v>
      </c>
      <c r="I643" s="19">
        <v>44105</v>
      </c>
      <c r="J643" s="10">
        <f>Financial[[#This Row],[Units Sold]]*Financial[[#This Row],[Sale Price]]</f>
        <v>20972</v>
      </c>
      <c r="K643" s="11" cm="1">
        <f t="array" ref="K643">_xlfn.IFS(Financial[[#This Row],[Discount Band]]="High",0.15,Financial[[#This Row],[Discount Band]]="Medium",0.1,Financial[[#This Row],[Discount Band]]="Low",0.05,Financial[[#This Row],[Discount Band]]="None",0)</f>
        <v>0.15</v>
      </c>
      <c r="L643" s="10">
        <f>Financial[[#This Row],[Gross Sales]]*Financial[[#This Row],[Discount, %]]</f>
        <v>3145.7999999999997</v>
      </c>
      <c r="M643" s="10">
        <f>Financial[[#This Row],[Gross Sales]]-Financial[[#This Row],[Discounts, usd]]</f>
        <v>17826.2</v>
      </c>
      <c r="N643" s="10">
        <f>Financial[[#This Row],[Units Sold]]*Financial[[#This Row],[Manufacturing Price]]</f>
        <v>11984</v>
      </c>
      <c r="O643" s="10">
        <f>Financial[[#This Row],[ Sales with discount]]-(Financial[[#This Row],[Units Sold]]*Financial[[#This Row],[Manufacturing Price]])</f>
        <v>5842.2000000000007</v>
      </c>
      <c r="P643" s="12">
        <f>(Financial[[#This Row],[ Sales with discount]]-Financial[[#This Row],[COGS]])/Financial[[#This Row],[ Sales with discount]]</f>
        <v>0.32773109243697479</v>
      </c>
      <c r="Q643" s="12">
        <f>(Financial[[#This Row],[ Sales with discount]]-Financial[[#This Row],[COGS]])/Financial[[#This Row],[COGS]]</f>
        <v>0.48750000000000004</v>
      </c>
      <c r="R643" s="17">
        <f>Financial[[#This Row],[Units Sold]]/Financial[[#This Row],[quantity of transactions]]</f>
        <v>1.5801687763713079</v>
      </c>
      <c r="S643" s="17">
        <f>Financial[[#This Row],[ Sales with discount]]/Financial[[#This Row],[quantity of transactions]]</f>
        <v>9.4020042194092834</v>
      </c>
      <c r="T643" s="5" t="str">
        <f>TEXT(Financial[[#This Row],[Date]],"MMMM")</f>
        <v>жовтень</v>
      </c>
      <c r="U643" s="22">
        <f>YEAR(Financial[[#This Row],[Date]])</f>
        <v>2020</v>
      </c>
    </row>
    <row r="644" spans="1:21" x14ac:dyDescent="0.3">
      <c r="A644" t="s">
        <v>9</v>
      </c>
      <c r="B644" t="s">
        <v>40</v>
      </c>
      <c r="C644" s="3" t="s">
        <v>22</v>
      </c>
      <c r="D644" s="3" t="s">
        <v>31</v>
      </c>
      <c r="E644">
        <v>2996</v>
      </c>
      <c r="F644" s="10">
        <v>5</v>
      </c>
      <c r="G644" s="10">
        <v>7</v>
      </c>
      <c r="H644" s="14">
        <v>779</v>
      </c>
      <c r="I644" s="19">
        <v>44105</v>
      </c>
      <c r="J644" s="10">
        <f>Financial[[#This Row],[Units Sold]]*Financial[[#This Row],[Sale Price]]</f>
        <v>20972</v>
      </c>
      <c r="K644" s="11" cm="1">
        <f t="array" ref="K644">_xlfn.IFS(Financial[[#This Row],[Discount Band]]="High",0.15,Financial[[#This Row],[Discount Band]]="Medium",0.1,Financial[[#This Row],[Discount Band]]="Low",0.05,Financial[[#This Row],[Discount Band]]="None",0)</f>
        <v>0.15</v>
      </c>
      <c r="L644" s="10">
        <f>Financial[[#This Row],[Gross Sales]]*Financial[[#This Row],[Discount, %]]</f>
        <v>3145.7999999999997</v>
      </c>
      <c r="M644" s="10">
        <f>Financial[[#This Row],[Gross Sales]]-Financial[[#This Row],[Discounts, usd]]</f>
        <v>17826.2</v>
      </c>
      <c r="N644" s="10">
        <f>Financial[[#This Row],[Units Sold]]*Financial[[#This Row],[Manufacturing Price]]</f>
        <v>14980</v>
      </c>
      <c r="O644" s="10">
        <f>Financial[[#This Row],[ Sales with discount]]-(Financial[[#This Row],[Units Sold]]*Financial[[#This Row],[Manufacturing Price]])</f>
        <v>2846.2000000000007</v>
      </c>
      <c r="P644" s="12">
        <f>(Financial[[#This Row],[ Sales with discount]]-Financial[[#This Row],[COGS]])/Financial[[#This Row],[ Sales with discount]]</f>
        <v>0.15966386554621853</v>
      </c>
      <c r="Q644" s="12">
        <f>(Financial[[#This Row],[ Sales with discount]]-Financial[[#This Row],[COGS]])/Financial[[#This Row],[COGS]]</f>
        <v>0.19000000000000006</v>
      </c>
      <c r="R644" s="17">
        <f>Financial[[#This Row],[Units Sold]]/Financial[[#This Row],[quantity of transactions]]</f>
        <v>3.8459563543003852</v>
      </c>
      <c r="S644" s="17">
        <f>Financial[[#This Row],[ Sales with discount]]/Financial[[#This Row],[quantity of transactions]]</f>
        <v>22.883440308087291</v>
      </c>
      <c r="T644" s="5" t="str">
        <f>TEXT(Financial[[#This Row],[Date]],"MMMM")</f>
        <v>жовтень</v>
      </c>
      <c r="U644" s="22">
        <f>YEAR(Financial[[#This Row],[Date]])</f>
        <v>2020</v>
      </c>
    </row>
    <row r="645" spans="1:21" x14ac:dyDescent="0.3">
      <c r="A645" t="s">
        <v>9</v>
      </c>
      <c r="B645" t="s">
        <v>40</v>
      </c>
      <c r="C645" s="3" t="s">
        <v>21</v>
      </c>
      <c r="D645" s="3" t="s">
        <v>30</v>
      </c>
      <c r="E645">
        <v>1117.5</v>
      </c>
      <c r="F645" s="10">
        <v>16</v>
      </c>
      <c r="G645" s="10">
        <v>20</v>
      </c>
      <c r="H645" s="14">
        <v>18</v>
      </c>
      <c r="I645" s="19">
        <v>43831</v>
      </c>
      <c r="J645" s="10">
        <f>Financial[[#This Row],[Units Sold]]*Financial[[#This Row],[Sale Price]]</f>
        <v>22350</v>
      </c>
      <c r="K645" s="11" cm="1">
        <f t="array" ref="K645">_xlfn.IFS(Financial[[#This Row],[Discount Band]]="High",0.15,Financial[[#This Row],[Discount Band]]="Medium",0.1,Financial[[#This Row],[Discount Band]]="Low",0.05,Financial[[#This Row],[Discount Band]]="None",0)</f>
        <v>0.1</v>
      </c>
      <c r="L645" s="10">
        <f>Financial[[#This Row],[Gross Sales]]*Financial[[#This Row],[Discount, %]]</f>
        <v>2235</v>
      </c>
      <c r="M645" s="10">
        <f>Financial[[#This Row],[Gross Sales]]-Financial[[#This Row],[Discounts, usd]]</f>
        <v>20115</v>
      </c>
      <c r="N645" s="10">
        <f>Financial[[#This Row],[Units Sold]]*Financial[[#This Row],[Manufacturing Price]]</f>
        <v>17880</v>
      </c>
      <c r="O645" s="10">
        <f>Financial[[#This Row],[ Sales with discount]]-(Financial[[#This Row],[Units Sold]]*Financial[[#This Row],[Manufacturing Price]])</f>
        <v>2235</v>
      </c>
      <c r="P645" s="12">
        <f>(Financial[[#This Row],[ Sales with discount]]-Financial[[#This Row],[COGS]])/Financial[[#This Row],[ Sales with discount]]</f>
        <v>0.1111111111111111</v>
      </c>
      <c r="Q645" s="12">
        <f>(Financial[[#This Row],[ Sales with discount]]-Financial[[#This Row],[COGS]])/Financial[[#This Row],[COGS]]</f>
        <v>0.125</v>
      </c>
      <c r="R645" s="17">
        <f>Financial[[#This Row],[Units Sold]]/Financial[[#This Row],[quantity of transactions]]</f>
        <v>62.083333333333336</v>
      </c>
      <c r="S645" s="17">
        <f>Financial[[#This Row],[ Sales with discount]]/Financial[[#This Row],[quantity of transactions]]</f>
        <v>1117.5</v>
      </c>
      <c r="T645" s="5" t="str">
        <f>TEXT(Financial[[#This Row],[Date]],"MMMM")</f>
        <v>січень</v>
      </c>
      <c r="U645" s="22">
        <f>YEAR(Financial[[#This Row],[Date]])</f>
        <v>2020</v>
      </c>
    </row>
    <row r="646" spans="1:21" x14ac:dyDescent="0.3">
      <c r="A646" t="s">
        <v>9</v>
      </c>
      <c r="B646" t="s">
        <v>40</v>
      </c>
      <c r="C646" s="3" t="s">
        <v>22</v>
      </c>
      <c r="D646" s="3" t="s">
        <v>29</v>
      </c>
      <c r="E646">
        <v>1566</v>
      </c>
      <c r="F646" s="10">
        <v>11</v>
      </c>
      <c r="G646" s="10">
        <v>20</v>
      </c>
      <c r="H646" s="14">
        <v>831</v>
      </c>
      <c r="I646" s="19">
        <v>44105</v>
      </c>
      <c r="J646" s="10">
        <f>Financial[[#This Row],[Units Sold]]*Financial[[#This Row],[Sale Price]]</f>
        <v>31320</v>
      </c>
      <c r="K646" s="11" cm="1">
        <f t="array" ref="K646">_xlfn.IFS(Financial[[#This Row],[Discount Band]]="High",0.15,Financial[[#This Row],[Discount Band]]="Medium",0.1,Financial[[#This Row],[Discount Band]]="Low",0.05,Financial[[#This Row],[Discount Band]]="None",0)</f>
        <v>0.05</v>
      </c>
      <c r="L646" s="10">
        <f>Financial[[#This Row],[Gross Sales]]*Financial[[#This Row],[Discount, %]]</f>
        <v>1566</v>
      </c>
      <c r="M646" s="10">
        <f>Financial[[#This Row],[Gross Sales]]-Financial[[#This Row],[Discounts, usd]]</f>
        <v>29754</v>
      </c>
      <c r="N646" s="10">
        <f>Financial[[#This Row],[Units Sold]]*Financial[[#This Row],[Manufacturing Price]]</f>
        <v>17226</v>
      </c>
      <c r="O646" s="10">
        <f>Financial[[#This Row],[ Sales with discount]]-(Financial[[#This Row],[Units Sold]]*Financial[[#This Row],[Manufacturing Price]])</f>
        <v>12528</v>
      </c>
      <c r="P646" s="12">
        <f>(Financial[[#This Row],[ Sales with discount]]-Financial[[#This Row],[COGS]])/Financial[[#This Row],[ Sales with discount]]</f>
        <v>0.42105263157894735</v>
      </c>
      <c r="Q646" s="12">
        <f>(Financial[[#This Row],[ Sales with discount]]-Financial[[#This Row],[COGS]])/Financial[[#This Row],[COGS]]</f>
        <v>0.72727272727272729</v>
      </c>
      <c r="R646" s="17">
        <f>Financial[[#This Row],[Units Sold]]/Financial[[#This Row],[quantity of transactions]]</f>
        <v>1.8844765342960288</v>
      </c>
      <c r="S646" s="17">
        <f>Financial[[#This Row],[ Sales with discount]]/Financial[[#This Row],[quantity of transactions]]</f>
        <v>35.805054151624546</v>
      </c>
      <c r="T646" s="5" t="str">
        <f>TEXT(Financial[[#This Row],[Date]],"MMMM")</f>
        <v>жовтень</v>
      </c>
      <c r="U646" s="22">
        <f>YEAR(Financial[[#This Row],[Date]])</f>
        <v>2020</v>
      </c>
    </row>
    <row r="647" spans="1:21" x14ac:dyDescent="0.3">
      <c r="A647" t="s">
        <v>9</v>
      </c>
      <c r="B647" t="s">
        <v>40</v>
      </c>
      <c r="C647" s="3" t="s">
        <v>23</v>
      </c>
      <c r="D647" s="3" t="s">
        <v>29</v>
      </c>
      <c r="E647">
        <v>274</v>
      </c>
      <c r="F647" s="10">
        <v>241</v>
      </c>
      <c r="G647" s="10">
        <v>350</v>
      </c>
      <c r="H647" s="14">
        <v>139</v>
      </c>
      <c r="I647" s="19">
        <v>44166</v>
      </c>
      <c r="J647" s="10">
        <f>Financial[[#This Row],[Units Sold]]*Financial[[#This Row],[Sale Price]]</f>
        <v>95900</v>
      </c>
      <c r="K647" s="11" cm="1">
        <f t="array" ref="K647">_xlfn.IFS(Financial[[#This Row],[Discount Band]]="High",0.15,Financial[[#This Row],[Discount Band]]="Medium",0.1,Financial[[#This Row],[Discount Band]]="Low",0.05,Financial[[#This Row],[Discount Band]]="None",0)</f>
        <v>0.05</v>
      </c>
      <c r="L647" s="10">
        <f>Financial[[#This Row],[Gross Sales]]*Financial[[#This Row],[Discount, %]]</f>
        <v>4795</v>
      </c>
      <c r="M647" s="10">
        <f>Financial[[#This Row],[Gross Sales]]-Financial[[#This Row],[Discounts, usd]]</f>
        <v>91105</v>
      </c>
      <c r="N647" s="10">
        <f>Financial[[#This Row],[Units Sold]]*Financial[[#This Row],[Manufacturing Price]]</f>
        <v>66034</v>
      </c>
      <c r="O647" s="10">
        <f>Financial[[#This Row],[ Sales with discount]]-(Financial[[#This Row],[Units Sold]]*Financial[[#This Row],[Manufacturing Price]])</f>
        <v>25071</v>
      </c>
      <c r="P647" s="12">
        <f>(Financial[[#This Row],[ Sales with discount]]-Financial[[#This Row],[COGS]])/Financial[[#This Row],[ Sales with discount]]</f>
        <v>0.27518796992481204</v>
      </c>
      <c r="Q647" s="12">
        <f>(Financial[[#This Row],[ Sales with discount]]-Financial[[#This Row],[COGS]])/Financial[[#This Row],[COGS]]</f>
        <v>0.3796680497925311</v>
      </c>
      <c r="R647" s="17">
        <f>Financial[[#This Row],[Units Sold]]/Financial[[#This Row],[quantity of transactions]]</f>
        <v>1.9712230215827338</v>
      </c>
      <c r="S647" s="17">
        <f>Financial[[#This Row],[ Sales with discount]]/Financial[[#This Row],[quantity of transactions]]</f>
        <v>655.43165467625897</v>
      </c>
      <c r="T647" s="5" t="str">
        <f>TEXT(Financial[[#This Row],[Date]],"MMMM")</f>
        <v>грудень</v>
      </c>
      <c r="U647" s="22">
        <f>YEAR(Financial[[#This Row],[Date]])</f>
        <v>2020</v>
      </c>
    </row>
    <row r="648" spans="1:21" x14ac:dyDescent="0.3">
      <c r="A648" t="s">
        <v>9</v>
      </c>
      <c r="B648" t="s">
        <v>40</v>
      </c>
      <c r="C648" s="3" t="s">
        <v>25</v>
      </c>
      <c r="D648" s="3" t="s">
        <v>30</v>
      </c>
      <c r="E648">
        <v>2663</v>
      </c>
      <c r="F648" s="10">
        <v>11</v>
      </c>
      <c r="G648" s="10">
        <v>20</v>
      </c>
      <c r="H648" s="14">
        <v>407</v>
      </c>
      <c r="I648" s="19">
        <v>44166</v>
      </c>
      <c r="J648" s="10">
        <f>Financial[[#This Row],[Units Sold]]*Financial[[#This Row],[Sale Price]]</f>
        <v>53260</v>
      </c>
      <c r="K648" s="11" cm="1">
        <f t="array" ref="K648">_xlfn.IFS(Financial[[#This Row],[Discount Band]]="High",0.15,Financial[[#This Row],[Discount Band]]="Medium",0.1,Financial[[#This Row],[Discount Band]]="Low",0.05,Financial[[#This Row],[Discount Band]]="None",0)</f>
        <v>0.1</v>
      </c>
      <c r="L648" s="10">
        <f>Financial[[#This Row],[Gross Sales]]*Financial[[#This Row],[Discount, %]]</f>
        <v>5326</v>
      </c>
      <c r="M648" s="10">
        <f>Financial[[#This Row],[Gross Sales]]-Financial[[#This Row],[Discounts, usd]]</f>
        <v>47934</v>
      </c>
      <c r="N648" s="10">
        <f>Financial[[#This Row],[Units Sold]]*Financial[[#This Row],[Manufacturing Price]]</f>
        <v>29293</v>
      </c>
      <c r="O648" s="10">
        <f>Financial[[#This Row],[ Sales with discount]]-(Financial[[#This Row],[Units Sold]]*Financial[[#This Row],[Manufacturing Price]])</f>
        <v>18641</v>
      </c>
      <c r="P648" s="12">
        <f>(Financial[[#This Row],[ Sales with discount]]-Financial[[#This Row],[COGS]])/Financial[[#This Row],[ Sales with discount]]</f>
        <v>0.3888888888888889</v>
      </c>
      <c r="Q648" s="12">
        <f>(Financial[[#This Row],[ Sales with discount]]-Financial[[#This Row],[COGS]])/Financial[[#This Row],[COGS]]</f>
        <v>0.63636363636363635</v>
      </c>
      <c r="R648" s="17">
        <f>Financial[[#This Row],[Units Sold]]/Financial[[#This Row],[quantity of transactions]]</f>
        <v>6.5429975429975427</v>
      </c>
      <c r="S648" s="17">
        <f>Financial[[#This Row],[ Sales with discount]]/Financial[[#This Row],[quantity of transactions]]</f>
        <v>117.77395577395578</v>
      </c>
      <c r="T648" s="5" t="str">
        <f>TEXT(Financial[[#This Row],[Date]],"MMMM")</f>
        <v>грудень</v>
      </c>
      <c r="U648" s="22">
        <f>YEAR(Financial[[#This Row],[Date]])</f>
        <v>2020</v>
      </c>
    </row>
    <row r="649" spans="1:21" x14ac:dyDescent="0.3">
      <c r="A649" t="s">
        <v>9</v>
      </c>
      <c r="B649" t="s">
        <v>40</v>
      </c>
      <c r="C649" s="3" t="s">
        <v>26</v>
      </c>
      <c r="D649" s="3" t="s">
        <v>30</v>
      </c>
      <c r="E649">
        <v>727</v>
      </c>
      <c r="F649" s="10">
        <v>276</v>
      </c>
      <c r="G649" s="10">
        <v>350</v>
      </c>
      <c r="H649" s="14">
        <v>353</v>
      </c>
      <c r="I649" s="19">
        <v>44105</v>
      </c>
      <c r="J649" s="10">
        <f>Financial[[#This Row],[Units Sold]]*Financial[[#This Row],[Sale Price]]</f>
        <v>254450</v>
      </c>
      <c r="K649" s="11" cm="1">
        <f t="array" ref="K649">_xlfn.IFS(Financial[[#This Row],[Discount Band]]="High",0.15,Financial[[#This Row],[Discount Band]]="Medium",0.1,Financial[[#This Row],[Discount Band]]="Low",0.05,Financial[[#This Row],[Discount Band]]="None",0)</f>
        <v>0.1</v>
      </c>
      <c r="L649" s="10">
        <f>Financial[[#This Row],[Gross Sales]]*Financial[[#This Row],[Discount, %]]</f>
        <v>25445</v>
      </c>
      <c r="M649" s="10">
        <f>Financial[[#This Row],[Gross Sales]]-Financial[[#This Row],[Discounts, usd]]</f>
        <v>229005</v>
      </c>
      <c r="N649" s="10">
        <f>Financial[[#This Row],[Units Sold]]*Financial[[#This Row],[Manufacturing Price]]</f>
        <v>200652</v>
      </c>
      <c r="O649" s="10">
        <f>Financial[[#This Row],[ Sales with discount]]-(Financial[[#This Row],[Units Sold]]*Financial[[#This Row],[Manufacturing Price]])</f>
        <v>28353</v>
      </c>
      <c r="P649" s="12">
        <f>(Financial[[#This Row],[ Sales with discount]]-Financial[[#This Row],[COGS]])/Financial[[#This Row],[ Sales with discount]]</f>
        <v>0.12380952380952381</v>
      </c>
      <c r="Q649" s="12">
        <f>(Financial[[#This Row],[ Sales with discount]]-Financial[[#This Row],[COGS]])/Financial[[#This Row],[COGS]]</f>
        <v>0.14130434782608695</v>
      </c>
      <c r="R649" s="17">
        <f>Financial[[#This Row],[Units Sold]]/Financial[[#This Row],[quantity of transactions]]</f>
        <v>2.0594900849858355</v>
      </c>
      <c r="S649" s="17">
        <f>Financial[[#This Row],[ Sales with discount]]/Financial[[#This Row],[quantity of transactions]]</f>
        <v>648.73937677053823</v>
      </c>
      <c r="T649" s="5" t="str">
        <f>TEXT(Financial[[#This Row],[Date]],"MMMM")</f>
        <v>жовтень</v>
      </c>
      <c r="U649" s="22">
        <f>YEAR(Financial[[#This Row],[Date]])</f>
        <v>2020</v>
      </c>
    </row>
    <row r="650" spans="1:21" x14ac:dyDescent="0.3">
      <c r="A650" t="s">
        <v>9</v>
      </c>
      <c r="B650" t="s">
        <v>40</v>
      </c>
      <c r="C650" s="3" t="s">
        <v>24</v>
      </c>
      <c r="D650" s="3" t="s">
        <v>30</v>
      </c>
      <c r="E650">
        <v>2832</v>
      </c>
      <c r="F650" s="10">
        <v>15</v>
      </c>
      <c r="G650" s="10">
        <v>20</v>
      </c>
      <c r="H650" s="14">
        <v>179</v>
      </c>
      <c r="I650" s="19">
        <v>44044</v>
      </c>
      <c r="J650" s="10">
        <f>Financial[[#This Row],[Units Sold]]*Financial[[#This Row],[Sale Price]]</f>
        <v>56640</v>
      </c>
      <c r="K650" s="11" cm="1">
        <f t="array" ref="K650">_xlfn.IFS(Financial[[#This Row],[Discount Band]]="High",0.15,Financial[[#This Row],[Discount Band]]="Medium",0.1,Financial[[#This Row],[Discount Band]]="Low",0.05,Financial[[#This Row],[Discount Band]]="None",0)</f>
        <v>0.1</v>
      </c>
      <c r="L650" s="10">
        <f>Financial[[#This Row],[Gross Sales]]*Financial[[#This Row],[Discount, %]]</f>
        <v>5664</v>
      </c>
      <c r="M650" s="10">
        <f>Financial[[#This Row],[Gross Sales]]-Financial[[#This Row],[Discounts, usd]]</f>
        <v>50976</v>
      </c>
      <c r="N650" s="10">
        <f>Financial[[#This Row],[Units Sold]]*Financial[[#This Row],[Manufacturing Price]]</f>
        <v>42480</v>
      </c>
      <c r="O650" s="10">
        <f>Financial[[#This Row],[ Sales with discount]]-(Financial[[#This Row],[Units Sold]]*Financial[[#This Row],[Manufacturing Price]])</f>
        <v>8496</v>
      </c>
      <c r="P650" s="12">
        <f>(Financial[[#This Row],[ Sales with discount]]-Financial[[#This Row],[COGS]])/Financial[[#This Row],[ Sales with discount]]</f>
        <v>0.16666666666666666</v>
      </c>
      <c r="Q650" s="12">
        <f>(Financial[[#This Row],[ Sales with discount]]-Financial[[#This Row],[COGS]])/Financial[[#This Row],[COGS]]</f>
        <v>0.2</v>
      </c>
      <c r="R650" s="17">
        <f>Financial[[#This Row],[Units Sold]]/Financial[[#This Row],[quantity of transactions]]</f>
        <v>15.82122905027933</v>
      </c>
      <c r="S650" s="17">
        <f>Financial[[#This Row],[ Sales with discount]]/Financial[[#This Row],[quantity of transactions]]</f>
        <v>284.78212290502796</v>
      </c>
      <c r="T650" s="5" t="str">
        <f>TEXT(Financial[[#This Row],[Date]],"MMMM")</f>
        <v>серпень</v>
      </c>
      <c r="U650" s="22">
        <f>YEAR(Financial[[#This Row],[Date]])</f>
        <v>2020</v>
      </c>
    </row>
    <row r="651" spans="1:21" x14ac:dyDescent="0.3">
      <c r="A651" t="s">
        <v>9</v>
      </c>
      <c r="B651" t="s">
        <v>40</v>
      </c>
      <c r="C651" s="3" t="s">
        <v>23</v>
      </c>
      <c r="D651" s="3" t="s">
        <v>30</v>
      </c>
      <c r="E651">
        <v>2663</v>
      </c>
      <c r="F651" s="10">
        <v>12</v>
      </c>
      <c r="G651" s="10">
        <v>20</v>
      </c>
      <c r="H651" s="14">
        <v>570</v>
      </c>
      <c r="I651" s="19">
        <v>44166</v>
      </c>
      <c r="J651" s="10">
        <f>Financial[[#This Row],[Units Sold]]*Financial[[#This Row],[Sale Price]]</f>
        <v>53260</v>
      </c>
      <c r="K651" s="11" cm="1">
        <f t="array" ref="K651">_xlfn.IFS(Financial[[#This Row],[Discount Band]]="High",0.15,Financial[[#This Row],[Discount Band]]="Medium",0.1,Financial[[#This Row],[Discount Band]]="Low",0.05,Financial[[#This Row],[Discount Band]]="None",0)</f>
        <v>0.1</v>
      </c>
      <c r="L651" s="10">
        <f>Financial[[#This Row],[Gross Sales]]*Financial[[#This Row],[Discount, %]]</f>
        <v>5326</v>
      </c>
      <c r="M651" s="10">
        <f>Financial[[#This Row],[Gross Sales]]-Financial[[#This Row],[Discounts, usd]]</f>
        <v>47934</v>
      </c>
      <c r="N651" s="10">
        <f>Financial[[#This Row],[Units Sold]]*Financial[[#This Row],[Manufacturing Price]]</f>
        <v>31956</v>
      </c>
      <c r="O651" s="10">
        <f>Financial[[#This Row],[ Sales with discount]]-(Financial[[#This Row],[Units Sold]]*Financial[[#This Row],[Manufacturing Price]])</f>
        <v>15978</v>
      </c>
      <c r="P651" s="12">
        <f>(Financial[[#This Row],[ Sales with discount]]-Financial[[#This Row],[COGS]])/Financial[[#This Row],[ Sales with discount]]</f>
        <v>0.33333333333333331</v>
      </c>
      <c r="Q651" s="12">
        <f>(Financial[[#This Row],[ Sales with discount]]-Financial[[#This Row],[COGS]])/Financial[[#This Row],[COGS]]</f>
        <v>0.5</v>
      </c>
      <c r="R651" s="17">
        <f>Financial[[#This Row],[Units Sold]]/Financial[[#This Row],[quantity of transactions]]</f>
        <v>4.6719298245614036</v>
      </c>
      <c r="S651" s="17">
        <f>Financial[[#This Row],[ Sales with discount]]/Financial[[#This Row],[quantity of transactions]]</f>
        <v>84.094736842105263</v>
      </c>
      <c r="T651" s="5" t="str">
        <f>TEXT(Financial[[#This Row],[Date]],"MMMM")</f>
        <v>грудень</v>
      </c>
      <c r="U651" s="22">
        <f>YEAR(Financial[[#This Row],[Date]])</f>
        <v>2020</v>
      </c>
    </row>
    <row r="652" spans="1:21" x14ac:dyDescent="0.3">
      <c r="A652" t="s">
        <v>9</v>
      </c>
      <c r="B652" t="s">
        <v>40</v>
      </c>
      <c r="C652" s="3" t="s">
        <v>25</v>
      </c>
      <c r="D652" s="3" t="s">
        <v>29</v>
      </c>
      <c r="E652">
        <v>266</v>
      </c>
      <c r="F652" s="10">
        <v>242</v>
      </c>
      <c r="G652" s="10">
        <v>350</v>
      </c>
      <c r="H652" s="14">
        <v>7</v>
      </c>
      <c r="I652" s="19">
        <v>44166</v>
      </c>
      <c r="J652" s="10">
        <f>Financial[[#This Row],[Units Sold]]*Financial[[#This Row],[Sale Price]]</f>
        <v>93100</v>
      </c>
      <c r="K652" s="11" cm="1">
        <f t="array" ref="K652">_xlfn.IFS(Financial[[#This Row],[Discount Band]]="High",0.15,Financial[[#This Row],[Discount Band]]="Medium",0.1,Financial[[#This Row],[Discount Band]]="Low",0.05,Financial[[#This Row],[Discount Band]]="None",0)</f>
        <v>0.05</v>
      </c>
      <c r="L652" s="10">
        <f>Financial[[#This Row],[Gross Sales]]*Financial[[#This Row],[Discount, %]]</f>
        <v>4655</v>
      </c>
      <c r="M652" s="10">
        <f>Financial[[#This Row],[Gross Sales]]-Financial[[#This Row],[Discounts, usd]]</f>
        <v>88445</v>
      </c>
      <c r="N652" s="10">
        <f>Financial[[#This Row],[Units Sold]]*Financial[[#This Row],[Manufacturing Price]]</f>
        <v>64372</v>
      </c>
      <c r="O652" s="10">
        <f>Financial[[#This Row],[ Sales with discount]]-(Financial[[#This Row],[Units Sold]]*Financial[[#This Row],[Manufacturing Price]])</f>
        <v>24073</v>
      </c>
      <c r="P652" s="12">
        <f>(Financial[[#This Row],[ Sales with discount]]-Financial[[#This Row],[COGS]])/Financial[[#This Row],[ Sales with discount]]</f>
        <v>0.27218045112781952</v>
      </c>
      <c r="Q652" s="12">
        <f>(Financial[[#This Row],[ Sales with discount]]-Financial[[#This Row],[COGS]])/Financial[[#This Row],[COGS]]</f>
        <v>0.37396694214876031</v>
      </c>
      <c r="R652" s="17">
        <f>Financial[[#This Row],[Units Sold]]/Financial[[#This Row],[quantity of transactions]]</f>
        <v>38</v>
      </c>
      <c r="S652" s="17">
        <f>Financial[[#This Row],[ Sales with discount]]/Financial[[#This Row],[quantity of transactions]]</f>
        <v>12635</v>
      </c>
      <c r="T652" s="5" t="str">
        <f>TEXT(Financial[[#This Row],[Date]],"MMMM")</f>
        <v>грудень</v>
      </c>
      <c r="U652" s="22">
        <f>YEAR(Financial[[#This Row],[Date]])</f>
        <v>2020</v>
      </c>
    </row>
    <row r="653" spans="1:21" x14ac:dyDescent="0.3">
      <c r="A653" t="s">
        <v>9</v>
      </c>
      <c r="B653" t="s">
        <v>40</v>
      </c>
      <c r="C653" s="3" t="s">
        <v>24</v>
      </c>
      <c r="D653" s="3" t="s">
        <v>30</v>
      </c>
      <c r="E653">
        <v>602</v>
      </c>
      <c r="F653" s="10">
        <v>239</v>
      </c>
      <c r="G653" s="10">
        <v>350</v>
      </c>
      <c r="H653" s="14">
        <v>89</v>
      </c>
      <c r="I653" s="19">
        <v>43983</v>
      </c>
      <c r="J653" s="10">
        <f>Financial[[#This Row],[Units Sold]]*Financial[[#This Row],[Sale Price]]</f>
        <v>210700</v>
      </c>
      <c r="K653" s="11" cm="1">
        <f t="array" ref="K653">_xlfn.IFS(Financial[[#This Row],[Discount Band]]="High",0.15,Financial[[#This Row],[Discount Band]]="Medium",0.1,Financial[[#This Row],[Discount Band]]="Low",0.05,Financial[[#This Row],[Discount Band]]="None",0)</f>
        <v>0.1</v>
      </c>
      <c r="L653" s="10">
        <f>Financial[[#This Row],[Gross Sales]]*Financial[[#This Row],[Discount, %]]</f>
        <v>21070</v>
      </c>
      <c r="M653" s="10">
        <f>Financial[[#This Row],[Gross Sales]]-Financial[[#This Row],[Discounts, usd]]</f>
        <v>189630</v>
      </c>
      <c r="N653" s="10">
        <f>Financial[[#This Row],[Units Sold]]*Financial[[#This Row],[Manufacturing Price]]</f>
        <v>143878</v>
      </c>
      <c r="O653" s="10">
        <f>Financial[[#This Row],[ Sales with discount]]-(Financial[[#This Row],[Units Sold]]*Financial[[#This Row],[Manufacturing Price]])</f>
        <v>45752</v>
      </c>
      <c r="P653" s="12">
        <f>(Financial[[#This Row],[ Sales with discount]]-Financial[[#This Row],[COGS]])/Financial[[#This Row],[ Sales with discount]]</f>
        <v>0.24126984126984127</v>
      </c>
      <c r="Q653" s="12">
        <f>(Financial[[#This Row],[ Sales with discount]]-Financial[[#This Row],[COGS]])/Financial[[#This Row],[COGS]]</f>
        <v>0.31799163179916318</v>
      </c>
      <c r="R653" s="17">
        <f>Financial[[#This Row],[Units Sold]]/Financial[[#This Row],[quantity of transactions]]</f>
        <v>6.7640449438202248</v>
      </c>
      <c r="S653" s="17">
        <f>Financial[[#This Row],[ Sales with discount]]/Financial[[#This Row],[quantity of transactions]]</f>
        <v>2130.674157303371</v>
      </c>
      <c r="T653" s="5" t="str">
        <f>TEXT(Financial[[#This Row],[Date]],"MMMM")</f>
        <v>червень</v>
      </c>
      <c r="U653" s="22">
        <f>YEAR(Financial[[#This Row],[Date]])</f>
        <v>2020</v>
      </c>
    </row>
    <row r="654" spans="1:21" x14ac:dyDescent="0.3">
      <c r="A654" t="s">
        <v>9</v>
      </c>
      <c r="B654" t="s">
        <v>40</v>
      </c>
      <c r="C654" s="3" t="s">
        <v>21</v>
      </c>
      <c r="D654" s="3" t="s">
        <v>29</v>
      </c>
      <c r="E654">
        <v>274</v>
      </c>
      <c r="F654" s="10">
        <v>193</v>
      </c>
      <c r="G654" s="10">
        <v>350</v>
      </c>
      <c r="H654" s="14">
        <v>140</v>
      </c>
      <c r="I654" s="19">
        <v>44166</v>
      </c>
      <c r="J654" s="10">
        <f>Financial[[#This Row],[Units Sold]]*Financial[[#This Row],[Sale Price]]</f>
        <v>95900</v>
      </c>
      <c r="K654" s="11" cm="1">
        <f t="array" ref="K654">_xlfn.IFS(Financial[[#This Row],[Discount Band]]="High",0.15,Financial[[#This Row],[Discount Band]]="Medium",0.1,Financial[[#This Row],[Discount Band]]="Low",0.05,Financial[[#This Row],[Discount Band]]="None",0)</f>
        <v>0.05</v>
      </c>
      <c r="L654" s="10">
        <f>Financial[[#This Row],[Gross Sales]]*Financial[[#This Row],[Discount, %]]</f>
        <v>4795</v>
      </c>
      <c r="M654" s="10">
        <f>Financial[[#This Row],[Gross Sales]]-Financial[[#This Row],[Discounts, usd]]</f>
        <v>91105</v>
      </c>
      <c r="N654" s="10">
        <f>Financial[[#This Row],[Units Sold]]*Financial[[#This Row],[Manufacturing Price]]</f>
        <v>52882</v>
      </c>
      <c r="O654" s="10">
        <f>Financial[[#This Row],[ Sales with discount]]-(Financial[[#This Row],[Units Sold]]*Financial[[#This Row],[Manufacturing Price]])</f>
        <v>38223</v>
      </c>
      <c r="P654" s="12">
        <f>(Financial[[#This Row],[ Sales with discount]]-Financial[[#This Row],[COGS]])/Financial[[#This Row],[ Sales with discount]]</f>
        <v>0.41954887218045112</v>
      </c>
      <c r="Q654" s="12">
        <f>(Financial[[#This Row],[ Sales with discount]]-Financial[[#This Row],[COGS]])/Financial[[#This Row],[COGS]]</f>
        <v>0.72279792746113991</v>
      </c>
      <c r="R654" s="17">
        <f>Financial[[#This Row],[Units Sold]]/Financial[[#This Row],[quantity of transactions]]</f>
        <v>1.9571428571428571</v>
      </c>
      <c r="S654" s="17">
        <f>Financial[[#This Row],[ Sales with discount]]/Financial[[#This Row],[quantity of transactions]]</f>
        <v>650.75</v>
      </c>
      <c r="T654" s="5" t="str">
        <f>TEXT(Financial[[#This Row],[Date]],"MMMM")</f>
        <v>грудень</v>
      </c>
      <c r="U654" s="22">
        <f>YEAR(Financial[[#This Row],[Date]])</f>
        <v>2020</v>
      </c>
    </row>
    <row r="655" spans="1:21" x14ac:dyDescent="0.3">
      <c r="A655" t="s">
        <v>9</v>
      </c>
      <c r="B655" t="s">
        <v>40</v>
      </c>
      <c r="C655" s="3" t="s">
        <v>25</v>
      </c>
      <c r="D655" s="3" t="s">
        <v>31</v>
      </c>
      <c r="E655">
        <v>2807</v>
      </c>
      <c r="F655" s="10">
        <v>240</v>
      </c>
      <c r="G655" s="10">
        <v>350</v>
      </c>
      <c r="H655" s="14">
        <v>698</v>
      </c>
      <c r="I655" s="19">
        <v>44044</v>
      </c>
      <c r="J655" s="10">
        <f>Financial[[#This Row],[Units Sold]]*Financial[[#This Row],[Sale Price]]</f>
        <v>982450</v>
      </c>
      <c r="K655" s="11" cm="1">
        <f t="array" ref="K655">_xlfn.IFS(Financial[[#This Row],[Discount Band]]="High",0.15,Financial[[#This Row],[Discount Band]]="Medium",0.1,Financial[[#This Row],[Discount Band]]="Low",0.05,Financial[[#This Row],[Discount Band]]="None",0)</f>
        <v>0.15</v>
      </c>
      <c r="L655" s="10">
        <f>Financial[[#This Row],[Gross Sales]]*Financial[[#This Row],[Discount, %]]</f>
        <v>147367.5</v>
      </c>
      <c r="M655" s="10">
        <f>Financial[[#This Row],[Gross Sales]]-Financial[[#This Row],[Discounts, usd]]</f>
        <v>835082.5</v>
      </c>
      <c r="N655" s="10">
        <f>Financial[[#This Row],[Units Sold]]*Financial[[#This Row],[Manufacturing Price]]</f>
        <v>673680</v>
      </c>
      <c r="O655" s="10">
        <f>Financial[[#This Row],[ Sales with discount]]-(Financial[[#This Row],[Units Sold]]*Financial[[#This Row],[Manufacturing Price]])</f>
        <v>161402.5</v>
      </c>
      <c r="P655" s="12">
        <f>(Financial[[#This Row],[ Sales with discount]]-Financial[[#This Row],[COGS]])/Financial[[#This Row],[ Sales with discount]]</f>
        <v>0.19327731092436976</v>
      </c>
      <c r="Q655" s="12">
        <f>(Financial[[#This Row],[ Sales with discount]]-Financial[[#This Row],[COGS]])/Financial[[#This Row],[COGS]]</f>
        <v>0.23958333333333334</v>
      </c>
      <c r="R655" s="17">
        <f>Financial[[#This Row],[Units Sold]]/Financial[[#This Row],[quantity of transactions]]</f>
        <v>4.0214899713467052</v>
      </c>
      <c r="S655" s="17">
        <f>Financial[[#This Row],[ Sales with discount]]/Financial[[#This Row],[quantity of transactions]]</f>
        <v>1196.3932664756446</v>
      </c>
      <c r="T655" s="5" t="str">
        <f>TEXT(Financial[[#This Row],[Date]],"MMMM")</f>
        <v>серпень</v>
      </c>
      <c r="U655" s="22">
        <f>YEAR(Financial[[#This Row],[Date]])</f>
        <v>2020</v>
      </c>
    </row>
    <row r="656" spans="1:21" x14ac:dyDescent="0.3">
      <c r="A656" t="s">
        <v>9</v>
      </c>
      <c r="B656" t="s">
        <v>40</v>
      </c>
      <c r="C656" s="3" t="s">
        <v>22</v>
      </c>
      <c r="D656" s="3" t="s">
        <v>31</v>
      </c>
      <c r="E656">
        <v>982.5</v>
      </c>
      <c r="F656" s="10">
        <v>264</v>
      </c>
      <c r="G656" s="10">
        <v>350</v>
      </c>
      <c r="H656" s="14">
        <v>343</v>
      </c>
      <c r="I656" s="19">
        <v>43831</v>
      </c>
      <c r="J656" s="10">
        <f>Financial[[#This Row],[Units Sold]]*Financial[[#This Row],[Sale Price]]</f>
        <v>343875</v>
      </c>
      <c r="K656" s="11" cm="1">
        <f t="array" ref="K656">_xlfn.IFS(Financial[[#This Row],[Discount Band]]="High",0.15,Financial[[#This Row],[Discount Band]]="Medium",0.1,Financial[[#This Row],[Discount Band]]="Low",0.05,Financial[[#This Row],[Discount Band]]="None",0)</f>
        <v>0.15</v>
      </c>
      <c r="L656" s="10">
        <f>Financial[[#This Row],[Gross Sales]]*Financial[[#This Row],[Discount, %]]</f>
        <v>51581.25</v>
      </c>
      <c r="M656" s="10">
        <f>Financial[[#This Row],[Gross Sales]]-Financial[[#This Row],[Discounts, usd]]</f>
        <v>292293.75</v>
      </c>
      <c r="N656" s="10">
        <f>Financial[[#This Row],[Units Sold]]*Financial[[#This Row],[Manufacturing Price]]</f>
        <v>259380</v>
      </c>
      <c r="O656" s="10">
        <f>Financial[[#This Row],[ Sales with discount]]-(Financial[[#This Row],[Units Sold]]*Financial[[#This Row],[Manufacturing Price]])</f>
        <v>32913.75</v>
      </c>
      <c r="P656" s="12">
        <f>(Financial[[#This Row],[ Sales with discount]]-Financial[[#This Row],[COGS]])/Financial[[#This Row],[ Sales with discount]]</f>
        <v>0.11260504201680673</v>
      </c>
      <c r="Q656" s="12">
        <f>(Financial[[#This Row],[ Sales with discount]]-Financial[[#This Row],[COGS]])/Financial[[#This Row],[COGS]]</f>
        <v>0.12689393939393939</v>
      </c>
      <c r="R656" s="17">
        <f>Financial[[#This Row],[Units Sold]]/Financial[[#This Row],[quantity of transactions]]</f>
        <v>2.8644314868804663</v>
      </c>
      <c r="S656" s="17">
        <f>Financial[[#This Row],[ Sales with discount]]/Financial[[#This Row],[quantity of transactions]]</f>
        <v>852.16836734693879</v>
      </c>
      <c r="T656" s="5" t="str">
        <f>TEXT(Financial[[#This Row],[Date]],"MMMM")</f>
        <v>січень</v>
      </c>
      <c r="U656" s="22">
        <f>YEAR(Financial[[#This Row],[Date]])</f>
        <v>2020</v>
      </c>
    </row>
    <row r="657" spans="1:21" x14ac:dyDescent="0.3">
      <c r="A657" t="s">
        <v>9</v>
      </c>
      <c r="B657" t="s">
        <v>40</v>
      </c>
      <c r="C657" s="3" t="s">
        <v>25</v>
      </c>
      <c r="D657" s="3" t="s">
        <v>31</v>
      </c>
      <c r="E657">
        <v>986</v>
      </c>
      <c r="F657" s="10">
        <v>240</v>
      </c>
      <c r="G657" s="10">
        <v>350</v>
      </c>
      <c r="H657" s="14">
        <v>892</v>
      </c>
      <c r="I657" s="19">
        <v>44105</v>
      </c>
      <c r="J657" s="10">
        <f>Financial[[#This Row],[Units Sold]]*Financial[[#This Row],[Sale Price]]</f>
        <v>345100</v>
      </c>
      <c r="K657" s="11" cm="1">
        <f t="array" ref="K657">_xlfn.IFS(Financial[[#This Row],[Discount Band]]="High",0.15,Financial[[#This Row],[Discount Band]]="Medium",0.1,Financial[[#This Row],[Discount Band]]="Low",0.05,Financial[[#This Row],[Discount Band]]="None",0)</f>
        <v>0.15</v>
      </c>
      <c r="L657" s="10">
        <f>Financial[[#This Row],[Gross Sales]]*Financial[[#This Row],[Discount, %]]</f>
        <v>51765</v>
      </c>
      <c r="M657" s="10">
        <f>Financial[[#This Row],[Gross Sales]]-Financial[[#This Row],[Discounts, usd]]</f>
        <v>293335</v>
      </c>
      <c r="N657" s="10">
        <f>Financial[[#This Row],[Units Sold]]*Financial[[#This Row],[Manufacturing Price]]</f>
        <v>236640</v>
      </c>
      <c r="O657" s="10">
        <f>Financial[[#This Row],[ Sales with discount]]-(Financial[[#This Row],[Units Sold]]*Financial[[#This Row],[Manufacturing Price]])</f>
        <v>56695</v>
      </c>
      <c r="P657" s="12">
        <f>(Financial[[#This Row],[ Sales with discount]]-Financial[[#This Row],[COGS]])/Financial[[#This Row],[ Sales with discount]]</f>
        <v>0.19327731092436976</v>
      </c>
      <c r="Q657" s="12">
        <f>(Financial[[#This Row],[ Sales with discount]]-Financial[[#This Row],[COGS]])/Financial[[#This Row],[COGS]]</f>
        <v>0.23958333333333334</v>
      </c>
      <c r="R657" s="17">
        <f>Financial[[#This Row],[Units Sold]]/Financial[[#This Row],[quantity of transactions]]</f>
        <v>1.1053811659192825</v>
      </c>
      <c r="S657" s="17">
        <f>Financial[[#This Row],[ Sales with discount]]/Financial[[#This Row],[quantity of transactions]]</f>
        <v>328.85089686098655</v>
      </c>
      <c r="T657" s="5" t="str">
        <f>TEXT(Financial[[#This Row],[Date]],"MMMM")</f>
        <v>жовтень</v>
      </c>
      <c r="U657" s="22">
        <f>YEAR(Financial[[#This Row],[Date]])</f>
        <v>2020</v>
      </c>
    </row>
    <row r="658" spans="1:21" x14ac:dyDescent="0.3">
      <c r="A658" t="s">
        <v>9</v>
      </c>
      <c r="B658" t="s">
        <v>40</v>
      </c>
      <c r="C658" s="3" t="s">
        <v>21</v>
      </c>
      <c r="D658" s="3" t="s">
        <v>30</v>
      </c>
      <c r="E658">
        <v>1761</v>
      </c>
      <c r="F658" s="10">
        <v>288</v>
      </c>
      <c r="G658" s="10">
        <v>350</v>
      </c>
      <c r="H658" s="14">
        <v>1244</v>
      </c>
      <c r="I658" s="19">
        <v>43891</v>
      </c>
      <c r="J658" s="10">
        <f>Financial[[#This Row],[Units Sold]]*Financial[[#This Row],[Sale Price]]</f>
        <v>616350</v>
      </c>
      <c r="K658" s="11" cm="1">
        <f t="array" ref="K658">_xlfn.IFS(Financial[[#This Row],[Discount Band]]="High",0.15,Financial[[#This Row],[Discount Band]]="Medium",0.1,Financial[[#This Row],[Discount Band]]="Low",0.05,Financial[[#This Row],[Discount Band]]="None",0)</f>
        <v>0.1</v>
      </c>
      <c r="L658" s="10">
        <f>Financial[[#This Row],[Gross Sales]]*Financial[[#This Row],[Discount, %]]</f>
        <v>61635</v>
      </c>
      <c r="M658" s="10">
        <f>Financial[[#This Row],[Gross Sales]]-Financial[[#This Row],[Discounts, usd]]</f>
        <v>554715</v>
      </c>
      <c r="N658" s="10">
        <f>Financial[[#This Row],[Units Sold]]*Financial[[#This Row],[Manufacturing Price]]</f>
        <v>507168</v>
      </c>
      <c r="O658" s="10">
        <f>Financial[[#This Row],[ Sales with discount]]-(Financial[[#This Row],[Units Sold]]*Financial[[#This Row],[Manufacturing Price]])</f>
        <v>47547</v>
      </c>
      <c r="P658" s="12">
        <f>(Financial[[#This Row],[ Sales with discount]]-Financial[[#This Row],[COGS]])/Financial[[#This Row],[ Sales with discount]]</f>
        <v>8.5714285714285715E-2</v>
      </c>
      <c r="Q658" s="12">
        <f>(Financial[[#This Row],[ Sales with discount]]-Financial[[#This Row],[COGS]])/Financial[[#This Row],[COGS]]</f>
        <v>9.375E-2</v>
      </c>
      <c r="R658" s="17">
        <f>Financial[[#This Row],[Units Sold]]/Financial[[#This Row],[quantity of transactions]]</f>
        <v>1.4155948553054662</v>
      </c>
      <c r="S658" s="17">
        <f>Financial[[#This Row],[ Sales with discount]]/Financial[[#This Row],[quantity of transactions]]</f>
        <v>445.91237942122189</v>
      </c>
      <c r="T658" s="5" t="str">
        <f>TEXT(Financial[[#This Row],[Date]],"MMMM")</f>
        <v>березень</v>
      </c>
      <c r="U658" s="22">
        <f>YEAR(Financial[[#This Row],[Date]])</f>
        <v>2020</v>
      </c>
    </row>
    <row r="659" spans="1:21" x14ac:dyDescent="0.3">
      <c r="A659" t="s">
        <v>9</v>
      </c>
      <c r="B659" t="s">
        <v>40</v>
      </c>
      <c r="C659" s="3" t="s">
        <v>25</v>
      </c>
      <c r="D659" s="3" t="s">
        <v>30</v>
      </c>
      <c r="E659">
        <v>1351.5</v>
      </c>
      <c r="F659" s="10">
        <v>286</v>
      </c>
      <c r="G659" s="10">
        <v>350</v>
      </c>
      <c r="H659" s="14">
        <v>470</v>
      </c>
      <c r="I659" s="19">
        <v>43922</v>
      </c>
      <c r="J659" s="10">
        <f>Financial[[#This Row],[Units Sold]]*Financial[[#This Row],[Sale Price]]</f>
        <v>473025</v>
      </c>
      <c r="K659" s="11" cm="1">
        <f t="array" ref="K659">_xlfn.IFS(Financial[[#This Row],[Discount Band]]="High",0.15,Financial[[#This Row],[Discount Band]]="Medium",0.1,Financial[[#This Row],[Discount Band]]="Low",0.05,Financial[[#This Row],[Discount Band]]="None",0)</f>
        <v>0.1</v>
      </c>
      <c r="L659" s="10">
        <f>Financial[[#This Row],[Gross Sales]]*Financial[[#This Row],[Discount, %]]</f>
        <v>47302.5</v>
      </c>
      <c r="M659" s="10">
        <f>Financial[[#This Row],[Gross Sales]]-Financial[[#This Row],[Discounts, usd]]</f>
        <v>425722.5</v>
      </c>
      <c r="N659" s="10">
        <f>Financial[[#This Row],[Units Sold]]*Financial[[#This Row],[Manufacturing Price]]</f>
        <v>386529</v>
      </c>
      <c r="O659" s="10">
        <f>Financial[[#This Row],[ Sales with discount]]-(Financial[[#This Row],[Units Sold]]*Financial[[#This Row],[Manufacturing Price]])</f>
        <v>39193.5</v>
      </c>
      <c r="P659" s="12">
        <f>(Financial[[#This Row],[ Sales with discount]]-Financial[[#This Row],[COGS]])/Financial[[#This Row],[ Sales with discount]]</f>
        <v>9.2063492063492069E-2</v>
      </c>
      <c r="Q659" s="12">
        <f>(Financial[[#This Row],[ Sales with discount]]-Financial[[#This Row],[COGS]])/Financial[[#This Row],[COGS]]</f>
        <v>0.10139860139860139</v>
      </c>
      <c r="R659" s="17">
        <f>Financial[[#This Row],[Units Sold]]/Financial[[#This Row],[quantity of transactions]]</f>
        <v>2.8755319148936169</v>
      </c>
      <c r="S659" s="17">
        <f>Financial[[#This Row],[ Sales with discount]]/Financial[[#This Row],[quantity of transactions]]</f>
        <v>905.79255319148933</v>
      </c>
      <c r="T659" s="5" t="str">
        <f>TEXT(Financial[[#This Row],[Date]],"MMMM")</f>
        <v>квітень</v>
      </c>
      <c r="U659" s="22">
        <f>YEAR(Financial[[#This Row],[Date]])</f>
        <v>2020</v>
      </c>
    </row>
    <row r="660" spans="1:21" x14ac:dyDescent="0.3">
      <c r="A660" t="s">
        <v>9</v>
      </c>
      <c r="B660" t="s">
        <v>40</v>
      </c>
      <c r="C660" s="3" t="s">
        <v>23</v>
      </c>
      <c r="D660" s="3" t="s">
        <v>31</v>
      </c>
      <c r="E660">
        <v>2007</v>
      </c>
      <c r="F660" s="10">
        <v>211</v>
      </c>
      <c r="G660" s="10">
        <v>350</v>
      </c>
      <c r="H660" s="14">
        <v>567</v>
      </c>
      <c r="I660" s="19">
        <v>44136</v>
      </c>
      <c r="J660" s="10">
        <f>Financial[[#This Row],[Units Sold]]*Financial[[#This Row],[Sale Price]]</f>
        <v>702450</v>
      </c>
      <c r="K660" s="11" cm="1">
        <f t="array" ref="K660">_xlfn.IFS(Financial[[#This Row],[Discount Band]]="High",0.15,Financial[[#This Row],[Discount Band]]="Medium",0.1,Financial[[#This Row],[Discount Band]]="Low",0.05,Financial[[#This Row],[Discount Band]]="None",0)</f>
        <v>0.15</v>
      </c>
      <c r="L660" s="10">
        <f>Financial[[#This Row],[Gross Sales]]*Financial[[#This Row],[Discount, %]]</f>
        <v>105367.5</v>
      </c>
      <c r="M660" s="10">
        <f>Financial[[#This Row],[Gross Sales]]-Financial[[#This Row],[Discounts, usd]]</f>
        <v>597082.5</v>
      </c>
      <c r="N660" s="10">
        <f>Financial[[#This Row],[Units Sold]]*Financial[[#This Row],[Manufacturing Price]]</f>
        <v>423477</v>
      </c>
      <c r="O660" s="10">
        <f>Financial[[#This Row],[ Sales with discount]]-(Financial[[#This Row],[Units Sold]]*Financial[[#This Row],[Manufacturing Price]])</f>
        <v>173605.5</v>
      </c>
      <c r="P660" s="12">
        <f>(Financial[[#This Row],[ Sales with discount]]-Financial[[#This Row],[COGS]])/Financial[[#This Row],[ Sales with discount]]</f>
        <v>0.29075630252100843</v>
      </c>
      <c r="Q660" s="12">
        <f>(Financial[[#This Row],[ Sales with discount]]-Financial[[#This Row],[COGS]])/Financial[[#This Row],[COGS]]</f>
        <v>0.4099526066350711</v>
      </c>
      <c r="R660" s="17">
        <f>Financial[[#This Row],[Units Sold]]/Financial[[#This Row],[quantity of transactions]]</f>
        <v>3.5396825396825395</v>
      </c>
      <c r="S660" s="17">
        <f>Financial[[#This Row],[ Sales with discount]]/Financial[[#This Row],[quantity of transactions]]</f>
        <v>1053.0555555555557</v>
      </c>
      <c r="T660" s="5" t="str">
        <f>TEXT(Financial[[#This Row],[Date]],"MMMM")</f>
        <v>листопад</v>
      </c>
      <c r="U660" s="22">
        <f>YEAR(Financial[[#This Row],[Date]])</f>
        <v>2020</v>
      </c>
    </row>
    <row r="661" spans="1:21" x14ac:dyDescent="0.3">
      <c r="A661" t="s">
        <v>9</v>
      </c>
      <c r="B661" t="s">
        <v>40</v>
      </c>
      <c r="C661" s="3" t="s">
        <v>26</v>
      </c>
      <c r="D661" s="3" t="s">
        <v>30</v>
      </c>
      <c r="E661">
        <v>2071</v>
      </c>
      <c r="F661" s="10">
        <v>276</v>
      </c>
      <c r="G661" s="10">
        <v>350</v>
      </c>
      <c r="H661" s="14">
        <v>1321</v>
      </c>
      <c r="I661" s="19">
        <v>44075</v>
      </c>
      <c r="J661" s="10">
        <f>Financial[[#This Row],[Units Sold]]*Financial[[#This Row],[Sale Price]]</f>
        <v>724850</v>
      </c>
      <c r="K661" s="11" cm="1">
        <f t="array" ref="K661">_xlfn.IFS(Financial[[#This Row],[Discount Band]]="High",0.15,Financial[[#This Row],[Discount Band]]="Medium",0.1,Financial[[#This Row],[Discount Band]]="Low",0.05,Financial[[#This Row],[Discount Band]]="None",0)</f>
        <v>0.1</v>
      </c>
      <c r="L661" s="10">
        <f>Financial[[#This Row],[Gross Sales]]*Financial[[#This Row],[Discount, %]]</f>
        <v>72485</v>
      </c>
      <c r="M661" s="10">
        <f>Financial[[#This Row],[Gross Sales]]-Financial[[#This Row],[Discounts, usd]]</f>
        <v>652365</v>
      </c>
      <c r="N661" s="10">
        <f>Financial[[#This Row],[Units Sold]]*Financial[[#This Row],[Manufacturing Price]]</f>
        <v>571596</v>
      </c>
      <c r="O661" s="10">
        <f>Financial[[#This Row],[ Sales with discount]]-(Financial[[#This Row],[Units Sold]]*Financial[[#This Row],[Manufacturing Price]])</f>
        <v>80769</v>
      </c>
      <c r="P661" s="12">
        <f>(Financial[[#This Row],[ Sales with discount]]-Financial[[#This Row],[COGS]])/Financial[[#This Row],[ Sales with discount]]</f>
        <v>0.12380952380952381</v>
      </c>
      <c r="Q661" s="12">
        <f>(Financial[[#This Row],[ Sales with discount]]-Financial[[#This Row],[COGS]])/Financial[[#This Row],[COGS]]</f>
        <v>0.14130434782608695</v>
      </c>
      <c r="R661" s="17">
        <f>Financial[[#This Row],[Units Sold]]/Financial[[#This Row],[quantity of transactions]]</f>
        <v>1.5677517032551098</v>
      </c>
      <c r="S661" s="17">
        <f>Financial[[#This Row],[ Sales with discount]]/Financial[[#This Row],[quantity of transactions]]</f>
        <v>493.84178652535957</v>
      </c>
      <c r="T661" s="5" t="str">
        <f>TEXT(Financial[[#This Row],[Date]],"MMMM")</f>
        <v>вересень</v>
      </c>
      <c r="U661" s="22">
        <f>YEAR(Financial[[#This Row],[Date]])</f>
        <v>2020</v>
      </c>
    </row>
    <row r="662" spans="1:21" x14ac:dyDescent="0.3">
      <c r="A662" t="s">
        <v>7</v>
      </c>
      <c r="B662" t="s">
        <v>40</v>
      </c>
      <c r="C662" s="3" t="s">
        <v>26</v>
      </c>
      <c r="D662" s="3" t="s">
        <v>31</v>
      </c>
      <c r="E662">
        <v>2548</v>
      </c>
      <c r="F662" s="10">
        <v>11</v>
      </c>
      <c r="G662" s="10">
        <v>15</v>
      </c>
      <c r="H662" s="14">
        <v>1574</v>
      </c>
      <c r="I662" s="19">
        <v>44136</v>
      </c>
      <c r="J662" s="10">
        <f>Financial[[#This Row],[Units Sold]]*Financial[[#This Row],[Sale Price]]</f>
        <v>38220</v>
      </c>
      <c r="K662" s="11" cm="1">
        <f t="array" ref="K662">_xlfn.IFS(Financial[[#This Row],[Discount Band]]="High",0.15,Financial[[#This Row],[Discount Band]]="Medium",0.1,Financial[[#This Row],[Discount Band]]="Low",0.05,Financial[[#This Row],[Discount Band]]="None",0)</f>
        <v>0.15</v>
      </c>
      <c r="L662" s="10">
        <f>Financial[[#This Row],[Gross Sales]]*Financial[[#This Row],[Discount, %]]</f>
        <v>5733</v>
      </c>
      <c r="M662" s="10">
        <f>Financial[[#This Row],[Gross Sales]]-Financial[[#This Row],[Discounts, usd]]</f>
        <v>32487</v>
      </c>
      <c r="N662" s="10">
        <f>Financial[[#This Row],[Units Sold]]*Financial[[#This Row],[Manufacturing Price]]</f>
        <v>28028</v>
      </c>
      <c r="O662" s="10">
        <f>Financial[[#This Row],[ Sales with discount]]-(Financial[[#This Row],[Units Sold]]*Financial[[#This Row],[Manufacturing Price]])</f>
        <v>4459</v>
      </c>
      <c r="P662" s="12">
        <f>(Financial[[#This Row],[ Sales with discount]]-Financial[[#This Row],[COGS]])/Financial[[#This Row],[ Sales with discount]]</f>
        <v>0.13725490196078433</v>
      </c>
      <c r="Q662" s="12">
        <f>(Financial[[#This Row],[ Sales with discount]]-Financial[[#This Row],[COGS]])/Financial[[#This Row],[COGS]]</f>
        <v>0.15909090909090909</v>
      </c>
      <c r="R662" s="17">
        <f>Financial[[#This Row],[Units Sold]]/Financial[[#This Row],[quantity of transactions]]</f>
        <v>1.6188055908513341</v>
      </c>
      <c r="S662" s="17">
        <f>Financial[[#This Row],[ Sales with discount]]/Financial[[#This Row],[quantity of transactions]]</f>
        <v>20.639771283354509</v>
      </c>
      <c r="T662" s="5" t="str">
        <f>TEXT(Financial[[#This Row],[Date]],"MMMM")</f>
        <v>листопад</v>
      </c>
      <c r="U662" s="22">
        <f>YEAR(Financial[[#This Row],[Date]])</f>
        <v>2020</v>
      </c>
    </row>
    <row r="663" spans="1:21" x14ac:dyDescent="0.3">
      <c r="A663" t="s">
        <v>7</v>
      </c>
      <c r="B663" t="s">
        <v>40</v>
      </c>
      <c r="C663" s="3" t="s">
        <v>24</v>
      </c>
      <c r="D663" s="3" t="s">
        <v>31</v>
      </c>
      <c r="E663">
        <v>790</v>
      </c>
      <c r="F663" s="10">
        <v>12</v>
      </c>
      <c r="G663" s="10">
        <v>15</v>
      </c>
      <c r="H663" s="14">
        <v>62</v>
      </c>
      <c r="I663" s="19">
        <v>43952</v>
      </c>
      <c r="J663" s="10">
        <f>Financial[[#This Row],[Units Sold]]*Financial[[#This Row],[Sale Price]]</f>
        <v>11850</v>
      </c>
      <c r="K663" s="11" cm="1">
        <f t="array" ref="K663">_xlfn.IFS(Financial[[#This Row],[Discount Band]]="High",0.15,Financial[[#This Row],[Discount Band]]="Medium",0.1,Financial[[#This Row],[Discount Band]]="Low",0.05,Financial[[#This Row],[Discount Band]]="None",0)</f>
        <v>0.15</v>
      </c>
      <c r="L663" s="10">
        <f>Financial[[#This Row],[Gross Sales]]*Financial[[#This Row],[Discount, %]]</f>
        <v>1777.5</v>
      </c>
      <c r="M663" s="10">
        <f>Financial[[#This Row],[Gross Sales]]-Financial[[#This Row],[Discounts, usd]]</f>
        <v>10072.5</v>
      </c>
      <c r="N663" s="10">
        <f>Financial[[#This Row],[Units Sold]]*Financial[[#This Row],[Manufacturing Price]]</f>
        <v>9480</v>
      </c>
      <c r="O663" s="10">
        <f>Financial[[#This Row],[ Sales with discount]]-(Financial[[#This Row],[Units Sold]]*Financial[[#This Row],[Manufacturing Price]])</f>
        <v>592.5</v>
      </c>
      <c r="P663" s="12">
        <f>(Financial[[#This Row],[ Sales with discount]]-Financial[[#This Row],[COGS]])/Financial[[#This Row],[ Sales with discount]]</f>
        <v>5.8823529411764705E-2</v>
      </c>
      <c r="Q663" s="12">
        <f>(Financial[[#This Row],[ Sales with discount]]-Financial[[#This Row],[COGS]])/Financial[[#This Row],[COGS]]</f>
        <v>6.25E-2</v>
      </c>
      <c r="R663" s="17">
        <f>Financial[[#This Row],[Units Sold]]/Financial[[#This Row],[quantity of transactions]]</f>
        <v>12.741935483870968</v>
      </c>
      <c r="S663" s="17">
        <f>Financial[[#This Row],[ Sales with discount]]/Financial[[#This Row],[quantity of transactions]]</f>
        <v>162.45967741935485</v>
      </c>
      <c r="T663" s="5" t="str">
        <f>TEXT(Financial[[#This Row],[Date]],"MMMM")</f>
        <v>травень</v>
      </c>
      <c r="U663" s="22">
        <f>YEAR(Financial[[#This Row],[Date]])</f>
        <v>2020</v>
      </c>
    </row>
    <row r="664" spans="1:21" x14ac:dyDescent="0.3">
      <c r="A664" t="s">
        <v>7</v>
      </c>
      <c r="B664" t="s">
        <v>40</v>
      </c>
      <c r="C664" s="3" t="s">
        <v>23</v>
      </c>
      <c r="D664" s="3" t="s">
        <v>30</v>
      </c>
      <c r="E664">
        <v>1153</v>
      </c>
      <c r="F664" s="10">
        <v>11</v>
      </c>
      <c r="G664" s="10">
        <v>15</v>
      </c>
      <c r="H664" s="14">
        <v>536</v>
      </c>
      <c r="I664" s="19">
        <v>44105</v>
      </c>
      <c r="J664" s="10">
        <f>Financial[[#This Row],[Units Sold]]*Financial[[#This Row],[Sale Price]]</f>
        <v>17295</v>
      </c>
      <c r="K664" s="11" cm="1">
        <f t="array" ref="K664">_xlfn.IFS(Financial[[#This Row],[Discount Band]]="High",0.15,Financial[[#This Row],[Discount Band]]="Medium",0.1,Financial[[#This Row],[Discount Band]]="Low",0.05,Financial[[#This Row],[Discount Band]]="None",0)</f>
        <v>0.1</v>
      </c>
      <c r="L664" s="10">
        <f>Financial[[#This Row],[Gross Sales]]*Financial[[#This Row],[Discount, %]]</f>
        <v>1729.5</v>
      </c>
      <c r="M664" s="10">
        <f>Financial[[#This Row],[Gross Sales]]-Financial[[#This Row],[Discounts, usd]]</f>
        <v>15565.5</v>
      </c>
      <c r="N664" s="10">
        <f>Financial[[#This Row],[Units Sold]]*Financial[[#This Row],[Manufacturing Price]]</f>
        <v>12683</v>
      </c>
      <c r="O664" s="10">
        <f>Financial[[#This Row],[ Sales with discount]]-(Financial[[#This Row],[Units Sold]]*Financial[[#This Row],[Manufacturing Price]])</f>
        <v>2882.5</v>
      </c>
      <c r="P664" s="12">
        <f>(Financial[[#This Row],[ Sales with discount]]-Financial[[#This Row],[COGS]])/Financial[[#This Row],[ Sales with discount]]</f>
        <v>0.18518518518518517</v>
      </c>
      <c r="Q664" s="12">
        <f>(Financial[[#This Row],[ Sales with discount]]-Financial[[#This Row],[COGS]])/Financial[[#This Row],[COGS]]</f>
        <v>0.22727272727272727</v>
      </c>
      <c r="R664" s="17">
        <f>Financial[[#This Row],[Units Sold]]/Financial[[#This Row],[quantity of transactions]]</f>
        <v>2.1511194029850746</v>
      </c>
      <c r="S664" s="17">
        <f>Financial[[#This Row],[ Sales with discount]]/Financial[[#This Row],[quantity of transactions]]</f>
        <v>29.040111940298509</v>
      </c>
      <c r="T664" s="5" t="str">
        <f>TEXT(Financial[[#This Row],[Date]],"MMMM")</f>
        <v>жовтень</v>
      </c>
      <c r="U664" s="22">
        <f>YEAR(Financial[[#This Row],[Date]])</f>
        <v>2020</v>
      </c>
    </row>
    <row r="665" spans="1:21" x14ac:dyDescent="0.3">
      <c r="A665" t="s">
        <v>7</v>
      </c>
      <c r="B665" t="s">
        <v>40</v>
      </c>
      <c r="C665" s="3" t="s">
        <v>24</v>
      </c>
      <c r="D665" s="3" t="s">
        <v>30</v>
      </c>
      <c r="E665">
        <v>555</v>
      </c>
      <c r="F665" s="10">
        <v>8</v>
      </c>
      <c r="G665" s="10">
        <v>15</v>
      </c>
      <c r="H665" s="14">
        <v>491</v>
      </c>
      <c r="I665" s="19">
        <v>43831</v>
      </c>
      <c r="J665" s="10">
        <f>Financial[[#This Row],[Units Sold]]*Financial[[#This Row],[Sale Price]]</f>
        <v>8325</v>
      </c>
      <c r="K665" s="11" cm="1">
        <f t="array" ref="K665">_xlfn.IFS(Financial[[#This Row],[Discount Band]]="High",0.15,Financial[[#This Row],[Discount Band]]="Medium",0.1,Financial[[#This Row],[Discount Band]]="Low",0.05,Financial[[#This Row],[Discount Band]]="None",0)</f>
        <v>0.1</v>
      </c>
      <c r="L665" s="10">
        <f>Financial[[#This Row],[Gross Sales]]*Financial[[#This Row],[Discount, %]]</f>
        <v>832.5</v>
      </c>
      <c r="M665" s="10">
        <f>Financial[[#This Row],[Gross Sales]]-Financial[[#This Row],[Discounts, usd]]</f>
        <v>7492.5</v>
      </c>
      <c r="N665" s="10">
        <f>Financial[[#This Row],[Units Sold]]*Financial[[#This Row],[Manufacturing Price]]</f>
        <v>4440</v>
      </c>
      <c r="O665" s="10">
        <f>Financial[[#This Row],[ Sales with discount]]-(Financial[[#This Row],[Units Sold]]*Financial[[#This Row],[Manufacturing Price]])</f>
        <v>3052.5</v>
      </c>
      <c r="P665" s="12">
        <f>(Financial[[#This Row],[ Sales with discount]]-Financial[[#This Row],[COGS]])/Financial[[#This Row],[ Sales with discount]]</f>
        <v>0.40740740740740738</v>
      </c>
      <c r="Q665" s="12">
        <f>(Financial[[#This Row],[ Sales with discount]]-Financial[[#This Row],[COGS]])/Financial[[#This Row],[COGS]]</f>
        <v>0.6875</v>
      </c>
      <c r="R665" s="17">
        <f>Financial[[#This Row],[Units Sold]]/Financial[[#This Row],[quantity of transactions]]</f>
        <v>1.1303462321792261</v>
      </c>
      <c r="S665" s="17">
        <f>Financial[[#This Row],[ Sales with discount]]/Financial[[#This Row],[quantity of transactions]]</f>
        <v>15.259674134419551</v>
      </c>
      <c r="T665" s="5" t="str">
        <f>TEXT(Financial[[#This Row],[Date]],"MMMM")</f>
        <v>січень</v>
      </c>
      <c r="U665" s="22">
        <f>YEAR(Financial[[#This Row],[Date]])</f>
        <v>2020</v>
      </c>
    </row>
    <row r="666" spans="1:21" x14ac:dyDescent="0.3">
      <c r="A666" t="s">
        <v>7</v>
      </c>
      <c r="B666" t="s">
        <v>40</v>
      </c>
      <c r="C666" s="3" t="s">
        <v>23</v>
      </c>
      <c r="D666" s="3" t="s">
        <v>31</v>
      </c>
      <c r="E666">
        <v>1767</v>
      </c>
      <c r="F666" s="10">
        <v>12</v>
      </c>
      <c r="G666" s="10">
        <v>15</v>
      </c>
      <c r="H666" s="14">
        <v>382</v>
      </c>
      <c r="I666" s="19">
        <v>44075</v>
      </c>
      <c r="J666" s="10">
        <f>Financial[[#This Row],[Units Sold]]*Financial[[#This Row],[Sale Price]]</f>
        <v>26505</v>
      </c>
      <c r="K666" s="11" cm="1">
        <f t="array" ref="K666">_xlfn.IFS(Financial[[#This Row],[Discount Band]]="High",0.15,Financial[[#This Row],[Discount Band]]="Medium",0.1,Financial[[#This Row],[Discount Band]]="Low",0.05,Financial[[#This Row],[Discount Band]]="None",0)</f>
        <v>0.15</v>
      </c>
      <c r="L666" s="10">
        <f>Financial[[#This Row],[Gross Sales]]*Financial[[#This Row],[Discount, %]]</f>
        <v>3975.75</v>
      </c>
      <c r="M666" s="10">
        <f>Financial[[#This Row],[Gross Sales]]-Financial[[#This Row],[Discounts, usd]]</f>
        <v>22529.25</v>
      </c>
      <c r="N666" s="10">
        <f>Financial[[#This Row],[Units Sold]]*Financial[[#This Row],[Manufacturing Price]]</f>
        <v>21204</v>
      </c>
      <c r="O666" s="10">
        <f>Financial[[#This Row],[ Sales with discount]]-(Financial[[#This Row],[Units Sold]]*Financial[[#This Row],[Manufacturing Price]])</f>
        <v>1325.25</v>
      </c>
      <c r="P666" s="12">
        <f>(Financial[[#This Row],[ Sales with discount]]-Financial[[#This Row],[COGS]])/Financial[[#This Row],[ Sales with discount]]</f>
        <v>5.8823529411764705E-2</v>
      </c>
      <c r="Q666" s="12">
        <f>(Financial[[#This Row],[ Sales with discount]]-Financial[[#This Row],[COGS]])/Financial[[#This Row],[COGS]]</f>
        <v>6.25E-2</v>
      </c>
      <c r="R666" s="17">
        <f>Financial[[#This Row],[Units Sold]]/Financial[[#This Row],[quantity of transactions]]</f>
        <v>4.6256544502617798</v>
      </c>
      <c r="S666" s="17">
        <f>Financial[[#This Row],[ Sales with discount]]/Financial[[#This Row],[quantity of transactions]]</f>
        <v>58.977094240837694</v>
      </c>
      <c r="T666" s="5" t="str">
        <f>TEXT(Financial[[#This Row],[Date]],"MMMM")</f>
        <v>вересень</v>
      </c>
      <c r="U666" s="22">
        <f>YEAR(Financial[[#This Row],[Date]])</f>
        <v>2020</v>
      </c>
    </row>
    <row r="667" spans="1:21" x14ac:dyDescent="0.3">
      <c r="A667" t="s">
        <v>7</v>
      </c>
      <c r="B667" t="s">
        <v>40</v>
      </c>
      <c r="C667" s="3" t="s">
        <v>25</v>
      </c>
      <c r="D667" s="3" t="s">
        <v>30</v>
      </c>
      <c r="E667">
        <v>1153</v>
      </c>
      <c r="F667" s="10">
        <v>8</v>
      </c>
      <c r="G667" s="10">
        <v>15</v>
      </c>
      <c r="H667" s="14">
        <v>1024</v>
      </c>
      <c r="I667" s="19">
        <v>44105</v>
      </c>
      <c r="J667" s="10">
        <f>Financial[[#This Row],[Units Sold]]*Financial[[#This Row],[Sale Price]]</f>
        <v>17295</v>
      </c>
      <c r="K667" s="11" cm="1">
        <f t="array" ref="K667">_xlfn.IFS(Financial[[#This Row],[Discount Band]]="High",0.15,Financial[[#This Row],[Discount Band]]="Medium",0.1,Financial[[#This Row],[Discount Band]]="Low",0.05,Financial[[#This Row],[Discount Band]]="None",0)</f>
        <v>0.1</v>
      </c>
      <c r="L667" s="10">
        <f>Financial[[#This Row],[Gross Sales]]*Financial[[#This Row],[Discount, %]]</f>
        <v>1729.5</v>
      </c>
      <c r="M667" s="10">
        <f>Financial[[#This Row],[Gross Sales]]-Financial[[#This Row],[Discounts, usd]]</f>
        <v>15565.5</v>
      </c>
      <c r="N667" s="10">
        <f>Financial[[#This Row],[Units Sold]]*Financial[[#This Row],[Manufacturing Price]]</f>
        <v>9224</v>
      </c>
      <c r="O667" s="10">
        <f>Financial[[#This Row],[ Sales with discount]]-(Financial[[#This Row],[Units Sold]]*Financial[[#This Row],[Manufacturing Price]])</f>
        <v>6341.5</v>
      </c>
      <c r="P667" s="12">
        <f>(Financial[[#This Row],[ Sales with discount]]-Financial[[#This Row],[COGS]])/Financial[[#This Row],[ Sales with discount]]</f>
        <v>0.40740740740740738</v>
      </c>
      <c r="Q667" s="12">
        <f>(Financial[[#This Row],[ Sales with discount]]-Financial[[#This Row],[COGS]])/Financial[[#This Row],[COGS]]</f>
        <v>0.6875</v>
      </c>
      <c r="R667" s="17">
        <f>Financial[[#This Row],[Units Sold]]/Financial[[#This Row],[quantity of transactions]]</f>
        <v>1.1259765625</v>
      </c>
      <c r="S667" s="17">
        <f>Financial[[#This Row],[ Sales with discount]]/Financial[[#This Row],[quantity of transactions]]</f>
        <v>15.20068359375</v>
      </c>
      <c r="T667" s="5" t="str">
        <f>TEXT(Financial[[#This Row],[Date]],"MMMM")</f>
        <v>жовтень</v>
      </c>
      <c r="U667" s="22">
        <f>YEAR(Financial[[#This Row],[Date]])</f>
        <v>2020</v>
      </c>
    </row>
    <row r="668" spans="1:21" x14ac:dyDescent="0.3">
      <c r="A668" t="s">
        <v>7</v>
      </c>
      <c r="B668" t="s">
        <v>40</v>
      </c>
      <c r="C668" s="3" t="s">
        <v>22</v>
      </c>
      <c r="D668" s="3" t="s">
        <v>28</v>
      </c>
      <c r="E668">
        <v>615</v>
      </c>
      <c r="F668" s="10">
        <v>8</v>
      </c>
      <c r="G668" s="10">
        <v>15</v>
      </c>
      <c r="H668" s="14">
        <v>442</v>
      </c>
      <c r="I668" s="19">
        <v>44166</v>
      </c>
      <c r="J668" s="10">
        <f>Financial[[#This Row],[Units Sold]]*Financial[[#This Row],[Sale Price]]</f>
        <v>9225</v>
      </c>
      <c r="K668" s="11" cm="1">
        <f t="array" ref="K668">_xlfn.IFS(Financial[[#This Row],[Discount Band]]="High",0.15,Financial[[#This Row],[Discount Band]]="Medium",0.1,Financial[[#This Row],[Discount Band]]="Low",0.05,Financial[[#This Row],[Discount Band]]="None",0)</f>
        <v>0</v>
      </c>
      <c r="L668" s="10">
        <f>Financial[[#This Row],[Gross Sales]]*Financial[[#This Row],[Discount, %]]</f>
        <v>0</v>
      </c>
      <c r="M668" s="10">
        <f>Financial[[#This Row],[Gross Sales]]-Financial[[#This Row],[Discounts, usd]]</f>
        <v>9225</v>
      </c>
      <c r="N668" s="10">
        <f>Financial[[#This Row],[Units Sold]]*Financial[[#This Row],[Manufacturing Price]]</f>
        <v>4920</v>
      </c>
      <c r="O668" s="10">
        <f>Financial[[#This Row],[ Sales with discount]]-(Financial[[#This Row],[Units Sold]]*Financial[[#This Row],[Manufacturing Price]])</f>
        <v>4305</v>
      </c>
      <c r="P668" s="12">
        <f>(Financial[[#This Row],[ Sales with discount]]-Financial[[#This Row],[COGS]])/Financial[[#This Row],[ Sales with discount]]</f>
        <v>0.46666666666666667</v>
      </c>
      <c r="Q668" s="12">
        <f>(Financial[[#This Row],[ Sales with discount]]-Financial[[#This Row],[COGS]])/Financial[[#This Row],[COGS]]</f>
        <v>0.875</v>
      </c>
      <c r="R668" s="17">
        <f>Financial[[#This Row],[Units Sold]]/Financial[[#This Row],[quantity of transactions]]</f>
        <v>1.3914027149321266</v>
      </c>
      <c r="S668" s="17">
        <f>Financial[[#This Row],[ Sales with discount]]/Financial[[#This Row],[quantity of transactions]]</f>
        <v>20.871040723981899</v>
      </c>
      <c r="T668" s="5" t="str">
        <f>TEXT(Financial[[#This Row],[Date]],"MMMM")</f>
        <v>грудень</v>
      </c>
      <c r="U668" s="22">
        <f>YEAR(Financial[[#This Row],[Date]])</f>
        <v>2020</v>
      </c>
    </row>
    <row r="669" spans="1:21" x14ac:dyDescent="0.3">
      <c r="A669" t="s">
        <v>7</v>
      </c>
      <c r="B669" t="s">
        <v>40</v>
      </c>
      <c r="C669" s="3" t="s">
        <v>23</v>
      </c>
      <c r="D669" s="3" t="s">
        <v>30</v>
      </c>
      <c r="E669">
        <v>2931</v>
      </c>
      <c r="F669" s="10">
        <v>9</v>
      </c>
      <c r="G669" s="10">
        <v>15</v>
      </c>
      <c r="H669" s="14">
        <v>1044</v>
      </c>
      <c r="I669" s="19">
        <v>44075</v>
      </c>
      <c r="J669" s="10">
        <f>Financial[[#This Row],[Units Sold]]*Financial[[#This Row],[Sale Price]]</f>
        <v>43965</v>
      </c>
      <c r="K669" s="11" cm="1">
        <f t="array" ref="K669">_xlfn.IFS(Financial[[#This Row],[Discount Band]]="High",0.15,Financial[[#This Row],[Discount Band]]="Medium",0.1,Financial[[#This Row],[Discount Band]]="Low",0.05,Financial[[#This Row],[Discount Band]]="None",0)</f>
        <v>0.1</v>
      </c>
      <c r="L669" s="10">
        <f>Financial[[#This Row],[Gross Sales]]*Financial[[#This Row],[Discount, %]]</f>
        <v>4396.5</v>
      </c>
      <c r="M669" s="10">
        <f>Financial[[#This Row],[Gross Sales]]-Financial[[#This Row],[Discounts, usd]]</f>
        <v>39568.5</v>
      </c>
      <c r="N669" s="10">
        <f>Financial[[#This Row],[Units Sold]]*Financial[[#This Row],[Manufacturing Price]]</f>
        <v>26379</v>
      </c>
      <c r="O669" s="10">
        <f>Financial[[#This Row],[ Sales with discount]]-(Financial[[#This Row],[Units Sold]]*Financial[[#This Row],[Manufacturing Price]])</f>
        <v>13189.5</v>
      </c>
      <c r="P669" s="12">
        <f>(Financial[[#This Row],[ Sales with discount]]-Financial[[#This Row],[COGS]])/Financial[[#This Row],[ Sales with discount]]</f>
        <v>0.33333333333333331</v>
      </c>
      <c r="Q669" s="12">
        <f>(Financial[[#This Row],[ Sales with discount]]-Financial[[#This Row],[COGS]])/Financial[[#This Row],[COGS]]</f>
        <v>0.5</v>
      </c>
      <c r="R669" s="17">
        <f>Financial[[#This Row],[Units Sold]]/Financial[[#This Row],[quantity of transactions]]</f>
        <v>2.8074712643678161</v>
      </c>
      <c r="S669" s="17">
        <f>Financial[[#This Row],[ Sales with discount]]/Financial[[#This Row],[quantity of transactions]]</f>
        <v>37.900862068965516</v>
      </c>
      <c r="T669" s="5" t="str">
        <f>TEXT(Financial[[#This Row],[Date]],"MMMM")</f>
        <v>вересень</v>
      </c>
      <c r="U669" s="22">
        <f>YEAR(Financial[[#This Row],[Date]])</f>
        <v>2020</v>
      </c>
    </row>
    <row r="670" spans="1:21" x14ac:dyDescent="0.3">
      <c r="A670" t="s">
        <v>7</v>
      </c>
      <c r="B670" t="s">
        <v>40</v>
      </c>
      <c r="C670" s="3" t="s">
        <v>26</v>
      </c>
      <c r="D670" s="3" t="s">
        <v>29</v>
      </c>
      <c r="E670">
        <v>671</v>
      </c>
      <c r="F670" s="10">
        <v>8</v>
      </c>
      <c r="G670" s="10">
        <v>15</v>
      </c>
      <c r="H670" s="14">
        <v>49</v>
      </c>
      <c r="I670" s="19">
        <v>44105</v>
      </c>
      <c r="J670" s="10">
        <f>Financial[[#This Row],[Units Sold]]*Financial[[#This Row],[Sale Price]]</f>
        <v>10065</v>
      </c>
      <c r="K670" s="11" cm="1">
        <f t="array" ref="K670">_xlfn.IFS(Financial[[#This Row],[Discount Band]]="High",0.15,Financial[[#This Row],[Discount Band]]="Medium",0.1,Financial[[#This Row],[Discount Band]]="Low",0.05,Financial[[#This Row],[Discount Band]]="None",0)</f>
        <v>0.05</v>
      </c>
      <c r="L670" s="10">
        <f>Financial[[#This Row],[Gross Sales]]*Financial[[#This Row],[Discount, %]]</f>
        <v>503.25</v>
      </c>
      <c r="M670" s="10">
        <f>Financial[[#This Row],[Gross Sales]]-Financial[[#This Row],[Discounts, usd]]</f>
        <v>9561.75</v>
      </c>
      <c r="N670" s="10">
        <f>Financial[[#This Row],[Units Sold]]*Financial[[#This Row],[Manufacturing Price]]</f>
        <v>5368</v>
      </c>
      <c r="O670" s="10">
        <f>Financial[[#This Row],[ Sales with discount]]-(Financial[[#This Row],[Units Sold]]*Financial[[#This Row],[Manufacturing Price]])</f>
        <v>4193.75</v>
      </c>
      <c r="P670" s="12">
        <f>(Financial[[#This Row],[ Sales with discount]]-Financial[[#This Row],[COGS]])/Financial[[#This Row],[ Sales with discount]]</f>
        <v>0.43859649122807015</v>
      </c>
      <c r="Q670" s="12">
        <f>(Financial[[#This Row],[ Sales with discount]]-Financial[[#This Row],[COGS]])/Financial[[#This Row],[COGS]]</f>
        <v>0.78125</v>
      </c>
      <c r="R670" s="17">
        <f>Financial[[#This Row],[Units Sold]]/Financial[[#This Row],[quantity of transactions]]</f>
        <v>13.693877551020408</v>
      </c>
      <c r="S670" s="17">
        <f>Financial[[#This Row],[ Sales with discount]]/Financial[[#This Row],[quantity of transactions]]</f>
        <v>195.13775510204081</v>
      </c>
      <c r="T670" s="5" t="str">
        <f>TEXT(Financial[[#This Row],[Date]],"MMMM")</f>
        <v>жовтень</v>
      </c>
      <c r="U670" s="22">
        <f>YEAR(Financial[[#This Row],[Date]])</f>
        <v>2020</v>
      </c>
    </row>
    <row r="671" spans="1:21" x14ac:dyDescent="0.3">
      <c r="A671" t="s">
        <v>7</v>
      </c>
      <c r="B671" t="s">
        <v>40</v>
      </c>
      <c r="C671" s="3" t="s">
        <v>22</v>
      </c>
      <c r="D671" s="3" t="s">
        <v>31</v>
      </c>
      <c r="E671">
        <v>677</v>
      </c>
      <c r="F671" s="10">
        <v>10</v>
      </c>
      <c r="G671" s="10">
        <v>15</v>
      </c>
      <c r="H671" s="14">
        <v>306</v>
      </c>
      <c r="I671" s="19">
        <v>43891</v>
      </c>
      <c r="J671" s="10">
        <f>Financial[[#This Row],[Units Sold]]*Financial[[#This Row],[Sale Price]]</f>
        <v>10155</v>
      </c>
      <c r="K671" s="11" cm="1">
        <f t="array" ref="K671">_xlfn.IFS(Financial[[#This Row],[Discount Band]]="High",0.15,Financial[[#This Row],[Discount Band]]="Medium",0.1,Financial[[#This Row],[Discount Band]]="Low",0.05,Financial[[#This Row],[Discount Band]]="None",0)</f>
        <v>0.15</v>
      </c>
      <c r="L671" s="10">
        <f>Financial[[#This Row],[Gross Sales]]*Financial[[#This Row],[Discount, %]]</f>
        <v>1523.25</v>
      </c>
      <c r="M671" s="10">
        <f>Financial[[#This Row],[Gross Sales]]-Financial[[#This Row],[Discounts, usd]]</f>
        <v>8631.75</v>
      </c>
      <c r="N671" s="10">
        <f>Financial[[#This Row],[Units Sold]]*Financial[[#This Row],[Manufacturing Price]]</f>
        <v>6770</v>
      </c>
      <c r="O671" s="10">
        <f>Financial[[#This Row],[ Sales with discount]]-(Financial[[#This Row],[Units Sold]]*Financial[[#This Row],[Manufacturing Price]])</f>
        <v>1861.75</v>
      </c>
      <c r="P671" s="12">
        <f>(Financial[[#This Row],[ Sales with discount]]-Financial[[#This Row],[COGS]])/Financial[[#This Row],[ Sales with discount]]</f>
        <v>0.21568627450980393</v>
      </c>
      <c r="Q671" s="12">
        <f>(Financial[[#This Row],[ Sales with discount]]-Financial[[#This Row],[COGS]])/Financial[[#This Row],[COGS]]</f>
        <v>0.27500000000000002</v>
      </c>
      <c r="R671" s="17">
        <f>Financial[[#This Row],[Units Sold]]/Financial[[#This Row],[quantity of transactions]]</f>
        <v>2.2124183006535949</v>
      </c>
      <c r="S671" s="17">
        <f>Financial[[#This Row],[ Sales with discount]]/Financial[[#This Row],[quantity of transactions]]</f>
        <v>28.208333333333332</v>
      </c>
      <c r="T671" s="5" t="str">
        <f>TEXT(Financial[[#This Row],[Date]],"MMMM")</f>
        <v>березень</v>
      </c>
      <c r="U671" s="22">
        <f>YEAR(Financial[[#This Row],[Date]])</f>
        <v>2020</v>
      </c>
    </row>
    <row r="672" spans="1:21" x14ac:dyDescent="0.3">
      <c r="A672" t="s">
        <v>7</v>
      </c>
      <c r="B672" t="s">
        <v>40</v>
      </c>
      <c r="C672" s="3" t="s">
        <v>26</v>
      </c>
      <c r="D672" s="3" t="s">
        <v>31</v>
      </c>
      <c r="E672">
        <v>3199.5</v>
      </c>
      <c r="F672" s="10">
        <v>9</v>
      </c>
      <c r="G672" s="10">
        <v>15</v>
      </c>
      <c r="H672" s="14">
        <v>2804</v>
      </c>
      <c r="I672" s="19">
        <v>44013</v>
      </c>
      <c r="J672" s="10">
        <f>Financial[[#This Row],[Units Sold]]*Financial[[#This Row],[Sale Price]]</f>
        <v>47992.5</v>
      </c>
      <c r="K672" s="11" cm="1">
        <f t="array" ref="K672">_xlfn.IFS(Financial[[#This Row],[Discount Band]]="High",0.15,Financial[[#This Row],[Discount Band]]="Medium",0.1,Financial[[#This Row],[Discount Band]]="Low",0.05,Financial[[#This Row],[Discount Band]]="None",0)</f>
        <v>0.15</v>
      </c>
      <c r="L672" s="10">
        <f>Financial[[#This Row],[Gross Sales]]*Financial[[#This Row],[Discount, %]]</f>
        <v>7198.875</v>
      </c>
      <c r="M672" s="10">
        <f>Financial[[#This Row],[Gross Sales]]-Financial[[#This Row],[Discounts, usd]]</f>
        <v>40793.625</v>
      </c>
      <c r="N672" s="10">
        <f>Financial[[#This Row],[Units Sold]]*Financial[[#This Row],[Manufacturing Price]]</f>
        <v>28795.5</v>
      </c>
      <c r="O672" s="10">
        <f>Financial[[#This Row],[ Sales with discount]]-(Financial[[#This Row],[Units Sold]]*Financial[[#This Row],[Manufacturing Price]])</f>
        <v>11998.125</v>
      </c>
      <c r="P672" s="12">
        <f>(Financial[[#This Row],[ Sales with discount]]-Financial[[#This Row],[COGS]])/Financial[[#This Row],[ Sales with discount]]</f>
        <v>0.29411764705882354</v>
      </c>
      <c r="Q672" s="12">
        <f>(Financial[[#This Row],[ Sales with discount]]-Financial[[#This Row],[COGS]])/Financial[[#This Row],[COGS]]</f>
        <v>0.41666666666666669</v>
      </c>
      <c r="R672" s="17">
        <f>Financial[[#This Row],[Units Sold]]/Financial[[#This Row],[quantity of transactions]]</f>
        <v>1.1410485021398002</v>
      </c>
      <c r="S672" s="17">
        <f>Financial[[#This Row],[ Sales with discount]]/Financial[[#This Row],[quantity of transactions]]</f>
        <v>14.548368402282454</v>
      </c>
      <c r="T672" s="5" t="str">
        <f>TEXT(Financial[[#This Row],[Date]],"MMMM")</f>
        <v>липень</v>
      </c>
      <c r="U672" s="22">
        <f>YEAR(Financial[[#This Row],[Date]])</f>
        <v>2020</v>
      </c>
    </row>
    <row r="673" spans="1:21" x14ac:dyDescent="0.3">
      <c r="A673" t="s">
        <v>7</v>
      </c>
      <c r="B673" t="s">
        <v>40</v>
      </c>
      <c r="C673" s="3" t="s">
        <v>26</v>
      </c>
      <c r="D673" s="3" t="s">
        <v>28</v>
      </c>
      <c r="E673">
        <v>615</v>
      </c>
      <c r="F673" s="10">
        <v>11</v>
      </c>
      <c r="G673" s="10">
        <v>15</v>
      </c>
      <c r="H673" s="14">
        <v>349</v>
      </c>
      <c r="I673" s="19">
        <v>44166</v>
      </c>
      <c r="J673" s="10">
        <f>Financial[[#This Row],[Units Sold]]*Financial[[#This Row],[Sale Price]]</f>
        <v>9225</v>
      </c>
      <c r="K673" s="11" cm="1">
        <f t="array" ref="K673">_xlfn.IFS(Financial[[#This Row],[Discount Band]]="High",0.15,Financial[[#This Row],[Discount Band]]="Medium",0.1,Financial[[#This Row],[Discount Band]]="Low",0.05,Financial[[#This Row],[Discount Band]]="None",0)</f>
        <v>0</v>
      </c>
      <c r="L673" s="10">
        <f>Financial[[#This Row],[Gross Sales]]*Financial[[#This Row],[Discount, %]]</f>
        <v>0</v>
      </c>
      <c r="M673" s="10">
        <f>Financial[[#This Row],[Gross Sales]]-Financial[[#This Row],[Discounts, usd]]</f>
        <v>9225</v>
      </c>
      <c r="N673" s="10">
        <f>Financial[[#This Row],[Units Sold]]*Financial[[#This Row],[Manufacturing Price]]</f>
        <v>6765</v>
      </c>
      <c r="O673" s="10">
        <f>Financial[[#This Row],[ Sales with discount]]-(Financial[[#This Row],[Units Sold]]*Financial[[#This Row],[Manufacturing Price]])</f>
        <v>2460</v>
      </c>
      <c r="P673" s="12">
        <f>(Financial[[#This Row],[ Sales with discount]]-Financial[[#This Row],[COGS]])/Financial[[#This Row],[ Sales with discount]]</f>
        <v>0.26666666666666666</v>
      </c>
      <c r="Q673" s="12">
        <f>(Financial[[#This Row],[ Sales with discount]]-Financial[[#This Row],[COGS]])/Financial[[#This Row],[COGS]]</f>
        <v>0.36363636363636365</v>
      </c>
      <c r="R673" s="17">
        <f>Financial[[#This Row],[Units Sold]]/Financial[[#This Row],[quantity of transactions]]</f>
        <v>1.7621776504297995</v>
      </c>
      <c r="S673" s="17">
        <f>Financial[[#This Row],[ Sales with discount]]/Financial[[#This Row],[quantity of transactions]]</f>
        <v>26.432664756446993</v>
      </c>
      <c r="T673" s="5" t="str">
        <f>TEXT(Financial[[#This Row],[Date]],"MMMM")</f>
        <v>грудень</v>
      </c>
      <c r="U673" s="22">
        <f>YEAR(Financial[[#This Row],[Date]])</f>
        <v>2020</v>
      </c>
    </row>
    <row r="674" spans="1:21" x14ac:dyDescent="0.3">
      <c r="A674" t="s">
        <v>7</v>
      </c>
      <c r="B674" t="s">
        <v>40</v>
      </c>
      <c r="C674" s="3" t="s">
        <v>23</v>
      </c>
      <c r="D674" s="3" t="s">
        <v>29</v>
      </c>
      <c r="E674">
        <v>671</v>
      </c>
      <c r="F674" s="10">
        <v>8</v>
      </c>
      <c r="G674" s="10">
        <v>15</v>
      </c>
      <c r="H674" s="14">
        <v>191</v>
      </c>
      <c r="I674" s="19">
        <v>44105</v>
      </c>
      <c r="J674" s="10">
        <f>Financial[[#This Row],[Units Sold]]*Financial[[#This Row],[Sale Price]]</f>
        <v>10065</v>
      </c>
      <c r="K674" s="11" cm="1">
        <f t="array" ref="K674">_xlfn.IFS(Financial[[#This Row],[Discount Band]]="High",0.15,Financial[[#This Row],[Discount Band]]="Medium",0.1,Financial[[#This Row],[Discount Band]]="Low",0.05,Financial[[#This Row],[Discount Band]]="None",0)</f>
        <v>0.05</v>
      </c>
      <c r="L674" s="10">
        <f>Financial[[#This Row],[Gross Sales]]*Financial[[#This Row],[Discount, %]]</f>
        <v>503.25</v>
      </c>
      <c r="M674" s="10">
        <f>Financial[[#This Row],[Gross Sales]]-Financial[[#This Row],[Discounts, usd]]</f>
        <v>9561.75</v>
      </c>
      <c r="N674" s="10">
        <f>Financial[[#This Row],[Units Sold]]*Financial[[#This Row],[Manufacturing Price]]</f>
        <v>5368</v>
      </c>
      <c r="O674" s="10">
        <f>Financial[[#This Row],[ Sales with discount]]-(Financial[[#This Row],[Units Sold]]*Financial[[#This Row],[Manufacturing Price]])</f>
        <v>4193.75</v>
      </c>
      <c r="P674" s="12">
        <f>(Financial[[#This Row],[ Sales with discount]]-Financial[[#This Row],[COGS]])/Financial[[#This Row],[ Sales with discount]]</f>
        <v>0.43859649122807015</v>
      </c>
      <c r="Q674" s="12">
        <f>(Financial[[#This Row],[ Sales with discount]]-Financial[[#This Row],[COGS]])/Financial[[#This Row],[COGS]]</f>
        <v>0.78125</v>
      </c>
      <c r="R674" s="17">
        <f>Financial[[#This Row],[Units Sold]]/Financial[[#This Row],[quantity of transactions]]</f>
        <v>3.5130890052356021</v>
      </c>
      <c r="S674" s="17">
        <f>Financial[[#This Row],[ Sales with discount]]/Financial[[#This Row],[quantity of transactions]]</f>
        <v>50.061518324607327</v>
      </c>
      <c r="T674" s="5" t="str">
        <f>TEXT(Financial[[#This Row],[Date]],"MMMM")</f>
        <v>жовтень</v>
      </c>
      <c r="U674" s="22">
        <f>YEAR(Financial[[#This Row],[Date]])</f>
        <v>2020</v>
      </c>
    </row>
    <row r="675" spans="1:21" x14ac:dyDescent="0.3">
      <c r="A675" t="s">
        <v>7</v>
      </c>
      <c r="B675" t="s">
        <v>40</v>
      </c>
      <c r="C675" s="3" t="s">
        <v>23</v>
      </c>
      <c r="D675" s="3" t="s">
        <v>29</v>
      </c>
      <c r="E675">
        <v>1925</v>
      </c>
      <c r="F675" s="10">
        <v>11</v>
      </c>
      <c r="G675" s="10">
        <v>15</v>
      </c>
      <c r="H675" s="14">
        <v>1920</v>
      </c>
      <c r="I675" s="19">
        <v>44166</v>
      </c>
      <c r="J675" s="10">
        <f>Financial[[#This Row],[Units Sold]]*Financial[[#This Row],[Sale Price]]</f>
        <v>28875</v>
      </c>
      <c r="K675" s="11" cm="1">
        <f t="array" ref="K675">_xlfn.IFS(Financial[[#This Row],[Discount Band]]="High",0.15,Financial[[#This Row],[Discount Band]]="Medium",0.1,Financial[[#This Row],[Discount Band]]="Low",0.05,Financial[[#This Row],[Discount Band]]="None",0)</f>
        <v>0.05</v>
      </c>
      <c r="L675" s="10">
        <f>Financial[[#This Row],[Gross Sales]]*Financial[[#This Row],[Discount, %]]</f>
        <v>1443.75</v>
      </c>
      <c r="M675" s="10">
        <f>Financial[[#This Row],[Gross Sales]]-Financial[[#This Row],[Discounts, usd]]</f>
        <v>27431.25</v>
      </c>
      <c r="N675" s="10">
        <f>Financial[[#This Row],[Units Sold]]*Financial[[#This Row],[Manufacturing Price]]</f>
        <v>21175</v>
      </c>
      <c r="O675" s="10">
        <f>Financial[[#This Row],[ Sales with discount]]-(Financial[[#This Row],[Units Sold]]*Financial[[#This Row],[Manufacturing Price]])</f>
        <v>6256.25</v>
      </c>
      <c r="P675" s="12">
        <f>(Financial[[#This Row],[ Sales with discount]]-Financial[[#This Row],[COGS]])/Financial[[#This Row],[ Sales with discount]]</f>
        <v>0.22807017543859648</v>
      </c>
      <c r="Q675" s="12">
        <f>(Financial[[#This Row],[ Sales with discount]]-Financial[[#This Row],[COGS]])/Financial[[#This Row],[COGS]]</f>
        <v>0.29545454545454547</v>
      </c>
      <c r="R675" s="17">
        <f>Financial[[#This Row],[Units Sold]]/Financial[[#This Row],[quantity of transactions]]</f>
        <v>1.0026041666666667</v>
      </c>
      <c r="S675" s="17">
        <f>Financial[[#This Row],[ Sales with discount]]/Financial[[#This Row],[quantity of transactions]]</f>
        <v>14.287109375</v>
      </c>
      <c r="T675" s="5" t="str">
        <f>TEXT(Financial[[#This Row],[Date]],"MMMM")</f>
        <v>грудень</v>
      </c>
      <c r="U675" s="22">
        <f>YEAR(Financial[[#This Row],[Date]])</f>
        <v>2020</v>
      </c>
    </row>
    <row r="676" spans="1:21" x14ac:dyDescent="0.3">
      <c r="A676" t="s">
        <v>7</v>
      </c>
      <c r="B676" t="s">
        <v>40</v>
      </c>
      <c r="C676" s="3" t="s">
        <v>25</v>
      </c>
      <c r="D676" s="3" t="s">
        <v>31</v>
      </c>
      <c r="E676">
        <v>2567</v>
      </c>
      <c r="F676" s="10">
        <v>10</v>
      </c>
      <c r="G676" s="10">
        <v>15</v>
      </c>
      <c r="H676" s="14">
        <v>766</v>
      </c>
      <c r="I676" s="19">
        <v>43983</v>
      </c>
      <c r="J676" s="10">
        <f>Financial[[#This Row],[Units Sold]]*Financial[[#This Row],[Sale Price]]</f>
        <v>38505</v>
      </c>
      <c r="K676" s="11" cm="1">
        <f t="array" ref="K676">_xlfn.IFS(Financial[[#This Row],[Discount Band]]="High",0.15,Financial[[#This Row],[Discount Band]]="Medium",0.1,Financial[[#This Row],[Discount Band]]="Low",0.05,Financial[[#This Row],[Discount Band]]="None",0)</f>
        <v>0.15</v>
      </c>
      <c r="L676" s="10">
        <f>Financial[[#This Row],[Gross Sales]]*Financial[[#This Row],[Discount, %]]</f>
        <v>5775.75</v>
      </c>
      <c r="M676" s="10">
        <f>Financial[[#This Row],[Gross Sales]]-Financial[[#This Row],[Discounts, usd]]</f>
        <v>32729.25</v>
      </c>
      <c r="N676" s="10">
        <f>Financial[[#This Row],[Units Sold]]*Financial[[#This Row],[Manufacturing Price]]</f>
        <v>25670</v>
      </c>
      <c r="O676" s="10">
        <f>Financial[[#This Row],[ Sales with discount]]-(Financial[[#This Row],[Units Sold]]*Financial[[#This Row],[Manufacturing Price]])</f>
        <v>7059.25</v>
      </c>
      <c r="P676" s="12">
        <f>(Financial[[#This Row],[ Sales with discount]]-Financial[[#This Row],[COGS]])/Financial[[#This Row],[ Sales with discount]]</f>
        <v>0.21568627450980393</v>
      </c>
      <c r="Q676" s="12">
        <f>(Financial[[#This Row],[ Sales with discount]]-Financial[[#This Row],[COGS]])/Financial[[#This Row],[COGS]]</f>
        <v>0.27500000000000002</v>
      </c>
      <c r="R676" s="17">
        <f>Financial[[#This Row],[Units Sold]]/Financial[[#This Row],[quantity of transactions]]</f>
        <v>3.3511749347258486</v>
      </c>
      <c r="S676" s="17">
        <f>Financial[[#This Row],[ Sales with discount]]/Financial[[#This Row],[quantity of transactions]]</f>
        <v>42.72748041775457</v>
      </c>
      <c r="T676" s="5" t="str">
        <f>TEXT(Financial[[#This Row],[Date]],"MMMM")</f>
        <v>червень</v>
      </c>
      <c r="U676" s="22">
        <f>YEAR(Financial[[#This Row],[Date]])</f>
        <v>2020</v>
      </c>
    </row>
    <row r="677" spans="1:21" x14ac:dyDescent="0.3">
      <c r="A677" t="s">
        <v>7</v>
      </c>
      <c r="B677" t="s">
        <v>40</v>
      </c>
      <c r="C677" s="3" t="s">
        <v>23</v>
      </c>
      <c r="D677" s="3" t="s">
        <v>30</v>
      </c>
      <c r="E677">
        <v>2198</v>
      </c>
      <c r="F677" s="10">
        <v>10</v>
      </c>
      <c r="G677" s="10">
        <v>15</v>
      </c>
      <c r="H677" s="14">
        <v>180</v>
      </c>
      <c r="I677" s="19">
        <v>44044</v>
      </c>
      <c r="J677" s="10">
        <f>Financial[[#This Row],[Units Sold]]*Financial[[#This Row],[Sale Price]]</f>
        <v>32970</v>
      </c>
      <c r="K677" s="11" cm="1">
        <f t="array" ref="K677">_xlfn.IFS(Financial[[#This Row],[Discount Band]]="High",0.15,Financial[[#This Row],[Discount Band]]="Medium",0.1,Financial[[#This Row],[Discount Band]]="Low",0.05,Financial[[#This Row],[Discount Band]]="None",0)</f>
        <v>0.1</v>
      </c>
      <c r="L677" s="10">
        <f>Financial[[#This Row],[Gross Sales]]*Financial[[#This Row],[Discount, %]]</f>
        <v>3297</v>
      </c>
      <c r="M677" s="10">
        <f>Financial[[#This Row],[Gross Sales]]-Financial[[#This Row],[Discounts, usd]]</f>
        <v>29673</v>
      </c>
      <c r="N677" s="10">
        <f>Financial[[#This Row],[Units Sold]]*Financial[[#This Row],[Manufacturing Price]]</f>
        <v>21980</v>
      </c>
      <c r="O677" s="10">
        <f>Financial[[#This Row],[ Sales with discount]]-(Financial[[#This Row],[Units Sold]]*Financial[[#This Row],[Manufacturing Price]])</f>
        <v>7693</v>
      </c>
      <c r="P677" s="12">
        <f>(Financial[[#This Row],[ Sales with discount]]-Financial[[#This Row],[COGS]])/Financial[[#This Row],[ Sales with discount]]</f>
        <v>0.25925925925925924</v>
      </c>
      <c r="Q677" s="12">
        <f>(Financial[[#This Row],[ Sales with discount]]-Financial[[#This Row],[COGS]])/Financial[[#This Row],[COGS]]</f>
        <v>0.35</v>
      </c>
      <c r="R677" s="17">
        <f>Financial[[#This Row],[Units Sold]]/Financial[[#This Row],[quantity of transactions]]</f>
        <v>12.21111111111111</v>
      </c>
      <c r="S677" s="17">
        <f>Financial[[#This Row],[ Sales with discount]]/Financial[[#This Row],[quantity of transactions]]</f>
        <v>164.85</v>
      </c>
      <c r="T677" s="5" t="str">
        <f>TEXT(Financial[[#This Row],[Date]],"MMMM")</f>
        <v>серпень</v>
      </c>
      <c r="U677" s="22">
        <f>YEAR(Financial[[#This Row],[Date]])</f>
        <v>2020</v>
      </c>
    </row>
    <row r="678" spans="1:21" x14ac:dyDescent="0.3">
      <c r="A678" t="s">
        <v>7</v>
      </c>
      <c r="B678" t="s">
        <v>40</v>
      </c>
      <c r="C678" s="3" t="s">
        <v>23</v>
      </c>
      <c r="D678" s="3" t="s">
        <v>30</v>
      </c>
      <c r="E678">
        <v>3675</v>
      </c>
      <c r="F678" s="10">
        <v>10</v>
      </c>
      <c r="G678" s="10">
        <v>15</v>
      </c>
      <c r="H678" s="14">
        <v>392</v>
      </c>
      <c r="I678" s="19">
        <v>43922</v>
      </c>
      <c r="J678" s="10">
        <f>Financial[[#This Row],[Units Sold]]*Financial[[#This Row],[Sale Price]]</f>
        <v>55125</v>
      </c>
      <c r="K678" s="11" cm="1">
        <f t="array" ref="K678">_xlfn.IFS(Financial[[#This Row],[Discount Band]]="High",0.15,Financial[[#This Row],[Discount Band]]="Medium",0.1,Financial[[#This Row],[Discount Band]]="Low",0.05,Financial[[#This Row],[Discount Band]]="None",0)</f>
        <v>0.1</v>
      </c>
      <c r="L678" s="10">
        <f>Financial[[#This Row],[Gross Sales]]*Financial[[#This Row],[Discount, %]]</f>
        <v>5512.5</v>
      </c>
      <c r="M678" s="10">
        <f>Financial[[#This Row],[Gross Sales]]-Financial[[#This Row],[Discounts, usd]]</f>
        <v>49612.5</v>
      </c>
      <c r="N678" s="10">
        <f>Financial[[#This Row],[Units Sold]]*Financial[[#This Row],[Manufacturing Price]]</f>
        <v>36750</v>
      </c>
      <c r="O678" s="10">
        <f>Financial[[#This Row],[ Sales with discount]]-(Financial[[#This Row],[Units Sold]]*Financial[[#This Row],[Manufacturing Price]])</f>
        <v>12862.5</v>
      </c>
      <c r="P678" s="12">
        <f>(Financial[[#This Row],[ Sales with discount]]-Financial[[#This Row],[COGS]])/Financial[[#This Row],[ Sales with discount]]</f>
        <v>0.25925925925925924</v>
      </c>
      <c r="Q678" s="12">
        <f>(Financial[[#This Row],[ Sales with discount]]-Financial[[#This Row],[COGS]])/Financial[[#This Row],[COGS]]</f>
        <v>0.35</v>
      </c>
      <c r="R678" s="17">
        <f>Financial[[#This Row],[Units Sold]]/Financial[[#This Row],[quantity of transactions]]</f>
        <v>9.375</v>
      </c>
      <c r="S678" s="17">
        <f>Financial[[#This Row],[ Sales with discount]]/Financial[[#This Row],[quantity of transactions]]</f>
        <v>126.5625</v>
      </c>
      <c r="T678" s="5" t="str">
        <f>TEXT(Financial[[#This Row],[Date]],"MMMM")</f>
        <v>квітень</v>
      </c>
      <c r="U678" s="22">
        <f>YEAR(Financial[[#This Row],[Date]])</f>
        <v>2020</v>
      </c>
    </row>
    <row r="679" spans="1:21" x14ac:dyDescent="0.3">
      <c r="A679" t="s">
        <v>7</v>
      </c>
      <c r="B679" t="s">
        <v>40</v>
      </c>
      <c r="C679" s="3" t="s">
        <v>23</v>
      </c>
      <c r="D679" s="3" t="s">
        <v>29</v>
      </c>
      <c r="E679">
        <v>1514</v>
      </c>
      <c r="F679" s="10">
        <v>11</v>
      </c>
      <c r="G679" s="10">
        <v>15</v>
      </c>
      <c r="H679" s="14">
        <v>797</v>
      </c>
      <c r="I679" s="19">
        <v>43862</v>
      </c>
      <c r="J679" s="10">
        <f>Financial[[#This Row],[Units Sold]]*Financial[[#This Row],[Sale Price]]</f>
        <v>22710</v>
      </c>
      <c r="K679" s="11" cm="1">
        <f t="array" ref="K679">_xlfn.IFS(Financial[[#This Row],[Discount Band]]="High",0.15,Financial[[#This Row],[Discount Band]]="Medium",0.1,Financial[[#This Row],[Discount Band]]="Low",0.05,Financial[[#This Row],[Discount Band]]="None",0)</f>
        <v>0.05</v>
      </c>
      <c r="L679" s="10">
        <f>Financial[[#This Row],[Gross Sales]]*Financial[[#This Row],[Discount, %]]</f>
        <v>1135.5</v>
      </c>
      <c r="M679" s="10">
        <f>Financial[[#This Row],[Gross Sales]]-Financial[[#This Row],[Discounts, usd]]</f>
        <v>21574.5</v>
      </c>
      <c r="N679" s="10">
        <f>Financial[[#This Row],[Units Sold]]*Financial[[#This Row],[Manufacturing Price]]</f>
        <v>16654</v>
      </c>
      <c r="O679" s="10">
        <f>Financial[[#This Row],[ Sales with discount]]-(Financial[[#This Row],[Units Sold]]*Financial[[#This Row],[Manufacturing Price]])</f>
        <v>4920.5</v>
      </c>
      <c r="P679" s="12">
        <f>(Financial[[#This Row],[ Sales with discount]]-Financial[[#This Row],[COGS]])/Financial[[#This Row],[ Sales with discount]]</f>
        <v>0.22807017543859648</v>
      </c>
      <c r="Q679" s="12">
        <f>(Financial[[#This Row],[ Sales with discount]]-Financial[[#This Row],[COGS]])/Financial[[#This Row],[COGS]]</f>
        <v>0.29545454545454547</v>
      </c>
      <c r="R679" s="17">
        <f>Financial[[#This Row],[Units Sold]]/Financial[[#This Row],[quantity of transactions]]</f>
        <v>1.8996235884567128</v>
      </c>
      <c r="S679" s="17">
        <f>Financial[[#This Row],[ Sales with discount]]/Financial[[#This Row],[quantity of transactions]]</f>
        <v>27.069636135508155</v>
      </c>
      <c r="T679" s="5" t="str">
        <f>TEXT(Financial[[#This Row],[Date]],"MMMM")</f>
        <v>лютий</v>
      </c>
      <c r="U679" s="22">
        <f>YEAR(Financial[[#This Row],[Date]])</f>
        <v>2020</v>
      </c>
    </row>
    <row r="680" spans="1:21" x14ac:dyDescent="0.3">
      <c r="A680" t="s">
        <v>7</v>
      </c>
      <c r="B680" t="s">
        <v>40</v>
      </c>
      <c r="C680" s="3" t="s">
        <v>21</v>
      </c>
      <c r="D680" s="3" t="s">
        <v>30</v>
      </c>
      <c r="E680">
        <v>2030</v>
      </c>
      <c r="F680" s="10">
        <v>11</v>
      </c>
      <c r="G680" s="10">
        <v>15</v>
      </c>
      <c r="H680" s="14">
        <v>1612</v>
      </c>
      <c r="I680" s="19">
        <v>44136</v>
      </c>
      <c r="J680" s="10">
        <f>Financial[[#This Row],[Units Sold]]*Financial[[#This Row],[Sale Price]]</f>
        <v>30450</v>
      </c>
      <c r="K680" s="11" cm="1">
        <f t="array" ref="K680">_xlfn.IFS(Financial[[#This Row],[Discount Band]]="High",0.15,Financial[[#This Row],[Discount Band]]="Medium",0.1,Financial[[#This Row],[Discount Band]]="Low",0.05,Financial[[#This Row],[Discount Band]]="None",0)</f>
        <v>0.1</v>
      </c>
      <c r="L680" s="10">
        <f>Financial[[#This Row],[Gross Sales]]*Financial[[#This Row],[Discount, %]]</f>
        <v>3045</v>
      </c>
      <c r="M680" s="10">
        <f>Financial[[#This Row],[Gross Sales]]-Financial[[#This Row],[Discounts, usd]]</f>
        <v>27405</v>
      </c>
      <c r="N680" s="10">
        <f>Financial[[#This Row],[Units Sold]]*Financial[[#This Row],[Manufacturing Price]]</f>
        <v>22330</v>
      </c>
      <c r="O680" s="10">
        <f>Financial[[#This Row],[ Sales with discount]]-(Financial[[#This Row],[Units Sold]]*Financial[[#This Row],[Manufacturing Price]])</f>
        <v>5075</v>
      </c>
      <c r="P680" s="12">
        <f>(Financial[[#This Row],[ Sales with discount]]-Financial[[#This Row],[COGS]])/Financial[[#This Row],[ Sales with discount]]</f>
        <v>0.18518518518518517</v>
      </c>
      <c r="Q680" s="12">
        <f>(Financial[[#This Row],[ Sales with discount]]-Financial[[#This Row],[COGS]])/Financial[[#This Row],[COGS]]</f>
        <v>0.22727272727272727</v>
      </c>
      <c r="R680" s="17">
        <f>Financial[[#This Row],[Units Sold]]/Financial[[#This Row],[quantity of transactions]]</f>
        <v>1.2593052109181142</v>
      </c>
      <c r="S680" s="17">
        <f>Financial[[#This Row],[ Sales with discount]]/Financial[[#This Row],[quantity of transactions]]</f>
        <v>17.000620347394541</v>
      </c>
      <c r="T680" s="5" t="str">
        <f>TEXT(Financial[[#This Row],[Date]],"MMMM")</f>
        <v>листопад</v>
      </c>
      <c r="U680" s="22">
        <f>YEAR(Financial[[#This Row],[Date]])</f>
        <v>2020</v>
      </c>
    </row>
    <row r="681" spans="1:21" x14ac:dyDescent="0.3">
      <c r="A681" t="s">
        <v>7</v>
      </c>
      <c r="B681" t="s">
        <v>40</v>
      </c>
      <c r="C681" s="3" t="s">
        <v>21</v>
      </c>
      <c r="D681" s="3" t="s">
        <v>31</v>
      </c>
      <c r="E681">
        <v>2567</v>
      </c>
      <c r="F681" s="10">
        <v>8</v>
      </c>
      <c r="G681" s="10">
        <v>15</v>
      </c>
      <c r="H681" s="14">
        <v>1962</v>
      </c>
      <c r="I681" s="19">
        <v>43983</v>
      </c>
      <c r="J681" s="10">
        <f>Financial[[#This Row],[Units Sold]]*Financial[[#This Row],[Sale Price]]</f>
        <v>38505</v>
      </c>
      <c r="K681" s="11" cm="1">
        <f t="array" ref="K681">_xlfn.IFS(Financial[[#This Row],[Discount Band]]="High",0.15,Financial[[#This Row],[Discount Band]]="Medium",0.1,Financial[[#This Row],[Discount Band]]="Low",0.05,Financial[[#This Row],[Discount Band]]="None",0)</f>
        <v>0.15</v>
      </c>
      <c r="L681" s="10">
        <f>Financial[[#This Row],[Gross Sales]]*Financial[[#This Row],[Discount, %]]</f>
        <v>5775.75</v>
      </c>
      <c r="M681" s="10">
        <f>Financial[[#This Row],[Gross Sales]]-Financial[[#This Row],[Discounts, usd]]</f>
        <v>32729.25</v>
      </c>
      <c r="N681" s="10">
        <f>Financial[[#This Row],[Units Sold]]*Financial[[#This Row],[Manufacturing Price]]</f>
        <v>20536</v>
      </c>
      <c r="O681" s="10">
        <f>Financial[[#This Row],[ Sales with discount]]-(Financial[[#This Row],[Units Sold]]*Financial[[#This Row],[Manufacturing Price]])</f>
        <v>12193.25</v>
      </c>
      <c r="P681" s="12">
        <f>(Financial[[#This Row],[ Sales with discount]]-Financial[[#This Row],[COGS]])/Financial[[#This Row],[ Sales with discount]]</f>
        <v>0.37254901960784315</v>
      </c>
      <c r="Q681" s="12">
        <f>(Financial[[#This Row],[ Sales with discount]]-Financial[[#This Row],[COGS]])/Financial[[#This Row],[COGS]]</f>
        <v>0.59375</v>
      </c>
      <c r="R681" s="17">
        <f>Financial[[#This Row],[Units Sold]]/Financial[[#This Row],[quantity of transactions]]</f>
        <v>1.3083588175331295</v>
      </c>
      <c r="S681" s="17">
        <f>Financial[[#This Row],[ Sales with discount]]/Financial[[#This Row],[quantity of transactions]]</f>
        <v>16.681574923547402</v>
      </c>
      <c r="T681" s="5" t="str">
        <f>TEXT(Financial[[#This Row],[Date]],"MMMM")</f>
        <v>червень</v>
      </c>
      <c r="U681" s="22">
        <f>YEAR(Financial[[#This Row],[Date]])</f>
        <v>2020</v>
      </c>
    </row>
    <row r="682" spans="1:21" x14ac:dyDescent="0.3">
      <c r="A682" t="s">
        <v>6</v>
      </c>
      <c r="B682" t="s">
        <v>40</v>
      </c>
      <c r="C682" s="3" t="s">
        <v>25</v>
      </c>
      <c r="D682" s="3" t="s">
        <v>31</v>
      </c>
      <c r="E682">
        <v>2294</v>
      </c>
      <c r="F682" s="10">
        <v>197</v>
      </c>
      <c r="G682" s="10">
        <v>300</v>
      </c>
      <c r="H682" s="14">
        <v>1215</v>
      </c>
      <c r="I682" s="19">
        <v>44105</v>
      </c>
      <c r="J682" s="10">
        <f>Financial[[#This Row],[Units Sold]]*Financial[[#This Row],[Sale Price]]</f>
        <v>688200</v>
      </c>
      <c r="K682" s="11" cm="1">
        <f t="array" ref="K682">_xlfn.IFS(Financial[[#This Row],[Discount Band]]="High",0.15,Financial[[#This Row],[Discount Band]]="Medium",0.1,Financial[[#This Row],[Discount Band]]="Low",0.05,Financial[[#This Row],[Discount Band]]="None",0)</f>
        <v>0.15</v>
      </c>
      <c r="L682" s="10">
        <f>Financial[[#This Row],[Gross Sales]]*Financial[[#This Row],[Discount, %]]</f>
        <v>103230</v>
      </c>
      <c r="M682" s="10">
        <f>Financial[[#This Row],[Gross Sales]]-Financial[[#This Row],[Discounts, usd]]</f>
        <v>584970</v>
      </c>
      <c r="N682" s="10">
        <f>Financial[[#This Row],[Units Sold]]*Financial[[#This Row],[Manufacturing Price]]</f>
        <v>451918</v>
      </c>
      <c r="O682" s="10">
        <f>Financial[[#This Row],[ Sales with discount]]-(Financial[[#This Row],[Units Sold]]*Financial[[#This Row],[Manufacturing Price]])</f>
        <v>133052</v>
      </c>
      <c r="P682" s="12">
        <f>(Financial[[#This Row],[ Sales with discount]]-Financial[[#This Row],[COGS]])/Financial[[#This Row],[ Sales with discount]]</f>
        <v>0.22745098039215686</v>
      </c>
      <c r="Q682" s="12">
        <f>(Financial[[#This Row],[ Sales with discount]]-Financial[[#This Row],[COGS]])/Financial[[#This Row],[COGS]]</f>
        <v>0.29441624365482233</v>
      </c>
      <c r="R682" s="17">
        <f>Financial[[#This Row],[Units Sold]]/Financial[[#This Row],[quantity of transactions]]</f>
        <v>1.8880658436213993</v>
      </c>
      <c r="S682" s="17">
        <f>Financial[[#This Row],[ Sales with discount]]/Financial[[#This Row],[quantity of transactions]]</f>
        <v>481.45679012345681</v>
      </c>
      <c r="T682" s="5" t="str">
        <f>TEXT(Financial[[#This Row],[Date]],"MMMM")</f>
        <v>жовтень</v>
      </c>
      <c r="U682" s="22">
        <f>YEAR(Financial[[#This Row],[Date]])</f>
        <v>2020</v>
      </c>
    </row>
    <row r="683" spans="1:21" x14ac:dyDescent="0.3">
      <c r="A683" t="s">
        <v>6</v>
      </c>
      <c r="B683" t="s">
        <v>40</v>
      </c>
      <c r="C683" s="3" t="s">
        <v>26</v>
      </c>
      <c r="D683" s="3" t="s">
        <v>31</v>
      </c>
      <c r="E683">
        <v>2993</v>
      </c>
      <c r="F683" s="10">
        <v>220</v>
      </c>
      <c r="G683" s="10">
        <v>300</v>
      </c>
      <c r="H683" s="14">
        <v>1422</v>
      </c>
      <c r="I683" s="19">
        <v>43891</v>
      </c>
      <c r="J683" s="10">
        <f>Financial[[#This Row],[Units Sold]]*Financial[[#This Row],[Sale Price]]</f>
        <v>897900</v>
      </c>
      <c r="K683" s="11" cm="1">
        <f t="array" ref="K683">_xlfn.IFS(Financial[[#This Row],[Discount Band]]="High",0.15,Financial[[#This Row],[Discount Band]]="Medium",0.1,Financial[[#This Row],[Discount Band]]="Low",0.05,Financial[[#This Row],[Discount Band]]="None",0)</f>
        <v>0.15</v>
      </c>
      <c r="L683" s="10">
        <f>Financial[[#This Row],[Gross Sales]]*Financial[[#This Row],[Discount, %]]</f>
        <v>134685</v>
      </c>
      <c r="M683" s="10">
        <f>Financial[[#This Row],[Gross Sales]]-Financial[[#This Row],[Discounts, usd]]</f>
        <v>763215</v>
      </c>
      <c r="N683" s="10">
        <f>Financial[[#This Row],[Units Sold]]*Financial[[#This Row],[Manufacturing Price]]</f>
        <v>658460</v>
      </c>
      <c r="O683" s="10">
        <f>Financial[[#This Row],[ Sales with discount]]-(Financial[[#This Row],[Units Sold]]*Financial[[#This Row],[Manufacturing Price]])</f>
        <v>104755</v>
      </c>
      <c r="P683" s="12">
        <f>(Financial[[#This Row],[ Sales with discount]]-Financial[[#This Row],[COGS]])/Financial[[#This Row],[ Sales with discount]]</f>
        <v>0.13725490196078433</v>
      </c>
      <c r="Q683" s="12">
        <f>(Financial[[#This Row],[ Sales with discount]]-Financial[[#This Row],[COGS]])/Financial[[#This Row],[COGS]]</f>
        <v>0.15909090909090909</v>
      </c>
      <c r="R683" s="17">
        <f>Financial[[#This Row],[Units Sold]]/Financial[[#This Row],[quantity of transactions]]</f>
        <v>2.1047819971870605</v>
      </c>
      <c r="S683" s="17">
        <f>Financial[[#This Row],[ Sales with discount]]/Financial[[#This Row],[quantity of transactions]]</f>
        <v>536.71940928270044</v>
      </c>
      <c r="T683" s="5" t="str">
        <f>TEXT(Financial[[#This Row],[Date]],"MMMM")</f>
        <v>березень</v>
      </c>
      <c r="U683" s="22">
        <f>YEAR(Financial[[#This Row],[Date]])</f>
        <v>2020</v>
      </c>
    </row>
    <row r="684" spans="1:21" x14ac:dyDescent="0.3">
      <c r="A684" t="s">
        <v>6</v>
      </c>
      <c r="B684" t="s">
        <v>40</v>
      </c>
      <c r="C684" s="3" t="s">
        <v>26</v>
      </c>
      <c r="D684" s="3" t="s">
        <v>30</v>
      </c>
      <c r="E684">
        <v>1372</v>
      </c>
      <c r="F684" s="10">
        <v>177</v>
      </c>
      <c r="G684" s="10">
        <v>300</v>
      </c>
      <c r="H684" s="14">
        <v>832</v>
      </c>
      <c r="I684" s="19">
        <v>44166</v>
      </c>
      <c r="J684" s="10">
        <f>Financial[[#This Row],[Units Sold]]*Financial[[#This Row],[Sale Price]]</f>
        <v>411600</v>
      </c>
      <c r="K684" s="11" cm="1">
        <f t="array" ref="K684">_xlfn.IFS(Financial[[#This Row],[Discount Band]]="High",0.15,Financial[[#This Row],[Discount Band]]="Medium",0.1,Financial[[#This Row],[Discount Band]]="Low",0.05,Financial[[#This Row],[Discount Band]]="None",0)</f>
        <v>0.1</v>
      </c>
      <c r="L684" s="10">
        <f>Financial[[#This Row],[Gross Sales]]*Financial[[#This Row],[Discount, %]]</f>
        <v>41160</v>
      </c>
      <c r="M684" s="10">
        <f>Financial[[#This Row],[Gross Sales]]-Financial[[#This Row],[Discounts, usd]]</f>
        <v>370440</v>
      </c>
      <c r="N684" s="10">
        <f>Financial[[#This Row],[Units Sold]]*Financial[[#This Row],[Manufacturing Price]]</f>
        <v>242844</v>
      </c>
      <c r="O684" s="10">
        <f>Financial[[#This Row],[ Sales with discount]]-(Financial[[#This Row],[Units Sold]]*Financial[[#This Row],[Manufacturing Price]])</f>
        <v>127596</v>
      </c>
      <c r="P684" s="12">
        <f>(Financial[[#This Row],[ Sales with discount]]-Financial[[#This Row],[COGS]])/Financial[[#This Row],[ Sales with discount]]</f>
        <v>0.34444444444444444</v>
      </c>
      <c r="Q684" s="12">
        <f>(Financial[[#This Row],[ Sales with discount]]-Financial[[#This Row],[COGS]])/Financial[[#This Row],[COGS]]</f>
        <v>0.52542372881355937</v>
      </c>
      <c r="R684" s="17">
        <f>Financial[[#This Row],[Units Sold]]/Financial[[#This Row],[quantity of transactions]]</f>
        <v>1.6490384615384615</v>
      </c>
      <c r="S684" s="17">
        <f>Financial[[#This Row],[ Sales with discount]]/Financial[[#This Row],[quantity of transactions]]</f>
        <v>445.24038461538464</v>
      </c>
      <c r="T684" s="5" t="str">
        <f>TEXT(Financial[[#This Row],[Date]],"MMMM")</f>
        <v>грудень</v>
      </c>
      <c r="U684" s="22">
        <f>YEAR(Financial[[#This Row],[Date]])</f>
        <v>2020</v>
      </c>
    </row>
    <row r="685" spans="1:21" x14ac:dyDescent="0.3">
      <c r="A685" t="s">
        <v>6</v>
      </c>
      <c r="B685" t="s">
        <v>40</v>
      </c>
      <c r="C685" s="3" t="s">
        <v>25</v>
      </c>
      <c r="D685" s="3" t="s">
        <v>31</v>
      </c>
      <c r="E685">
        <v>2541</v>
      </c>
      <c r="F685" s="10">
        <v>189</v>
      </c>
      <c r="G685" s="10">
        <v>300</v>
      </c>
      <c r="H685" s="14">
        <v>536</v>
      </c>
      <c r="I685" s="19">
        <v>44044</v>
      </c>
      <c r="J685" s="10">
        <f>Financial[[#This Row],[Units Sold]]*Financial[[#This Row],[Sale Price]]</f>
        <v>762300</v>
      </c>
      <c r="K685" s="11" cm="1">
        <f t="array" ref="K685">_xlfn.IFS(Financial[[#This Row],[Discount Band]]="High",0.15,Financial[[#This Row],[Discount Band]]="Medium",0.1,Financial[[#This Row],[Discount Band]]="Low",0.05,Financial[[#This Row],[Discount Band]]="None",0)</f>
        <v>0.15</v>
      </c>
      <c r="L685" s="10">
        <f>Financial[[#This Row],[Gross Sales]]*Financial[[#This Row],[Discount, %]]</f>
        <v>114345</v>
      </c>
      <c r="M685" s="10">
        <f>Financial[[#This Row],[Gross Sales]]-Financial[[#This Row],[Discounts, usd]]</f>
        <v>647955</v>
      </c>
      <c r="N685" s="10">
        <f>Financial[[#This Row],[Units Sold]]*Financial[[#This Row],[Manufacturing Price]]</f>
        <v>480249</v>
      </c>
      <c r="O685" s="10">
        <f>Financial[[#This Row],[ Sales with discount]]-(Financial[[#This Row],[Units Sold]]*Financial[[#This Row],[Manufacturing Price]])</f>
        <v>167706</v>
      </c>
      <c r="P685" s="12">
        <f>(Financial[[#This Row],[ Sales with discount]]-Financial[[#This Row],[COGS]])/Financial[[#This Row],[ Sales with discount]]</f>
        <v>0.25882352941176473</v>
      </c>
      <c r="Q685" s="12">
        <f>(Financial[[#This Row],[ Sales with discount]]-Financial[[#This Row],[COGS]])/Financial[[#This Row],[COGS]]</f>
        <v>0.34920634920634919</v>
      </c>
      <c r="R685" s="17">
        <f>Financial[[#This Row],[Units Sold]]/Financial[[#This Row],[quantity of transactions]]</f>
        <v>4.7406716417910451</v>
      </c>
      <c r="S685" s="17">
        <f>Financial[[#This Row],[ Sales with discount]]/Financial[[#This Row],[quantity of transactions]]</f>
        <v>1208.8712686567164</v>
      </c>
      <c r="T685" s="5" t="str">
        <f>TEXT(Financial[[#This Row],[Date]],"MMMM")</f>
        <v>серпень</v>
      </c>
      <c r="U685" s="22">
        <f>YEAR(Financial[[#This Row],[Date]])</f>
        <v>2020</v>
      </c>
    </row>
    <row r="686" spans="1:21" x14ac:dyDescent="0.3">
      <c r="A686" t="s">
        <v>6</v>
      </c>
      <c r="B686" t="s">
        <v>40</v>
      </c>
      <c r="C686" s="3" t="s">
        <v>24</v>
      </c>
      <c r="D686" s="3" t="s">
        <v>31</v>
      </c>
      <c r="E686">
        <v>2574</v>
      </c>
      <c r="F686" s="10">
        <v>162</v>
      </c>
      <c r="G686" s="10">
        <v>300</v>
      </c>
      <c r="H686" s="14">
        <v>138</v>
      </c>
      <c r="I686" s="19">
        <v>44136</v>
      </c>
      <c r="J686" s="10">
        <f>Financial[[#This Row],[Units Sold]]*Financial[[#This Row],[Sale Price]]</f>
        <v>772200</v>
      </c>
      <c r="K686" s="11" cm="1">
        <f t="array" ref="K686">_xlfn.IFS(Financial[[#This Row],[Discount Band]]="High",0.15,Financial[[#This Row],[Discount Band]]="Medium",0.1,Financial[[#This Row],[Discount Band]]="Low",0.05,Financial[[#This Row],[Discount Band]]="None",0)</f>
        <v>0.15</v>
      </c>
      <c r="L686" s="10">
        <f>Financial[[#This Row],[Gross Sales]]*Financial[[#This Row],[Discount, %]]</f>
        <v>115830</v>
      </c>
      <c r="M686" s="10">
        <f>Financial[[#This Row],[Gross Sales]]-Financial[[#This Row],[Discounts, usd]]</f>
        <v>656370</v>
      </c>
      <c r="N686" s="10">
        <f>Financial[[#This Row],[Units Sold]]*Financial[[#This Row],[Manufacturing Price]]</f>
        <v>416988</v>
      </c>
      <c r="O686" s="10">
        <f>Financial[[#This Row],[ Sales with discount]]-(Financial[[#This Row],[Units Sold]]*Financial[[#This Row],[Manufacturing Price]])</f>
        <v>239382</v>
      </c>
      <c r="P686" s="12">
        <f>(Financial[[#This Row],[ Sales with discount]]-Financial[[#This Row],[COGS]])/Financial[[#This Row],[ Sales with discount]]</f>
        <v>0.36470588235294116</v>
      </c>
      <c r="Q686" s="12">
        <f>(Financial[[#This Row],[ Sales with discount]]-Financial[[#This Row],[COGS]])/Financial[[#This Row],[COGS]]</f>
        <v>0.57407407407407407</v>
      </c>
      <c r="R686" s="17">
        <f>Financial[[#This Row],[Units Sold]]/Financial[[#This Row],[quantity of transactions]]</f>
        <v>18.652173913043477</v>
      </c>
      <c r="S686" s="17">
        <f>Financial[[#This Row],[ Sales with discount]]/Financial[[#This Row],[quantity of transactions]]</f>
        <v>4756.304347826087</v>
      </c>
      <c r="T686" s="5" t="str">
        <f>TEXT(Financial[[#This Row],[Date]],"MMMM")</f>
        <v>листопад</v>
      </c>
      <c r="U686" s="22">
        <f>YEAR(Financial[[#This Row],[Date]])</f>
        <v>2020</v>
      </c>
    </row>
    <row r="687" spans="1:21" x14ac:dyDescent="0.3">
      <c r="A687" t="s">
        <v>6</v>
      </c>
      <c r="B687" t="s">
        <v>40</v>
      </c>
      <c r="C687" s="3" t="s">
        <v>23</v>
      </c>
      <c r="D687" s="3" t="s">
        <v>30</v>
      </c>
      <c r="E687">
        <v>991</v>
      </c>
      <c r="F687" s="10">
        <v>237</v>
      </c>
      <c r="G687" s="10">
        <v>300</v>
      </c>
      <c r="H687" s="14">
        <v>897</v>
      </c>
      <c r="I687" s="19">
        <v>43983</v>
      </c>
      <c r="J687" s="10">
        <f>Financial[[#This Row],[Units Sold]]*Financial[[#This Row],[Sale Price]]</f>
        <v>297300</v>
      </c>
      <c r="K687" s="11" cm="1">
        <f t="array" ref="K687">_xlfn.IFS(Financial[[#This Row],[Discount Band]]="High",0.15,Financial[[#This Row],[Discount Band]]="Medium",0.1,Financial[[#This Row],[Discount Band]]="Low",0.05,Financial[[#This Row],[Discount Band]]="None",0)</f>
        <v>0.1</v>
      </c>
      <c r="L687" s="10">
        <f>Financial[[#This Row],[Gross Sales]]*Financial[[#This Row],[Discount, %]]</f>
        <v>29730</v>
      </c>
      <c r="M687" s="10">
        <f>Financial[[#This Row],[Gross Sales]]-Financial[[#This Row],[Discounts, usd]]</f>
        <v>267570</v>
      </c>
      <c r="N687" s="10">
        <f>Financial[[#This Row],[Units Sold]]*Financial[[#This Row],[Manufacturing Price]]</f>
        <v>234867</v>
      </c>
      <c r="O687" s="10">
        <f>Financial[[#This Row],[ Sales with discount]]-(Financial[[#This Row],[Units Sold]]*Financial[[#This Row],[Manufacturing Price]])</f>
        <v>32703</v>
      </c>
      <c r="P687" s="12">
        <f>(Financial[[#This Row],[ Sales with discount]]-Financial[[#This Row],[COGS]])/Financial[[#This Row],[ Sales with discount]]</f>
        <v>0.12222222222222222</v>
      </c>
      <c r="Q687" s="12">
        <f>(Financial[[#This Row],[ Sales with discount]]-Financial[[#This Row],[COGS]])/Financial[[#This Row],[COGS]]</f>
        <v>0.13924050632911392</v>
      </c>
      <c r="R687" s="17">
        <f>Financial[[#This Row],[Units Sold]]/Financial[[#This Row],[quantity of transactions]]</f>
        <v>1.10479375696767</v>
      </c>
      <c r="S687" s="17">
        <f>Financial[[#This Row],[ Sales with discount]]/Financial[[#This Row],[quantity of transactions]]</f>
        <v>298.29431438127091</v>
      </c>
      <c r="T687" s="5" t="str">
        <f>TEXT(Financial[[#This Row],[Date]],"MMMM")</f>
        <v>червень</v>
      </c>
      <c r="U687" s="22">
        <f>YEAR(Financial[[#This Row],[Date]])</f>
        <v>2020</v>
      </c>
    </row>
    <row r="688" spans="1:21" x14ac:dyDescent="0.3">
      <c r="A688" t="s">
        <v>6</v>
      </c>
      <c r="B688" t="s">
        <v>40</v>
      </c>
      <c r="C688" s="3" t="s">
        <v>25</v>
      </c>
      <c r="D688" s="3" t="s">
        <v>31</v>
      </c>
      <c r="E688">
        <v>1010</v>
      </c>
      <c r="F688" s="10">
        <v>213</v>
      </c>
      <c r="G688" s="10">
        <v>300</v>
      </c>
      <c r="H688" s="14">
        <v>41</v>
      </c>
      <c r="I688" s="19">
        <v>44105</v>
      </c>
      <c r="J688" s="10">
        <f>Financial[[#This Row],[Units Sold]]*Financial[[#This Row],[Sale Price]]</f>
        <v>303000</v>
      </c>
      <c r="K688" s="11" cm="1">
        <f t="array" ref="K688">_xlfn.IFS(Financial[[#This Row],[Discount Band]]="High",0.15,Financial[[#This Row],[Discount Band]]="Medium",0.1,Financial[[#This Row],[Discount Band]]="Low",0.05,Financial[[#This Row],[Discount Band]]="None",0)</f>
        <v>0.15</v>
      </c>
      <c r="L688" s="10">
        <f>Financial[[#This Row],[Gross Sales]]*Financial[[#This Row],[Discount, %]]</f>
        <v>45450</v>
      </c>
      <c r="M688" s="10">
        <f>Financial[[#This Row],[Gross Sales]]-Financial[[#This Row],[Discounts, usd]]</f>
        <v>257550</v>
      </c>
      <c r="N688" s="10">
        <f>Financial[[#This Row],[Units Sold]]*Financial[[#This Row],[Manufacturing Price]]</f>
        <v>215130</v>
      </c>
      <c r="O688" s="10">
        <f>Financial[[#This Row],[ Sales with discount]]-(Financial[[#This Row],[Units Sold]]*Financial[[#This Row],[Manufacturing Price]])</f>
        <v>42420</v>
      </c>
      <c r="P688" s="12">
        <f>(Financial[[#This Row],[ Sales with discount]]-Financial[[#This Row],[COGS]])/Financial[[#This Row],[ Sales with discount]]</f>
        <v>0.16470588235294117</v>
      </c>
      <c r="Q688" s="12">
        <f>(Financial[[#This Row],[ Sales with discount]]-Financial[[#This Row],[COGS]])/Financial[[#This Row],[COGS]]</f>
        <v>0.19718309859154928</v>
      </c>
      <c r="R688" s="17">
        <f>Financial[[#This Row],[Units Sold]]/Financial[[#This Row],[quantity of transactions]]</f>
        <v>24.634146341463413</v>
      </c>
      <c r="S688" s="17">
        <f>Financial[[#This Row],[ Sales with discount]]/Financial[[#This Row],[quantity of transactions]]</f>
        <v>6281.707317073171</v>
      </c>
      <c r="T688" s="5" t="str">
        <f>TEXT(Financial[[#This Row],[Date]],"MMMM")</f>
        <v>жовтень</v>
      </c>
      <c r="U688" s="22">
        <f>YEAR(Financial[[#This Row],[Date]])</f>
        <v>2020</v>
      </c>
    </row>
    <row r="689" spans="1:21" x14ac:dyDescent="0.3">
      <c r="A689" t="s">
        <v>6</v>
      </c>
      <c r="B689" t="s">
        <v>40</v>
      </c>
      <c r="C689" s="3" t="s">
        <v>24</v>
      </c>
      <c r="D689" s="3" t="s">
        <v>30</v>
      </c>
      <c r="E689">
        <v>1372</v>
      </c>
      <c r="F689" s="10">
        <v>239</v>
      </c>
      <c r="G689" s="10">
        <v>300</v>
      </c>
      <c r="H689" s="14">
        <v>1188</v>
      </c>
      <c r="I689" s="19">
        <v>44166</v>
      </c>
      <c r="J689" s="10">
        <f>Financial[[#This Row],[Units Sold]]*Financial[[#This Row],[Sale Price]]</f>
        <v>411600</v>
      </c>
      <c r="K689" s="11" cm="1">
        <f t="array" ref="K689">_xlfn.IFS(Financial[[#This Row],[Discount Band]]="High",0.15,Financial[[#This Row],[Discount Band]]="Medium",0.1,Financial[[#This Row],[Discount Band]]="Low",0.05,Financial[[#This Row],[Discount Band]]="None",0)</f>
        <v>0.1</v>
      </c>
      <c r="L689" s="10">
        <f>Financial[[#This Row],[Gross Sales]]*Financial[[#This Row],[Discount, %]]</f>
        <v>41160</v>
      </c>
      <c r="M689" s="10">
        <f>Financial[[#This Row],[Gross Sales]]-Financial[[#This Row],[Discounts, usd]]</f>
        <v>370440</v>
      </c>
      <c r="N689" s="10">
        <f>Financial[[#This Row],[Units Sold]]*Financial[[#This Row],[Manufacturing Price]]</f>
        <v>327908</v>
      </c>
      <c r="O689" s="10">
        <f>Financial[[#This Row],[ Sales with discount]]-(Financial[[#This Row],[Units Sold]]*Financial[[#This Row],[Manufacturing Price]])</f>
        <v>42532</v>
      </c>
      <c r="P689" s="12">
        <f>(Financial[[#This Row],[ Sales with discount]]-Financial[[#This Row],[COGS]])/Financial[[#This Row],[ Sales with discount]]</f>
        <v>0.11481481481481481</v>
      </c>
      <c r="Q689" s="12">
        <f>(Financial[[#This Row],[ Sales with discount]]-Financial[[#This Row],[COGS]])/Financial[[#This Row],[COGS]]</f>
        <v>0.1297071129707113</v>
      </c>
      <c r="R689" s="17">
        <f>Financial[[#This Row],[Units Sold]]/Financial[[#This Row],[quantity of transactions]]</f>
        <v>1.1548821548821548</v>
      </c>
      <c r="S689" s="17">
        <f>Financial[[#This Row],[ Sales with discount]]/Financial[[#This Row],[quantity of transactions]]</f>
        <v>311.81818181818181</v>
      </c>
      <c r="T689" s="5" t="str">
        <f>TEXT(Financial[[#This Row],[Date]],"MMMM")</f>
        <v>грудень</v>
      </c>
      <c r="U689" s="22">
        <f>YEAR(Financial[[#This Row],[Date]])</f>
        <v>2020</v>
      </c>
    </row>
    <row r="690" spans="1:21" x14ac:dyDescent="0.3">
      <c r="A690" t="s">
        <v>6</v>
      </c>
      <c r="B690" t="s">
        <v>40</v>
      </c>
      <c r="C690" s="3" t="s">
        <v>21</v>
      </c>
      <c r="D690" s="3" t="s">
        <v>31</v>
      </c>
      <c r="E690">
        <v>1010</v>
      </c>
      <c r="F690" s="10">
        <v>253</v>
      </c>
      <c r="G690" s="10">
        <v>300</v>
      </c>
      <c r="H690" s="14">
        <v>778</v>
      </c>
      <c r="I690" s="19">
        <v>44105</v>
      </c>
      <c r="J690" s="10">
        <f>Financial[[#This Row],[Units Sold]]*Financial[[#This Row],[Sale Price]]</f>
        <v>303000</v>
      </c>
      <c r="K690" s="11" cm="1">
        <f t="array" ref="K690">_xlfn.IFS(Financial[[#This Row],[Discount Band]]="High",0.15,Financial[[#This Row],[Discount Band]]="Medium",0.1,Financial[[#This Row],[Discount Band]]="Low",0.05,Financial[[#This Row],[Discount Band]]="None",0)</f>
        <v>0.15</v>
      </c>
      <c r="L690" s="10">
        <f>Financial[[#This Row],[Gross Sales]]*Financial[[#This Row],[Discount, %]]</f>
        <v>45450</v>
      </c>
      <c r="M690" s="10">
        <f>Financial[[#This Row],[Gross Sales]]-Financial[[#This Row],[Discounts, usd]]</f>
        <v>257550</v>
      </c>
      <c r="N690" s="10">
        <f>Financial[[#This Row],[Units Sold]]*Financial[[#This Row],[Manufacturing Price]]</f>
        <v>255530</v>
      </c>
      <c r="O690" s="10">
        <f>Financial[[#This Row],[ Sales with discount]]-(Financial[[#This Row],[Units Sold]]*Financial[[#This Row],[Manufacturing Price]])</f>
        <v>2020</v>
      </c>
      <c r="P690" s="12">
        <f>(Financial[[#This Row],[ Sales with discount]]-Financial[[#This Row],[COGS]])/Financial[[#This Row],[ Sales with discount]]</f>
        <v>7.8431372549019607E-3</v>
      </c>
      <c r="Q690" s="12">
        <f>(Financial[[#This Row],[ Sales with discount]]-Financial[[#This Row],[COGS]])/Financial[[#This Row],[COGS]]</f>
        <v>7.9051383399209481E-3</v>
      </c>
      <c r="R690" s="17">
        <f>Financial[[#This Row],[Units Sold]]/Financial[[#This Row],[quantity of transactions]]</f>
        <v>1.2982005141388175</v>
      </c>
      <c r="S690" s="17">
        <f>Financial[[#This Row],[ Sales with discount]]/Financial[[#This Row],[quantity of transactions]]</f>
        <v>331.04113110539845</v>
      </c>
      <c r="T690" s="5" t="str">
        <f>TEXT(Financial[[#This Row],[Date]],"MMMM")</f>
        <v>жовтень</v>
      </c>
      <c r="U690" s="22">
        <f>YEAR(Financial[[#This Row],[Date]])</f>
        <v>2020</v>
      </c>
    </row>
    <row r="691" spans="1:21" x14ac:dyDescent="0.3">
      <c r="A691" t="s">
        <v>6</v>
      </c>
      <c r="B691" t="s">
        <v>40</v>
      </c>
      <c r="C691" s="3" t="s">
        <v>24</v>
      </c>
      <c r="D691" s="3" t="s">
        <v>31</v>
      </c>
      <c r="E691">
        <v>2294</v>
      </c>
      <c r="F691" s="10">
        <v>228</v>
      </c>
      <c r="G691" s="10">
        <v>300</v>
      </c>
      <c r="H691" s="14">
        <v>595</v>
      </c>
      <c r="I691" s="19">
        <v>44105</v>
      </c>
      <c r="J691" s="10">
        <f>Financial[[#This Row],[Units Sold]]*Financial[[#This Row],[Sale Price]]</f>
        <v>688200</v>
      </c>
      <c r="K691" s="11" cm="1">
        <f t="array" ref="K691">_xlfn.IFS(Financial[[#This Row],[Discount Band]]="High",0.15,Financial[[#This Row],[Discount Band]]="Medium",0.1,Financial[[#This Row],[Discount Band]]="Low",0.05,Financial[[#This Row],[Discount Band]]="None",0)</f>
        <v>0.15</v>
      </c>
      <c r="L691" s="10">
        <f>Financial[[#This Row],[Gross Sales]]*Financial[[#This Row],[Discount, %]]</f>
        <v>103230</v>
      </c>
      <c r="M691" s="10">
        <f>Financial[[#This Row],[Gross Sales]]-Financial[[#This Row],[Discounts, usd]]</f>
        <v>584970</v>
      </c>
      <c r="N691" s="10">
        <f>Financial[[#This Row],[Units Sold]]*Financial[[#This Row],[Manufacturing Price]]</f>
        <v>523032</v>
      </c>
      <c r="O691" s="10">
        <f>Financial[[#This Row],[ Sales with discount]]-(Financial[[#This Row],[Units Sold]]*Financial[[#This Row],[Manufacturing Price]])</f>
        <v>61938</v>
      </c>
      <c r="P691" s="12">
        <f>(Financial[[#This Row],[ Sales with discount]]-Financial[[#This Row],[COGS]])/Financial[[#This Row],[ Sales with discount]]</f>
        <v>0.10588235294117647</v>
      </c>
      <c r="Q691" s="12">
        <f>(Financial[[#This Row],[ Sales with discount]]-Financial[[#This Row],[COGS]])/Financial[[#This Row],[COGS]]</f>
        <v>0.11842105263157894</v>
      </c>
      <c r="R691" s="17">
        <f>Financial[[#This Row],[Units Sold]]/Financial[[#This Row],[quantity of transactions]]</f>
        <v>3.8554621848739496</v>
      </c>
      <c r="S691" s="17">
        <f>Financial[[#This Row],[ Sales with discount]]/Financial[[#This Row],[quantity of transactions]]</f>
        <v>983.14285714285711</v>
      </c>
      <c r="T691" s="5" t="str">
        <f>TEXT(Financial[[#This Row],[Date]],"MMMM")</f>
        <v>жовтень</v>
      </c>
      <c r="U691" s="22">
        <f>YEAR(Financial[[#This Row],[Date]])</f>
        <v>2020</v>
      </c>
    </row>
    <row r="692" spans="1:21" x14ac:dyDescent="0.3">
      <c r="A692" t="s">
        <v>6</v>
      </c>
      <c r="B692" t="s">
        <v>40</v>
      </c>
      <c r="C692" s="3" t="s">
        <v>25</v>
      </c>
      <c r="D692" s="3" t="s">
        <v>30</v>
      </c>
      <c r="E692">
        <v>808</v>
      </c>
      <c r="F692" s="10">
        <v>157</v>
      </c>
      <c r="G692" s="10">
        <v>300</v>
      </c>
      <c r="H692" s="14">
        <v>65</v>
      </c>
      <c r="I692" s="19">
        <v>44166</v>
      </c>
      <c r="J692" s="10">
        <f>Financial[[#This Row],[Units Sold]]*Financial[[#This Row],[Sale Price]]</f>
        <v>242400</v>
      </c>
      <c r="K692" s="11" cm="1">
        <f t="array" ref="K692">_xlfn.IFS(Financial[[#This Row],[Discount Band]]="High",0.15,Financial[[#This Row],[Discount Band]]="Medium",0.1,Financial[[#This Row],[Discount Band]]="Low",0.05,Financial[[#This Row],[Discount Band]]="None",0)</f>
        <v>0.1</v>
      </c>
      <c r="L692" s="10">
        <f>Financial[[#This Row],[Gross Sales]]*Financial[[#This Row],[Discount, %]]</f>
        <v>24240</v>
      </c>
      <c r="M692" s="10">
        <f>Financial[[#This Row],[Gross Sales]]-Financial[[#This Row],[Discounts, usd]]</f>
        <v>218160</v>
      </c>
      <c r="N692" s="10">
        <f>Financial[[#This Row],[Units Sold]]*Financial[[#This Row],[Manufacturing Price]]</f>
        <v>126856</v>
      </c>
      <c r="O692" s="10">
        <f>Financial[[#This Row],[ Sales with discount]]-(Financial[[#This Row],[Units Sold]]*Financial[[#This Row],[Manufacturing Price]])</f>
        <v>91304</v>
      </c>
      <c r="P692" s="12">
        <f>(Financial[[#This Row],[ Sales with discount]]-Financial[[#This Row],[COGS]])/Financial[[#This Row],[ Sales with discount]]</f>
        <v>0.41851851851851851</v>
      </c>
      <c r="Q692" s="12">
        <f>(Financial[[#This Row],[ Sales with discount]]-Financial[[#This Row],[COGS]])/Financial[[#This Row],[COGS]]</f>
        <v>0.71974522292993626</v>
      </c>
      <c r="R692" s="17">
        <f>Financial[[#This Row],[Units Sold]]/Financial[[#This Row],[quantity of transactions]]</f>
        <v>12.430769230769231</v>
      </c>
      <c r="S692" s="17">
        <f>Financial[[#This Row],[ Sales with discount]]/Financial[[#This Row],[quantity of transactions]]</f>
        <v>3356.3076923076924</v>
      </c>
      <c r="T692" s="5" t="str">
        <f>TEXT(Financial[[#This Row],[Date]],"MMMM")</f>
        <v>грудень</v>
      </c>
      <c r="U692" s="22">
        <f>YEAR(Financial[[#This Row],[Date]])</f>
        <v>2020</v>
      </c>
    </row>
    <row r="693" spans="1:21" x14ac:dyDescent="0.3">
      <c r="A693" t="s">
        <v>6</v>
      </c>
      <c r="B693" t="s">
        <v>40</v>
      </c>
      <c r="C693" s="3" t="s">
        <v>22</v>
      </c>
      <c r="D693" s="3" t="s">
        <v>29</v>
      </c>
      <c r="E693">
        <v>2301</v>
      </c>
      <c r="F693" s="10">
        <v>182</v>
      </c>
      <c r="G693" s="10">
        <v>300</v>
      </c>
      <c r="H693" s="14">
        <v>2215</v>
      </c>
      <c r="I693" s="19">
        <v>43922</v>
      </c>
      <c r="J693" s="10">
        <f>Financial[[#This Row],[Units Sold]]*Financial[[#This Row],[Sale Price]]</f>
        <v>690300</v>
      </c>
      <c r="K693" s="11" cm="1">
        <f t="array" ref="K693">_xlfn.IFS(Financial[[#This Row],[Discount Band]]="High",0.15,Financial[[#This Row],[Discount Band]]="Medium",0.1,Financial[[#This Row],[Discount Band]]="Low",0.05,Financial[[#This Row],[Discount Band]]="None",0)</f>
        <v>0.05</v>
      </c>
      <c r="L693" s="10">
        <f>Financial[[#This Row],[Gross Sales]]*Financial[[#This Row],[Discount, %]]</f>
        <v>34515</v>
      </c>
      <c r="M693" s="10">
        <f>Financial[[#This Row],[Gross Sales]]-Financial[[#This Row],[Discounts, usd]]</f>
        <v>655785</v>
      </c>
      <c r="N693" s="10">
        <f>Financial[[#This Row],[Units Sold]]*Financial[[#This Row],[Manufacturing Price]]</f>
        <v>418782</v>
      </c>
      <c r="O693" s="10">
        <f>Financial[[#This Row],[ Sales with discount]]-(Financial[[#This Row],[Units Sold]]*Financial[[#This Row],[Manufacturing Price]])</f>
        <v>237003</v>
      </c>
      <c r="P693" s="12">
        <f>(Financial[[#This Row],[ Sales with discount]]-Financial[[#This Row],[COGS]])/Financial[[#This Row],[ Sales with discount]]</f>
        <v>0.36140350877192984</v>
      </c>
      <c r="Q693" s="12">
        <f>(Financial[[#This Row],[ Sales with discount]]-Financial[[#This Row],[COGS]])/Financial[[#This Row],[COGS]]</f>
        <v>0.56593406593406592</v>
      </c>
      <c r="R693" s="17">
        <f>Financial[[#This Row],[Units Sold]]/Financial[[#This Row],[quantity of transactions]]</f>
        <v>1.0388261851015801</v>
      </c>
      <c r="S693" s="17">
        <f>Financial[[#This Row],[ Sales with discount]]/Financial[[#This Row],[quantity of transactions]]</f>
        <v>296.06546275395033</v>
      </c>
      <c r="T693" s="5" t="str">
        <f>TEXT(Financial[[#This Row],[Date]],"MMMM")</f>
        <v>квітень</v>
      </c>
      <c r="U693" s="22">
        <f>YEAR(Financial[[#This Row],[Date]])</f>
        <v>2020</v>
      </c>
    </row>
    <row r="694" spans="1:21" x14ac:dyDescent="0.3">
      <c r="A694" t="s">
        <v>6</v>
      </c>
      <c r="B694" t="s">
        <v>40</v>
      </c>
      <c r="C694" s="3" t="s">
        <v>21</v>
      </c>
      <c r="D694" s="3" t="s">
        <v>30</v>
      </c>
      <c r="E694">
        <v>991</v>
      </c>
      <c r="F694" s="10">
        <v>227</v>
      </c>
      <c r="G694" s="10">
        <v>300</v>
      </c>
      <c r="H694" s="14">
        <v>321</v>
      </c>
      <c r="I694" s="19">
        <v>43983</v>
      </c>
      <c r="J694" s="10">
        <f>Financial[[#This Row],[Units Sold]]*Financial[[#This Row],[Sale Price]]</f>
        <v>297300</v>
      </c>
      <c r="K694" s="11" cm="1">
        <f t="array" ref="K694">_xlfn.IFS(Financial[[#This Row],[Discount Band]]="High",0.15,Financial[[#This Row],[Discount Band]]="Medium",0.1,Financial[[#This Row],[Discount Band]]="Low",0.05,Financial[[#This Row],[Discount Band]]="None",0)</f>
        <v>0.1</v>
      </c>
      <c r="L694" s="10">
        <f>Financial[[#This Row],[Gross Sales]]*Financial[[#This Row],[Discount, %]]</f>
        <v>29730</v>
      </c>
      <c r="M694" s="10">
        <f>Financial[[#This Row],[Gross Sales]]-Financial[[#This Row],[Discounts, usd]]</f>
        <v>267570</v>
      </c>
      <c r="N694" s="10">
        <f>Financial[[#This Row],[Units Sold]]*Financial[[#This Row],[Manufacturing Price]]</f>
        <v>224957</v>
      </c>
      <c r="O694" s="10">
        <f>Financial[[#This Row],[ Sales with discount]]-(Financial[[#This Row],[Units Sold]]*Financial[[#This Row],[Manufacturing Price]])</f>
        <v>42613</v>
      </c>
      <c r="P694" s="12">
        <f>(Financial[[#This Row],[ Sales with discount]]-Financial[[#This Row],[COGS]])/Financial[[#This Row],[ Sales with discount]]</f>
        <v>0.15925925925925927</v>
      </c>
      <c r="Q694" s="12">
        <f>(Financial[[#This Row],[ Sales with discount]]-Financial[[#This Row],[COGS]])/Financial[[#This Row],[COGS]]</f>
        <v>0.1894273127753304</v>
      </c>
      <c r="R694" s="17">
        <f>Financial[[#This Row],[Units Sold]]/Financial[[#This Row],[quantity of transactions]]</f>
        <v>3.0872274143302181</v>
      </c>
      <c r="S694" s="17">
        <f>Financial[[#This Row],[ Sales with discount]]/Financial[[#This Row],[quantity of transactions]]</f>
        <v>833.55140186915889</v>
      </c>
      <c r="T694" s="5" t="str">
        <f>TEXT(Financial[[#This Row],[Date]],"MMMM")</f>
        <v>червень</v>
      </c>
      <c r="U694" s="22">
        <f>YEAR(Financial[[#This Row],[Date]])</f>
        <v>2020</v>
      </c>
    </row>
    <row r="695" spans="1:21" x14ac:dyDescent="0.3">
      <c r="A695" t="s">
        <v>6</v>
      </c>
      <c r="B695" t="s">
        <v>40</v>
      </c>
      <c r="C695" s="3" t="s">
        <v>23</v>
      </c>
      <c r="D695" s="3" t="s">
        <v>29</v>
      </c>
      <c r="E695">
        <v>2918</v>
      </c>
      <c r="F695" s="10">
        <v>203</v>
      </c>
      <c r="G695" s="10">
        <v>300</v>
      </c>
      <c r="H695" s="14">
        <v>675</v>
      </c>
      <c r="I695" s="19">
        <v>43952</v>
      </c>
      <c r="J695" s="10">
        <f>Financial[[#This Row],[Units Sold]]*Financial[[#This Row],[Sale Price]]</f>
        <v>875400</v>
      </c>
      <c r="K695" s="11" cm="1">
        <f t="array" ref="K695">_xlfn.IFS(Financial[[#This Row],[Discount Band]]="High",0.15,Financial[[#This Row],[Discount Band]]="Medium",0.1,Financial[[#This Row],[Discount Band]]="Low",0.05,Financial[[#This Row],[Discount Band]]="None",0)</f>
        <v>0.05</v>
      </c>
      <c r="L695" s="10">
        <f>Financial[[#This Row],[Gross Sales]]*Financial[[#This Row],[Discount, %]]</f>
        <v>43770</v>
      </c>
      <c r="M695" s="10">
        <f>Financial[[#This Row],[Gross Sales]]-Financial[[#This Row],[Discounts, usd]]</f>
        <v>831630</v>
      </c>
      <c r="N695" s="10">
        <f>Financial[[#This Row],[Units Sold]]*Financial[[#This Row],[Manufacturing Price]]</f>
        <v>592354</v>
      </c>
      <c r="O695" s="10">
        <f>Financial[[#This Row],[ Sales with discount]]-(Financial[[#This Row],[Units Sold]]*Financial[[#This Row],[Manufacturing Price]])</f>
        <v>239276</v>
      </c>
      <c r="P695" s="12">
        <f>(Financial[[#This Row],[ Sales with discount]]-Financial[[#This Row],[COGS]])/Financial[[#This Row],[ Sales with discount]]</f>
        <v>0.28771929824561404</v>
      </c>
      <c r="Q695" s="12">
        <f>(Financial[[#This Row],[ Sales with discount]]-Financial[[#This Row],[COGS]])/Financial[[#This Row],[COGS]]</f>
        <v>0.4039408866995074</v>
      </c>
      <c r="R695" s="17">
        <f>Financial[[#This Row],[Units Sold]]/Financial[[#This Row],[quantity of transactions]]</f>
        <v>4.3229629629629631</v>
      </c>
      <c r="S695" s="17">
        <f>Financial[[#This Row],[ Sales with discount]]/Financial[[#This Row],[quantity of transactions]]</f>
        <v>1232.0444444444445</v>
      </c>
      <c r="T695" s="5" t="str">
        <f>TEXT(Financial[[#This Row],[Date]],"MMMM")</f>
        <v>травень</v>
      </c>
      <c r="U695" s="22">
        <f>YEAR(Financial[[#This Row],[Date]])</f>
        <v>2020</v>
      </c>
    </row>
    <row r="696" spans="1:21" x14ac:dyDescent="0.3">
      <c r="A696" t="s">
        <v>6</v>
      </c>
      <c r="B696" t="s">
        <v>40</v>
      </c>
      <c r="C696" s="3" t="s">
        <v>24</v>
      </c>
      <c r="D696" s="3" t="s">
        <v>31</v>
      </c>
      <c r="E696">
        <v>2460</v>
      </c>
      <c r="F696" s="10">
        <v>176</v>
      </c>
      <c r="G696" s="10">
        <v>300</v>
      </c>
      <c r="H696" s="14">
        <v>860</v>
      </c>
      <c r="I696" s="19">
        <v>44013</v>
      </c>
      <c r="J696" s="10">
        <f>Financial[[#This Row],[Units Sold]]*Financial[[#This Row],[Sale Price]]</f>
        <v>738000</v>
      </c>
      <c r="K696" s="11" cm="1">
        <f t="array" ref="K696">_xlfn.IFS(Financial[[#This Row],[Discount Band]]="High",0.15,Financial[[#This Row],[Discount Band]]="Medium",0.1,Financial[[#This Row],[Discount Band]]="Low",0.05,Financial[[#This Row],[Discount Band]]="None",0)</f>
        <v>0.15</v>
      </c>
      <c r="L696" s="10">
        <f>Financial[[#This Row],[Gross Sales]]*Financial[[#This Row],[Discount, %]]</f>
        <v>110700</v>
      </c>
      <c r="M696" s="10">
        <f>Financial[[#This Row],[Gross Sales]]-Financial[[#This Row],[Discounts, usd]]</f>
        <v>627300</v>
      </c>
      <c r="N696" s="10">
        <f>Financial[[#This Row],[Units Sold]]*Financial[[#This Row],[Manufacturing Price]]</f>
        <v>432960</v>
      </c>
      <c r="O696" s="10">
        <f>Financial[[#This Row],[ Sales with discount]]-(Financial[[#This Row],[Units Sold]]*Financial[[#This Row],[Manufacturing Price]])</f>
        <v>194340</v>
      </c>
      <c r="P696" s="12">
        <f>(Financial[[#This Row],[ Sales with discount]]-Financial[[#This Row],[COGS]])/Financial[[#This Row],[ Sales with discount]]</f>
        <v>0.30980392156862746</v>
      </c>
      <c r="Q696" s="12">
        <f>(Financial[[#This Row],[ Sales with discount]]-Financial[[#This Row],[COGS]])/Financial[[#This Row],[COGS]]</f>
        <v>0.44886363636363635</v>
      </c>
      <c r="R696" s="17">
        <f>Financial[[#This Row],[Units Sold]]/Financial[[#This Row],[quantity of transactions]]</f>
        <v>2.86046511627907</v>
      </c>
      <c r="S696" s="17">
        <f>Financial[[#This Row],[ Sales with discount]]/Financial[[#This Row],[quantity of transactions]]</f>
        <v>729.41860465116281</v>
      </c>
      <c r="T696" s="5" t="str">
        <f>TEXT(Financial[[#This Row],[Date]],"MMMM")</f>
        <v>липень</v>
      </c>
      <c r="U696" s="22">
        <f>YEAR(Financial[[#This Row],[Date]])</f>
        <v>2020</v>
      </c>
    </row>
    <row r="697" spans="1:21" x14ac:dyDescent="0.3">
      <c r="A697" t="s">
        <v>6</v>
      </c>
      <c r="B697" t="s">
        <v>40</v>
      </c>
      <c r="C697" s="3" t="s">
        <v>25</v>
      </c>
      <c r="D697" s="3" t="s">
        <v>30</v>
      </c>
      <c r="E697">
        <v>1867</v>
      </c>
      <c r="F697" s="10">
        <v>162</v>
      </c>
      <c r="G697" s="10">
        <v>300</v>
      </c>
      <c r="H697" s="14">
        <v>368</v>
      </c>
      <c r="I697" s="19">
        <v>44075</v>
      </c>
      <c r="J697" s="10">
        <f>Financial[[#This Row],[Units Sold]]*Financial[[#This Row],[Sale Price]]</f>
        <v>560100</v>
      </c>
      <c r="K697" s="11" cm="1">
        <f t="array" ref="K697">_xlfn.IFS(Financial[[#This Row],[Discount Band]]="High",0.15,Financial[[#This Row],[Discount Band]]="Medium",0.1,Financial[[#This Row],[Discount Band]]="Low",0.05,Financial[[#This Row],[Discount Band]]="None",0)</f>
        <v>0.1</v>
      </c>
      <c r="L697" s="10">
        <f>Financial[[#This Row],[Gross Sales]]*Financial[[#This Row],[Discount, %]]</f>
        <v>56010</v>
      </c>
      <c r="M697" s="10">
        <f>Financial[[#This Row],[Gross Sales]]-Financial[[#This Row],[Discounts, usd]]</f>
        <v>504090</v>
      </c>
      <c r="N697" s="10">
        <f>Financial[[#This Row],[Units Sold]]*Financial[[#This Row],[Manufacturing Price]]</f>
        <v>302454</v>
      </c>
      <c r="O697" s="10">
        <f>Financial[[#This Row],[ Sales with discount]]-(Financial[[#This Row],[Units Sold]]*Financial[[#This Row],[Manufacturing Price]])</f>
        <v>201636</v>
      </c>
      <c r="P697" s="12">
        <f>(Financial[[#This Row],[ Sales with discount]]-Financial[[#This Row],[COGS]])/Financial[[#This Row],[ Sales with discount]]</f>
        <v>0.4</v>
      </c>
      <c r="Q697" s="12">
        <f>(Financial[[#This Row],[ Sales with discount]]-Financial[[#This Row],[COGS]])/Financial[[#This Row],[COGS]]</f>
        <v>0.66666666666666663</v>
      </c>
      <c r="R697" s="17">
        <f>Financial[[#This Row],[Units Sold]]/Financial[[#This Row],[quantity of transactions]]</f>
        <v>5.0733695652173916</v>
      </c>
      <c r="S697" s="17">
        <f>Financial[[#This Row],[ Sales with discount]]/Financial[[#This Row],[quantity of transactions]]</f>
        <v>1369.8097826086957</v>
      </c>
      <c r="T697" s="5" t="str">
        <f>TEXT(Financial[[#This Row],[Date]],"MMMM")</f>
        <v>вересень</v>
      </c>
      <c r="U697" s="22">
        <f>YEAR(Financial[[#This Row],[Date]])</f>
        <v>2020</v>
      </c>
    </row>
    <row r="698" spans="1:21" x14ac:dyDescent="0.3">
      <c r="A698" t="s">
        <v>6</v>
      </c>
      <c r="B698" t="s">
        <v>40</v>
      </c>
      <c r="C698" s="3" t="s">
        <v>22</v>
      </c>
      <c r="D698" s="3" t="s">
        <v>29</v>
      </c>
      <c r="E698">
        <v>2498</v>
      </c>
      <c r="F698" s="10">
        <v>191</v>
      </c>
      <c r="G698" s="10">
        <v>300</v>
      </c>
      <c r="H698" s="14">
        <v>1417</v>
      </c>
      <c r="I698" s="19">
        <v>44075</v>
      </c>
      <c r="J698" s="10">
        <f>Financial[[#This Row],[Units Sold]]*Financial[[#This Row],[Sale Price]]</f>
        <v>749400</v>
      </c>
      <c r="K698" s="11" cm="1">
        <f t="array" ref="K698">_xlfn.IFS(Financial[[#This Row],[Discount Band]]="High",0.15,Financial[[#This Row],[Discount Band]]="Medium",0.1,Financial[[#This Row],[Discount Band]]="Low",0.05,Financial[[#This Row],[Discount Band]]="None",0)</f>
        <v>0.05</v>
      </c>
      <c r="L698" s="10">
        <f>Financial[[#This Row],[Gross Sales]]*Financial[[#This Row],[Discount, %]]</f>
        <v>37470</v>
      </c>
      <c r="M698" s="10">
        <f>Financial[[#This Row],[Gross Sales]]-Financial[[#This Row],[Discounts, usd]]</f>
        <v>711930</v>
      </c>
      <c r="N698" s="10">
        <f>Financial[[#This Row],[Units Sold]]*Financial[[#This Row],[Manufacturing Price]]</f>
        <v>477118</v>
      </c>
      <c r="O698" s="10">
        <f>Financial[[#This Row],[ Sales with discount]]-(Financial[[#This Row],[Units Sold]]*Financial[[#This Row],[Manufacturing Price]])</f>
        <v>234812</v>
      </c>
      <c r="P698" s="12">
        <f>(Financial[[#This Row],[ Sales with discount]]-Financial[[#This Row],[COGS]])/Financial[[#This Row],[ Sales with discount]]</f>
        <v>0.3298245614035088</v>
      </c>
      <c r="Q698" s="12">
        <f>(Financial[[#This Row],[ Sales with discount]]-Financial[[#This Row],[COGS]])/Financial[[#This Row],[COGS]]</f>
        <v>0.49214659685863876</v>
      </c>
      <c r="R698" s="17">
        <f>Financial[[#This Row],[Units Sold]]/Financial[[#This Row],[quantity of transactions]]</f>
        <v>1.76287932251235</v>
      </c>
      <c r="S698" s="17">
        <f>Financial[[#This Row],[ Sales with discount]]/Financial[[#This Row],[quantity of transactions]]</f>
        <v>502.42060691601978</v>
      </c>
      <c r="T698" s="5" t="str">
        <f>TEXT(Financial[[#This Row],[Date]],"MMMM")</f>
        <v>вересень</v>
      </c>
      <c r="U698" s="22">
        <f>YEAR(Financial[[#This Row],[Date]])</f>
        <v>2020</v>
      </c>
    </row>
    <row r="699" spans="1:21" x14ac:dyDescent="0.3">
      <c r="A699" t="s">
        <v>6</v>
      </c>
      <c r="B699" t="s">
        <v>40</v>
      </c>
      <c r="C699" s="3" t="s">
        <v>25</v>
      </c>
      <c r="D699" s="3" t="s">
        <v>29</v>
      </c>
      <c r="E699">
        <v>2844</v>
      </c>
      <c r="F699" s="10">
        <v>218</v>
      </c>
      <c r="G699" s="10">
        <v>300</v>
      </c>
      <c r="H699" s="14">
        <v>2732</v>
      </c>
      <c r="I699" s="19">
        <v>43862</v>
      </c>
      <c r="J699" s="10">
        <f>Financial[[#This Row],[Units Sold]]*Financial[[#This Row],[Sale Price]]</f>
        <v>853200</v>
      </c>
      <c r="K699" s="11" cm="1">
        <f t="array" ref="K699">_xlfn.IFS(Financial[[#This Row],[Discount Band]]="High",0.15,Financial[[#This Row],[Discount Band]]="Medium",0.1,Financial[[#This Row],[Discount Band]]="Low",0.05,Financial[[#This Row],[Discount Band]]="None",0)</f>
        <v>0.05</v>
      </c>
      <c r="L699" s="10">
        <f>Financial[[#This Row],[Gross Sales]]*Financial[[#This Row],[Discount, %]]</f>
        <v>42660</v>
      </c>
      <c r="M699" s="10">
        <f>Financial[[#This Row],[Gross Sales]]-Financial[[#This Row],[Discounts, usd]]</f>
        <v>810540</v>
      </c>
      <c r="N699" s="10">
        <f>Financial[[#This Row],[Units Sold]]*Financial[[#This Row],[Manufacturing Price]]</f>
        <v>619992</v>
      </c>
      <c r="O699" s="10">
        <f>Financial[[#This Row],[ Sales with discount]]-(Financial[[#This Row],[Units Sold]]*Financial[[#This Row],[Manufacturing Price]])</f>
        <v>190548</v>
      </c>
      <c r="P699" s="12">
        <f>(Financial[[#This Row],[ Sales with discount]]-Financial[[#This Row],[COGS]])/Financial[[#This Row],[ Sales with discount]]</f>
        <v>0.23508771929824562</v>
      </c>
      <c r="Q699" s="12">
        <f>(Financial[[#This Row],[ Sales with discount]]-Financial[[#This Row],[COGS]])/Financial[[#This Row],[COGS]]</f>
        <v>0.30733944954128439</v>
      </c>
      <c r="R699" s="17">
        <f>Financial[[#This Row],[Units Sold]]/Financial[[#This Row],[quantity of transactions]]</f>
        <v>1.0409956076134699</v>
      </c>
      <c r="S699" s="17">
        <f>Financial[[#This Row],[ Sales with discount]]/Financial[[#This Row],[quantity of transactions]]</f>
        <v>296.68374816983896</v>
      </c>
      <c r="T699" s="5" t="str">
        <f>TEXT(Financial[[#This Row],[Date]],"MMMM")</f>
        <v>лютий</v>
      </c>
      <c r="U699" s="22">
        <f>YEAR(Financial[[#This Row],[Date]])</f>
        <v>2020</v>
      </c>
    </row>
    <row r="700" spans="1:21" x14ac:dyDescent="0.3">
      <c r="A700" t="s">
        <v>6</v>
      </c>
      <c r="B700" t="s">
        <v>40</v>
      </c>
      <c r="C700" s="3" t="s">
        <v>23</v>
      </c>
      <c r="D700" s="3" t="s">
        <v>31</v>
      </c>
      <c r="E700">
        <v>3495</v>
      </c>
      <c r="F700" s="10">
        <v>206</v>
      </c>
      <c r="G700" s="10">
        <v>300</v>
      </c>
      <c r="H700" s="14">
        <v>67</v>
      </c>
      <c r="I700" s="19">
        <v>43831</v>
      </c>
      <c r="J700" s="10">
        <f>Financial[[#This Row],[Units Sold]]*Financial[[#This Row],[Sale Price]]</f>
        <v>1048500</v>
      </c>
      <c r="K700" s="11" cm="1">
        <f t="array" ref="K700">_xlfn.IFS(Financial[[#This Row],[Discount Band]]="High",0.15,Financial[[#This Row],[Discount Band]]="Medium",0.1,Financial[[#This Row],[Discount Band]]="Low",0.05,Financial[[#This Row],[Discount Band]]="None",0)</f>
        <v>0.15</v>
      </c>
      <c r="L700" s="10">
        <f>Financial[[#This Row],[Gross Sales]]*Financial[[#This Row],[Discount, %]]</f>
        <v>157275</v>
      </c>
      <c r="M700" s="10">
        <f>Financial[[#This Row],[Gross Sales]]-Financial[[#This Row],[Discounts, usd]]</f>
        <v>891225</v>
      </c>
      <c r="N700" s="10">
        <f>Financial[[#This Row],[Units Sold]]*Financial[[#This Row],[Manufacturing Price]]</f>
        <v>719970</v>
      </c>
      <c r="O700" s="10">
        <f>Financial[[#This Row],[ Sales with discount]]-(Financial[[#This Row],[Units Sold]]*Financial[[#This Row],[Manufacturing Price]])</f>
        <v>171255</v>
      </c>
      <c r="P700" s="12">
        <f>(Financial[[#This Row],[ Sales with discount]]-Financial[[#This Row],[COGS]])/Financial[[#This Row],[ Sales with discount]]</f>
        <v>0.19215686274509805</v>
      </c>
      <c r="Q700" s="12">
        <f>(Financial[[#This Row],[ Sales with discount]]-Financial[[#This Row],[COGS]])/Financial[[#This Row],[COGS]]</f>
        <v>0.23786407766990292</v>
      </c>
      <c r="R700" s="17">
        <f>Financial[[#This Row],[Units Sold]]/Financial[[#This Row],[quantity of transactions]]</f>
        <v>52.164179104477611</v>
      </c>
      <c r="S700" s="17">
        <f>Financial[[#This Row],[ Sales with discount]]/Financial[[#This Row],[quantity of transactions]]</f>
        <v>13301.865671641792</v>
      </c>
      <c r="T700" s="5" t="str">
        <f>TEXT(Financial[[#This Row],[Date]],"MMMM")</f>
        <v>січень</v>
      </c>
      <c r="U700" s="22">
        <f>YEAR(Financial[[#This Row],[Date]])</f>
        <v>2020</v>
      </c>
    </row>
    <row r="701" spans="1:21" x14ac:dyDescent="0.3">
      <c r="A701" t="s">
        <v>6</v>
      </c>
      <c r="B701" t="s">
        <v>40</v>
      </c>
      <c r="C701" s="3" t="s">
        <v>23</v>
      </c>
      <c r="D701" s="3" t="s">
        <v>29</v>
      </c>
      <c r="E701">
        <v>2905</v>
      </c>
      <c r="F701" s="10">
        <v>240</v>
      </c>
      <c r="G701" s="10">
        <v>300</v>
      </c>
      <c r="H701" s="14">
        <v>1604</v>
      </c>
      <c r="I701" s="19">
        <v>44136</v>
      </c>
      <c r="J701" s="10">
        <f>Financial[[#This Row],[Units Sold]]*Financial[[#This Row],[Sale Price]]</f>
        <v>871500</v>
      </c>
      <c r="K701" s="11" cm="1">
        <f t="array" ref="K701">_xlfn.IFS(Financial[[#This Row],[Discount Band]]="High",0.15,Financial[[#This Row],[Discount Band]]="Medium",0.1,Financial[[#This Row],[Discount Band]]="Low",0.05,Financial[[#This Row],[Discount Band]]="None",0)</f>
        <v>0.05</v>
      </c>
      <c r="L701" s="10">
        <f>Financial[[#This Row],[Gross Sales]]*Financial[[#This Row],[Discount, %]]</f>
        <v>43575</v>
      </c>
      <c r="M701" s="10">
        <f>Financial[[#This Row],[Gross Sales]]-Financial[[#This Row],[Discounts, usd]]</f>
        <v>827925</v>
      </c>
      <c r="N701" s="10">
        <f>Financial[[#This Row],[Units Sold]]*Financial[[#This Row],[Manufacturing Price]]</f>
        <v>697200</v>
      </c>
      <c r="O701" s="10">
        <f>Financial[[#This Row],[ Sales with discount]]-(Financial[[#This Row],[Units Sold]]*Financial[[#This Row],[Manufacturing Price]])</f>
        <v>130725</v>
      </c>
      <c r="P701" s="12">
        <f>(Financial[[#This Row],[ Sales with discount]]-Financial[[#This Row],[COGS]])/Financial[[#This Row],[ Sales with discount]]</f>
        <v>0.15789473684210525</v>
      </c>
      <c r="Q701" s="12">
        <f>(Financial[[#This Row],[ Sales with discount]]-Financial[[#This Row],[COGS]])/Financial[[#This Row],[COGS]]</f>
        <v>0.1875</v>
      </c>
      <c r="R701" s="17">
        <f>Financial[[#This Row],[Units Sold]]/Financial[[#This Row],[quantity of transactions]]</f>
        <v>1.8110972568578554</v>
      </c>
      <c r="S701" s="17">
        <f>Financial[[#This Row],[ Sales with discount]]/Financial[[#This Row],[quantity of transactions]]</f>
        <v>516.16271820448878</v>
      </c>
      <c r="T701" s="5" t="str">
        <f>TEXT(Financial[[#This Row],[Date]],"MMMM")</f>
        <v>листопад</v>
      </c>
      <c r="U701" s="22">
        <f>YEAR(Financial[[#This Row],[Date]])</f>
        <v>2020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Олександр</cp:lastModifiedBy>
  <dcterms:created xsi:type="dcterms:W3CDTF">2014-01-28T02:45:41Z</dcterms:created>
  <dcterms:modified xsi:type="dcterms:W3CDTF">2023-04-25T14:49:36Z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