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MyProjects\Excel\Financial Sample\Simple pivotTables_Dashboards\Data\"/>
    </mc:Choice>
  </mc:AlternateContent>
  <xr:revisionPtr revIDLastSave="0" documentId="13_ncr:1_{CA85B6A0-E025-4C8F-9512-062201A41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6" l="1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335" i="6"/>
  <c r="T336" i="6"/>
  <c r="T337" i="6"/>
  <c r="T338" i="6"/>
  <c r="T339" i="6"/>
  <c r="T340" i="6"/>
  <c r="T341" i="6"/>
  <c r="T342" i="6"/>
  <c r="T343" i="6"/>
  <c r="T344" i="6"/>
  <c r="T345" i="6"/>
  <c r="T346" i="6"/>
  <c r="T347" i="6"/>
  <c r="T348" i="6"/>
  <c r="T349" i="6"/>
  <c r="T350" i="6"/>
  <c r="T351" i="6"/>
  <c r="T352" i="6"/>
  <c r="T353" i="6"/>
  <c r="T354" i="6"/>
  <c r="T355" i="6"/>
  <c r="T356" i="6"/>
  <c r="T357" i="6"/>
  <c r="T358" i="6"/>
  <c r="T359" i="6"/>
  <c r="T360" i="6"/>
  <c r="T361" i="6"/>
  <c r="T362" i="6"/>
  <c r="T363" i="6"/>
  <c r="T364" i="6"/>
  <c r="T365" i="6"/>
  <c r="T366" i="6"/>
  <c r="T367" i="6"/>
  <c r="T368" i="6"/>
  <c r="T369" i="6"/>
  <c r="T370" i="6"/>
  <c r="T371" i="6"/>
  <c r="T372" i="6"/>
  <c r="T373" i="6"/>
  <c r="T374" i="6"/>
  <c r="T375" i="6"/>
  <c r="T376" i="6"/>
  <c r="T377" i="6"/>
  <c r="T378" i="6"/>
  <c r="T379" i="6"/>
  <c r="T380" i="6"/>
  <c r="T381" i="6"/>
  <c r="T382" i="6"/>
  <c r="T383" i="6"/>
  <c r="T384" i="6"/>
  <c r="T385" i="6"/>
  <c r="T386" i="6"/>
  <c r="T387" i="6"/>
  <c r="T388" i="6"/>
  <c r="T389" i="6"/>
  <c r="T390" i="6"/>
  <c r="T391" i="6"/>
  <c r="T392" i="6"/>
  <c r="T393" i="6"/>
  <c r="T394" i="6"/>
  <c r="T395" i="6"/>
  <c r="T396" i="6"/>
  <c r="T397" i="6"/>
  <c r="T398" i="6"/>
  <c r="T399" i="6"/>
  <c r="T400" i="6"/>
  <c r="T401" i="6"/>
  <c r="T402" i="6"/>
  <c r="T403" i="6"/>
  <c r="T404" i="6"/>
  <c r="T405" i="6"/>
  <c r="T406" i="6"/>
  <c r="T407" i="6"/>
  <c r="T408" i="6"/>
  <c r="T409" i="6"/>
  <c r="T410" i="6"/>
  <c r="T411" i="6"/>
  <c r="T412" i="6"/>
  <c r="T413" i="6"/>
  <c r="T414" i="6"/>
  <c r="T415" i="6"/>
  <c r="T416" i="6"/>
  <c r="T417" i="6"/>
  <c r="T418" i="6"/>
  <c r="T419" i="6"/>
  <c r="T420" i="6"/>
  <c r="T421" i="6"/>
  <c r="T422" i="6"/>
  <c r="T423" i="6"/>
  <c r="T424" i="6"/>
  <c r="T425" i="6"/>
  <c r="T426" i="6"/>
  <c r="T427" i="6"/>
  <c r="T428" i="6"/>
  <c r="T429" i="6"/>
  <c r="T430" i="6"/>
  <c r="T431" i="6"/>
  <c r="T432" i="6"/>
  <c r="T433" i="6"/>
  <c r="T434" i="6"/>
  <c r="T435" i="6"/>
  <c r="T436" i="6"/>
  <c r="T437" i="6"/>
  <c r="T438" i="6"/>
  <c r="T439" i="6"/>
  <c r="T440" i="6"/>
  <c r="T441" i="6"/>
  <c r="T442" i="6"/>
  <c r="T443" i="6"/>
  <c r="T444" i="6"/>
  <c r="T445" i="6"/>
  <c r="T446" i="6"/>
  <c r="T447" i="6"/>
  <c r="T448" i="6"/>
  <c r="T449" i="6"/>
  <c r="T450" i="6"/>
  <c r="T451" i="6"/>
  <c r="T452" i="6"/>
  <c r="T453" i="6"/>
  <c r="T454" i="6"/>
  <c r="T455" i="6"/>
  <c r="T456" i="6"/>
  <c r="T457" i="6"/>
  <c r="T458" i="6"/>
  <c r="T459" i="6"/>
  <c r="T460" i="6"/>
  <c r="T461" i="6"/>
  <c r="T462" i="6"/>
  <c r="T463" i="6"/>
  <c r="T464" i="6"/>
  <c r="T465" i="6"/>
  <c r="T466" i="6"/>
  <c r="T467" i="6"/>
  <c r="T468" i="6"/>
  <c r="T469" i="6"/>
  <c r="T470" i="6"/>
  <c r="T471" i="6"/>
  <c r="T472" i="6"/>
  <c r="T473" i="6"/>
  <c r="T474" i="6"/>
  <c r="T475" i="6"/>
  <c r="T476" i="6"/>
  <c r="T477" i="6"/>
  <c r="T478" i="6"/>
  <c r="T479" i="6"/>
  <c r="T480" i="6"/>
  <c r="T481" i="6"/>
  <c r="T482" i="6"/>
  <c r="T483" i="6"/>
  <c r="T484" i="6"/>
  <c r="T485" i="6"/>
  <c r="T486" i="6"/>
  <c r="T487" i="6"/>
  <c r="T488" i="6"/>
  <c r="T489" i="6"/>
  <c r="T490" i="6"/>
  <c r="T491" i="6"/>
  <c r="T492" i="6"/>
  <c r="T493" i="6"/>
  <c r="T494" i="6"/>
  <c r="T495" i="6"/>
  <c r="T496" i="6"/>
  <c r="T497" i="6"/>
  <c r="T498" i="6"/>
  <c r="T499" i="6"/>
  <c r="T500" i="6"/>
  <c r="T501" i="6"/>
  <c r="T502" i="6"/>
  <c r="T503" i="6"/>
  <c r="T504" i="6"/>
  <c r="T505" i="6"/>
  <c r="T506" i="6"/>
  <c r="T507" i="6"/>
  <c r="T508" i="6"/>
  <c r="T509" i="6"/>
  <c r="T510" i="6"/>
  <c r="T511" i="6"/>
  <c r="T512" i="6"/>
  <c r="T513" i="6"/>
  <c r="T514" i="6"/>
  <c r="T515" i="6"/>
  <c r="T516" i="6"/>
  <c r="T517" i="6"/>
  <c r="T518" i="6"/>
  <c r="T519" i="6"/>
  <c r="T520" i="6"/>
  <c r="T521" i="6"/>
  <c r="T522" i="6"/>
  <c r="T523" i="6"/>
  <c r="T524" i="6"/>
  <c r="T525" i="6"/>
  <c r="T526" i="6"/>
  <c r="T527" i="6"/>
  <c r="T528" i="6"/>
  <c r="T529" i="6"/>
  <c r="T530" i="6"/>
  <c r="T531" i="6"/>
  <c r="T532" i="6"/>
  <c r="T533" i="6"/>
  <c r="T534" i="6"/>
  <c r="T535" i="6"/>
  <c r="T536" i="6"/>
  <c r="T537" i="6"/>
  <c r="T538" i="6"/>
  <c r="T539" i="6"/>
  <c r="T540" i="6"/>
  <c r="T541" i="6"/>
  <c r="T542" i="6"/>
  <c r="T543" i="6"/>
  <c r="T544" i="6"/>
  <c r="T545" i="6"/>
  <c r="T546" i="6"/>
  <c r="T547" i="6"/>
  <c r="T548" i="6"/>
  <c r="T549" i="6"/>
  <c r="T550" i="6"/>
  <c r="T551" i="6"/>
  <c r="T552" i="6"/>
  <c r="T553" i="6"/>
  <c r="T554" i="6"/>
  <c r="T555" i="6"/>
  <c r="T556" i="6"/>
  <c r="T557" i="6"/>
  <c r="T558" i="6"/>
  <c r="T559" i="6"/>
  <c r="T560" i="6"/>
  <c r="T561" i="6"/>
  <c r="T562" i="6"/>
  <c r="T563" i="6"/>
  <c r="T564" i="6"/>
  <c r="T565" i="6"/>
  <c r="T566" i="6"/>
  <c r="T567" i="6"/>
  <c r="T568" i="6"/>
  <c r="T569" i="6"/>
  <c r="T570" i="6"/>
  <c r="T571" i="6"/>
  <c r="T572" i="6"/>
  <c r="T573" i="6"/>
  <c r="T574" i="6"/>
  <c r="T575" i="6"/>
  <c r="T576" i="6"/>
  <c r="T577" i="6"/>
  <c r="T578" i="6"/>
  <c r="T579" i="6"/>
  <c r="T580" i="6"/>
  <c r="T581" i="6"/>
  <c r="T582" i="6"/>
  <c r="T583" i="6"/>
  <c r="T584" i="6"/>
  <c r="T585" i="6"/>
  <c r="T586" i="6"/>
  <c r="T587" i="6"/>
  <c r="T588" i="6"/>
  <c r="T589" i="6"/>
  <c r="T590" i="6"/>
  <c r="T591" i="6"/>
  <c r="T592" i="6"/>
  <c r="T593" i="6"/>
  <c r="T594" i="6"/>
  <c r="T595" i="6"/>
  <c r="T596" i="6"/>
  <c r="T597" i="6"/>
  <c r="T598" i="6"/>
  <c r="T599" i="6"/>
  <c r="T600" i="6"/>
  <c r="T601" i="6"/>
  <c r="T602" i="6"/>
  <c r="T603" i="6"/>
  <c r="T604" i="6"/>
  <c r="T605" i="6"/>
  <c r="T606" i="6"/>
  <c r="T607" i="6"/>
  <c r="T608" i="6"/>
  <c r="T609" i="6"/>
  <c r="T610" i="6"/>
  <c r="T611" i="6"/>
  <c r="T612" i="6"/>
  <c r="T613" i="6"/>
  <c r="T614" i="6"/>
  <c r="T615" i="6"/>
  <c r="T616" i="6"/>
  <c r="T617" i="6"/>
  <c r="T618" i="6"/>
  <c r="T619" i="6"/>
  <c r="T620" i="6"/>
  <c r="T621" i="6"/>
  <c r="T622" i="6"/>
  <c r="T623" i="6"/>
  <c r="T624" i="6"/>
  <c r="T625" i="6"/>
  <c r="T626" i="6"/>
  <c r="T627" i="6"/>
  <c r="T628" i="6"/>
  <c r="T629" i="6"/>
  <c r="T630" i="6"/>
  <c r="T631" i="6"/>
  <c r="T632" i="6"/>
  <c r="T633" i="6"/>
  <c r="T634" i="6"/>
  <c r="T635" i="6"/>
  <c r="T636" i="6"/>
  <c r="T637" i="6"/>
  <c r="T638" i="6"/>
  <c r="T639" i="6"/>
  <c r="T640" i="6"/>
  <c r="T641" i="6"/>
  <c r="T642" i="6"/>
  <c r="T643" i="6"/>
  <c r="T644" i="6"/>
  <c r="T645" i="6"/>
  <c r="T646" i="6"/>
  <c r="T647" i="6"/>
  <c r="T648" i="6"/>
  <c r="T649" i="6"/>
  <c r="T650" i="6"/>
  <c r="T651" i="6"/>
  <c r="T652" i="6"/>
  <c r="T653" i="6"/>
  <c r="T654" i="6"/>
  <c r="T655" i="6"/>
  <c r="T656" i="6"/>
  <c r="T657" i="6"/>
  <c r="T658" i="6"/>
  <c r="T659" i="6"/>
  <c r="T660" i="6"/>
  <c r="T661" i="6"/>
  <c r="T662" i="6"/>
  <c r="T663" i="6"/>
  <c r="T664" i="6"/>
  <c r="T665" i="6"/>
  <c r="T666" i="6"/>
  <c r="T667" i="6"/>
  <c r="T668" i="6"/>
  <c r="T669" i="6"/>
  <c r="T670" i="6"/>
  <c r="T671" i="6"/>
  <c r="T672" i="6"/>
  <c r="T673" i="6"/>
  <c r="T674" i="6"/>
  <c r="T675" i="6"/>
  <c r="T676" i="6"/>
  <c r="T677" i="6"/>
  <c r="T678" i="6"/>
  <c r="T679" i="6"/>
  <c r="T680" i="6"/>
  <c r="T681" i="6"/>
  <c r="T682" i="6"/>
  <c r="T683" i="6"/>
  <c r="T684" i="6"/>
  <c r="T685" i="6"/>
  <c r="T686" i="6"/>
  <c r="T687" i="6"/>
  <c r="T688" i="6"/>
  <c r="T689" i="6"/>
  <c r="T690" i="6"/>
  <c r="T691" i="6"/>
  <c r="T692" i="6"/>
  <c r="T693" i="6"/>
  <c r="T694" i="6"/>
  <c r="T695" i="6"/>
  <c r="T696" i="6"/>
  <c r="T697" i="6"/>
  <c r="T698" i="6"/>
  <c r="T699" i="6"/>
  <c r="T700" i="6"/>
  <c r="T701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2" i="6"/>
  <c r="R701" i="6" l="1"/>
  <c r="N701" i="6"/>
  <c r="K701" i="6" a="1"/>
  <c r="K701" i="6" s="1"/>
  <c r="J701" i="6"/>
  <c r="R700" i="6"/>
  <c r="N700" i="6"/>
  <c r="K700" i="6" a="1"/>
  <c r="K700" i="6" s="1"/>
  <c r="J700" i="6"/>
  <c r="R699" i="6"/>
  <c r="N699" i="6"/>
  <c r="K699" i="6" a="1"/>
  <c r="K699" i="6" s="1"/>
  <c r="J699" i="6"/>
  <c r="R698" i="6"/>
  <c r="N698" i="6"/>
  <c r="K698" i="6" a="1"/>
  <c r="K698" i="6" s="1"/>
  <c r="J698" i="6"/>
  <c r="R697" i="6"/>
  <c r="N697" i="6"/>
  <c r="K697" i="6" a="1"/>
  <c r="K697" i="6" s="1"/>
  <c r="J697" i="6"/>
  <c r="R696" i="6"/>
  <c r="N696" i="6"/>
  <c r="K696" i="6" a="1"/>
  <c r="K696" i="6" s="1"/>
  <c r="J696" i="6"/>
  <c r="R695" i="6"/>
  <c r="N695" i="6"/>
  <c r="K695" i="6" a="1"/>
  <c r="K695" i="6" s="1"/>
  <c r="J695" i="6"/>
  <c r="R694" i="6"/>
  <c r="N694" i="6"/>
  <c r="K694" i="6" a="1"/>
  <c r="K694" i="6" s="1"/>
  <c r="J694" i="6"/>
  <c r="R693" i="6"/>
  <c r="N693" i="6"/>
  <c r="K693" i="6" a="1"/>
  <c r="K693" i="6" s="1"/>
  <c r="J693" i="6"/>
  <c r="R692" i="6"/>
  <c r="N692" i="6"/>
  <c r="K692" i="6" a="1"/>
  <c r="K692" i="6" s="1"/>
  <c r="J692" i="6"/>
  <c r="R691" i="6"/>
  <c r="N691" i="6"/>
  <c r="K691" i="6" a="1"/>
  <c r="K691" i="6" s="1"/>
  <c r="J691" i="6"/>
  <c r="R690" i="6"/>
  <c r="N690" i="6"/>
  <c r="K690" i="6" a="1"/>
  <c r="K690" i="6" s="1"/>
  <c r="J690" i="6"/>
  <c r="R689" i="6"/>
  <c r="N689" i="6"/>
  <c r="K689" i="6" a="1"/>
  <c r="K689" i="6" s="1"/>
  <c r="J689" i="6"/>
  <c r="R688" i="6"/>
  <c r="N688" i="6"/>
  <c r="K688" i="6" a="1"/>
  <c r="K688" i="6" s="1"/>
  <c r="J688" i="6"/>
  <c r="R687" i="6"/>
  <c r="N687" i="6"/>
  <c r="K687" i="6" a="1"/>
  <c r="K687" i="6" s="1"/>
  <c r="J687" i="6"/>
  <c r="R686" i="6"/>
  <c r="N686" i="6"/>
  <c r="K686" i="6" a="1"/>
  <c r="K686" i="6" s="1"/>
  <c r="J686" i="6"/>
  <c r="R685" i="6"/>
  <c r="N685" i="6"/>
  <c r="K685" i="6" a="1"/>
  <c r="K685" i="6" s="1"/>
  <c r="J685" i="6"/>
  <c r="R684" i="6"/>
  <c r="N684" i="6"/>
  <c r="K684" i="6" a="1"/>
  <c r="K684" i="6" s="1"/>
  <c r="J684" i="6"/>
  <c r="R683" i="6"/>
  <c r="N683" i="6"/>
  <c r="K683" i="6" a="1"/>
  <c r="K683" i="6" s="1"/>
  <c r="J683" i="6"/>
  <c r="R682" i="6"/>
  <c r="N682" i="6"/>
  <c r="K682" i="6" a="1"/>
  <c r="K682" i="6" s="1"/>
  <c r="J682" i="6"/>
  <c r="R681" i="6"/>
  <c r="N681" i="6"/>
  <c r="K681" i="6" a="1"/>
  <c r="K681" i="6" s="1"/>
  <c r="J681" i="6"/>
  <c r="R680" i="6"/>
  <c r="N680" i="6"/>
  <c r="K680" i="6" a="1"/>
  <c r="K680" i="6" s="1"/>
  <c r="J680" i="6"/>
  <c r="R679" i="6"/>
  <c r="N679" i="6"/>
  <c r="K679" i="6" a="1"/>
  <c r="K679" i="6" s="1"/>
  <c r="J679" i="6"/>
  <c r="R678" i="6"/>
  <c r="N678" i="6"/>
  <c r="K678" i="6" a="1"/>
  <c r="K678" i="6" s="1"/>
  <c r="J678" i="6"/>
  <c r="R677" i="6"/>
  <c r="N677" i="6"/>
  <c r="K677" i="6" a="1"/>
  <c r="K677" i="6" s="1"/>
  <c r="J677" i="6"/>
  <c r="R676" i="6"/>
  <c r="N676" i="6"/>
  <c r="K676" i="6" a="1"/>
  <c r="K676" i="6" s="1"/>
  <c r="J676" i="6"/>
  <c r="R675" i="6"/>
  <c r="N675" i="6"/>
  <c r="K675" i="6" a="1"/>
  <c r="K675" i="6" s="1"/>
  <c r="J675" i="6"/>
  <c r="R674" i="6"/>
  <c r="N674" i="6"/>
  <c r="K674" i="6" a="1"/>
  <c r="K674" i="6" s="1"/>
  <c r="J674" i="6"/>
  <c r="R673" i="6"/>
  <c r="N673" i="6"/>
  <c r="K673" i="6" a="1"/>
  <c r="K673" i="6" s="1"/>
  <c r="J673" i="6"/>
  <c r="R672" i="6"/>
  <c r="N672" i="6"/>
  <c r="K672" i="6" a="1"/>
  <c r="K672" i="6" s="1"/>
  <c r="J672" i="6"/>
  <c r="R671" i="6"/>
  <c r="N671" i="6"/>
  <c r="K671" i="6" a="1"/>
  <c r="K671" i="6" s="1"/>
  <c r="J671" i="6"/>
  <c r="R670" i="6"/>
  <c r="N670" i="6"/>
  <c r="K670" i="6" a="1"/>
  <c r="K670" i="6" s="1"/>
  <c r="J670" i="6"/>
  <c r="R669" i="6"/>
  <c r="N669" i="6"/>
  <c r="K669" i="6" a="1"/>
  <c r="K669" i="6" s="1"/>
  <c r="J669" i="6"/>
  <c r="R668" i="6"/>
  <c r="N668" i="6"/>
  <c r="K668" i="6" a="1"/>
  <c r="K668" i="6" s="1"/>
  <c r="J668" i="6"/>
  <c r="R667" i="6"/>
  <c r="N667" i="6"/>
  <c r="K667" i="6" a="1"/>
  <c r="K667" i="6" s="1"/>
  <c r="J667" i="6"/>
  <c r="R666" i="6"/>
  <c r="N666" i="6"/>
  <c r="K666" i="6" a="1"/>
  <c r="K666" i="6" s="1"/>
  <c r="J666" i="6"/>
  <c r="R665" i="6"/>
  <c r="N665" i="6"/>
  <c r="K665" i="6" a="1"/>
  <c r="K665" i="6" s="1"/>
  <c r="J665" i="6"/>
  <c r="R664" i="6"/>
  <c r="N664" i="6"/>
  <c r="K664" i="6" a="1"/>
  <c r="K664" i="6" s="1"/>
  <c r="J664" i="6"/>
  <c r="R663" i="6"/>
  <c r="N663" i="6"/>
  <c r="K663" i="6" a="1"/>
  <c r="K663" i="6" s="1"/>
  <c r="J663" i="6"/>
  <c r="R662" i="6"/>
  <c r="N662" i="6"/>
  <c r="K662" i="6" a="1"/>
  <c r="K662" i="6" s="1"/>
  <c r="J662" i="6"/>
  <c r="R661" i="6"/>
  <c r="N661" i="6"/>
  <c r="K661" i="6" a="1"/>
  <c r="K661" i="6" s="1"/>
  <c r="J661" i="6"/>
  <c r="R660" i="6"/>
  <c r="N660" i="6"/>
  <c r="K660" i="6" a="1"/>
  <c r="K660" i="6" s="1"/>
  <c r="J660" i="6"/>
  <c r="R659" i="6"/>
  <c r="N659" i="6"/>
  <c r="K659" i="6" a="1"/>
  <c r="K659" i="6" s="1"/>
  <c r="J659" i="6"/>
  <c r="R658" i="6"/>
  <c r="N658" i="6"/>
  <c r="K658" i="6" a="1"/>
  <c r="K658" i="6" s="1"/>
  <c r="J658" i="6"/>
  <c r="R657" i="6"/>
  <c r="N657" i="6"/>
  <c r="K657" i="6" a="1"/>
  <c r="K657" i="6" s="1"/>
  <c r="J657" i="6"/>
  <c r="R656" i="6"/>
  <c r="N656" i="6"/>
  <c r="K656" i="6" a="1"/>
  <c r="K656" i="6" s="1"/>
  <c r="J656" i="6"/>
  <c r="R655" i="6"/>
  <c r="N655" i="6"/>
  <c r="K655" i="6" a="1"/>
  <c r="K655" i="6" s="1"/>
  <c r="J655" i="6"/>
  <c r="R654" i="6"/>
  <c r="N654" i="6"/>
  <c r="K654" i="6" a="1"/>
  <c r="K654" i="6" s="1"/>
  <c r="J654" i="6"/>
  <c r="R653" i="6"/>
  <c r="N653" i="6"/>
  <c r="K653" i="6" a="1"/>
  <c r="K653" i="6" s="1"/>
  <c r="J653" i="6"/>
  <c r="R652" i="6"/>
  <c r="N652" i="6"/>
  <c r="K652" i="6" a="1"/>
  <c r="K652" i="6" s="1"/>
  <c r="J652" i="6"/>
  <c r="R651" i="6"/>
  <c r="N651" i="6"/>
  <c r="K651" i="6" a="1"/>
  <c r="K651" i="6" s="1"/>
  <c r="J651" i="6"/>
  <c r="R650" i="6"/>
  <c r="N650" i="6"/>
  <c r="K650" i="6" a="1"/>
  <c r="K650" i="6" s="1"/>
  <c r="J650" i="6"/>
  <c r="R649" i="6"/>
  <c r="N649" i="6"/>
  <c r="K649" i="6" a="1"/>
  <c r="K649" i="6" s="1"/>
  <c r="J649" i="6"/>
  <c r="R648" i="6"/>
  <c r="N648" i="6"/>
  <c r="K648" i="6" a="1"/>
  <c r="K648" i="6" s="1"/>
  <c r="J648" i="6"/>
  <c r="R647" i="6"/>
  <c r="N647" i="6"/>
  <c r="K647" i="6" a="1"/>
  <c r="K647" i="6" s="1"/>
  <c r="J647" i="6"/>
  <c r="R646" i="6"/>
  <c r="N646" i="6"/>
  <c r="K646" i="6" a="1"/>
  <c r="K646" i="6" s="1"/>
  <c r="J646" i="6"/>
  <c r="R645" i="6"/>
  <c r="N645" i="6"/>
  <c r="K645" i="6" a="1"/>
  <c r="K645" i="6" s="1"/>
  <c r="J645" i="6"/>
  <c r="R644" i="6"/>
  <c r="N644" i="6"/>
  <c r="K644" i="6" a="1"/>
  <c r="K644" i="6" s="1"/>
  <c r="J644" i="6"/>
  <c r="R643" i="6"/>
  <c r="N643" i="6"/>
  <c r="K643" i="6" a="1"/>
  <c r="K643" i="6" s="1"/>
  <c r="J643" i="6"/>
  <c r="R642" i="6"/>
  <c r="N642" i="6"/>
  <c r="K642" i="6" a="1"/>
  <c r="K642" i="6" s="1"/>
  <c r="J642" i="6"/>
  <c r="R641" i="6"/>
  <c r="N641" i="6"/>
  <c r="K641" i="6" a="1"/>
  <c r="K641" i="6" s="1"/>
  <c r="J641" i="6"/>
  <c r="R640" i="6"/>
  <c r="N640" i="6"/>
  <c r="K640" i="6" a="1"/>
  <c r="K640" i="6" s="1"/>
  <c r="J640" i="6"/>
  <c r="R639" i="6"/>
  <c r="N639" i="6"/>
  <c r="K639" i="6" a="1"/>
  <c r="K639" i="6" s="1"/>
  <c r="J639" i="6"/>
  <c r="R638" i="6"/>
  <c r="N638" i="6"/>
  <c r="K638" i="6" a="1"/>
  <c r="K638" i="6" s="1"/>
  <c r="J638" i="6"/>
  <c r="R637" i="6"/>
  <c r="N637" i="6"/>
  <c r="K637" i="6" a="1"/>
  <c r="K637" i="6" s="1"/>
  <c r="J637" i="6"/>
  <c r="R636" i="6"/>
  <c r="N636" i="6"/>
  <c r="K636" i="6" a="1"/>
  <c r="K636" i="6" s="1"/>
  <c r="J636" i="6"/>
  <c r="R635" i="6"/>
  <c r="N635" i="6"/>
  <c r="K635" i="6" a="1"/>
  <c r="K635" i="6" s="1"/>
  <c r="J635" i="6"/>
  <c r="R634" i="6"/>
  <c r="N634" i="6"/>
  <c r="K634" i="6" a="1"/>
  <c r="K634" i="6" s="1"/>
  <c r="J634" i="6"/>
  <c r="R633" i="6"/>
  <c r="N633" i="6"/>
  <c r="K633" i="6" a="1"/>
  <c r="K633" i="6" s="1"/>
  <c r="J633" i="6"/>
  <c r="R632" i="6"/>
  <c r="N632" i="6"/>
  <c r="K632" i="6" a="1"/>
  <c r="K632" i="6" s="1"/>
  <c r="J632" i="6"/>
  <c r="R631" i="6"/>
  <c r="N631" i="6"/>
  <c r="K631" i="6" a="1"/>
  <c r="K631" i="6" s="1"/>
  <c r="J631" i="6"/>
  <c r="R630" i="6"/>
  <c r="N630" i="6"/>
  <c r="K630" i="6" a="1"/>
  <c r="K630" i="6" s="1"/>
  <c r="J630" i="6"/>
  <c r="R629" i="6"/>
  <c r="N629" i="6"/>
  <c r="K629" i="6" a="1"/>
  <c r="K629" i="6" s="1"/>
  <c r="J629" i="6"/>
  <c r="R628" i="6"/>
  <c r="N628" i="6"/>
  <c r="K628" i="6" a="1"/>
  <c r="K628" i="6" s="1"/>
  <c r="J628" i="6"/>
  <c r="R627" i="6"/>
  <c r="N627" i="6"/>
  <c r="K627" i="6" a="1"/>
  <c r="K627" i="6" s="1"/>
  <c r="J627" i="6"/>
  <c r="R626" i="6"/>
  <c r="N626" i="6"/>
  <c r="K626" i="6" a="1"/>
  <c r="K626" i="6" s="1"/>
  <c r="J626" i="6"/>
  <c r="R625" i="6"/>
  <c r="N625" i="6"/>
  <c r="K625" i="6" a="1"/>
  <c r="K625" i="6" s="1"/>
  <c r="J625" i="6"/>
  <c r="R624" i="6"/>
  <c r="N624" i="6"/>
  <c r="K624" i="6" a="1"/>
  <c r="K624" i="6" s="1"/>
  <c r="J624" i="6"/>
  <c r="R623" i="6"/>
  <c r="N623" i="6"/>
  <c r="K623" i="6" a="1"/>
  <c r="K623" i="6" s="1"/>
  <c r="J623" i="6"/>
  <c r="R622" i="6"/>
  <c r="N622" i="6"/>
  <c r="K622" i="6" a="1"/>
  <c r="K622" i="6" s="1"/>
  <c r="J622" i="6"/>
  <c r="R621" i="6"/>
  <c r="N621" i="6"/>
  <c r="K621" i="6" a="1"/>
  <c r="K621" i="6" s="1"/>
  <c r="J621" i="6"/>
  <c r="R620" i="6"/>
  <c r="N620" i="6"/>
  <c r="K620" i="6" a="1"/>
  <c r="K620" i="6" s="1"/>
  <c r="J620" i="6"/>
  <c r="R619" i="6"/>
  <c r="N619" i="6"/>
  <c r="K619" i="6" a="1"/>
  <c r="K619" i="6" s="1"/>
  <c r="J619" i="6"/>
  <c r="R618" i="6"/>
  <c r="N618" i="6"/>
  <c r="K618" i="6" a="1"/>
  <c r="K618" i="6" s="1"/>
  <c r="J618" i="6"/>
  <c r="R617" i="6"/>
  <c r="N617" i="6"/>
  <c r="K617" i="6" a="1"/>
  <c r="K617" i="6" s="1"/>
  <c r="J617" i="6"/>
  <c r="R616" i="6"/>
  <c r="N616" i="6"/>
  <c r="K616" i="6" a="1"/>
  <c r="K616" i="6" s="1"/>
  <c r="J616" i="6"/>
  <c r="R615" i="6"/>
  <c r="N615" i="6"/>
  <c r="K615" i="6" a="1"/>
  <c r="K615" i="6" s="1"/>
  <c r="J615" i="6"/>
  <c r="R614" i="6"/>
  <c r="N614" i="6"/>
  <c r="K614" i="6" a="1"/>
  <c r="K614" i="6" s="1"/>
  <c r="J614" i="6"/>
  <c r="R613" i="6"/>
  <c r="N613" i="6"/>
  <c r="K613" i="6" a="1"/>
  <c r="K613" i="6" s="1"/>
  <c r="J613" i="6"/>
  <c r="R612" i="6"/>
  <c r="N612" i="6"/>
  <c r="K612" i="6" a="1"/>
  <c r="K612" i="6" s="1"/>
  <c r="J612" i="6"/>
  <c r="R611" i="6"/>
  <c r="N611" i="6"/>
  <c r="K611" i="6" a="1"/>
  <c r="K611" i="6" s="1"/>
  <c r="J611" i="6"/>
  <c r="R610" i="6"/>
  <c r="N610" i="6"/>
  <c r="K610" i="6" a="1"/>
  <c r="K610" i="6" s="1"/>
  <c r="J610" i="6"/>
  <c r="R609" i="6"/>
  <c r="N609" i="6"/>
  <c r="K609" i="6" a="1"/>
  <c r="K609" i="6" s="1"/>
  <c r="J609" i="6"/>
  <c r="R608" i="6"/>
  <c r="N608" i="6"/>
  <c r="K608" i="6" a="1"/>
  <c r="K608" i="6" s="1"/>
  <c r="J608" i="6"/>
  <c r="R607" i="6"/>
  <c r="N607" i="6"/>
  <c r="K607" i="6" a="1"/>
  <c r="K607" i="6" s="1"/>
  <c r="J607" i="6"/>
  <c r="R606" i="6"/>
  <c r="N606" i="6"/>
  <c r="K606" i="6" a="1"/>
  <c r="K606" i="6" s="1"/>
  <c r="J606" i="6"/>
  <c r="R605" i="6"/>
  <c r="N605" i="6"/>
  <c r="K605" i="6" a="1"/>
  <c r="K605" i="6" s="1"/>
  <c r="J605" i="6"/>
  <c r="R604" i="6"/>
  <c r="N604" i="6"/>
  <c r="K604" i="6" a="1"/>
  <c r="K604" i="6" s="1"/>
  <c r="J604" i="6"/>
  <c r="R603" i="6"/>
  <c r="N603" i="6"/>
  <c r="K603" i="6" a="1"/>
  <c r="K603" i="6" s="1"/>
  <c r="J603" i="6"/>
  <c r="R602" i="6"/>
  <c r="N602" i="6"/>
  <c r="K602" i="6" a="1"/>
  <c r="K602" i="6" s="1"/>
  <c r="J602" i="6"/>
  <c r="R601" i="6"/>
  <c r="N601" i="6"/>
  <c r="K601" i="6" a="1"/>
  <c r="K601" i="6" s="1"/>
  <c r="J601" i="6"/>
  <c r="R600" i="6"/>
  <c r="N600" i="6"/>
  <c r="K600" i="6" a="1"/>
  <c r="K600" i="6" s="1"/>
  <c r="J600" i="6"/>
  <c r="R599" i="6"/>
  <c r="N599" i="6"/>
  <c r="K599" i="6" a="1"/>
  <c r="K599" i="6" s="1"/>
  <c r="J599" i="6"/>
  <c r="R598" i="6"/>
  <c r="N598" i="6"/>
  <c r="K598" i="6" a="1"/>
  <c r="K598" i="6" s="1"/>
  <c r="J598" i="6"/>
  <c r="R597" i="6"/>
  <c r="N597" i="6"/>
  <c r="K597" i="6" a="1"/>
  <c r="K597" i="6" s="1"/>
  <c r="J597" i="6"/>
  <c r="R596" i="6"/>
  <c r="N596" i="6"/>
  <c r="K596" i="6" a="1"/>
  <c r="K596" i="6" s="1"/>
  <c r="J596" i="6"/>
  <c r="R595" i="6"/>
  <c r="N595" i="6"/>
  <c r="K595" i="6" a="1"/>
  <c r="K595" i="6" s="1"/>
  <c r="J595" i="6"/>
  <c r="R594" i="6"/>
  <c r="N594" i="6"/>
  <c r="K594" i="6" a="1"/>
  <c r="K594" i="6" s="1"/>
  <c r="J594" i="6"/>
  <c r="R593" i="6"/>
  <c r="N593" i="6"/>
  <c r="K593" i="6" a="1"/>
  <c r="K593" i="6" s="1"/>
  <c r="J593" i="6"/>
  <c r="R592" i="6"/>
  <c r="N592" i="6"/>
  <c r="K592" i="6" a="1"/>
  <c r="K592" i="6" s="1"/>
  <c r="J592" i="6"/>
  <c r="R591" i="6"/>
  <c r="N591" i="6"/>
  <c r="K591" i="6" a="1"/>
  <c r="K591" i="6" s="1"/>
  <c r="J591" i="6"/>
  <c r="R590" i="6"/>
  <c r="N590" i="6"/>
  <c r="K590" i="6" a="1"/>
  <c r="K590" i="6" s="1"/>
  <c r="J590" i="6"/>
  <c r="R589" i="6"/>
  <c r="N589" i="6"/>
  <c r="K589" i="6" a="1"/>
  <c r="K589" i="6" s="1"/>
  <c r="J589" i="6"/>
  <c r="R588" i="6"/>
  <c r="N588" i="6"/>
  <c r="K588" i="6" a="1"/>
  <c r="K588" i="6" s="1"/>
  <c r="J588" i="6"/>
  <c r="R587" i="6"/>
  <c r="N587" i="6"/>
  <c r="K587" i="6" a="1"/>
  <c r="K587" i="6" s="1"/>
  <c r="J587" i="6"/>
  <c r="R586" i="6"/>
  <c r="N586" i="6"/>
  <c r="K586" i="6" a="1"/>
  <c r="K586" i="6" s="1"/>
  <c r="J586" i="6"/>
  <c r="R585" i="6"/>
  <c r="N585" i="6"/>
  <c r="K585" i="6" a="1"/>
  <c r="K585" i="6" s="1"/>
  <c r="J585" i="6"/>
  <c r="R584" i="6"/>
  <c r="N584" i="6"/>
  <c r="K584" i="6" a="1"/>
  <c r="K584" i="6" s="1"/>
  <c r="J584" i="6"/>
  <c r="R583" i="6"/>
  <c r="N583" i="6"/>
  <c r="K583" i="6" a="1"/>
  <c r="K583" i="6" s="1"/>
  <c r="J583" i="6"/>
  <c r="R582" i="6"/>
  <c r="N582" i="6"/>
  <c r="K582" i="6" a="1"/>
  <c r="K582" i="6" s="1"/>
  <c r="J582" i="6"/>
  <c r="R581" i="6"/>
  <c r="N581" i="6"/>
  <c r="K581" i="6" a="1"/>
  <c r="K581" i="6" s="1"/>
  <c r="J581" i="6"/>
  <c r="R580" i="6"/>
  <c r="N580" i="6"/>
  <c r="K580" i="6" a="1"/>
  <c r="K580" i="6" s="1"/>
  <c r="J580" i="6"/>
  <c r="R579" i="6"/>
  <c r="N579" i="6"/>
  <c r="K579" i="6" a="1"/>
  <c r="K579" i="6" s="1"/>
  <c r="J579" i="6"/>
  <c r="R578" i="6"/>
  <c r="N578" i="6"/>
  <c r="K578" i="6" a="1"/>
  <c r="K578" i="6" s="1"/>
  <c r="J578" i="6"/>
  <c r="R577" i="6"/>
  <c r="N577" i="6"/>
  <c r="K577" i="6" a="1"/>
  <c r="K577" i="6" s="1"/>
  <c r="J577" i="6"/>
  <c r="R576" i="6"/>
  <c r="N576" i="6"/>
  <c r="K576" i="6" a="1"/>
  <c r="K576" i="6" s="1"/>
  <c r="J576" i="6"/>
  <c r="R575" i="6"/>
  <c r="N575" i="6"/>
  <c r="K575" i="6" a="1"/>
  <c r="K575" i="6" s="1"/>
  <c r="J575" i="6"/>
  <c r="R574" i="6"/>
  <c r="N574" i="6"/>
  <c r="K574" i="6" a="1"/>
  <c r="K574" i="6" s="1"/>
  <c r="J574" i="6"/>
  <c r="R573" i="6"/>
  <c r="N573" i="6"/>
  <c r="K573" i="6" a="1"/>
  <c r="K573" i="6" s="1"/>
  <c r="J573" i="6"/>
  <c r="R572" i="6"/>
  <c r="N572" i="6"/>
  <c r="K572" i="6" a="1"/>
  <c r="K572" i="6" s="1"/>
  <c r="J572" i="6"/>
  <c r="R571" i="6"/>
  <c r="N571" i="6"/>
  <c r="K571" i="6" a="1"/>
  <c r="K571" i="6" s="1"/>
  <c r="J571" i="6"/>
  <c r="R570" i="6"/>
  <c r="N570" i="6"/>
  <c r="K570" i="6" a="1"/>
  <c r="K570" i="6" s="1"/>
  <c r="J570" i="6"/>
  <c r="R569" i="6"/>
  <c r="N569" i="6"/>
  <c r="K569" i="6" a="1"/>
  <c r="K569" i="6" s="1"/>
  <c r="J569" i="6"/>
  <c r="R568" i="6"/>
  <c r="N568" i="6"/>
  <c r="K568" i="6" a="1"/>
  <c r="K568" i="6" s="1"/>
  <c r="J568" i="6"/>
  <c r="R567" i="6"/>
  <c r="N567" i="6"/>
  <c r="K567" i="6" a="1"/>
  <c r="K567" i="6" s="1"/>
  <c r="J567" i="6"/>
  <c r="R566" i="6"/>
  <c r="N566" i="6"/>
  <c r="K566" i="6" a="1"/>
  <c r="K566" i="6" s="1"/>
  <c r="J566" i="6"/>
  <c r="R565" i="6"/>
  <c r="N565" i="6"/>
  <c r="K565" i="6" a="1"/>
  <c r="K565" i="6" s="1"/>
  <c r="J565" i="6"/>
  <c r="R564" i="6"/>
  <c r="N564" i="6"/>
  <c r="K564" i="6" a="1"/>
  <c r="K564" i="6" s="1"/>
  <c r="J564" i="6"/>
  <c r="R563" i="6"/>
  <c r="N563" i="6"/>
  <c r="K563" i="6" a="1"/>
  <c r="K563" i="6" s="1"/>
  <c r="J563" i="6"/>
  <c r="R562" i="6"/>
  <c r="N562" i="6"/>
  <c r="K562" i="6" a="1"/>
  <c r="K562" i="6" s="1"/>
  <c r="J562" i="6"/>
  <c r="R561" i="6"/>
  <c r="N561" i="6"/>
  <c r="K561" i="6" a="1"/>
  <c r="K561" i="6" s="1"/>
  <c r="J561" i="6"/>
  <c r="R560" i="6"/>
  <c r="N560" i="6"/>
  <c r="K560" i="6" a="1"/>
  <c r="K560" i="6" s="1"/>
  <c r="J560" i="6"/>
  <c r="R559" i="6"/>
  <c r="N559" i="6"/>
  <c r="K559" i="6" a="1"/>
  <c r="K559" i="6" s="1"/>
  <c r="J559" i="6"/>
  <c r="R558" i="6"/>
  <c r="N558" i="6"/>
  <c r="K558" i="6" a="1"/>
  <c r="K558" i="6" s="1"/>
  <c r="J558" i="6"/>
  <c r="R557" i="6"/>
  <c r="N557" i="6"/>
  <c r="K557" i="6" a="1"/>
  <c r="K557" i="6" s="1"/>
  <c r="J557" i="6"/>
  <c r="R556" i="6"/>
  <c r="N556" i="6"/>
  <c r="K556" i="6" a="1"/>
  <c r="K556" i="6" s="1"/>
  <c r="J556" i="6"/>
  <c r="R555" i="6"/>
  <c r="N555" i="6"/>
  <c r="K555" i="6" a="1"/>
  <c r="K555" i="6" s="1"/>
  <c r="J555" i="6"/>
  <c r="R554" i="6"/>
  <c r="N554" i="6"/>
  <c r="K554" i="6" a="1"/>
  <c r="K554" i="6" s="1"/>
  <c r="J554" i="6"/>
  <c r="R553" i="6"/>
  <c r="N553" i="6"/>
  <c r="K553" i="6" a="1"/>
  <c r="K553" i="6" s="1"/>
  <c r="J553" i="6"/>
  <c r="R552" i="6"/>
  <c r="N552" i="6"/>
  <c r="K552" i="6" a="1"/>
  <c r="K552" i="6" s="1"/>
  <c r="J552" i="6"/>
  <c r="R551" i="6"/>
  <c r="N551" i="6"/>
  <c r="K551" i="6" a="1"/>
  <c r="K551" i="6" s="1"/>
  <c r="J551" i="6"/>
  <c r="R550" i="6"/>
  <c r="N550" i="6"/>
  <c r="K550" i="6" a="1"/>
  <c r="K550" i="6" s="1"/>
  <c r="J550" i="6"/>
  <c r="R549" i="6"/>
  <c r="N549" i="6"/>
  <c r="K549" i="6" a="1"/>
  <c r="K549" i="6" s="1"/>
  <c r="J549" i="6"/>
  <c r="R548" i="6"/>
  <c r="N548" i="6"/>
  <c r="K548" i="6" a="1"/>
  <c r="K548" i="6" s="1"/>
  <c r="J548" i="6"/>
  <c r="R547" i="6"/>
  <c r="N547" i="6"/>
  <c r="K547" i="6" a="1"/>
  <c r="K547" i="6" s="1"/>
  <c r="J547" i="6"/>
  <c r="R546" i="6"/>
  <c r="N546" i="6"/>
  <c r="K546" i="6" a="1"/>
  <c r="K546" i="6" s="1"/>
  <c r="J546" i="6"/>
  <c r="R545" i="6"/>
  <c r="N545" i="6"/>
  <c r="K545" i="6" a="1"/>
  <c r="K545" i="6" s="1"/>
  <c r="J545" i="6"/>
  <c r="R544" i="6"/>
  <c r="N544" i="6"/>
  <c r="K544" i="6" a="1"/>
  <c r="K544" i="6" s="1"/>
  <c r="J544" i="6"/>
  <c r="R543" i="6"/>
  <c r="N543" i="6"/>
  <c r="K543" i="6" a="1"/>
  <c r="K543" i="6" s="1"/>
  <c r="J543" i="6"/>
  <c r="R542" i="6"/>
  <c r="N542" i="6"/>
  <c r="K542" i="6" a="1"/>
  <c r="K542" i="6" s="1"/>
  <c r="J542" i="6"/>
  <c r="R541" i="6"/>
  <c r="N541" i="6"/>
  <c r="K541" i="6" a="1"/>
  <c r="K541" i="6" s="1"/>
  <c r="J541" i="6"/>
  <c r="R540" i="6"/>
  <c r="N540" i="6"/>
  <c r="K540" i="6" a="1"/>
  <c r="K540" i="6" s="1"/>
  <c r="J540" i="6"/>
  <c r="R539" i="6"/>
  <c r="N539" i="6"/>
  <c r="K539" i="6" a="1"/>
  <c r="K539" i="6" s="1"/>
  <c r="J539" i="6"/>
  <c r="R538" i="6"/>
  <c r="N538" i="6"/>
  <c r="K538" i="6" a="1"/>
  <c r="K538" i="6" s="1"/>
  <c r="J538" i="6"/>
  <c r="R537" i="6"/>
  <c r="N537" i="6"/>
  <c r="K537" i="6" a="1"/>
  <c r="K537" i="6" s="1"/>
  <c r="J537" i="6"/>
  <c r="R536" i="6"/>
  <c r="N536" i="6"/>
  <c r="K536" i="6" a="1"/>
  <c r="K536" i="6" s="1"/>
  <c r="J536" i="6"/>
  <c r="R535" i="6"/>
  <c r="N535" i="6"/>
  <c r="K535" i="6" a="1"/>
  <c r="K535" i="6" s="1"/>
  <c r="J535" i="6"/>
  <c r="R534" i="6"/>
  <c r="N534" i="6"/>
  <c r="K534" i="6" a="1"/>
  <c r="K534" i="6" s="1"/>
  <c r="J534" i="6"/>
  <c r="R533" i="6"/>
  <c r="N533" i="6"/>
  <c r="K533" i="6" a="1"/>
  <c r="K533" i="6" s="1"/>
  <c r="J533" i="6"/>
  <c r="R532" i="6"/>
  <c r="N532" i="6"/>
  <c r="K532" i="6" a="1"/>
  <c r="K532" i="6" s="1"/>
  <c r="J532" i="6"/>
  <c r="R531" i="6"/>
  <c r="N531" i="6"/>
  <c r="K531" i="6" a="1"/>
  <c r="K531" i="6" s="1"/>
  <c r="J531" i="6"/>
  <c r="R530" i="6"/>
  <c r="N530" i="6"/>
  <c r="K530" i="6" a="1"/>
  <c r="K530" i="6" s="1"/>
  <c r="J530" i="6"/>
  <c r="R529" i="6"/>
  <c r="N529" i="6"/>
  <c r="K529" i="6" a="1"/>
  <c r="K529" i="6" s="1"/>
  <c r="J529" i="6"/>
  <c r="R528" i="6"/>
  <c r="N528" i="6"/>
  <c r="K528" i="6" a="1"/>
  <c r="K528" i="6" s="1"/>
  <c r="J528" i="6"/>
  <c r="R527" i="6"/>
  <c r="N527" i="6"/>
  <c r="K527" i="6" a="1"/>
  <c r="K527" i="6" s="1"/>
  <c r="J527" i="6"/>
  <c r="R526" i="6"/>
  <c r="N526" i="6"/>
  <c r="K526" i="6" a="1"/>
  <c r="K526" i="6" s="1"/>
  <c r="J526" i="6"/>
  <c r="R525" i="6"/>
  <c r="N525" i="6"/>
  <c r="K525" i="6" a="1"/>
  <c r="K525" i="6" s="1"/>
  <c r="J525" i="6"/>
  <c r="R524" i="6"/>
  <c r="N524" i="6"/>
  <c r="K524" i="6" a="1"/>
  <c r="K524" i="6" s="1"/>
  <c r="J524" i="6"/>
  <c r="R523" i="6"/>
  <c r="N523" i="6"/>
  <c r="K523" i="6" a="1"/>
  <c r="K523" i="6" s="1"/>
  <c r="J523" i="6"/>
  <c r="R522" i="6"/>
  <c r="N522" i="6"/>
  <c r="K522" i="6" a="1"/>
  <c r="K522" i="6" s="1"/>
  <c r="J522" i="6"/>
  <c r="R521" i="6"/>
  <c r="N521" i="6"/>
  <c r="K521" i="6" a="1"/>
  <c r="K521" i="6" s="1"/>
  <c r="J521" i="6"/>
  <c r="R520" i="6"/>
  <c r="N520" i="6"/>
  <c r="K520" i="6" a="1"/>
  <c r="K520" i="6" s="1"/>
  <c r="J520" i="6"/>
  <c r="R519" i="6"/>
  <c r="N519" i="6"/>
  <c r="K519" i="6" a="1"/>
  <c r="K519" i="6" s="1"/>
  <c r="J519" i="6"/>
  <c r="R518" i="6"/>
  <c r="N518" i="6"/>
  <c r="K518" i="6" a="1"/>
  <c r="K518" i="6" s="1"/>
  <c r="J518" i="6"/>
  <c r="R517" i="6"/>
  <c r="N517" i="6"/>
  <c r="K517" i="6" a="1"/>
  <c r="K517" i="6" s="1"/>
  <c r="J517" i="6"/>
  <c r="R516" i="6"/>
  <c r="N516" i="6"/>
  <c r="K516" i="6" a="1"/>
  <c r="K516" i="6" s="1"/>
  <c r="J516" i="6"/>
  <c r="R515" i="6"/>
  <c r="N515" i="6"/>
  <c r="K515" i="6" a="1"/>
  <c r="K515" i="6" s="1"/>
  <c r="J515" i="6"/>
  <c r="R514" i="6"/>
  <c r="N514" i="6"/>
  <c r="K514" i="6" a="1"/>
  <c r="K514" i="6" s="1"/>
  <c r="J514" i="6"/>
  <c r="R513" i="6"/>
  <c r="N513" i="6"/>
  <c r="K513" i="6" a="1"/>
  <c r="K513" i="6" s="1"/>
  <c r="J513" i="6"/>
  <c r="R512" i="6"/>
  <c r="N512" i="6"/>
  <c r="K512" i="6" a="1"/>
  <c r="K512" i="6" s="1"/>
  <c r="J512" i="6"/>
  <c r="R511" i="6"/>
  <c r="N511" i="6"/>
  <c r="K511" i="6" a="1"/>
  <c r="K511" i="6" s="1"/>
  <c r="J511" i="6"/>
  <c r="R510" i="6"/>
  <c r="N510" i="6"/>
  <c r="K510" i="6" a="1"/>
  <c r="K510" i="6" s="1"/>
  <c r="J510" i="6"/>
  <c r="R509" i="6"/>
  <c r="N509" i="6"/>
  <c r="K509" i="6" a="1"/>
  <c r="K509" i="6" s="1"/>
  <c r="J509" i="6"/>
  <c r="R508" i="6"/>
  <c r="N508" i="6"/>
  <c r="K508" i="6" a="1"/>
  <c r="K508" i="6" s="1"/>
  <c r="J508" i="6"/>
  <c r="R507" i="6"/>
  <c r="N507" i="6"/>
  <c r="K507" i="6" a="1"/>
  <c r="K507" i="6" s="1"/>
  <c r="J507" i="6"/>
  <c r="R506" i="6"/>
  <c r="N506" i="6"/>
  <c r="K506" i="6" a="1"/>
  <c r="K506" i="6" s="1"/>
  <c r="J506" i="6"/>
  <c r="R505" i="6"/>
  <c r="N505" i="6"/>
  <c r="K505" i="6" a="1"/>
  <c r="K505" i="6" s="1"/>
  <c r="J505" i="6"/>
  <c r="R504" i="6"/>
  <c r="N504" i="6"/>
  <c r="K504" i="6" a="1"/>
  <c r="K504" i="6" s="1"/>
  <c r="J504" i="6"/>
  <c r="R503" i="6"/>
  <c r="N503" i="6"/>
  <c r="K503" i="6" a="1"/>
  <c r="K503" i="6" s="1"/>
  <c r="J503" i="6"/>
  <c r="R502" i="6"/>
  <c r="N502" i="6"/>
  <c r="K502" i="6" a="1"/>
  <c r="K502" i="6" s="1"/>
  <c r="J502" i="6"/>
  <c r="R501" i="6"/>
  <c r="N501" i="6"/>
  <c r="K501" i="6" a="1"/>
  <c r="K501" i="6" s="1"/>
  <c r="J501" i="6"/>
  <c r="R500" i="6"/>
  <c r="N500" i="6"/>
  <c r="K500" i="6" a="1"/>
  <c r="K500" i="6" s="1"/>
  <c r="J500" i="6"/>
  <c r="R499" i="6"/>
  <c r="N499" i="6"/>
  <c r="K499" i="6" a="1"/>
  <c r="K499" i="6" s="1"/>
  <c r="J499" i="6"/>
  <c r="R498" i="6"/>
  <c r="N498" i="6"/>
  <c r="K498" i="6" a="1"/>
  <c r="K498" i="6" s="1"/>
  <c r="J498" i="6"/>
  <c r="R497" i="6"/>
  <c r="N497" i="6"/>
  <c r="K497" i="6" a="1"/>
  <c r="K497" i="6" s="1"/>
  <c r="J497" i="6"/>
  <c r="R496" i="6"/>
  <c r="N496" i="6"/>
  <c r="K496" i="6" a="1"/>
  <c r="K496" i="6" s="1"/>
  <c r="J496" i="6"/>
  <c r="R495" i="6"/>
  <c r="N495" i="6"/>
  <c r="K495" i="6" a="1"/>
  <c r="K495" i="6" s="1"/>
  <c r="J495" i="6"/>
  <c r="R494" i="6"/>
  <c r="N494" i="6"/>
  <c r="K494" i="6" a="1"/>
  <c r="K494" i="6" s="1"/>
  <c r="J494" i="6"/>
  <c r="R493" i="6"/>
  <c r="N493" i="6"/>
  <c r="K493" i="6" a="1"/>
  <c r="K493" i="6" s="1"/>
  <c r="J493" i="6"/>
  <c r="R492" i="6"/>
  <c r="N492" i="6"/>
  <c r="K492" i="6" a="1"/>
  <c r="K492" i="6" s="1"/>
  <c r="J492" i="6"/>
  <c r="R491" i="6"/>
  <c r="N491" i="6"/>
  <c r="K491" i="6" a="1"/>
  <c r="K491" i="6" s="1"/>
  <c r="J491" i="6"/>
  <c r="R490" i="6"/>
  <c r="N490" i="6"/>
  <c r="K490" i="6" a="1"/>
  <c r="K490" i="6" s="1"/>
  <c r="J490" i="6"/>
  <c r="R489" i="6"/>
  <c r="N489" i="6"/>
  <c r="K489" i="6" a="1"/>
  <c r="K489" i="6" s="1"/>
  <c r="J489" i="6"/>
  <c r="R488" i="6"/>
  <c r="N488" i="6"/>
  <c r="K488" i="6" a="1"/>
  <c r="K488" i="6" s="1"/>
  <c r="J488" i="6"/>
  <c r="R487" i="6"/>
  <c r="N487" i="6"/>
  <c r="K487" i="6" a="1"/>
  <c r="K487" i="6" s="1"/>
  <c r="J487" i="6"/>
  <c r="R486" i="6"/>
  <c r="N486" i="6"/>
  <c r="K486" i="6" a="1"/>
  <c r="K486" i="6" s="1"/>
  <c r="J486" i="6"/>
  <c r="R485" i="6"/>
  <c r="N485" i="6"/>
  <c r="K485" i="6" a="1"/>
  <c r="K485" i="6" s="1"/>
  <c r="J485" i="6"/>
  <c r="R484" i="6"/>
  <c r="N484" i="6"/>
  <c r="K484" i="6" a="1"/>
  <c r="K484" i="6" s="1"/>
  <c r="J484" i="6"/>
  <c r="R483" i="6"/>
  <c r="N483" i="6"/>
  <c r="K483" i="6" a="1"/>
  <c r="K483" i="6" s="1"/>
  <c r="J483" i="6"/>
  <c r="R482" i="6"/>
  <c r="N482" i="6"/>
  <c r="K482" i="6" a="1"/>
  <c r="K482" i="6" s="1"/>
  <c r="J482" i="6"/>
  <c r="R481" i="6"/>
  <c r="N481" i="6"/>
  <c r="K481" i="6" a="1"/>
  <c r="K481" i="6" s="1"/>
  <c r="J481" i="6"/>
  <c r="R480" i="6"/>
  <c r="N480" i="6"/>
  <c r="K480" i="6" a="1"/>
  <c r="K480" i="6" s="1"/>
  <c r="J480" i="6"/>
  <c r="R479" i="6"/>
  <c r="N479" i="6"/>
  <c r="K479" i="6" a="1"/>
  <c r="K479" i="6" s="1"/>
  <c r="J479" i="6"/>
  <c r="R478" i="6"/>
  <c r="N478" i="6"/>
  <c r="K478" i="6" a="1"/>
  <c r="K478" i="6" s="1"/>
  <c r="J478" i="6"/>
  <c r="R477" i="6"/>
  <c r="N477" i="6"/>
  <c r="K477" i="6" a="1"/>
  <c r="K477" i="6" s="1"/>
  <c r="J477" i="6"/>
  <c r="R476" i="6"/>
  <c r="N476" i="6"/>
  <c r="K476" i="6" a="1"/>
  <c r="K476" i="6" s="1"/>
  <c r="J476" i="6"/>
  <c r="R475" i="6"/>
  <c r="N475" i="6"/>
  <c r="K475" i="6" a="1"/>
  <c r="K475" i="6" s="1"/>
  <c r="J475" i="6"/>
  <c r="R474" i="6"/>
  <c r="N474" i="6"/>
  <c r="K474" i="6" a="1"/>
  <c r="K474" i="6" s="1"/>
  <c r="J474" i="6"/>
  <c r="R473" i="6"/>
  <c r="N473" i="6"/>
  <c r="K473" i="6" a="1"/>
  <c r="K473" i="6" s="1"/>
  <c r="J473" i="6"/>
  <c r="R472" i="6"/>
  <c r="N472" i="6"/>
  <c r="K472" i="6" a="1"/>
  <c r="K472" i="6" s="1"/>
  <c r="J472" i="6"/>
  <c r="R471" i="6"/>
  <c r="N471" i="6"/>
  <c r="K471" i="6" a="1"/>
  <c r="K471" i="6" s="1"/>
  <c r="J471" i="6"/>
  <c r="R470" i="6"/>
  <c r="N470" i="6"/>
  <c r="K470" i="6" a="1"/>
  <c r="K470" i="6" s="1"/>
  <c r="J470" i="6"/>
  <c r="R469" i="6"/>
  <c r="N469" i="6"/>
  <c r="K469" i="6" a="1"/>
  <c r="K469" i="6" s="1"/>
  <c r="J469" i="6"/>
  <c r="R468" i="6"/>
  <c r="N468" i="6"/>
  <c r="K468" i="6" a="1"/>
  <c r="K468" i="6" s="1"/>
  <c r="J468" i="6"/>
  <c r="R467" i="6"/>
  <c r="N467" i="6"/>
  <c r="K467" i="6" a="1"/>
  <c r="K467" i="6" s="1"/>
  <c r="J467" i="6"/>
  <c r="R466" i="6"/>
  <c r="N466" i="6"/>
  <c r="K466" i="6" a="1"/>
  <c r="K466" i="6" s="1"/>
  <c r="J466" i="6"/>
  <c r="R465" i="6"/>
  <c r="N465" i="6"/>
  <c r="K465" i="6" a="1"/>
  <c r="K465" i="6" s="1"/>
  <c r="J465" i="6"/>
  <c r="R464" i="6"/>
  <c r="N464" i="6"/>
  <c r="K464" i="6" a="1"/>
  <c r="K464" i="6" s="1"/>
  <c r="J464" i="6"/>
  <c r="R463" i="6"/>
  <c r="N463" i="6"/>
  <c r="K463" i="6" a="1"/>
  <c r="K463" i="6" s="1"/>
  <c r="J463" i="6"/>
  <c r="R462" i="6"/>
  <c r="N462" i="6"/>
  <c r="K462" i="6" a="1"/>
  <c r="K462" i="6" s="1"/>
  <c r="J462" i="6"/>
  <c r="R461" i="6"/>
  <c r="N461" i="6"/>
  <c r="K461" i="6" a="1"/>
  <c r="K461" i="6" s="1"/>
  <c r="J461" i="6"/>
  <c r="R460" i="6"/>
  <c r="N460" i="6"/>
  <c r="K460" i="6" a="1"/>
  <c r="K460" i="6" s="1"/>
  <c r="J460" i="6"/>
  <c r="R459" i="6"/>
  <c r="N459" i="6"/>
  <c r="K459" i="6" a="1"/>
  <c r="K459" i="6" s="1"/>
  <c r="J459" i="6"/>
  <c r="R458" i="6"/>
  <c r="N458" i="6"/>
  <c r="K458" i="6" a="1"/>
  <c r="K458" i="6" s="1"/>
  <c r="J458" i="6"/>
  <c r="R457" i="6"/>
  <c r="N457" i="6"/>
  <c r="K457" i="6" a="1"/>
  <c r="K457" i="6" s="1"/>
  <c r="J457" i="6"/>
  <c r="R456" i="6"/>
  <c r="N456" i="6"/>
  <c r="K456" i="6" a="1"/>
  <c r="K456" i="6" s="1"/>
  <c r="J456" i="6"/>
  <c r="R455" i="6"/>
  <c r="N455" i="6"/>
  <c r="K455" i="6" a="1"/>
  <c r="K455" i="6" s="1"/>
  <c r="J455" i="6"/>
  <c r="R454" i="6"/>
  <c r="N454" i="6"/>
  <c r="K454" i="6" a="1"/>
  <c r="K454" i="6" s="1"/>
  <c r="J454" i="6"/>
  <c r="R453" i="6"/>
  <c r="N453" i="6"/>
  <c r="K453" i="6" a="1"/>
  <c r="K453" i="6" s="1"/>
  <c r="J453" i="6"/>
  <c r="R452" i="6"/>
  <c r="N452" i="6"/>
  <c r="K452" i="6" a="1"/>
  <c r="K452" i="6" s="1"/>
  <c r="J452" i="6"/>
  <c r="R451" i="6"/>
  <c r="N451" i="6"/>
  <c r="K451" i="6" a="1"/>
  <c r="K451" i="6" s="1"/>
  <c r="J451" i="6"/>
  <c r="R450" i="6"/>
  <c r="N450" i="6"/>
  <c r="K450" i="6" a="1"/>
  <c r="K450" i="6" s="1"/>
  <c r="J450" i="6"/>
  <c r="R449" i="6"/>
  <c r="N449" i="6"/>
  <c r="K449" i="6" a="1"/>
  <c r="K449" i="6" s="1"/>
  <c r="J449" i="6"/>
  <c r="R448" i="6"/>
  <c r="N448" i="6"/>
  <c r="K448" i="6" a="1"/>
  <c r="K448" i="6" s="1"/>
  <c r="J448" i="6"/>
  <c r="R447" i="6"/>
  <c r="N447" i="6"/>
  <c r="K447" i="6" a="1"/>
  <c r="K447" i="6" s="1"/>
  <c r="J447" i="6"/>
  <c r="R446" i="6"/>
  <c r="N446" i="6"/>
  <c r="K446" i="6" a="1"/>
  <c r="K446" i="6" s="1"/>
  <c r="J446" i="6"/>
  <c r="R445" i="6"/>
  <c r="N445" i="6"/>
  <c r="K445" i="6" a="1"/>
  <c r="K445" i="6" s="1"/>
  <c r="J445" i="6"/>
  <c r="R444" i="6"/>
  <c r="N444" i="6"/>
  <c r="K444" i="6" a="1"/>
  <c r="K444" i="6" s="1"/>
  <c r="J444" i="6"/>
  <c r="R443" i="6"/>
  <c r="N443" i="6"/>
  <c r="K443" i="6" a="1"/>
  <c r="K443" i="6" s="1"/>
  <c r="J443" i="6"/>
  <c r="R442" i="6"/>
  <c r="N442" i="6"/>
  <c r="K442" i="6" a="1"/>
  <c r="K442" i="6" s="1"/>
  <c r="J442" i="6"/>
  <c r="R441" i="6"/>
  <c r="N441" i="6"/>
  <c r="K441" i="6" a="1"/>
  <c r="K441" i="6" s="1"/>
  <c r="J441" i="6"/>
  <c r="R440" i="6"/>
  <c r="N440" i="6"/>
  <c r="K440" i="6" a="1"/>
  <c r="K440" i="6" s="1"/>
  <c r="J440" i="6"/>
  <c r="R439" i="6"/>
  <c r="N439" i="6"/>
  <c r="K439" i="6" a="1"/>
  <c r="K439" i="6" s="1"/>
  <c r="J439" i="6"/>
  <c r="R438" i="6"/>
  <c r="N438" i="6"/>
  <c r="K438" i="6" a="1"/>
  <c r="K438" i="6" s="1"/>
  <c r="J438" i="6"/>
  <c r="R437" i="6"/>
  <c r="N437" i="6"/>
  <c r="K437" i="6" a="1"/>
  <c r="K437" i="6" s="1"/>
  <c r="J437" i="6"/>
  <c r="R436" i="6"/>
  <c r="N436" i="6"/>
  <c r="K436" i="6" a="1"/>
  <c r="K436" i="6" s="1"/>
  <c r="J436" i="6"/>
  <c r="R435" i="6"/>
  <c r="N435" i="6"/>
  <c r="K435" i="6" a="1"/>
  <c r="K435" i="6" s="1"/>
  <c r="J435" i="6"/>
  <c r="R434" i="6"/>
  <c r="N434" i="6"/>
  <c r="K434" i="6" a="1"/>
  <c r="K434" i="6" s="1"/>
  <c r="J434" i="6"/>
  <c r="R433" i="6"/>
  <c r="N433" i="6"/>
  <c r="K433" i="6" a="1"/>
  <c r="K433" i="6" s="1"/>
  <c r="J433" i="6"/>
  <c r="R432" i="6"/>
  <c r="N432" i="6"/>
  <c r="K432" i="6" a="1"/>
  <c r="K432" i="6" s="1"/>
  <c r="J432" i="6"/>
  <c r="R431" i="6"/>
  <c r="N431" i="6"/>
  <c r="K431" i="6" a="1"/>
  <c r="K431" i="6" s="1"/>
  <c r="J431" i="6"/>
  <c r="R430" i="6"/>
  <c r="N430" i="6"/>
  <c r="K430" i="6" a="1"/>
  <c r="K430" i="6" s="1"/>
  <c r="J430" i="6"/>
  <c r="R429" i="6"/>
  <c r="N429" i="6"/>
  <c r="K429" i="6" a="1"/>
  <c r="K429" i="6" s="1"/>
  <c r="J429" i="6"/>
  <c r="R428" i="6"/>
  <c r="N428" i="6"/>
  <c r="K428" i="6" a="1"/>
  <c r="K428" i="6" s="1"/>
  <c r="J428" i="6"/>
  <c r="R427" i="6"/>
  <c r="N427" i="6"/>
  <c r="K427" i="6" a="1"/>
  <c r="K427" i="6" s="1"/>
  <c r="J427" i="6"/>
  <c r="R426" i="6"/>
  <c r="N426" i="6"/>
  <c r="K426" i="6" a="1"/>
  <c r="K426" i="6" s="1"/>
  <c r="J426" i="6"/>
  <c r="R425" i="6"/>
  <c r="N425" i="6"/>
  <c r="K425" i="6" a="1"/>
  <c r="K425" i="6" s="1"/>
  <c r="J425" i="6"/>
  <c r="R424" i="6"/>
  <c r="N424" i="6"/>
  <c r="K424" i="6" a="1"/>
  <c r="K424" i="6" s="1"/>
  <c r="J424" i="6"/>
  <c r="R423" i="6"/>
  <c r="N423" i="6"/>
  <c r="K423" i="6" a="1"/>
  <c r="K423" i="6" s="1"/>
  <c r="J423" i="6"/>
  <c r="R422" i="6"/>
  <c r="N422" i="6"/>
  <c r="K422" i="6" a="1"/>
  <c r="K422" i="6" s="1"/>
  <c r="J422" i="6"/>
  <c r="R421" i="6"/>
  <c r="N421" i="6"/>
  <c r="K421" i="6" a="1"/>
  <c r="K421" i="6" s="1"/>
  <c r="J421" i="6"/>
  <c r="R420" i="6"/>
  <c r="N420" i="6"/>
  <c r="K420" i="6" a="1"/>
  <c r="K420" i="6" s="1"/>
  <c r="J420" i="6"/>
  <c r="R419" i="6"/>
  <c r="N419" i="6"/>
  <c r="K419" i="6" a="1"/>
  <c r="K419" i="6" s="1"/>
  <c r="J419" i="6"/>
  <c r="R418" i="6"/>
  <c r="N418" i="6"/>
  <c r="K418" i="6" a="1"/>
  <c r="K418" i="6" s="1"/>
  <c r="J418" i="6"/>
  <c r="R417" i="6"/>
  <c r="N417" i="6"/>
  <c r="K417" i="6" a="1"/>
  <c r="K417" i="6" s="1"/>
  <c r="J417" i="6"/>
  <c r="R416" i="6"/>
  <c r="N416" i="6"/>
  <c r="K416" i="6" a="1"/>
  <c r="K416" i="6" s="1"/>
  <c r="J416" i="6"/>
  <c r="R415" i="6"/>
  <c r="N415" i="6"/>
  <c r="K415" i="6" a="1"/>
  <c r="K415" i="6" s="1"/>
  <c r="J415" i="6"/>
  <c r="R414" i="6"/>
  <c r="N414" i="6"/>
  <c r="K414" i="6" a="1"/>
  <c r="K414" i="6" s="1"/>
  <c r="J414" i="6"/>
  <c r="R413" i="6"/>
  <c r="N413" i="6"/>
  <c r="K413" i="6" a="1"/>
  <c r="K413" i="6" s="1"/>
  <c r="J413" i="6"/>
  <c r="R412" i="6"/>
  <c r="N412" i="6"/>
  <c r="K412" i="6" a="1"/>
  <c r="K412" i="6" s="1"/>
  <c r="J412" i="6"/>
  <c r="R411" i="6"/>
  <c r="N411" i="6"/>
  <c r="K411" i="6" a="1"/>
  <c r="K411" i="6" s="1"/>
  <c r="J411" i="6"/>
  <c r="R410" i="6"/>
  <c r="N410" i="6"/>
  <c r="K410" i="6" a="1"/>
  <c r="K410" i="6" s="1"/>
  <c r="J410" i="6"/>
  <c r="R409" i="6"/>
  <c r="N409" i="6"/>
  <c r="K409" i="6" a="1"/>
  <c r="K409" i="6" s="1"/>
  <c r="J409" i="6"/>
  <c r="R408" i="6"/>
  <c r="N408" i="6"/>
  <c r="K408" i="6" a="1"/>
  <c r="K408" i="6" s="1"/>
  <c r="J408" i="6"/>
  <c r="R407" i="6"/>
  <c r="N407" i="6"/>
  <c r="K407" i="6" a="1"/>
  <c r="K407" i="6" s="1"/>
  <c r="J407" i="6"/>
  <c r="R406" i="6"/>
  <c r="N406" i="6"/>
  <c r="K406" i="6" a="1"/>
  <c r="K406" i="6" s="1"/>
  <c r="J406" i="6"/>
  <c r="R405" i="6"/>
  <c r="N405" i="6"/>
  <c r="K405" i="6" a="1"/>
  <c r="K405" i="6" s="1"/>
  <c r="J405" i="6"/>
  <c r="R404" i="6"/>
  <c r="N404" i="6"/>
  <c r="K404" i="6" a="1"/>
  <c r="K404" i="6" s="1"/>
  <c r="J404" i="6"/>
  <c r="R403" i="6"/>
  <c r="N403" i="6"/>
  <c r="K403" i="6" a="1"/>
  <c r="K403" i="6" s="1"/>
  <c r="J403" i="6"/>
  <c r="R402" i="6"/>
  <c r="N402" i="6"/>
  <c r="K402" i="6" a="1"/>
  <c r="K402" i="6" s="1"/>
  <c r="J402" i="6"/>
  <c r="R401" i="6"/>
  <c r="N401" i="6"/>
  <c r="K401" i="6" a="1"/>
  <c r="K401" i="6" s="1"/>
  <c r="J401" i="6"/>
  <c r="R400" i="6"/>
  <c r="N400" i="6"/>
  <c r="K400" i="6" a="1"/>
  <c r="K400" i="6" s="1"/>
  <c r="J400" i="6"/>
  <c r="R399" i="6"/>
  <c r="N399" i="6"/>
  <c r="K399" i="6" a="1"/>
  <c r="K399" i="6" s="1"/>
  <c r="J399" i="6"/>
  <c r="R398" i="6"/>
  <c r="N398" i="6"/>
  <c r="K398" i="6" a="1"/>
  <c r="K398" i="6" s="1"/>
  <c r="J398" i="6"/>
  <c r="R397" i="6"/>
  <c r="N397" i="6"/>
  <c r="K397" i="6" a="1"/>
  <c r="K397" i="6" s="1"/>
  <c r="J397" i="6"/>
  <c r="R396" i="6"/>
  <c r="N396" i="6"/>
  <c r="K396" i="6" a="1"/>
  <c r="K396" i="6" s="1"/>
  <c r="J396" i="6"/>
  <c r="R395" i="6"/>
  <c r="N395" i="6"/>
  <c r="K395" i="6" a="1"/>
  <c r="K395" i="6" s="1"/>
  <c r="J395" i="6"/>
  <c r="R394" i="6"/>
  <c r="N394" i="6"/>
  <c r="K394" i="6" a="1"/>
  <c r="K394" i="6" s="1"/>
  <c r="J394" i="6"/>
  <c r="R393" i="6"/>
  <c r="N393" i="6"/>
  <c r="K393" i="6" a="1"/>
  <c r="K393" i="6" s="1"/>
  <c r="J393" i="6"/>
  <c r="R392" i="6"/>
  <c r="N392" i="6"/>
  <c r="K392" i="6" a="1"/>
  <c r="K392" i="6" s="1"/>
  <c r="J392" i="6"/>
  <c r="R391" i="6"/>
  <c r="N391" i="6"/>
  <c r="K391" i="6" a="1"/>
  <c r="K391" i="6" s="1"/>
  <c r="J391" i="6"/>
  <c r="R390" i="6"/>
  <c r="N390" i="6"/>
  <c r="K390" i="6" a="1"/>
  <c r="K390" i="6" s="1"/>
  <c r="J390" i="6"/>
  <c r="R389" i="6"/>
  <c r="N389" i="6"/>
  <c r="K389" i="6" a="1"/>
  <c r="K389" i="6" s="1"/>
  <c r="J389" i="6"/>
  <c r="R388" i="6"/>
  <c r="N388" i="6"/>
  <c r="K388" i="6" a="1"/>
  <c r="K388" i="6" s="1"/>
  <c r="J388" i="6"/>
  <c r="R387" i="6"/>
  <c r="N387" i="6"/>
  <c r="K387" i="6" a="1"/>
  <c r="K387" i="6" s="1"/>
  <c r="J387" i="6"/>
  <c r="R386" i="6"/>
  <c r="N386" i="6"/>
  <c r="K386" i="6" a="1"/>
  <c r="K386" i="6" s="1"/>
  <c r="J386" i="6"/>
  <c r="R385" i="6"/>
  <c r="N385" i="6"/>
  <c r="K385" i="6" a="1"/>
  <c r="K385" i="6" s="1"/>
  <c r="J385" i="6"/>
  <c r="R384" i="6"/>
  <c r="N384" i="6"/>
  <c r="K384" i="6" a="1"/>
  <c r="K384" i="6" s="1"/>
  <c r="J384" i="6"/>
  <c r="R383" i="6"/>
  <c r="N383" i="6"/>
  <c r="K383" i="6" a="1"/>
  <c r="K383" i="6" s="1"/>
  <c r="J383" i="6"/>
  <c r="R382" i="6"/>
  <c r="N382" i="6"/>
  <c r="K382" i="6" a="1"/>
  <c r="K382" i="6" s="1"/>
  <c r="J382" i="6"/>
  <c r="R381" i="6"/>
  <c r="N381" i="6"/>
  <c r="K381" i="6" a="1"/>
  <c r="K381" i="6" s="1"/>
  <c r="J381" i="6"/>
  <c r="R380" i="6"/>
  <c r="N380" i="6"/>
  <c r="K380" i="6" a="1"/>
  <c r="K380" i="6" s="1"/>
  <c r="J380" i="6"/>
  <c r="R379" i="6"/>
  <c r="N379" i="6"/>
  <c r="K379" i="6" a="1"/>
  <c r="K379" i="6" s="1"/>
  <c r="J379" i="6"/>
  <c r="R378" i="6"/>
  <c r="N378" i="6"/>
  <c r="K378" i="6" a="1"/>
  <c r="K378" i="6" s="1"/>
  <c r="J378" i="6"/>
  <c r="R377" i="6"/>
  <c r="N377" i="6"/>
  <c r="K377" i="6" a="1"/>
  <c r="K377" i="6" s="1"/>
  <c r="J377" i="6"/>
  <c r="R376" i="6"/>
  <c r="N376" i="6"/>
  <c r="K376" i="6" a="1"/>
  <c r="K376" i="6" s="1"/>
  <c r="J376" i="6"/>
  <c r="R375" i="6"/>
  <c r="N375" i="6"/>
  <c r="K375" i="6" a="1"/>
  <c r="K375" i="6" s="1"/>
  <c r="J375" i="6"/>
  <c r="R374" i="6"/>
  <c r="N374" i="6"/>
  <c r="K374" i="6" a="1"/>
  <c r="K374" i="6" s="1"/>
  <c r="J374" i="6"/>
  <c r="R373" i="6"/>
  <c r="N373" i="6"/>
  <c r="K373" i="6" a="1"/>
  <c r="K373" i="6" s="1"/>
  <c r="J373" i="6"/>
  <c r="R372" i="6"/>
  <c r="N372" i="6"/>
  <c r="K372" i="6" a="1"/>
  <c r="K372" i="6" s="1"/>
  <c r="J372" i="6"/>
  <c r="R371" i="6"/>
  <c r="N371" i="6"/>
  <c r="K371" i="6" a="1"/>
  <c r="K371" i="6" s="1"/>
  <c r="J371" i="6"/>
  <c r="R370" i="6"/>
  <c r="N370" i="6"/>
  <c r="K370" i="6" a="1"/>
  <c r="K370" i="6" s="1"/>
  <c r="J370" i="6"/>
  <c r="R369" i="6"/>
  <c r="N369" i="6"/>
  <c r="K369" i="6" a="1"/>
  <c r="K369" i="6" s="1"/>
  <c r="J369" i="6"/>
  <c r="R368" i="6"/>
  <c r="N368" i="6"/>
  <c r="K368" i="6" a="1"/>
  <c r="K368" i="6" s="1"/>
  <c r="J368" i="6"/>
  <c r="R367" i="6"/>
  <c r="N367" i="6"/>
  <c r="K367" i="6" a="1"/>
  <c r="K367" i="6" s="1"/>
  <c r="J367" i="6"/>
  <c r="R366" i="6"/>
  <c r="N366" i="6"/>
  <c r="K366" i="6" a="1"/>
  <c r="K366" i="6" s="1"/>
  <c r="J366" i="6"/>
  <c r="R365" i="6"/>
  <c r="N365" i="6"/>
  <c r="K365" i="6" a="1"/>
  <c r="K365" i="6" s="1"/>
  <c r="J365" i="6"/>
  <c r="R364" i="6"/>
  <c r="N364" i="6"/>
  <c r="K364" i="6" a="1"/>
  <c r="K364" i="6" s="1"/>
  <c r="J364" i="6"/>
  <c r="R363" i="6"/>
  <c r="N363" i="6"/>
  <c r="K363" i="6" a="1"/>
  <c r="K363" i="6" s="1"/>
  <c r="J363" i="6"/>
  <c r="R362" i="6"/>
  <c r="N362" i="6"/>
  <c r="K362" i="6" a="1"/>
  <c r="K362" i="6" s="1"/>
  <c r="J362" i="6"/>
  <c r="R361" i="6"/>
  <c r="N361" i="6"/>
  <c r="K361" i="6" a="1"/>
  <c r="K361" i="6" s="1"/>
  <c r="J361" i="6"/>
  <c r="R360" i="6"/>
  <c r="N360" i="6"/>
  <c r="K360" i="6" a="1"/>
  <c r="K360" i="6" s="1"/>
  <c r="J360" i="6"/>
  <c r="R359" i="6"/>
  <c r="N359" i="6"/>
  <c r="K359" i="6" a="1"/>
  <c r="K359" i="6" s="1"/>
  <c r="J359" i="6"/>
  <c r="R358" i="6"/>
  <c r="N358" i="6"/>
  <c r="K358" i="6" a="1"/>
  <c r="K358" i="6" s="1"/>
  <c r="J358" i="6"/>
  <c r="R357" i="6"/>
  <c r="N357" i="6"/>
  <c r="K357" i="6" a="1"/>
  <c r="K357" i="6" s="1"/>
  <c r="J357" i="6"/>
  <c r="R356" i="6"/>
  <c r="N356" i="6"/>
  <c r="K356" i="6" a="1"/>
  <c r="K356" i="6" s="1"/>
  <c r="J356" i="6"/>
  <c r="R355" i="6"/>
  <c r="N355" i="6"/>
  <c r="K355" i="6" a="1"/>
  <c r="K355" i="6" s="1"/>
  <c r="J355" i="6"/>
  <c r="R354" i="6"/>
  <c r="N354" i="6"/>
  <c r="K354" i="6" a="1"/>
  <c r="K354" i="6" s="1"/>
  <c r="J354" i="6"/>
  <c r="R353" i="6"/>
  <c r="N353" i="6"/>
  <c r="K353" i="6" a="1"/>
  <c r="K353" i="6" s="1"/>
  <c r="J353" i="6"/>
  <c r="R352" i="6"/>
  <c r="N352" i="6"/>
  <c r="K352" i="6" a="1"/>
  <c r="K352" i="6" s="1"/>
  <c r="J352" i="6"/>
  <c r="R351" i="6"/>
  <c r="N351" i="6"/>
  <c r="K351" i="6" a="1"/>
  <c r="K351" i="6" s="1"/>
  <c r="J351" i="6"/>
  <c r="R350" i="6"/>
  <c r="N350" i="6"/>
  <c r="K350" i="6" a="1"/>
  <c r="K350" i="6" s="1"/>
  <c r="J350" i="6"/>
  <c r="R349" i="6"/>
  <c r="N349" i="6"/>
  <c r="K349" i="6" a="1"/>
  <c r="K349" i="6" s="1"/>
  <c r="J349" i="6"/>
  <c r="R348" i="6"/>
  <c r="N348" i="6"/>
  <c r="K348" i="6" a="1"/>
  <c r="K348" i="6" s="1"/>
  <c r="J348" i="6"/>
  <c r="R347" i="6"/>
  <c r="N347" i="6"/>
  <c r="K347" i="6" a="1"/>
  <c r="K347" i="6" s="1"/>
  <c r="J347" i="6"/>
  <c r="R346" i="6"/>
  <c r="N346" i="6"/>
  <c r="K346" i="6" a="1"/>
  <c r="K346" i="6" s="1"/>
  <c r="J346" i="6"/>
  <c r="R345" i="6"/>
  <c r="N345" i="6"/>
  <c r="K345" i="6" a="1"/>
  <c r="K345" i="6" s="1"/>
  <c r="J345" i="6"/>
  <c r="R344" i="6"/>
  <c r="N344" i="6"/>
  <c r="K344" i="6" a="1"/>
  <c r="K344" i="6" s="1"/>
  <c r="J344" i="6"/>
  <c r="R343" i="6"/>
  <c r="N343" i="6"/>
  <c r="K343" i="6" a="1"/>
  <c r="K343" i="6" s="1"/>
  <c r="J343" i="6"/>
  <c r="R342" i="6"/>
  <c r="N342" i="6"/>
  <c r="K342" i="6" a="1"/>
  <c r="K342" i="6" s="1"/>
  <c r="J342" i="6"/>
  <c r="R341" i="6"/>
  <c r="N341" i="6"/>
  <c r="K341" i="6" a="1"/>
  <c r="K341" i="6" s="1"/>
  <c r="J341" i="6"/>
  <c r="R340" i="6"/>
  <c r="N340" i="6"/>
  <c r="K340" i="6" a="1"/>
  <c r="K340" i="6" s="1"/>
  <c r="J340" i="6"/>
  <c r="R339" i="6"/>
  <c r="N339" i="6"/>
  <c r="K339" i="6" a="1"/>
  <c r="K339" i="6" s="1"/>
  <c r="J339" i="6"/>
  <c r="R338" i="6"/>
  <c r="N338" i="6"/>
  <c r="K338" i="6" a="1"/>
  <c r="K338" i="6" s="1"/>
  <c r="J338" i="6"/>
  <c r="R337" i="6"/>
  <c r="N337" i="6"/>
  <c r="K337" i="6" a="1"/>
  <c r="K337" i="6" s="1"/>
  <c r="J337" i="6"/>
  <c r="R336" i="6"/>
  <c r="N336" i="6"/>
  <c r="K336" i="6" a="1"/>
  <c r="K336" i="6" s="1"/>
  <c r="J336" i="6"/>
  <c r="R335" i="6"/>
  <c r="N335" i="6"/>
  <c r="K335" i="6" a="1"/>
  <c r="K335" i="6" s="1"/>
  <c r="J335" i="6"/>
  <c r="R334" i="6"/>
  <c r="N334" i="6"/>
  <c r="K334" i="6" a="1"/>
  <c r="K334" i="6" s="1"/>
  <c r="J334" i="6"/>
  <c r="R333" i="6"/>
  <c r="N333" i="6"/>
  <c r="K333" i="6" a="1"/>
  <c r="K333" i="6" s="1"/>
  <c r="J333" i="6"/>
  <c r="R332" i="6"/>
  <c r="N332" i="6"/>
  <c r="K332" i="6" a="1"/>
  <c r="K332" i="6" s="1"/>
  <c r="J332" i="6"/>
  <c r="R331" i="6"/>
  <c r="N331" i="6"/>
  <c r="K331" i="6" a="1"/>
  <c r="K331" i="6" s="1"/>
  <c r="J331" i="6"/>
  <c r="R330" i="6"/>
  <c r="N330" i="6"/>
  <c r="K330" i="6" a="1"/>
  <c r="K330" i="6" s="1"/>
  <c r="J330" i="6"/>
  <c r="R329" i="6"/>
  <c r="N329" i="6"/>
  <c r="K329" i="6" a="1"/>
  <c r="K329" i="6" s="1"/>
  <c r="J329" i="6"/>
  <c r="R328" i="6"/>
  <c r="N328" i="6"/>
  <c r="K328" i="6" a="1"/>
  <c r="K328" i="6" s="1"/>
  <c r="J328" i="6"/>
  <c r="R327" i="6"/>
  <c r="N327" i="6"/>
  <c r="K327" i="6" a="1"/>
  <c r="K327" i="6" s="1"/>
  <c r="J327" i="6"/>
  <c r="R326" i="6"/>
  <c r="N326" i="6"/>
  <c r="K326" i="6" a="1"/>
  <c r="K326" i="6" s="1"/>
  <c r="J326" i="6"/>
  <c r="R325" i="6"/>
  <c r="N325" i="6"/>
  <c r="K325" i="6" a="1"/>
  <c r="K325" i="6" s="1"/>
  <c r="J325" i="6"/>
  <c r="R324" i="6"/>
  <c r="N324" i="6"/>
  <c r="K324" i="6" a="1"/>
  <c r="K324" i="6" s="1"/>
  <c r="J324" i="6"/>
  <c r="R323" i="6"/>
  <c r="N323" i="6"/>
  <c r="K323" i="6" a="1"/>
  <c r="K323" i="6" s="1"/>
  <c r="J323" i="6"/>
  <c r="R322" i="6"/>
  <c r="N322" i="6"/>
  <c r="K322" i="6" a="1"/>
  <c r="K322" i="6" s="1"/>
  <c r="J322" i="6"/>
  <c r="R321" i="6"/>
  <c r="N321" i="6"/>
  <c r="K321" i="6" a="1"/>
  <c r="K321" i="6" s="1"/>
  <c r="J321" i="6"/>
  <c r="R320" i="6"/>
  <c r="N320" i="6"/>
  <c r="K320" i="6" a="1"/>
  <c r="K320" i="6" s="1"/>
  <c r="J320" i="6"/>
  <c r="R319" i="6"/>
  <c r="N319" i="6"/>
  <c r="K319" i="6" a="1"/>
  <c r="K319" i="6" s="1"/>
  <c r="J319" i="6"/>
  <c r="R318" i="6"/>
  <c r="N318" i="6"/>
  <c r="K318" i="6" a="1"/>
  <c r="K318" i="6" s="1"/>
  <c r="J318" i="6"/>
  <c r="R317" i="6"/>
  <c r="N317" i="6"/>
  <c r="K317" i="6" a="1"/>
  <c r="K317" i="6" s="1"/>
  <c r="J317" i="6"/>
  <c r="R316" i="6"/>
  <c r="N316" i="6"/>
  <c r="K316" i="6" a="1"/>
  <c r="K316" i="6" s="1"/>
  <c r="J316" i="6"/>
  <c r="R315" i="6"/>
  <c r="N315" i="6"/>
  <c r="K315" i="6" a="1"/>
  <c r="K315" i="6" s="1"/>
  <c r="J315" i="6"/>
  <c r="R314" i="6"/>
  <c r="N314" i="6"/>
  <c r="K314" i="6" a="1"/>
  <c r="K314" i="6" s="1"/>
  <c r="J314" i="6"/>
  <c r="R313" i="6"/>
  <c r="N313" i="6"/>
  <c r="K313" i="6" a="1"/>
  <c r="K313" i="6" s="1"/>
  <c r="J313" i="6"/>
  <c r="R312" i="6"/>
  <c r="N312" i="6"/>
  <c r="K312" i="6" a="1"/>
  <c r="K312" i="6" s="1"/>
  <c r="J312" i="6"/>
  <c r="R311" i="6"/>
  <c r="N311" i="6"/>
  <c r="K311" i="6" a="1"/>
  <c r="K311" i="6" s="1"/>
  <c r="J311" i="6"/>
  <c r="R310" i="6"/>
  <c r="N310" i="6"/>
  <c r="K310" i="6" a="1"/>
  <c r="K310" i="6" s="1"/>
  <c r="J310" i="6"/>
  <c r="R309" i="6"/>
  <c r="N309" i="6"/>
  <c r="K309" i="6" a="1"/>
  <c r="K309" i="6" s="1"/>
  <c r="J309" i="6"/>
  <c r="R308" i="6"/>
  <c r="N308" i="6"/>
  <c r="K308" i="6" a="1"/>
  <c r="K308" i="6" s="1"/>
  <c r="J308" i="6"/>
  <c r="R307" i="6"/>
  <c r="N307" i="6"/>
  <c r="K307" i="6" a="1"/>
  <c r="K307" i="6" s="1"/>
  <c r="J307" i="6"/>
  <c r="R306" i="6"/>
  <c r="N306" i="6"/>
  <c r="K306" i="6" a="1"/>
  <c r="K306" i="6" s="1"/>
  <c r="J306" i="6"/>
  <c r="R305" i="6"/>
  <c r="N305" i="6"/>
  <c r="K305" i="6" a="1"/>
  <c r="K305" i="6" s="1"/>
  <c r="J305" i="6"/>
  <c r="R304" i="6"/>
  <c r="N304" i="6"/>
  <c r="K304" i="6" a="1"/>
  <c r="K304" i="6" s="1"/>
  <c r="J304" i="6"/>
  <c r="R303" i="6"/>
  <c r="N303" i="6"/>
  <c r="K303" i="6" a="1"/>
  <c r="K303" i="6" s="1"/>
  <c r="J303" i="6"/>
  <c r="R302" i="6"/>
  <c r="N302" i="6"/>
  <c r="K302" i="6" a="1"/>
  <c r="K302" i="6" s="1"/>
  <c r="J302" i="6"/>
  <c r="R301" i="6"/>
  <c r="N301" i="6"/>
  <c r="K301" i="6" a="1"/>
  <c r="K301" i="6" s="1"/>
  <c r="J301" i="6"/>
  <c r="R300" i="6"/>
  <c r="N300" i="6"/>
  <c r="K300" i="6" a="1"/>
  <c r="K300" i="6" s="1"/>
  <c r="J300" i="6"/>
  <c r="R299" i="6"/>
  <c r="N299" i="6"/>
  <c r="K299" i="6" a="1"/>
  <c r="K299" i="6" s="1"/>
  <c r="J299" i="6"/>
  <c r="R298" i="6"/>
  <c r="N298" i="6"/>
  <c r="K298" i="6" a="1"/>
  <c r="K298" i="6" s="1"/>
  <c r="J298" i="6"/>
  <c r="R297" i="6"/>
  <c r="N297" i="6"/>
  <c r="K297" i="6" a="1"/>
  <c r="K297" i="6" s="1"/>
  <c r="J297" i="6"/>
  <c r="R296" i="6"/>
  <c r="N296" i="6"/>
  <c r="K296" i="6" a="1"/>
  <c r="K296" i="6" s="1"/>
  <c r="J296" i="6"/>
  <c r="R295" i="6"/>
  <c r="N295" i="6"/>
  <c r="K295" i="6" a="1"/>
  <c r="K295" i="6" s="1"/>
  <c r="J295" i="6"/>
  <c r="R294" i="6"/>
  <c r="N294" i="6"/>
  <c r="K294" i="6" a="1"/>
  <c r="K294" i="6" s="1"/>
  <c r="J294" i="6"/>
  <c r="R293" i="6"/>
  <c r="N293" i="6"/>
  <c r="K293" i="6" a="1"/>
  <c r="K293" i="6" s="1"/>
  <c r="J293" i="6"/>
  <c r="R292" i="6"/>
  <c r="N292" i="6"/>
  <c r="K292" i="6" a="1"/>
  <c r="K292" i="6" s="1"/>
  <c r="J292" i="6"/>
  <c r="R291" i="6"/>
  <c r="N291" i="6"/>
  <c r="K291" i="6" a="1"/>
  <c r="K291" i="6" s="1"/>
  <c r="J291" i="6"/>
  <c r="R290" i="6"/>
  <c r="N290" i="6"/>
  <c r="K290" i="6" a="1"/>
  <c r="K290" i="6" s="1"/>
  <c r="J290" i="6"/>
  <c r="R289" i="6"/>
  <c r="N289" i="6"/>
  <c r="K289" i="6" a="1"/>
  <c r="K289" i="6" s="1"/>
  <c r="J289" i="6"/>
  <c r="R288" i="6"/>
  <c r="N288" i="6"/>
  <c r="K288" i="6" a="1"/>
  <c r="K288" i="6" s="1"/>
  <c r="J288" i="6"/>
  <c r="R287" i="6"/>
  <c r="N287" i="6"/>
  <c r="K287" i="6" a="1"/>
  <c r="K287" i="6" s="1"/>
  <c r="J287" i="6"/>
  <c r="R286" i="6"/>
  <c r="N286" i="6"/>
  <c r="K286" i="6" a="1"/>
  <c r="K286" i="6" s="1"/>
  <c r="J286" i="6"/>
  <c r="R285" i="6"/>
  <c r="N285" i="6"/>
  <c r="K285" i="6" a="1"/>
  <c r="K285" i="6" s="1"/>
  <c r="J285" i="6"/>
  <c r="R284" i="6"/>
  <c r="N284" i="6"/>
  <c r="K284" i="6" a="1"/>
  <c r="K284" i="6" s="1"/>
  <c r="J284" i="6"/>
  <c r="R283" i="6"/>
  <c r="N283" i="6"/>
  <c r="K283" i="6" a="1"/>
  <c r="K283" i="6" s="1"/>
  <c r="J283" i="6"/>
  <c r="R282" i="6"/>
  <c r="N282" i="6"/>
  <c r="K282" i="6" a="1"/>
  <c r="K282" i="6" s="1"/>
  <c r="J282" i="6"/>
  <c r="R281" i="6"/>
  <c r="N281" i="6"/>
  <c r="K281" i="6" a="1"/>
  <c r="K281" i="6" s="1"/>
  <c r="J281" i="6"/>
  <c r="R280" i="6"/>
  <c r="N280" i="6"/>
  <c r="K280" i="6" a="1"/>
  <c r="K280" i="6" s="1"/>
  <c r="J280" i="6"/>
  <c r="R279" i="6"/>
  <c r="N279" i="6"/>
  <c r="K279" i="6" a="1"/>
  <c r="K279" i="6" s="1"/>
  <c r="J279" i="6"/>
  <c r="R278" i="6"/>
  <c r="N278" i="6"/>
  <c r="K278" i="6" a="1"/>
  <c r="K278" i="6" s="1"/>
  <c r="J278" i="6"/>
  <c r="R277" i="6"/>
  <c r="N277" i="6"/>
  <c r="K277" i="6" a="1"/>
  <c r="K277" i="6" s="1"/>
  <c r="J277" i="6"/>
  <c r="R276" i="6"/>
  <c r="N276" i="6"/>
  <c r="K276" i="6" a="1"/>
  <c r="K276" i="6" s="1"/>
  <c r="J276" i="6"/>
  <c r="R275" i="6"/>
  <c r="N275" i="6"/>
  <c r="K275" i="6" a="1"/>
  <c r="K275" i="6" s="1"/>
  <c r="J275" i="6"/>
  <c r="R274" i="6"/>
  <c r="N274" i="6"/>
  <c r="K274" i="6" a="1"/>
  <c r="K274" i="6" s="1"/>
  <c r="J274" i="6"/>
  <c r="R273" i="6"/>
  <c r="N273" i="6"/>
  <c r="K273" i="6" a="1"/>
  <c r="K273" i="6" s="1"/>
  <c r="J273" i="6"/>
  <c r="R272" i="6"/>
  <c r="N272" i="6"/>
  <c r="K272" i="6" a="1"/>
  <c r="K272" i="6" s="1"/>
  <c r="J272" i="6"/>
  <c r="R271" i="6"/>
  <c r="N271" i="6"/>
  <c r="K271" i="6" a="1"/>
  <c r="K271" i="6" s="1"/>
  <c r="J271" i="6"/>
  <c r="R270" i="6"/>
  <c r="N270" i="6"/>
  <c r="K270" i="6" a="1"/>
  <c r="K270" i="6" s="1"/>
  <c r="J270" i="6"/>
  <c r="R269" i="6"/>
  <c r="N269" i="6"/>
  <c r="K269" i="6" a="1"/>
  <c r="K269" i="6" s="1"/>
  <c r="J269" i="6"/>
  <c r="R268" i="6"/>
  <c r="N268" i="6"/>
  <c r="K268" i="6" a="1"/>
  <c r="K268" i="6" s="1"/>
  <c r="J268" i="6"/>
  <c r="R267" i="6"/>
  <c r="N267" i="6"/>
  <c r="K267" i="6" a="1"/>
  <c r="K267" i="6" s="1"/>
  <c r="J267" i="6"/>
  <c r="R266" i="6"/>
  <c r="N266" i="6"/>
  <c r="K266" i="6" a="1"/>
  <c r="K266" i="6" s="1"/>
  <c r="J266" i="6"/>
  <c r="R265" i="6"/>
  <c r="N265" i="6"/>
  <c r="K265" i="6" a="1"/>
  <c r="K265" i="6" s="1"/>
  <c r="J265" i="6"/>
  <c r="R264" i="6"/>
  <c r="N264" i="6"/>
  <c r="K264" i="6" a="1"/>
  <c r="K264" i="6" s="1"/>
  <c r="J264" i="6"/>
  <c r="R263" i="6"/>
  <c r="N263" i="6"/>
  <c r="K263" i="6" a="1"/>
  <c r="K263" i="6" s="1"/>
  <c r="J263" i="6"/>
  <c r="R262" i="6"/>
  <c r="N262" i="6"/>
  <c r="K262" i="6" a="1"/>
  <c r="K262" i="6" s="1"/>
  <c r="J262" i="6"/>
  <c r="R261" i="6"/>
  <c r="N261" i="6"/>
  <c r="K261" i="6" a="1"/>
  <c r="K261" i="6" s="1"/>
  <c r="J261" i="6"/>
  <c r="R260" i="6"/>
  <c r="N260" i="6"/>
  <c r="K260" i="6" a="1"/>
  <c r="K260" i="6" s="1"/>
  <c r="J260" i="6"/>
  <c r="R259" i="6"/>
  <c r="N259" i="6"/>
  <c r="K259" i="6" a="1"/>
  <c r="K259" i="6" s="1"/>
  <c r="J259" i="6"/>
  <c r="R258" i="6"/>
  <c r="N258" i="6"/>
  <c r="K258" i="6" a="1"/>
  <c r="K258" i="6" s="1"/>
  <c r="J258" i="6"/>
  <c r="R257" i="6"/>
  <c r="N257" i="6"/>
  <c r="K257" i="6" a="1"/>
  <c r="K257" i="6" s="1"/>
  <c r="J257" i="6"/>
  <c r="R256" i="6"/>
  <c r="N256" i="6"/>
  <c r="K256" i="6" a="1"/>
  <c r="K256" i="6" s="1"/>
  <c r="J256" i="6"/>
  <c r="R255" i="6"/>
  <c r="N255" i="6"/>
  <c r="K255" i="6" a="1"/>
  <c r="K255" i="6" s="1"/>
  <c r="J255" i="6"/>
  <c r="R254" i="6"/>
  <c r="N254" i="6"/>
  <c r="K254" i="6" a="1"/>
  <c r="K254" i="6" s="1"/>
  <c r="J254" i="6"/>
  <c r="R253" i="6"/>
  <c r="N253" i="6"/>
  <c r="K253" i="6" a="1"/>
  <c r="K253" i="6" s="1"/>
  <c r="J253" i="6"/>
  <c r="R252" i="6"/>
  <c r="N252" i="6"/>
  <c r="K252" i="6" a="1"/>
  <c r="K252" i="6" s="1"/>
  <c r="J252" i="6"/>
  <c r="R251" i="6"/>
  <c r="N251" i="6"/>
  <c r="K251" i="6" a="1"/>
  <c r="K251" i="6" s="1"/>
  <c r="J251" i="6"/>
  <c r="R250" i="6"/>
  <c r="N250" i="6"/>
  <c r="K250" i="6" a="1"/>
  <c r="K250" i="6" s="1"/>
  <c r="J250" i="6"/>
  <c r="R249" i="6"/>
  <c r="N249" i="6"/>
  <c r="K249" i="6" a="1"/>
  <c r="K249" i="6" s="1"/>
  <c r="J249" i="6"/>
  <c r="R248" i="6"/>
  <c r="N248" i="6"/>
  <c r="K248" i="6" a="1"/>
  <c r="K248" i="6" s="1"/>
  <c r="J248" i="6"/>
  <c r="R247" i="6"/>
  <c r="N247" i="6"/>
  <c r="K247" i="6" a="1"/>
  <c r="K247" i="6" s="1"/>
  <c r="J247" i="6"/>
  <c r="R246" i="6"/>
  <c r="N246" i="6"/>
  <c r="K246" i="6" a="1"/>
  <c r="K246" i="6" s="1"/>
  <c r="J246" i="6"/>
  <c r="R245" i="6"/>
  <c r="N245" i="6"/>
  <c r="K245" i="6" a="1"/>
  <c r="K245" i="6" s="1"/>
  <c r="J245" i="6"/>
  <c r="R244" i="6"/>
  <c r="N244" i="6"/>
  <c r="K244" i="6" a="1"/>
  <c r="K244" i="6" s="1"/>
  <c r="J244" i="6"/>
  <c r="R243" i="6"/>
  <c r="N243" i="6"/>
  <c r="K243" i="6" a="1"/>
  <c r="K243" i="6" s="1"/>
  <c r="J243" i="6"/>
  <c r="R242" i="6"/>
  <c r="N242" i="6"/>
  <c r="K242" i="6" a="1"/>
  <c r="K242" i="6" s="1"/>
  <c r="J242" i="6"/>
  <c r="R241" i="6"/>
  <c r="N241" i="6"/>
  <c r="K241" i="6" a="1"/>
  <c r="K241" i="6" s="1"/>
  <c r="J241" i="6"/>
  <c r="R240" i="6"/>
  <c r="N240" i="6"/>
  <c r="K240" i="6" a="1"/>
  <c r="K240" i="6" s="1"/>
  <c r="J240" i="6"/>
  <c r="R239" i="6"/>
  <c r="N239" i="6"/>
  <c r="K239" i="6" a="1"/>
  <c r="K239" i="6" s="1"/>
  <c r="J239" i="6"/>
  <c r="R238" i="6"/>
  <c r="N238" i="6"/>
  <c r="K238" i="6" a="1"/>
  <c r="K238" i="6" s="1"/>
  <c r="J238" i="6"/>
  <c r="R237" i="6"/>
  <c r="N237" i="6"/>
  <c r="K237" i="6" a="1"/>
  <c r="K237" i="6" s="1"/>
  <c r="J237" i="6"/>
  <c r="R236" i="6"/>
  <c r="N236" i="6"/>
  <c r="K236" i="6" a="1"/>
  <c r="K236" i="6" s="1"/>
  <c r="J236" i="6"/>
  <c r="R235" i="6"/>
  <c r="N235" i="6"/>
  <c r="K235" i="6" a="1"/>
  <c r="K235" i="6" s="1"/>
  <c r="J235" i="6"/>
  <c r="R234" i="6"/>
  <c r="N234" i="6"/>
  <c r="K234" i="6" a="1"/>
  <c r="K234" i="6" s="1"/>
  <c r="J234" i="6"/>
  <c r="R233" i="6"/>
  <c r="N233" i="6"/>
  <c r="K233" i="6" a="1"/>
  <c r="K233" i="6" s="1"/>
  <c r="J233" i="6"/>
  <c r="R232" i="6"/>
  <c r="N232" i="6"/>
  <c r="K232" i="6" a="1"/>
  <c r="K232" i="6" s="1"/>
  <c r="J232" i="6"/>
  <c r="R231" i="6"/>
  <c r="N231" i="6"/>
  <c r="K231" i="6" a="1"/>
  <c r="K231" i="6" s="1"/>
  <c r="J231" i="6"/>
  <c r="R230" i="6"/>
  <c r="N230" i="6"/>
  <c r="K230" i="6" a="1"/>
  <c r="K230" i="6" s="1"/>
  <c r="J230" i="6"/>
  <c r="R229" i="6"/>
  <c r="N229" i="6"/>
  <c r="K229" i="6" a="1"/>
  <c r="K229" i="6" s="1"/>
  <c r="J229" i="6"/>
  <c r="R228" i="6"/>
  <c r="N228" i="6"/>
  <c r="K228" i="6" a="1"/>
  <c r="K228" i="6" s="1"/>
  <c r="J228" i="6"/>
  <c r="R227" i="6"/>
  <c r="N227" i="6"/>
  <c r="K227" i="6" a="1"/>
  <c r="K227" i="6" s="1"/>
  <c r="J227" i="6"/>
  <c r="R226" i="6"/>
  <c r="N226" i="6"/>
  <c r="K226" i="6" a="1"/>
  <c r="K226" i="6" s="1"/>
  <c r="J226" i="6"/>
  <c r="R225" i="6"/>
  <c r="N225" i="6"/>
  <c r="K225" i="6" a="1"/>
  <c r="K225" i="6" s="1"/>
  <c r="J225" i="6"/>
  <c r="R224" i="6"/>
  <c r="N224" i="6"/>
  <c r="K224" i="6" a="1"/>
  <c r="K224" i="6" s="1"/>
  <c r="J224" i="6"/>
  <c r="R223" i="6"/>
  <c r="N223" i="6"/>
  <c r="K223" i="6" a="1"/>
  <c r="K223" i="6" s="1"/>
  <c r="J223" i="6"/>
  <c r="R222" i="6"/>
  <c r="N222" i="6"/>
  <c r="K222" i="6" a="1"/>
  <c r="K222" i="6" s="1"/>
  <c r="J222" i="6"/>
  <c r="R221" i="6"/>
  <c r="N221" i="6"/>
  <c r="K221" i="6" a="1"/>
  <c r="K221" i="6" s="1"/>
  <c r="J221" i="6"/>
  <c r="R220" i="6"/>
  <c r="N220" i="6"/>
  <c r="K220" i="6" a="1"/>
  <c r="K220" i="6" s="1"/>
  <c r="J220" i="6"/>
  <c r="R219" i="6"/>
  <c r="N219" i="6"/>
  <c r="K219" i="6" a="1"/>
  <c r="K219" i="6" s="1"/>
  <c r="J219" i="6"/>
  <c r="R218" i="6"/>
  <c r="N218" i="6"/>
  <c r="K218" i="6" a="1"/>
  <c r="K218" i="6" s="1"/>
  <c r="J218" i="6"/>
  <c r="R217" i="6"/>
  <c r="N217" i="6"/>
  <c r="K217" i="6" a="1"/>
  <c r="K217" i="6" s="1"/>
  <c r="J217" i="6"/>
  <c r="R216" i="6"/>
  <c r="N216" i="6"/>
  <c r="K216" i="6" a="1"/>
  <c r="K216" i="6" s="1"/>
  <c r="J216" i="6"/>
  <c r="R215" i="6"/>
  <c r="N215" i="6"/>
  <c r="K215" i="6" a="1"/>
  <c r="K215" i="6" s="1"/>
  <c r="J215" i="6"/>
  <c r="R214" i="6"/>
  <c r="N214" i="6"/>
  <c r="K214" i="6" a="1"/>
  <c r="K214" i="6" s="1"/>
  <c r="J214" i="6"/>
  <c r="R213" i="6"/>
  <c r="N213" i="6"/>
  <c r="K213" i="6" a="1"/>
  <c r="K213" i="6" s="1"/>
  <c r="J213" i="6"/>
  <c r="R212" i="6"/>
  <c r="N212" i="6"/>
  <c r="K212" i="6" a="1"/>
  <c r="K212" i="6" s="1"/>
  <c r="J212" i="6"/>
  <c r="R211" i="6"/>
  <c r="N211" i="6"/>
  <c r="K211" i="6" a="1"/>
  <c r="K211" i="6" s="1"/>
  <c r="J211" i="6"/>
  <c r="R210" i="6"/>
  <c r="N210" i="6"/>
  <c r="K210" i="6" a="1"/>
  <c r="K210" i="6" s="1"/>
  <c r="J210" i="6"/>
  <c r="R209" i="6"/>
  <c r="N209" i="6"/>
  <c r="K209" i="6" a="1"/>
  <c r="K209" i="6" s="1"/>
  <c r="J209" i="6"/>
  <c r="R208" i="6"/>
  <c r="N208" i="6"/>
  <c r="K208" i="6" a="1"/>
  <c r="K208" i="6" s="1"/>
  <c r="J208" i="6"/>
  <c r="R207" i="6"/>
  <c r="N207" i="6"/>
  <c r="K207" i="6" a="1"/>
  <c r="K207" i="6" s="1"/>
  <c r="J207" i="6"/>
  <c r="R206" i="6"/>
  <c r="N206" i="6"/>
  <c r="K206" i="6" a="1"/>
  <c r="K206" i="6" s="1"/>
  <c r="J206" i="6"/>
  <c r="R205" i="6"/>
  <c r="N205" i="6"/>
  <c r="K205" i="6" a="1"/>
  <c r="K205" i="6" s="1"/>
  <c r="J205" i="6"/>
  <c r="R204" i="6"/>
  <c r="N204" i="6"/>
  <c r="K204" i="6" a="1"/>
  <c r="K204" i="6" s="1"/>
  <c r="J204" i="6"/>
  <c r="R203" i="6"/>
  <c r="N203" i="6"/>
  <c r="K203" i="6" a="1"/>
  <c r="K203" i="6" s="1"/>
  <c r="J203" i="6"/>
  <c r="R202" i="6"/>
  <c r="N202" i="6"/>
  <c r="K202" i="6" a="1"/>
  <c r="K202" i="6" s="1"/>
  <c r="J202" i="6"/>
  <c r="R201" i="6"/>
  <c r="N201" i="6"/>
  <c r="K201" i="6" a="1"/>
  <c r="K201" i="6" s="1"/>
  <c r="J201" i="6"/>
  <c r="R200" i="6"/>
  <c r="N200" i="6"/>
  <c r="K200" i="6" a="1"/>
  <c r="K200" i="6" s="1"/>
  <c r="J200" i="6"/>
  <c r="R199" i="6"/>
  <c r="N199" i="6"/>
  <c r="K199" i="6" a="1"/>
  <c r="K199" i="6" s="1"/>
  <c r="J199" i="6"/>
  <c r="R198" i="6"/>
  <c r="N198" i="6"/>
  <c r="K198" i="6" a="1"/>
  <c r="K198" i="6" s="1"/>
  <c r="J198" i="6"/>
  <c r="R197" i="6"/>
  <c r="N197" i="6"/>
  <c r="K197" i="6" a="1"/>
  <c r="K197" i="6" s="1"/>
  <c r="J197" i="6"/>
  <c r="R196" i="6"/>
  <c r="N196" i="6"/>
  <c r="K196" i="6" a="1"/>
  <c r="K196" i="6" s="1"/>
  <c r="J196" i="6"/>
  <c r="R195" i="6"/>
  <c r="N195" i="6"/>
  <c r="K195" i="6" a="1"/>
  <c r="K195" i="6" s="1"/>
  <c r="J195" i="6"/>
  <c r="R194" i="6"/>
  <c r="N194" i="6"/>
  <c r="K194" i="6" a="1"/>
  <c r="K194" i="6" s="1"/>
  <c r="J194" i="6"/>
  <c r="R193" i="6"/>
  <c r="N193" i="6"/>
  <c r="K193" i="6" a="1"/>
  <c r="K193" i="6" s="1"/>
  <c r="J193" i="6"/>
  <c r="R192" i="6"/>
  <c r="N192" i="6"/>
  <c r="K192" i="6" a="1"/>
  <c r="K192" i="6" s="1"/>
  <c r="J192" i="6"/>
  <c r="R191" i="6"/>
  <c r="N191" i="6"/>
  <c r="K191" i="6" a="1"/>
  <c r="K191" i="6" s="1"/>
  <c r="J191" i="6"/>
  <c r="R190" i="6"/>
  <c r="N190" i="6"/>
  <c r="K190" i="6" a="1"/>
  <c r="K190" i="6" s="1"/>
  <c r="J190" i="6"/>
  <c r="R189" i="6"/>
  <c r="N189" i="6"/>
  <c r="K189" i="6" a="1"/>
  <c r="K189" i="6" s="1"/>
  <c r="J189" i="6"/>
  <c r="R188" i="6"/>
  <c r="N188" i="6"/>
  <c r="K188" i="6" a="1"/>
  <c r="K188" i="6" s="1"/>
  <c r="J188" i="6"/>
  <c r="R187" i="6"/>
  <c r="N187" i="6"/>
  <c r="K187" i="6" a="1"/>
  <c r="K187" i="6" s="1"/>
  <c r="J187" i="6"/>
  <c r="R186" i="6"/>
  <c r="N186" i="6"/>
  <c r="K186" i="6" a="1"/>
  <c r="K186" i="6" s="1"/>
  <c r="J186" i="6"/>
  <c r="R185" i="6"/>
  <c r="N185" i="6"/>
  <c r="K185" i="6" a="1"/>
  <c r="K185" i="6" s="1"/>
  <c r="J185" i="6"/>
  <c r="R184" i="6"/>
  <c r="N184" i="6"/>
  <c r="K184" i="6" a="1"/>
  <c r="K184" i="6" s="1"/>
  <c r="J184" i="6"/>
  <c r="R183" i="6"/>
  <c r="N183" i="6"/>
  <c r="K183" i="6" a="1"/>
  <c r="K183" i="6" s="1"/>
  <c r="J183" i="6"/>
  <c r="R182" i="6"/>
  <c r="N182" i="6"/>
  <c r="K182" i="6" a="1"/>
  <c r="K182" i="6" s="1"/>
  <c r="J182" i="6"/>
  <c r="R181" i="6"/>
  <c r="N181" i="6"/>
  <c r="K181" i="6" a="1"/>
  <c r="K181" i="6" s="1"/>
  <c r="J181" i="6"/>
  <c r="R180" i="6"/>
  <c r="N180" i="6"/>
  <c r="K180" i="6" a="1"/>
  <c r="K180" i="6" s="1"/>
  <c r="J180" i="6"/>
  <c r="R179" i="6"/>
  <c r="N179" i="6"/>
  <c r="K179" i="6" a="1"/>
  <c r="K179" i="6" s="1"/>
  <c r="J179" i="6"/>
  <c r="R178" i="6"/>
  <c r="N178" i="6"/>
  <c r="K178" i="6" a="1"/>
  <c r="K178" i="6" s="1"/>
  <c r="J178" i="6"/>
  <c r="R177" i="6"/>
  <c r="N177" i="6"/>
  <c r="K177" i="6" a="1"/>
  <c r="K177" i="6" s="1"/>
  <c r="J177" i="6"/>
  <c r="R176" i="6"/>
  <c r="N176" i="6"/>
  <c r="K176" i="6" a="1"/>
  <c r="K176" i="6" s="1"/>
  <c r="J176" i="6"/>
  <c r="R175" i="6"/>
  <c r="N175" i="6"/>
  <c r="K175" i="6" a="1"/>
  <c r="K175" i="6" s="1"/>
  <c r="J175" i="6"/>
  <c r="R174" i="6"/>
  <c r="N174" i="6"/>
  <c r="K174" i="6" a="1"/>
  <c r="K174" i="6" s="1"/>
  <c r="J174" i="6"/>
  <c r="R173" i="6"/>
  <c r="N173" i="6"/>
  <c r="K173" i="6" a="1"/>
  <c r="K173" i="6" s="1"/>
  <c r="J173" i="6"/>
  <c r="R172" i="6"/>
  <c r="N172" i="6"/>
  <c r="K172" i="6" a="1"/>
  <c r="K172" i="6" s="1"/>
  <c r="J172" i="6"/>
  <c r="R171" i="6"/>
  <c r="N171" i="6"/>
  <c r="K171" i="6" a="1"/>
  <c r="K171" i="6" s="1"/>
  <c r="J171" i="6"/>
  <c r="R170" i="6"/>
  <c r="N170" i="6"/>
  <c r="K170" i="6" a="1"/>
  <c r="K170" i="6" s="1"/>
  <c r="J170" i="6"/>
  <c r="R169" i="6"/>
  <c r="N169" i="6"/>
  <c r="K169" i="6" a="1"/>
  <c r="K169" i="6" s="1"/>
  <c r="J169" i="6"/>
  <c r="R168" i="6"/>
  <c r="N168" i="6"/>
  <c r="K168" i="6" a="1"/>
  <c r="K168" i="6" s="1"/>
  <c r="J168" i="6"/>
  <c r="R167" i="6"/>
  <c r="N167" i="6"/>
  <c r="K167" i="6" a="1"/>
  <c r="K167" i="6" s="1"/>
  <c r="J167" i="6"/>
  <c r="R166" i="6"/>
  <c r="N166" i="6"/>
  <c r="K166" i="6" a="1"/>
  <c r="K166" i="6" s="1"/>
  <c r="J166" i="6"/>
  <c r="R165" i="6"/>
  <c r="N165" i="6"/>
  <c r="K165" i="6" a="1"/>
  <c r="K165" i="6" s="1"/>
  <c r="J165" i="6"/>
  <c r="R164" i="6"/>
  <c r="N164" i="6"/>
  <c r="K164" i="6" a="1"/>
  <c r="K164" i="6" s="1"/>
  <c r="J164" i="6"/>
  <c r="R163" i="6"/>
  <c r="N163" i="6"/>
  <c r="K163" i="6" a="1"/>
  <c r="K163" i="6" s="1"/>
  <c r="J163" i="6"/>
  <c r="R162" i="6"/>
  <c r="N162" i="6"/>
  <c r="K162" i="6" a="1"/>
  <c r="K162" i="6" s="1"/>
  <c r="J162" i="6"/>
  <c r="R161" i="6"/>
  <c r="N161" i="6"/>
  <c r="K161" i="6" a="1"/>
  <c r="K161" i="6" s="1"/>
  <c r="J161" i="6"/>
  <c r="R160" i="6"/>
  <c r="N160" i="6"/>
  <c r="K160" i="6" a="1"/>
  <c r="K160" i="6" s="1"/>
  <c r="J160" i="6"/>
  <c r="R159" i="6"/>
  <c r="N159" i="6"/>
  <c r="K159" i="6" a="1"/>
  <c r="K159" i="6" s="1"/>
  <c r="J159" i="6"/>
  <c r="R158" i="6"/>
  <c r="N158" i="6"/>
  <c r="K158" i="6" a="1"/>
  <c r="K158" i="6" s="1"/>
  <c r="J158" i="6"/>
  <c r="R157" i="6"/>
  <c r="N157" i="6"/>
  <c r="K157" i="6" a="1"/>
  <c r="K157" i="6" s="1"/>
  <c r="J157" i="6"/>
  <c r="R156" i="6"/>
  <c r="N156" i="6"/>
  <c r="K156" i="6" a="1"/>
  <c r="K156" i="6" s="1"/>
  <c r="J156" i="6"/>
  <c r="R155" i="6"/>
  <c r="N155" i="6"/>
  <c r="K155" i="6" a="1"/>
  <c r="K155" i="6" s="1"/>
  <c r="J155" i="6"/>
  <c r="R154" i="6"/>
  <c r="N154" i="6"/>
  <c r="K154" i="6" a="1"/>
  <c r="K154" i="6" s="1"/>
  <c r="J154" i="6"/>
  <c r="R153" i="6"/>
  <c r="N153" i="6"/>
  <c r="K153" i="6" a="1"/>
  <c r="K153" i="6" s="1"/>
  <c r="J153" i="6"/>
  <c r="R152" i="6"/>
  <c r="N152" i="6"/>
  <c r="K152" i="6" a="1"/>
  <c r="K152" i="6" s="1"/>
  <c r="J152" i="6"/>
  <c r="R151" i="6"/>
  <c r="N151" i="6"/>
  <c r="K151" i="6" a="1"/>
  <c r="K151" i="6" s="1"/>
  <c r="J151" i="6"/>
  <c r="R150" i="6"/>
  <c r="N150" i="6"/>
  <c r="K150" i="6" a="1"/>
  <c r="K150" i="6" s="1"/>
  <c r="J150" i="6"/>
  <c r="R149" i="6"/>
  <c r="N149" i="6"/>
  <c r="K149" i="6" a="1"/>
  <c r="K149" i="6" s="1"/>
  <c r="J149" i="6"/>
  <c r="R148" i="6"/>
  <c r="N148" i="6"/>
  <c r="K148" i="6" a="1"/>
  <c r="K148" i="6" s="1"/>
  <c r="J148" i="6"/>
  <c r="R147" i="6"/>
  <c r="N147" i="6"/>
  <c r="K147" i="6" a="1"/>
  <c r="K147" i="6" s="1"/>
  <c r="J147" i="6"/>
  <c r="R146" i="6"/>
  <c r="N146" i="6"/>
  <c r="K146" i="6" a="1"/>
  <c r="K146" i="6" s="1"/>
  <c r="J146" i="6"/>
  <c r="R145" i="6"/>
  <c r="N145" i="6"/>
  <c r="K145" i="6" a="1"/>
  <c r="K145" i="6" s="1"/>
  <c r="J145" i="6"/>
  <c r="R144" i="6"/>
  <c r="N144" i="6"/>
  <c r="K144" i="6" a="1"/>
  <c r="K144" i="6" s="1"/>
  <c r="J144" i="6"/>
  <c r="R143" i="6"/>
  <c r="N143" i="6"/>
  <c r="K143" i="6" a="1"/>
  <c r="K143" i="6" s="1"/>
  <c r="J143" i="6"/>
  <c r="R142" i="6"/>
  <c r="N142" i="6"/>
  <c r="K142" i="6" a="1"/>
  <c r="K142" i="6" s="1"/>
  <c r="J142" i="6"/>
  <c r="R141" i="6"/>
  <c r="N141" i="6"/>
  <c r="K141" i="6" a="1"/>
  <c r="K141" i="6" s="1"/>
  <c r="J141" i="6"/>
  <c r="R140" i="6"/>
  <c r="N140" i="6"/>
  <c r="K140" i="6" a="1"/>
  <c r="K140" i="6" s="1"/>
  <c r="J140" i="6"/>
  <c r="R139" i="6"/>
  <c r="N139" i="6"/>
  <c r="K139" i="6" a="1"/>
  <c r="K139" i="6" s="1"/>
  <c r="J139" i="6"/>
  <c r="R138" i="6"/>
  <c r="N138" i="6"/>
  <c r="K138" i="6" a="1"/>
  <c r="K138" i="6" s="1"/>
  <c r="J138" i="6"/>
  <c r="R137" i="6"/>
  <c r="N137" i="6"/>
  <c r="K137" i="6" a="1"/>
  <c r="K137" i="6" s="1"/>
  <c r="J137" i="6"/>
  <c r="R136" i="6"/>
  <c r="N136" i="6"/>
  <c r="K136" i="6" a="1"/>
  <c r="K136" i="6" s="1"/>
  <c r="J136" i="6"/>
  <c r="R135" i="6"/>
  <c r="N135" i="6"/>
  <c r="K135" i="6" a="1"/>
  <c r="K135" i="6" s="1"/>
  <c r="J135" i="6"/>
  <c r="R134" i="6"/>
  <c r="N134" i="6"/>
  <c r="K134" i="6" a="1"/>
  <c r="K134" i="6" s="1"/>
  <c r="J134" i="6"/>
  <c r="R133" i="6"/>
  <c r="N133" i="6"/>
  <c r="K133" i="6" a="1"/>
  <c r="K133" i="6" s="1"/>
  <c r="J133" i="6"/>
  <c r="R132" i="6"/>
  <c r="N132" i="6"/>
  <c r="K132" i="6" a="1"/>
  <c r="K132" i="6" s="1"/>
  <c r="J132" i="6"/>
  <c r="R131" i="6"/>
  <c r="N131" i="6"/>
  <c r="K131" i="6" a="1"/>
  <c r="K131" i="6" s="1"/>
  <c r="J131" i="6"/>
  <c r="R130" i="6"/>
  <c r="N130" i="6"/>
  <c r="K130" i="6" a="1"/>
  <c r="K130" i="6" s="1"/>
  <c r="J130" i="6"/>
  <c r="R129" i="6"/>
  <c r="N129" i="6"/>
  <c r="K129" i="6" a="1"/>
  <c r="K129" i="6" s="1"/>
  <c r="J129" i="6"/>
  <c r="R128" i="6"/>
  <c r="N128" i="6"/>
  <c r="K128" i="6" a="1"/>
  <c r="K128" i="6" s="1"/>
  <c r="J128" i="6"/>
  <c r="R127" i="6"/>
  <c r="N127" i="6"/>
  <c r="K127" i="6" a="1"/>
  <c r="K127" i="6" s="1"/>
  <c r="J127" i="6"/>
  <c r="R126" i="6"/>
  <c r="N126" i="6"/>
  <c r="K126" i="6" a="1"/>
  <c r="K126" i="6" s="1"/>
  <c r="J126" i="6"/>
  <c r="R125" i="6"/>
  <c r="N125" i="6"/>
  <c r="K125" i="6" a="1"/>
  <c r="K125" i="6" s="1"/>
  <c r="J125" i="6"/>
  <c r="R124" i="6"/>
  <c r="N124" i="6"/>
  <c r="K124" i="6" a="1"/>
  <c r="K124" i="6" s="1"/>
  <c r="J124" i="6"/>
  <c r="R123" i="6"/>
  <c r="N123" i="6"/>
  <c r="K123" i="6" a="1"/>
  <c r="K123" i="6" s="1"/>
  <c r="J123" i="6"/>
  <c r="R122" i="6"/>
  <c r="N122" i="6"/>
  <c r="K122" i="6" a="1"/>
  <c r="K122" i="6" s="1"/>
  <c r="J122" i="6"/>
  <c r="R121" i="6"/>
  <c r="N121" i="6"/>
  <c r="K121" i="6" a="1"/>
  <c r="K121" i="6" s="1"/>
  <c r="J121" i="6"/>
  <c r="R120" i="6"/>
  <c r="N120" i="6"/>
  <c r="K120" i="6" a="1"/>
  <c r="K120" i="6" s="1"/>
  <c r="J120" i="6"/>
  <c r="R119" i="6"/>
  <c r="N119" i="6"/>
  <c r="K119" i="6" a="1"/>
  <c r="K119" i="6" s="1"/>
  <c r="J119" i="6"/>
  <c r="R118" i="6"/>
  <c r="N118" i="6"/>
  <c r="K118" i="6" a="1"/>
  <c r="K118" i="6" s="1"/>
  <c r="J118" i="6"/>
  <c r="R117" i="6"/>
  <c r="N117" i="6"/>
  <c r="K117" i="6" a="1"/>
  <c r="K117" i="6" s="1"/>
  <c r="J117" i="6"/>
  <c r="R116" i="6"/>
  <c r="N116" i="6"/>
  <c r="K116" i="6" a="1"/>
  <c r="K116" i="6" s="1"/>
  <c r="J116" i="6"/>
  <c r="R115" i="6"/>
  <c r="N115" i="6"/>
  <c r="K115" i="6" a="1"/>
  <c r="K115" i="6" s="1"/>
  <c r="J115" i="6"/>
  <c r="R114" i="6"/>
  <c r="N114" i="6"/>
  <c r="K114" i="6" a="1"/>
  <c r="K114" i="6" s="1"/>
  <c r="J114" i="6"/>
  <c r="R113" i="6"/>
  <c r="N113" i="6"/>
  <c r="K113" i="6" a="1"/>
  <c r="K113" i="6" s="1"/>
  <c r="J113" i="6"/>
  <c r="R112" i="6"/>
  <c r="N112" i="6"/>
  <c r="K112" i="6" a="1"/>
  <c r="K112" i="6" s="1"/>
  <c r="J112" i="6"/>
  <c r="R111" i="6"/>
  <c r="N111" i="6"/>
  <c r="K111" i="6" a="1"/>
  <c r="K111" i="6" s="1"/>
  <c r="J111" i="6"/>
  <c r="R110" i="6"/>
  <c r="N110" i="6"/>
  <c r="K110" i="6" a="1"/>
  <c r="K110" i="6" s="1"/>
  <c r="J110" i="6"/>
  <c r="R109" i="6"/>
  <c r="N109" i="6"/>
  <c r="K109" i="6" a="1"/>
  <c r="K109" i="6" s="1"/>
  <c r="J109" i="6"/>
  <c r="R108" i="6"/>
  <c r="N108" i="6"/>
  <c r="K108" i="6" a="1"/>
  <c r="K108" i="6" s="1"/>
  <c r="J108" i="6"/>
  <c r="R107" i="6"/>
  <c r="N107" i="6"/>
  <c r="K107" i="6" a="1"/>
  <c r="K107" i="6" s="1"/>
  <c r="J107" i="6"/>
  <c r="R106" i="6"/>
  <c r="N106" i="6"/>
  <c r="K106" i="6" a="1"/>
  <c r="K106" i="6" s="1"/>
  <c r="J106" i="6"/>
  <c r="R105" i="6"/>
  <c r="N105" i="6"/>
  <c r="K105" i="6" a="1"/>
  <c r="K105" i="6" s="1"/>
  <c r="J105" i="6"/>
  <c r="R104" i="6"/>
  <c r="N104" i="6"/>
  <c r="K104" i="6" a="1"/>
  <c r="K104" i="6" s="1"/>
  <c r="J104" i="6"/>
  <c r="R103" i="6"/>
  <c r="N103" i="6"/>
  <c r="K103" i="6" a="1"/>
  <c r="K103" i="6" s="1"/>
  <c r="J103" i="6"/>
  <c r="R102" i="6"/>
  <c r="N102" i="6"/>
  <c r="K102" i="6" a="1"/>
  <c r="K102" i="6" s="1"/>
  <c r="J102" i="6"/>
  <c r="R101" i="6"/>
  <c r="N101" i="6"/>
  <c r="K101" i="6" a="1"/>
  <c r="K101" i="6" s="1"/>
  <c r="J101" i="6"/>
  <c r="R100" i="6"/>
  <c r="N100" i="6"/>
  <c r="K100" i="6" a="1"/>
  <c r="K100" i="6" s="1"/>
  <c r="J100" i="6"/>
  <c r="R99" i="6"/>
  <c r="N99" i="6"/>
  <c r="K99" i="6" a="1"/>
  <c r="K99" i="6" s="1"/>
  <c r="J99" i="6"/>
  <c r="R98" i="6"/>
  <c r="N98" i="6"/>
  <c r="K98" i="6" a="1"/>
  <c r="K98" i="6" s="1"/>
  <c r="J98" i="6"/>
  <c r="R97" i="6"/>
  <c r="N97" i="6"/>
  <c r="K97" i="6" a="1"/>
  <c r="K97" i="6" s="1"/>
  <c r="J97" i="6"/>
  <c r="R96" i="6"/>
  <c r="N96" i="6"/>
  <c r="K96" i="6" a="1"/>
  <c r="K96" i="6" s="1"/>
  <c r="J96" i="6"/>
  <c r="R95" i="6"/>
  <c r="N95" i="6"/>
  <c r="K95" i="6" a="1"/>
  <c r="K95" i="6" s="1"/>
  <c r="J95" i="6"/>
  <c r="R94" i="6"/>
  <c r="N94" i="6"/>
  <c r="K94" i="6" a="1"/>
  <c r="K94" i="6" s="1"/>
  <c r="J94" i="6"/>
  <c r="R93" i="6"/>
  <c r="N93" i="6"/>
  <c r="K93" i="6" a="1"/>
  <c r="K93" i="6" s="1"/>
  <c r="J93" i="6"/>
  <c r="R92" i="6"/>
  <c r="N92" i="6"/>
  <c r="K92" i="6" a="1"/>
  <c r="K92" i="6" s="1"/>
  <c r="J92" i="6"/>
  <c r="R91" i="6"/>
  <c r="N91" i="6"/>
  <c r="K91" i="6" a="1"/>
  <c r="K91" i="6" s="1"/>
  <c r="J91" i="6"/>
  <c r="R90" i="6"/>
  <c r="N90" i="6"/>
  <c r="K90" i="6" a="1"/>
  <c r="K90" i="6" s="1"/>
  <c r="J90" i="6"/>
  <c r="R89" i="6"/>
  <c r="N89" i="6"/>
  <c r="K89" i="6" a="1"/>
  <c r="K89" i="6" s="1"/>
  <c r="J89" i="6"/>
  <c r="R88" i="6"/>
  <c r="N88" i="6"/>
  <c r="K88" i="6" a="1"/>
  <c r="K88" i="6" s="1"/>
  <c r="J88" i="6"/>
  <c r="R87" i="6"/>
  <c r="N87" i="6"/>
  <c r="K87" i="6" a="1"/>
  <c r="K87" i="6" s="1"/>
  <c r="J87" i="6"/>
  <c r="R86" i="6"/>
  <c r="N86" i="6"/>
  <c r="K86" i="6" a="1"/>
  <c r="K86" i="6" s="1"/>
  <c r="J86" i="6"/>
  <c r="R85" i="6"/>
  <c r="N85" i="6"/>
  <c r="K85" i="6" a="1"/>
  <c r="K85" i="6" s="1"/>
  <c r="J85" i="6"/>
  <c r="R84" i="6"/>
  <c r="N84" i="6"/>
  <c r="K84" i="6" a="1"/>
  <c r="K84" i="6" s="1"/>
  <c r="J84" i="6"/>
  <c r="R83" i="6"/>
  <c r="N83" i="6"/>
  <c r="K83" i="6" a="1"/>
  <c r="K83" i="6" s="1"/>
  <c r="J83" i="6"/>
  <c r="R82" i="6"/>
  <c r="N82" i="6"/>
  <c r="K82" i="6" a="1"/>
  <c r="K82" i="6" s="1"/>
  <c r="J82" i="6"/>
  <c r="R81" i="6"/>
  <c r="N81" i="6"/>
  <c r="K81" i="6" a="1"/>
  <c r="K81" i="6" s="1"/>
  <c r="J81" i="6"/>
  <c r="R80" i="6"/>
  <c r="N80" i="6"/>
  <c r="K80" i="6" a="1"/>
  <c r="K80" i="6" s="1"/>
  <c r="J80" i="6"/>
  <c r="R79" i="6"/>
  <c r="N79" i="6"/>
  <c r="K79" i="6" a="1"/>
  <c r="K79" i="6" s="1"/>
  <c r="J79" i="6"/>
  <c r="R78" i="6"/>
  <c r="N78" i="6"/>
  <c r="K78" i="6" a="1"/>
  <c r="K78" i="6" s="1"/>
  <c r="J78" i="6"/>
  <c r="R77" i="6"/>
  <c r="N77" i="6"/>
  <c r="K77" i="6" a="1"/>
  <c r="K77" i="6" s="1"/>
  <c r="J77" i="6"/>
  <c r="R76" i="6"/>
  <c r="N76" i="6"/>
  <c r="K76" i="6" a="1"/>
  <c r="K76" i="6" s="1"/>
  <c r="J76" i="6"/>
  <c r="R75" i="6"/>
  <c r="N75" i="6"/>
  <c r="K75" i="6" a="1"/>
  <c r="K75" i="6" s="1"/>
  <c r="J75" i="6"/>
  <c r="R74" i="6"/>
  <c r="N74" i="6"/>
  <c r="K74" i="6" a="1"/>
  <c r="K74" i="6" s="1"/>
  <c r="J74" i="6"/>
  <c r="R73" i="6"/>
  <c r="N73" i="6"/>
  <c r="K73" i="6" a="1"/>
  <c r="K73" i="6" s="1"/>
  <c r="J73" i="6"/>
  <c r="R72" i="6"/>
  <c r="N72" i="6"/>
  <c r="K72" i="6" a="1"/>
  <c r="K72" i="6" s="1"/>
  <c r="J72" i="6"/>
  <c r="R71" i="6"/>
  <c r="N71" i="6"/>
  <c r="K71" i="6" a="1"/>
  <c r="K71" i="6" s="1"/>
  <c r="J71" i="6"/>
  <c r="R70" i="6"/>
  <c r="N70" i="6"/>
  <c r="K70" i="6" a="1"/>
  <c r="K70" i="6" s="1"/>
  <c r="J70" i="6"/>
  <c r="R69" i="6"/>
  <c r="N69" i="6"/>
  <c r="K69" i="6" a="1"/>
  <c r="K69" i="6" s="1"/>
  <c r="J69" i="6"/>
  <c r="R68" i="6"/>
  <c r="N68" i="6"/>
  <c r="K68" i="6" a="1"/>
  <c r="K68" i="6" s="1"/>
  <c r="J68" i="6"/>
  <c r="R67" i="6"/>
  <c r="N67" i="6"/>
  <c r="K67" i="6" a="1"/>
  <c r="K67" i="6" s="1"/>
  <c r="J67" i="6"/>
  <c r="R66" i="6"/>
  <c r="N66" i="6"/>
  <c r="K66" i="6" a="1"/>
  <c r="K66" i="6" s="1"/>
  <c r="J66" i="6"/>
  <c r="R65" i="6"/>
  <c r="N65" i="6"/>
  <c r="K65" i="6" a="1"/>
  <c r="K65" i="6" s="1"/>
  <c r="J65" i="6"/>
  <c r="R64" i="6"/>
  <c r="N64" i="6"/>
  <c r="K64" i="6" a="1"/>
  <c r="K64" i="6" s="1"/>
  <c r="J64" i="6"/>
  <c r="R63" i="6"/>
  <c r="N63" i="6"/>
  <c r="K63" i="6" a="1"/>
  <c r="K63" i="6" s="1"/>
  <c r="J63" i="6"/>
  <c r="R62" i="6"/>
  <c r="N62" i="6"/>
  <c r="K62" i="6" a="1"/>
  <c r="K62" i="6" s="1"/>
  <c r="J62" i="6"/>
  <c r="R61" i="6"/>
  <c r="N61" i="6"/>
  <c r="K61" i="6" a="1"/>
  <c r="K61" i="6" s="1"/>
  <c r="J61" i="6"/>
  <c r="R60" i="6"/>
  <c r="N60" i="6"/>
  <c r="K60" i="6" a="1"/>
  <c r="K60" i="6" s="1"/>
  <c r="J60" i="6"/>
  <c r="R59" i="6"/>
  <c r="N59" i="6"/>
  <c r="K59" i="6" a="1"/>
  <c r="K59" i="6" s="1"/>
  <c r="J59" i="6"/>
  <c r="R58" i="6"/>
  <c r="N58" i="6"/>
  <c r="K58" i="6" a="1"/>
  <c r="K58" i="6" s="1"/>
  <c r="J58" i="6"/>
  <c r="R57" i="6"/>
  <c r="N57" i="6"/>
  <c r="K57" i="6" a="1"/>
  <c r="K57" i="6" s="1"/>
  <c r="J57" i="6"/>
  <c r="R56" i="6"/>
  <c r="N56" i="6"/>
  <c r="K56" i="6" a="1"/>
  <c r="K56" i="6" s="1"/>
  <c r="J56" i="6"/>
  <c r="R55" i="6"/>
  <c r="N55" i="6"/>
  <c r="K55" i="6" a="1"/>
  <c r="K55" i="6" s="1"/>
  <c r="J55" i="6"/>
  <c r="R54" i="6"/>
  <c r="N54" i="6"/>
  <c r="K54" i="6" a="1"/>
  <c r="K54" i="6" s="1"/>
  <c r="J54" i="6"/>
  <c r="R53" i="6"/>
  <c r="N53" i="6"/>
  <c r="K53" i="6" a="1"/>
  <c r="K53" i="6" s="1"/>
  <c r="J53" i="6"/>
  <c r="R52" i="6"/>
  <c r="N52" i="6"/>
  <c r="K52" i="6" a="1"/>
  <c r="K52" i="6" s="1"/>
  <c r="J52" i="6"/>
  <c r="R51" i="6"/>
  <c r="N51" i="6"/>
  <c r="K51" i="6" a="1"/>
  <c r="K51" i="6" s="1"/>
  <c r="J51" i="6"/>
  <c r="R50" i="6"/>
  <c r="N50" i="6"/>
  <c r="K50" i="6" a="1"/>
  <c r="K50" i="6" s="1"/>
  <c r="J50" i="6"/>
  <c r="R49" i="6"/>
  <c r="N49" i="6"/>
  <c r="K49" i="6" a="1"/>
  <c r="K49" i="6" s="1"/>
  <c r="J49" i="6"/>
  <c r="R48" i="6"/>
  <c r="N48" i="6"/>
  <c r="K48" i="6" a="1"/>
  <c r="K48" i="6" s="1"/>
  <c r="J48" i="6"/>
  <c r="R47" i="6"/>
  <c r="N47" i="6"/>
  <c r="K47" i="6" a="1"/>
  <c r="K47" i="6" s="1"/>
  <c r="J47" i="6"/>
  <c r="R46" i="6"/>
  <c r="N46" i="6"/>
  <c r="K46" i="6" a="1"/>
  <c r="K46" i="6" s="1"/>
  <c r="J46" i="6"/>
  <c r="R45" i="6"/>
  <c r="N45" i="6"/>
  <c r="K45" i="6" a="1"/>
  <c r="K45" i="6" s="1"/>
  <c r="J45" i="6"/>
  <c r="R44" i="6"/>
  <c r="N44" i="6"/>
  <c r="K44" i="6" a="1"/>
  <c r="K44" i="6" s="1"/>
  <c r="J44" i="6"/>
  <c r="R43" i="6"/>
  <c r="N43" i="6"/>
  <c r="K43" i="6" a="1"/>
  <c r="K43" i="6" s="1"/>
  <c r="J43" i="6"/>
  <c r="R42" i="6"/>
  <c r="N42" i="6"/>
  <c r="K42" i="6" a="1"/>
  <c r="K42" i="6" s="1"/>
  <c r="J42" i="6"/>
  <c r="R41" i="6"/>
  <c r="N41" i="6"/>
  <c r="K41" i="6" a="1"/>
  <c r="K41" i="6" s="1"/>
  <c r="J41" i="6"/>
  <c r="R40" i="6"/>
  <c r="N40" i="6"/>
  <c r="K40" i="6" a="1"/>
  <c r="K40" i="6" s="1"/>
  <c r="J40" i="6"/>
  <c r="R39" i="6"/>
  <c r="N39" i="6"/>
  <c r="K39" i="6" a="1"/>
  <c r="K39" i="6" s="1"/>
  <c r="J39" i="6"/>
  <c r="R38" i="6"/>
  <c r="N38" i="6"/>
  <c r="K38" i="6" a="1"/>
  <c r="K38" i="6" s="1"/>
  <c r="J38" i="6"/>
  <c r="R37" i="6"/>
  <c r="N37" i="6"/>
  <c r="K37" i="6" a="1"/>
  <c r="K37" i="6" s="1"/>
  <c r="J37" i="6"/>
  <c r="R36" i="6"/>
  <c r="N36" i="6"/>
  <c r="K36" i="6" a="1"/>
  <c r="K36" i="6" s="1"/>
  <c r="J36" i="6"/>
  <c r="R35" i="6"/>
  <c r="N35" i="6"/>
  <c r="K35" i="6" a="1"/>
  <c r="K35" i="6" s="1"/>
  <c r="J35" i="6"/>
  <c r="R34" i="6"/>
  <c r="N34" i="6"/>
  <c r="K34" i="6" a="1"/>
  <c r="K34" i="6" s="1"/>
  <c r="J34" i="6"/>
  <c r="R33" i="6"/>
  <c r="N33" i="6"/>
  <c r="K33" i="6" a="1"/>
  <c r="K33" i="6" s="1"/>
  <c r="J33" i="6"/>
  <c r="R32" i="6"/>
  <c r="N32" i="6"/>
  <c r="K32" i="6" a="1"/>
  <c r="K32" i="6" s="1"/>
  <c r="J32" i="6"/>
  <c r="R31" i="6"/>
  <c r="N31" i="6"/>
  <c r="K31" i="6" a="1"/>
  <c r="K31" i="6" s="1"/>
  <c r="J31" i="6"/>
  <c r="R30" i="6"/>
  <c r="N30" i="6"/>
  <c r="K30" i="6" a="1"/>
  <c r="K30" i="6" s="1"/>
  <c r="J30" i="6"/>
  <c r="R29" i="6"/>
  <c r="N29" i="6"/>
  <c r="K29" i="6" a="1"/>
  <c r="K29" i="6" s="1"/>
  <c r="J29" i="6"/>
  <c r="R28" i="6"/>
  <c r="N28" i="6"/>
  <c r="K28" i="6" a="1"/>
  <c r="K28" i="6" s="1"/>
  <c r="J28" i="6"/>
  <c r="R27" i="6"/>
  <c r="N27" i="6"/>
  <c r="K27" i="6" a="1"/>
  <c r="K27" i="6" s="1"/>
  <c r="J27" i="6"/>
  <c r="R26" i="6"/>
  <c r="N26" i="6"/>
  <c r="K26" i="6" a="1"/>
  <c r="K26" i="6" s="1"/>
  <c r="J26" i="6"/>
  <c r="R25" i="6"/>
  <c r="N25" i="6"/>
  <c r="K25" i="6" a="1"/>
  <c r="K25" i="6" s="1"/>
  <c r="J25" i="6"/>
  <c r="R24" i="6"/>
  <c r="N24" i="6"/>
  <c r="K24" i="6" a="1"/>
  <c r="K24" i="6" s="1"/>
  <c r="J24" i="6"/>
  <c r="R23" i="6"/>
  <c r="N23" i="6"/>
  <c r="K23" i="6" a="1"/>
  <c r="K23" i="6" s="1"/>
  <c r="J23" i="6"/>
  <c r="R22" i="6"/>
  <c r="N22" i="6"/>
  <c r="K22" i="6" a="1"/>
  <c r="K22" i="6" s="1"/>
  <c r="J22" i="6"/>
  <c r="R21" i="6"/>
  <c r="N21" i="6"/>
  <c r="K21" i="6" a="1"/>
  <c r="K21" i="6" s="1"/>
  <c r="J21" i="6"/>
  <c r="R20" i="6"/>
  <c r="N20" i="6"/>
  <c r="K20" i="6" a="1"/>
  <c r="K20" i="6" s="1"/>
  <c r="J20" i="6"/>
  <c r="R19" i="6"/>
  <c r="N19" i="6"/>
  <c r="K19" i="6" a="1"/>
  <c r="K19" i="6" s="1"/>
  <c r="J19" i="6"/>
  <c r="R18" i="6"/>
  <c r="N18" i="6"/>
  <c r="K18" i="6" a="1"/>
  <c r="K18" i="6" s="1"/>
  <c r="J18" i="6"/>
  <c r="R17" i="6"/>
  <c r="N17" i="6"/>
  <c r="K17" i="6" a="1"/>
  <c r="K17" i="6" s="1"/>
  <c r="J17" i="6"/>
  <c r="R16" i="6"/>
  <c r="N16" i="6"/>
  <c r="K16" i="6" a="1"/>
  <c r="K16" i="6" s="1"/>
  <c r="J16" i="6"/>
  <c r="R15" i="6"/>
  <c r="N15" i="6"/>
  <c r="K15" i="6" a="1"/>
  <c r="K15" i="6" s="1"/>
  <c r="J15" i="6"/>
  <c r="R14" i="6"/>
  <c r="N14" i="6"/>
  <c r="K14" i="6" a="1"/>
  <c r="K14" i="6" s="1"/>
  <c r="J14" i="6"/>
  <c r="R13" i="6"/>
  <c r="N13" i="6"/>
  <c r="K13" i="6" a="1"/>
  <c r="K13" i="6" s="1"/>
  <c r="J13" i="6"/>
  <c r="R12" i="6"/>
  <c r="N12" i="6"/>
  <c r="K12" i="6" a="1"/>
  <c r="K12" i="6" s="1"/>
  <c r="J12" i="6"/>
  <c r="R11" i="6"/>
  <c r="N11" i="6"/>
  <c r="K11" i="6" a="1"/>
  <c r="K11" i="6" s="1"/>
  <c r="J11" i="6"/>
  <c r="R10" i="6"/>
  <c r="N10" i="6"/>
  <c r="K10" i="6" a="1"/>
  <c r="K10" i="6" s="1"/>
  <c r="J10" i="6"/>
  <c r="R9" i="6"/>
  <c r="N9" i="6"/>
  <c r="K9" i="6" a="1"/>
  <c r="K9" i="6" s="1"/>
  <c r="J9" i="6"/>
  <c r="R8" i="6"/>
  <c r="N8" i="6"/>
  <c r="K8" i="6" a="1"/>
  <c r="K8" i="6" s="1"/>
  <c r="J8" i="6"/>
  <c r="R7" i="6"/>
  <c r="N7" i="6"/>
  <c r="K7" i="6" a="1"/>
  <c r="K7" i="6" s="1"/>
  <c r="J7" i="6"/>
  <c r="R6" i="6"/>
  <c r="N6" i="6"/>
  <c r="K6" i="6" a="1"/>
  <c r="K6" i="6" s="1"/>
  <c r="J6" i="6"/>
  <c r="R5" i="6"/>
  <c r="N5" i="6"/>
  <c r="K5" i="6" a="1"/>
  <c r="K5" i="6" s="1"/>
  <c r="J5" i="6"/>
  <c r="R4" i="6"/>
  <c r="N4" i="6"/>
  <c r="K4" i="6" a="1"/>
  <c r="K4" i="6" s="1"/>
  <c r="J4" i="6"/>
  <c r="R3" i="6"/>
  <c r="N3" i="6"/>
  <c r="K3" i="6" a="1"/>
  <c r="K3" i="6" s="1"/>
  <c r="J3" i="6"/>
  <c r="R2" i="6"/>
  <c r="N2" i="6"/>
  <c r="K2" i="6" a="1"/>
  <c r="K2" i="6" s="1"/>
  <c r="J2" i="6"/>
  <c r="L480" i="6" l="1"/>
  <c r="L586" i="6"/>
  <c r="L639" i="6"/>
  <c r="M639" i="6" s="1"/>
  <c r="L487" i="6"/>
  <c r="M487" i="6" s="1"/>
  <c r="L628" i="6"/>
  <c r="M628" i="6" s="1"/>
  <c r="L630" i="6"/>
  <c r="L634" i="6"/>
  <c r="L589" i="6"/>
  <c r="M589" i="6" s="1"/>
  <c r="L592" i="6"/>
  <c r="M592" i="6" s="1"/>
  <c r="O592" i="6" s="1"/>
  <c r="L596" i="6"/>
  <c r="L600" i="6"/>
  <c r="M600" i="6" s="1"/>
  <c r="L603" i="6"/>
  <c r="M603" i="6" s="1"/>
  <c r="L607" i="6"/>
  <c r="M607" i="6" s="1"/>
  <c r="L608" i="6"/>
  <c r="L610" i="6"/>
  <c r="M610" i="6" s="1"/>
  <c r="L617" i="6"/>
  <c r="M617" i="6" s="1"/>
  <c r="L518" i="6"/>
  <c r="M518" i="6" s="1"/>
  <c r="L534" i="6"/>
  <c r="L536" i="6"/>
  <c r="M536" i="6" s="1"/>
  <c r="L313" i="6"/>
  <c r="M313" i="6" s="1"/>
  <c r="L316" i="6"/>
  <c r="M316" i="6" s="1"/>
  <c r="L321" i="6"/>
  <c r="L324" i="6"/>
  <c r="M324" i="6" s="1"/>
  <c r="L337" i="6"/>
  <c r="M337" i="6" s="1"/>
  <c r="L340" i="6"/>
  <c r="L345" i="6"/>
  <c r="L348" i="6"/>
  <c r="L356" i="6"/>
  <c r="M356" i="6" s="1"/>
  <c r="L369" i="6"/>
  <c r="M369" i="6" s="1"/>
  <c r="L372" i="6"/>
  <c r="M372" i="6" s="1"/>
  <c r="L377" i="6"/>
  <c r="M377" i="6" s="1"/>
  <c r="L380" i="6"/>
  <c r="M380" i="6" s="1"/>
  <c r="P380" i="6" s="1"/>
  <c r="L388" i="6"/>
  <c r="M388" i="6" s="1"/>
  <c r="L401" i="6"/>
  <c r="L404" i="6"/>
  <c r="M404" i="6" s="1"/>
  <c r="L409" i="6"/>
  <c r="M409" i="6" s="1"/>
  <c r="L412" i="6"/>
  <c r="M412" i="6" s="1"/>
  <c r="S412" i="6" s="1"/>
  <c r="L420" i="6"/>
  <c r="M420" i="6" s="1"/>
  <c r="L433" i="6"/>
  <c r="L436" i="6"/>
  <c r="M436" i="6" s="1"/>
  <c r="P436" i="6" s="1"/>
  <c r="L440" i="6"/>
  <c r="L442" i="6"/>
  <c r="M442" i="6" s="1"/>
  <c r="L446" i="6"/>
  <c r="M446" i="6" s="1"/>
  <c r="L449" i="6"/>
  <c r="M449" i="6" s="1"/>
  <c r="L456" i="6"/>
  <c r="M456" i="6" s="1"/>
  <c r="L462" i="6"/>
  <c r="L470" i="6"/>
  <c r="M470" i="6" s="1"/>
  <c r="L471" i="6"/>
  <c r="M471" i="6" s="1"/>
  <c r="L623" i="6"/>
  <c r="L644" i="6"/>
  <c r="L646" i="6"/>
  <c r="M646" i="6" s="1"/>
  <c r="L664" i="6"/>
  <c r="M664" i="6" s="1"/>
  <c r="Q664" i="6" s="1"/>
  <c r="L668" i="6"/>
  <c r="M668" i="6" s="1"/>
  <c r="Q668" i="6" s="1"/>
  <c r="L672" i="6"/>
  <c r="L679" i="6"/>
  <c r="M679" i="6" s="1"/>
  <c r="L684" i="6"/>
  <c r="M684" i="6" s="1"/>
  <c r="Q684" i="6" s="1"/>
  <c r="L696" i="6"/>
  <c r="M696" i="6" s="1"/>
  <c r="Q696" i="6" s="1"/>
  <c r="L488" i="6"/>
  <c r="M488" i="6" s="1"/>
  <c r="L495" i="6"/>
  <c r="M495" i="6" s="1"/>
  <c r="L512" i="6"/>
  <c r="M512" i="6" s="1"/>
  <c r="L513" i="6"/>
  <c r="L2" i="6"/>
  <c r="L6" i="6"/>
  <c r="M6" i="6" s="1"/>
  <c r="L10" i="6"/>
  <c r="M10" i="6" s="1"/>
  <c r="L14" i="6"/>
  <c r="M14" i="6" s="1"/>
  <c r="L18" i="6"/>
  <c r="M18" i="6" s="1"/>
  <c r="L22" i="6"/>
  <c r="M22" i="6" s="1"/>
  <c r="L26" i="6"/>
  <c r="M26" i="6" s="1"/>
  <c r="L30" i="6"/>
  <c r="L34" i="6"/>
  <c r="M34" i="6" s="1"/>
  <c r="L38" i="6"/>
  <c r="M38" i="6" s="1"/>
  <c r="L535" i="6"/>
  <c r="M535" i="6" s="1"/>
  <c r="L618" i="6"/>
  <c r="L633" i="6"/>
  <c r="M633" i="6" s="1"/>
  <c r="L317" i="6"/>
  <c r="M317" i="6" s="1"/>
  <c r="L320" i="6"/>
  <c r="M320" i="6" s="1"/>
  <c r="P320" i="6" s="1"/>
  <c r="L329" i="6"/>
  <c r="M329" i="6" s="1"/>
  <c r="L441" i="6"/>
  <c r="M441" i="6" s="1"/>
  <c r="L333" i="6"/>
  <c r="M333" i="6" s="1"/>
  <c r="L336" i="6"/>
  <c r="M336" i="6" s="1"/>
  <c r="O336" i="6" s="1"/>
  <c r="L349" i="6"/>
  <c r="M349" i="6" s="1"/>
  <c r="L352" i="6"/>
  <c r="M352" i="6" s="1"/>
  <c r="L361" i="6"/>
  <c r="M361" i="6" s="1"/>
  <c r="L364" i="6"/>
  <c r="M364" i="6" s="1"/>
  <c r="L365" i="6"/>
  <c r="M365" i="6" s="1"/>
  <c r="L368" i="6"/>
  <c r="M368" i="6" s="1"/>
  <c r="S368" i="6" s="1"/>
  <c r="L381" i="6"/>
  <c r="M381" i="6" s="1"/>
  <c r="L384" i="6"/>
  <c r="M384" i="6" s="1"/>
  <c r="L393" i="6"/>
  <c r="L396" i="6"/>
  <c r="M396" i="6" s="1"/>
  <c r="O396" i="6" s="1"/>
  <c r="L397" i="6"/>
  <c r="M397" i="6" s="1"/>
  <c r="L400" i="6"/>
  <c r="M400" i="6" s="1"/>
  <c r="O400" i="6" s="1"/>
  <c r="L413" i="6"/>
  <c r="M413" i="6" s="1"/>
  <c r="L416" i="6"/>
  <c r="L425" i="6"/>
  <c r="M425" i="6" s="1"/>
  <c r="L428" i="6"/>
  <c r="M428" i="6" s="1"/>
  <c r="S428" i="6" s="1"/>
  <c r="L429" i="6"/>
  <c r="M429" i="6" s="1"/>
  <c r="L432" i="6"/>
  <c r="M432" i="6" s="1"/>
  <c r="P432" i="6" s="1"/>
  <c r="L489" i="6"/>
  <c r="M489" i="6" s="1"/>
  <c r="L490" i="6"/>
  <c r="M490" i="6" s="1"/>
  <c r="L502" i="6"/>
  <c r="M502" i="6" s="1"/>
  <c r="L504" i="6"/>
  <c r="L508" i="6"/>
  <c r="M508" i="6" s="1"/>
  <c r="L614" i="6"/>
  <c r="M614" i="6" s="1"/>
  <c r="L632" i="6"/>
  <c r="M632" i="6" s="1"/>
  <c r="L448" i="6"/>
  <c r="M448" i="6" s="1"/>
  <c r="L450" i="6"/>
  <c r="M450" i="6" s="1"/>
  <c r="L455" i="6"/>
  <c r="M455" i="6" s="1"/>
  <c r="L458" i="6"/>
  <c r="M458" i="6" s="1"/>
  <c r="L461" i="6"/>
  <c r="L465" i="6"/>
  <c r="M465" i="6" s="1"/>
  <c r="L467" i="6"/>
  <c r="M467" i="6" s="1"/>
  <c r="L519" i="6"/>
  <c r="M519" i="6" s="1"/>
  <c r="L524" i="6"/>
  <c r="M524" i="6" s="1"/>
  <c r="L527" i="6"/>
  <c r="M527" i="6" s="1"/>
  <c r="L532" i="6"/>
  <c r="M532" i="6" s="1"/>
  <c r="L651" i="6"/>
  <c r="M651" i="6" s="1"/>
  <c r="L653" i="6"/>
  <c r="L654" i="6"/>
  <c r="M654" i="6" s="1"/>
  <c r="L656" i="6"/>
  <c r="M656" i="6" s="1"/>
  <c r="Q656" i="6" s="1"/>
  <c r="L660" i="6"/>
  <c r="M660" i="6" s="1"/>
  <c r="Q660" i="6" s="1"/>
  <c r="L669" i="6"/>
  <c r="M669" i="6" s="1"/>
  <c r="S669" i="6" s="1"/>
  <c r="L677" i="6"/>
  <c r="M677" i="6" s="1"/>
  <c r="O677" i="6" s="1"/>
  <c r="L700" i="6"/>
  <c r="M700" i="6" s="1"/>
  <c r="O700" i="6" s="1"/>
  <c r="L473" i="6"/>
  <c r="M473" i="6" s="1"/>
  <c r="L479" i="6"/>
  <c r="M479" i="6" s="1"/>
  <c r="L481" i="6"/>
  <c r="M481" i="6" s="1"/>
  <c r="L547" i="6"/>
  <c r="M547" i="6" s="1"/>
  <c r="L550" i="6"/>
  <c r="M550" i="6" s="1"/>
  <c r="L551" i="6"/>
  <c r="M551" i="6" s="1"/>
  <c r="O551" i="6" s="1"/>
  <c r="L554" i="6"/>
  <c r="M554" i="6" s="1"/>
  <c r="L563" i="6"/>
  <c r="M563" i="6" s="1"/>
  <c r="L566" i="6"/>
  <c r="M566" i="6" s="1"/>
  <c r="L583" i="6"/>
  <c r="L588" i="6"/>
  <c r="M588" i="6" s="1"/>
  <c r="L602" i="6"/>
  <c r="M602" i="6" s="1"/>
  <c r="M416" i="6"/>
  <c r="O416" i="6" s="1"/>
  <c r="L497" i="6"/>
  <c r="M497" i="6" s="1"/>
  <c r="L5" i="6"/>
  <c r="M5" i="6" s="1"/>
  <c r="L9" i="6"/>
  <c r="M9" i="6" s="1"/>
  <c r="L13" i="6"/>
  <c r="M13" i="6" s="1"/>
  <c r="L17" i="6"/>
  <c r="M17" i="6" s="1"/>
  <c r="L21" i="6"/>
  <c r="M21" i="6" s="1"/>
  <c r="L25" i="6"/>
  <c r="M25" i="6" s="1"/>
  <c r="L29" i="6"/>
  <c r="M29" i="6" s="1"/>
  <c r="L33" i="6"/>
  <c r="M33" i="6" s="1"/>
  <c r="L37" i="6"/>
  <c r="M37" i="6" s="1"/>
  <c r="L41" i="6"/>
  <c r="M41" i="6" s="1"/>
  <c r="L452" i="6"/>
  <c r="M452" i="6" s="1"/>
  <c r="L485" i="6"/>
  <c r="M485" i="6" s="1"/>
  <c r="L494" i="6"/>
  <c r="M494" i="6" s="1"/>
  <c r="Q494" i="6" s="1"/>
  <c r="L499" i="6"/>
  <c r="M499" i="6" s="1"/>
  <c r="L517" i="6"/>
  <c r="M517" i="6" s="1"/>
  <c r="L521" i="6"/>
  <c r="M521" i="6" s="1"/>
  <c r="L525" i="6"/>
  <c r="M525" i="6" s="1"/>
  <c r="L529" i="6"/>
  <c r="M529" i="6" s="1"/>
  <c r="L540" i="6"/>
  <c r="M540" i="6" s="1"/>
  <c r="L544" i="6"/>
  <c r="M544" i="6" s="1"/>
  <c r="L556" i="6"/>
  <c r="M556" i="6" s="1"/>
  <c r="L560" i="6"/>
  <c r="M560" i="6" s="1"/>
  <c r="L584" i="6"/>
  <c r="M584" i="6" s="1"/>
  <c r="L587" i="6"/>
  <c r="M587" i="6" s="1"/>
  <c r="L594" i="6"/>
  <c r="M594" i="6" s="1"/>
  <c r="L621" i="6"/>
  <c r="M621" i="6" s="1"/>
  <c r="L624" i="6"/>
  <c r="M624" i="6" s="1"/>
  <c r="L627" i="6"/>
  <c r="M627" i="6" s="1"/>
  <c r="L637" i="6"/>
  <c r="M637" i="6" s="1"/>
  <c r="L640" i="6"/>
  <c r="M640" i="6" s="1"/>
  <c r="L643" i="6"/>
  <c r="M643" i="6" s="1"/>
  <c r="L648" i="6"/>
  <c r="M648" i="6" s="1"/>
  <c r="L267" i="6"/>
  <c r="M267" i="6" s="1"/>
  <c r="S267" i="6" s="1"/>
  <c r="L353" i="6"/>
  <c r="M353" i="6" s="1"/>
  <c r="L385" i="6"/>
  <c r="M385" i="6" s="1"/>
  <c r="L417" i="6"/>
  <c r="M417" i="6" s="1"/>
  <c r="L437" i="6"/>
  <c r="M437" i="6" s="1"/>
  <c r="L443" i="6"/>
  <c r="M443" i="6" s="1"/>
  <c r="L447" i="6"/>
  <c r="M447" i="6" s="1"/>
  <c r="L453" i="6"/>
  <c r="M453" i="6" s="1"/>
  <c r="L459" i="6"/>
  <c r="M459" i="6" s="1"/>
  <c r="L463" i="6"/>
  <c r="M463" i="6" s="1"/>
  <c r="L466" i="6"/>
  <c r="M466" i="6" s="1"/>
  <c r="L472" i="6"/>
  <c r="M472" i="6" s="1"/>
  <c r="L476" i="6"/>
  <c r="M476" i="6" s="1"/>
  <c r="L482" i="6"/>
  <c r="M482" i="6" s="1"/>
  <c r="L500" i="6"/>
  <c r="M500" i="6" s="1"/>
  <c r="L511" i="6"/>
  <c r="M511" i="6" s="1"/>
  <c r="L514" i="6"/>
  <c r="M514" i="6" s="1"/>
  <c r="L537" i="6"/>
  <c r="M537" i="6" s="1"/>
  <c r="L557" i="6"/>
  <c r="M557" i="6" s="1"/>
  <c r="L561" i="6"/>
  <c r="M561" i="6" s="1"/>
  <c r="O561" i="6" s="1"/>
  <c r="L591" i="6"/>
  <c r="M591" i="6" s="1"/>
  <c r="L595" i="6"/>
  <c r="M595" i="6" s="1"/>
  <c r="L606" i="6"/>
  <c r="M606" i="6" s="1"/>
  <c r="S606" i="6" s="1"/>
  <c r="L652" i="6"/>
  <c r="M652" i="6" s="1"/>
  <c r="L676" i="6"/>
  <c r="M676" i="6" s="1"/>
  <c r="O676" i="6" s="1"/>
  <c r="L681" i="6"/>
  <c r="M681" i="6" s="1"/>
  <c r="Q681" i="6" s="1"/>
  <c r="L688" i="6"/>
  <c r="M688" i="6" s="1"/>
  <c r="Q688" i="6" s="1"/>
  <c r="L692" i="6"/>
  <c r="M692" i="6" s="1"/>
  <c r="O692" i="6" s="1"/>
  <c r="L325" i="6"/>
  <c r="M325" i="6" s="1"/>
  <c r="L332" i="6"/>
  <c r="M332" i="6" s="1"/>
  <c r="L357" i="6"/>
  <c r="M357" i="6" s="1"/>
  <c r="L389" i="6"/>
  <c r="M389" i="6" s="1"/>
  <c r="L421" i="6"/>
  <c r="L464" i="6"/>
  <c r="M464" i="6" s="1"/>
  <c r="L474" i="6"/>
  <c r="M474" i="6" s="1"/>
  <c r="L496" i="6"/>
  <c r="M496" i="6" s="1"/>
  <c r="L498" i="6"/>
  <c r="M498" i="6" s="1"/>
  <c r="L505" i="6"/>
  <c r="M505" i="6" s="1"/>
  <c r="L520" i="6"/>
  <c r="M520" i="6" s="1"/>
  <c r="L528" i="6"/>
  <c r="M528" i="6" s="1"/>
  <c r="L619" i="6"/>
  <c r="M619" i="6" s="1"/>
  <c r="L620" i="6"/>
  <c r="M620" i="6" s="1"/>
  <c r="L622" i="6"/>
  <c r="M622" i="6" s="1"/>
  <c r="L625" i="6"/>
  <c r="M625" i="6" s="1"/>
  <c r="L635" i="6"/>
  <c r="M635" i="6" s="1"/>
  <c r="L636" i="6"/>
  <c r="M636" i="6" s="1"/>
  <c r="L638" i="6"/>
  <c r="M638" i="6" s="1"/>
  <c r="L641" i="6"/>
  <c r="M641" i="6" s="1"/>
  <c r="L649" i="6"/>
  <c r="M649" i="6" s="1"/>
  <c r="L650" i="6"/>
  <c r="M650" i="6" s="1"/>
  <c r="M672" i="6"/>
  <c r="Q672" i="6" s="1"/>
  <c r="L680" i="6"/>
  <c r="M680" i="6" s="1"/>
  <c r="Q680" i="6" s="1"/>
  <c r="L486" i="6"/>
  <c r="M486" i="6" s="1"/>
  <c r="L522" i="6"/>
  <c r="M522" i="6" s="1"/>
  <c r="L312" i="6"/>
  <c r="M312" i="6" s="1"/>
  <c r="L344" i="6"/>
  <c r="M344" i="6" s="1"/>
  <c r="Q344" i="6" s="1"/>
  <c r="L376" i="6"/>
  <c r="M376" i="6" s="1"/>
  <c r="L408" i="6"/>
  <c r="M408" i="6" s="1"/>
  <c r="M340" i="6"/>
  <c r="O340" i="6" s="1"/>
  <c r="L341" i="6"/>
  <c r="M341" i="6" s="1"/>
  <c r="M348" i="6"/>
  <c r="O348" i="6" s="1"/>
  <c r="L373" i="6"/>
  <c r="M373" i="6" s="1"/>
  <c r="L405" i="6"/>
  <c r="M405" i="6" s="1"/>
  <c r="L328" i="6"/>
  <c r="M328" i="6" s="1"/>
  <c r="L360" i="6"/>
  <c r="M360" i="6" s="1"/>
  <c r="L392" i="6"/>
  <c r="M392" i="6" s="1"/>
  <c r="L424" i="6"/>
  <c r="M424" i="6" s="1"/>
  <c r="Q424" i="6" s="1"/>
  <c r="L695" i="6"/>
  <c r="M695" i="6" s="1"/>
  <c r="L468" i="6"/>
  <c r="M468" i="6" s="1"/>
  <c r="L477" i="6"/>
  <c r="M477" i="6" s="1"/>
  <c r="L530" i="6"/>
  <c r="M530" i="6" s="1"/>
  <c r="L533" i="6"/>
  <c r="M533" i="6" s="1"/>
  <c r="L597" i="6"/>
  <c r="M597" i="6" s="1"/>
  <c r="L601" i="6"/>
  <c r="M601" i="6" s="1"/>
  <c r="L647" i="6"/>
  <c r="M647" i="6" s="1"/>
  <c r="L11" i="6"/>
  <c r="M11" i="6" s="1"/>
  <c r="L31" i="6"/>
  <c r="M31" i="6" s="1"/>
  <c r="L35" i="6"/>
  <c r="M35" i="6" s="1"/>
  <c r="L39" i="6"/>
  <c r="M39" i="6" s="1"/>
  <c r="L445" i="6"/>
  <c r="M445" i="6" s="1"/>
  <c r="L454" i="6"/>
  <c r="M454" i="6" s="1"/>
  <c r="L491" i="6"/>
  <c r="M491" i="6" s="1"/>
  <c r="L503" i="6"/>
  <c r="M503" i="6" s="1"/>
  <c r="L538" i="6"/>
  <c r="M538" i="6" s="1"/>
  <c r="L541" i="6"/>
  <c r="M541" i="6" s="1"/>
  <c r="L545" i="6"/>
  <c r="M545" i="6" s="1"/>
  <c r="L567" i="6"/>
  <c r="M567" i="6" s="1"/>
  <c r="L575" i="6"/>
  <c r="M575" i="6" s="1"/>
  <c r="L611" i="6"/>
  <c r="M611" i="6" s="1"/>
  <c r="L615" i="6"/>
  <c r="M615" i="6" s="1"/>
  <c r="L655" i="6"/>
  <c r="M655" i="6" s="1"/>
  <c r="P655" i="6" s="1"/>
  <c r="L663" i="6"/>
  <c r="M663" i="6" s="1"/>
  <c r="L691" i="6"/>
  <c r="M691" i="6" s="1"/>
  <c r="L444" i="6"/>
  <c r="M444" i="6" s="1"/>
  <c r="L478" i="6"/>
  <c r="M478" i="6" s="1"/>
  <c r="L629" i="6"/>
  <c r="L631" i="6"/>
  <c r="M631" i="6" s="1"/>
  <c r="L645" i="6"/>
  <c r="M645" i="6" s="1"/>
  <c r="L659" i="6"/>
  <c r="M659" i="6" s="1"/>
  <c r="L683" i="6"/>
  <c r="M683" i="6" s="1"/>
  <c r="L3" i="6"/>
  <c r="M3" i="6" s="1"/>
  <c r="L7" i="6"/>
  <c r="M7" i="6" s="1"/>
  <c r="L15" i="6"/>
  <c r="M15" i="6" s="1"/>
  <c r="L19" i="6"/>
  <c r="M19" i="6" s="1"/>
  <c r="L23" i="6"/>
  <c r="M23" i="6" s="1"/>
  <c r="L27" i="6"/>
  <c r="M27" i="6" s="1"/>
  <c r="L4" i="6"/>
  <c r="M4" i="6" s="1"/>
  <c r="L8" i="6"/>
  <c r="M8" i="6" s="1"/>
  <c r="L12" i="6"/>
  <c r="M12" i="6" s="1"/>
  <c r="L16" i="6"/>
  <c r="M16" i="6" s="1"/>
  <c r="L20" i="6"/>
  <c r="M20" i="6" s="1"/>
  <c r="L24" i="6"/>
  <c r="M24" i="6" s="1"/>
  <c r="L28" i="6"/>
  <c r="M28" i="6" s="1"/>
  <c r="L32" i="6"/>
  <c r="M32" i="6" s="1"/>
  <c r="L36" i="6"/>
  <c r="M36" i="6" s="1"/>
  <c r="L40" i="6"/>
  <c r="L265" i="6"/>
  <c r="M265" i="6" s="1"/>
  <c r="L457" i="6"/>
  <c r="M457" i="6" s="1"/>
  <c r="L506" i="6"/>
  <c r="M506" i="6" s="1"/>
  <c r="L509" i="6"/>
  <c r="M509" i="6" s="1"/>
  <c r="L510" i="6"/>
  <c r="M510" i="6" s="1"/>
  <c r="L609" i="6"/>
  <c r="M609" i="6" s="1"/>
  <c r="L626" i="6"/>
  <c r="M626" i="6" s="1"/>
  <c r="L642" i="6"/>
  <c r="M642" i="6" s="1"/>
  <c r="Q669" i="6"/>
  <c r="P669" i="6"/>
  <c r="L687" i="6"/>
  <c r="M687" i="6" s="1"/>
  <c r="L699" i="6"/>
  <c r="M699" i="6" s="1"/>
  <c r="L451" i="6"/>
  <c r="M451" i="6" s="1"/>
  <c r="L460" i="6"/>
  <c r="M460" i="6" s="1"/>
  <c r="L469" i="6"/>
  <c r="M469" i="6" s="1"/>
  <c r="L483" i="6"/>
  <c r="L492" i="6"/>
  <c r="M492" i="6" s="1"/>
  <c r="L501" i="6"/>
  <c r="M501" i="6" s="1"/>
  <c r="L515" i="6"/>
  <c r="M515" i="6" s="1"/>
  <c r="L542" i="6"/>
  <c r="L548" i="6"/>
  <c r="M548" i="6" s="1"/>
  <c r="L552" i="6"/>
  <c r="M552" i="6" s="1"/>
  <c r="L555" i="6"/>
  <c r="M555" i="6" s="1"/>
  <c r="L558" i="6"/>
  <c r="M558" i="6" s="1"/>
  <c r="L564" i="6"/>
  <c r="M564" i="6" s="1"/>
  <c r="L585" i="6"/>
  <c r="M585" i="6" s="1"/>
  <c r="L590" i="6"/>
  <c r="M590" i="6" s="1"/>
  <c r="L598" i="6"/>
  <c r="L604" i="6"/>
  <c r="M604" i="6" s="1"/>
  <c r="L612" i="6"/>
  <c r="M612" i="6" s="1"/>
  <c r="L616" i="6"/>
  <c r="M616" i="6" s="1"/>
  <c r="L657" i="6"/>
  <c r="M657" i="6" s="1"/>
  <c r="L665" i="6"/>
  <c r="M665" i="6" s="1"/>
  <c r="Q665" i="6" s="1"/>
  <c r="L673" i="6"/>
  <c r="M673" i="6" s="1"/>
  <c r="P673" i="6" s="1"/>
  <c r="L689" i="6"/>
  <c r="M689" i="6" s="1"/>
  <c r="S689" i="6" s="1"/>
  <c r="L693" i="6"/>
  <c r="M693" i="6" s="1"/>
  <c r="L701" i="6"/>
  <c r="M701" i="6" s="1"/>
  <c r="M462" i="6"/>
  <c r="Q462" i="6" s="1"/>
  <c r="L475" i="6"/>
  <c r="M475" i="6" s="1"/>
  <c r="L484" i="6"/>
  <c r="M484" i="6" s="1"/>
  <c r="L493" i="6"/>
  <c r="M493" i="6" s="1"/>
  <c r="L507" i="6"/>
  <c r="M507" i="6" s="1"/>
  <c r="L516" i="6"/>
  <c r="M516" i="6" s="1"/>
  <c r="S516" i="6" s="1"/>
  <c r="L523" i="6"/>
  <c r="L526" i="6"/>
  <c r="M526" i="6" s="1"/>
  <c r="L531" i="6"/>
  <c r="M531" i="6" s="1"/>
  <c r="L539" i="6"/>
  <c r="M539" i="6" s="1"/>
  <c r="L543" i="6"/>
  <c r="M543" i="6" s="1"/>
  <c r="L546" i="6"/>
  <c r="M546" i="6" s="1"/>
  <c r="L549" i="6"/>
  <c r="M549" i="6" s="1"/>
  <c r="L553" i="6"/>
  <c r="M553" i="6" s="1"/>
  <c r="L559" i="6"/>
  <c r="M559" i="6" s="1"/>
  <c r="L562" i="6"/>
  <c r="M562" i="6" s="1"/>
  <c r="L565" i="6"/>
  <c r="M565" i="6" s="1"/>
  <c r="L593" i="6"/>
  <c r="M593" i="6" s="1"/>
  <c r="L599" i="6"/>
  <c r="L605" i="6"/>
  <c r="M605" i="6" s="1"/>
  <c r="L613" i="6"/>
  <c r="M613" i="6" s="1"/>
  <c r="L661" i="6"/>
  <c r="M661" i="6" s="1"/>
  <c r="S661" i="6" s="1"/>
  <c r="L667" i="6"/>
  <c r="M667" i="6" s="1"/>
  <c r="S667" i="6" s="1"/>
  <c r="L671" i="6"/>
  <c r="M671" i="6" s="1"/>
  <c r="S671" i="6" s="1"/>
  <c r="L675" i="6"/>
  <c r="M675" i="6" s="1"/>
  <c r="Q675" i="6" s="1"/>
  <c r="L685" i="6"/>
  <c r="M685" i="6" s="1"/>
  <c r="Q685" i="6" s="1"/>
  <c r="L697" i="6"/>
  <c r="M697" i="6" s="1"/>
  <c r="Q697" i="6" s="1"/>
  <c r="L311" i="6"/>
  <c r="M311" i="6" s="1"/>
  <c r="L315" i="6"/>
  <c r="M315" i="6" s="1"/>
  <c r="L319" i="6"/>
  <c r="M319" i="6" s="1"/>
  <c r="L323" i="6"/>
  <c r="M323" i="6" s="1"/>
  <c r="L327" i="6"/>
  <c r="M327" i="6" s="1"/>
  <c r="L331" i="6"/>
  <c r="M331" i="6" s="1"/>
  <c r="L335" i="6"/>
  <c r="M335" i="6" s="1"/>
  <c r="L339" i="6"/>
  <c r="M339" i="6" s="1"/>
  <c r="L343" i="6"/>
  <c r="M343" i="6" s="1"/>
  <c r="L347" i="6"/>
  <c r="M347" i="6" s="1"/>
  <c r="L351" i="6"/>
  <c r="M351" i="6" s="1"/>
  <c r="L355" i="6"/>
  <c r="M355" i="6" s="1"/>
  <c r="L359" i="6"/>
  <c r="M359" i="6" s="1"/>
  <c r="L363" i="6"/>
  <c r="M363" i="6" s="1"/>
  <c r="L367" i="6"/>
  <c r="M367" i="6" s="1"/>
  <c r="P368" i="6"/>
  <c r="Q368" i="6"/>
  <c r="L371" i="6"/>
  <c r="M371" i="6" s="1"/>
  <c r="L375" i="6"/>
  <c r="M375" i="6" s="1"/>
  <c r="L379" i="6"/>
  <c r="M379" i="6" s="1"/>
  <c r="L383" i="6"/>
  <c r="M383" i="6" s="1"/>
  <c r="L387" i="6"/>
  <c r="M387" i="6" s="1"/>
  <c r="L391" i="6"/>
  <c r="M391" i="6" s="1"/>
  <c r="L395" i="6"/>
  <c r="M395" i="6" s="1"/>
  <c r="S396" i="6"/>
  <c r="Q396" i="6"/>
  <c r="L399" i="6"/>
  <c r="M399" i="6" s="1"/>
  <c r="L403" i="6"/>
  <c r="M403" i="6" s="1"/>
  <c r="L407" i="6"/>
  <c r="M407" i="6" s="1"/>
  <c r="L411" i="6"/>
  <c r="M411" i="6" s="1"/>
  <c r="Q412" i="6"/>
  <c r="L415" i="6"/>
  <c r="M415" i="6" s="1"/>
  <c r="L419" i="6"/>
  <c r="M419" i="6" s="1"/>
  <c r="L423" i="6"/>
  <c r="M423" i="6" s="1"/>
  <c r="L427" i="6"/>
  <c r="M427" i="6" s="1"/>
  <c r="L431" i="6"/>
  <c r="M431" i="6" s="1"/>
  <c r="S432" i="6"/>
  <c r="O432" i="6"/>
  <c r="L435" i="6"/>
  <c r="M435" i="6" s="1"/>
  <c r="L439" i="6"/>
  <c r="M439" i="6" s="1"/>
  <c r="L690" i="6"/>
  <c r="M690" i="6" s="1"/>
  <c r="M2" i="6"/>
  <c r="M30" i="6"/>
  <c r="M40" i="6"/>
  <c r="L269" i="6"/>
  <c r="M269" i="6" s="1"/>
  <c r="L571" i="6"/>
  <c r="M571" i="6" s="1"/>
  <c r="L678" i="6"/>
  <c r="M678" i="6" s="1"/>
  <c r="L42" i="6"/>
  <c r="M42" i="6" s="1"/>
  <c r="L43" i="6"/>
  <c r="M43" i="6" s="1"/>
  <c r="L44" i="6"/>
  <c r="M44" i="6" s="1"/>
  <c r="L45" i="6"/>
  <c r="M45" i="6" s="1"/>
  <c r="L46" i="6"/>
  <c r="M46" i="6" s="1"/>
  <c r="L47" i="6"/>
  <c r="M47" i="6" s="1"/>
  <c r="L48" i="6"/>
  <c r="M48" i="6" s="1"/>
  <c r="L49" i="6"/>
  <c r="M49" i="6" s="1"/>
  <c r="L50" i="6"/>
  <c r="M50" i="6" s="1"/>
  <c r="L51" i="6"/>
  <c r="M51" i="6" s="1"/>
  <c r="L52" i="6"/>
  <c r="M52" i="6" s="1"/>
  <c r="L53" i="6"/>
  <c r="M53" i="6" s="1"/>
  <c r="L54" i="6"/>
  <c r="M54" i="6" s="1"/>
  <c r="L55" i="6"/>
  <c r="M55" i="6" s="1"/>
  <c r="L56" i="6"/>
  <c r="M56" i="6" s="1"/>
  <c r="L57" i="6"/>
  <c r="M57" i="6" s="1"/>
  <c r="L58" i="6"/>
  <c r="M58" i="6" s="1"/>
  <c r="L59" i="6"/>
  <c r="M59" i="6" s="1"/>
  <c r="L60" i="6"/>
  <c r="M60" i="6" s="1"/>
  <c r="L61" i="6"/>
  <c r="M61" i="6" s="1"/>
  <c r="L62" i="6"/>
  <c r="M62" i="6" s="1"/>
  <c r="L63" i="6"/>
  <c r="M63" i="6" s="1"/>
  <c r="L64" i="6"/>
  <c r="M64" i="6" s="1"/>
  <c r="L65" i="6"/>
  <c r="M65" i="6" s="1"/>
  <c r="L66" i="6"/>
  <c r="M66" i="6" s="1"/>
  <c r="L67" i="6"/>
  <c r="M67" i="6" s="1"/>
  <c r="L68" i="6"/>
  <c r="M68" i="6" s="1"/>
  <c r="L69" i="6"/>
  <c r="M69" i="6" s="1"/>
  <c r="L70" i="6"/>
  <c r="M70" i="6" s="1"/>
  <c r="L71" i="6"/>
  <c r="M71" i="6" s="1"/>
  <c r="L72" i="6"/>
  <c r="M72" i="6" s="1"/>
  <c r="L73" i="6"/>
  <c r="M73" i="6" s="1"/>
  <c r="L74" i="6"/>
  <c r="M74" i="6" s="1"/>
  <c r="L75" i="6"/>
  <c r="M75" i="6" s="1"/>
  <c r="L76" i="6"/>
  <c r="M76" i="6" s="1"/>
  <c r="L77" i="6"/>
  <c r="M77" i="6" s="1"/>
  <c r="L78" i="6"/>
  <c r="M78" i="6" s="1"/>
  <c r="L79" i="6"/>
  <c r="M79" i="6" s="1"/>
  <c r="L80" i="6"/>
  <c r="M80" i="6" s="1"/>
  <c r="L81" i="6"/>
  <c r="M81" i="6" s="1"/>
  <c r="L82" i="6"/>
  <c r="M82" i="6" s="1"/>
  <c r="L83" i="6"/>
  <c r="M83" i="6" s="1"/>
  <c r="L84" i="6"/>
  <c r="M84" i="6" s="1"/>
  <c r="L85" i="6"/>
  <c r="M85" i="6" s="1"/>
  <c r="L86" i="6"/>
  <c r="M86" i="6" s="1"/>
  <c r="L87" i="6"/>
  <c r="M87" i="6" s="1"/>
  <c r="L88" i="6"/>
  <c r="M88" i="6" s="1"/>
  <c r="L89" i="6"/>
  <c r="M89" i="6" s="1"/>
  <c r="L90" i="6"/>
  <c r="M90" i="6" s="1"/>
  <c r="L91" i="6"/>
  <c r="M91" i="6" s="1"/>
  <c r="L92" i="6"/>
  <c r="M92" i="6" s="1"/>
  <c r="L93" i="6"/>
  <c r="M93" i="6" s="1"/>
  <c r="L94" i="6"/>
  <c r="M94" i="6" s="1"/>
  <c r="L95" i="6"/>
  <c r="M95" i="6" s="1"/>
  <c r="L96" i="6"/>
  <c r="M96" i="6" s="1"/>
  <c r="L97" i="6"/>
  <c r="M97" i="6" s="1"/>
  <c r="L98" i="6"/>
  <c r="M98" i="6" s="1"/>
  <c r="L99" i="6"/>
  <c r="M99" i="6" s="1"/>
  <c r="L100" i="6"/>
  <c r="M100" i="6" s="1"/>
  <c r="L101" i="6"/>
  <c r="M101" i="6" s="1"/>
  <c r="L102" i="6"/>
  <c r="M102" i="6" s="1"/>
  <c r="L103" i="6"/>
  <c r="M103" i="6" s="1"/>
  <c r="L104" i="6"/>
  <c r="M104" i="6" s="1"/>
  <c r="L105" i="6"/>
  <c r="M105" i="6" s="1"/>
  <c r="L106" i="6"/>
  <c r="M106" i="6" s="1"/>
  <c r="L107" i="6"/>
  <c r="M107" i="6" s="1"/>
  <c r="L108" i="6"/>
  <c r="M108" i="6" s="1"/>
  <c r="L109" i="6"/>
  <c r="M109" i="6" s="1"/>
  <c r="L110" i="6"/>
  <c r="M110" i="6" s="1"/>
  <c r="L111" i="6"/>
  <c r="M111" i="6" s="1"/>
  <c r="L112" i="6"/>
  <c r="M112" i="6" s="1"/>
  <c r="L113" i="6"/>
  <c r="M113" i="6" s="1"/>
  <c r="L114" i="6"/>
  <c r="M114" i="6" s="1"/>
  <c r="L115" i="6"/>
  <c r="M115" i="6" s="1"/>
  <c r="L116" i="6"/>
  <c r="M116" i="6" s="1"/>
  <c r="L117" i="6"/>
  <c r="M117" i="6" s="1"/>
  <c r="L118" i="6"/>
  <c r="M118" i="6" s="1"/>
  <c r="L119" i="6"/>
  <c r="M119" i="6" s="1"/>
  <c r="L120" i="6"/>
  <c r="M120" i="6" s="1"/>
  <c r="L121" i="6"/>
  <c r="M121" i="6" s="1"/>
  <c r="L122" i="6"/>
  <c r="M122" i="6" s="1"/>
  <c r="L123" i="6"/>
  <c r="M123" i="6" s="1"/>
  <c r="L124" i="6"/>
  <c r="M124" i="6" s="1"/>
  <c r="L125" i="6"/>
  <c r="M125" i="6" s="1"/>
  <c r="L126" i="6"/>
  <c r="M126" i="6" s="1"/>
  <c r="L127" i="6"/>
  <c r="M127" i="6" s="1"/>
  <c r="L128" i="6"/>
  <c r="M128" i="6" s="1"/>
  <c r="L129" i="6"/>
  <c r="M129" i="6" s="1"/>
  <c r="L130" i="6"/>
  <c r="M130" i="6" s="1"/>
  <c r="L131" i="6"/>
  <c r="M131" i="6" s="1"/>
  <c r="L132" i="6"/>
  <c r="M132" i="6" s="1"/>
  <c r="L133" i="6"/>
  <c r="M133" i="6" s="1"/>
  <c r="L134" i="6"/>
  <c r="M134" i="6" s="1"/>
  <c r="L135" i="6"/>
  <c r="M135" i="6" s="1"/>
  <c r="L136" i="6"/>
  <c r="M136" i="6" s="1"/>
  <c r="L137" i="6"/>
  <c r="M137" i="6" s="1"/>
  <c r="L138" i="6"/>
  <c r="M138" i="6" s="1"/>
  <c r="L139" i="6"/>
  <c r="M139" i="6" s="1"/>
  <c r="L140" i="6"/>
  <c r="M140" i="6" s="1"/>
  <c r="L141" i="6"/>
  <c r="M141" i="6" s="1"/>
  <c r="L142" i="6"/>
  <c r="M142" i="6" s="1"/>
  <c r="L143" i="6"/>
  <c r="M143" i="6" s="1"/>
  <c r="L144" i="6"/>
  <c r="M144" i="6" s="1"/>
  <c r="L145" i="6"/>
  <c r="M145" i="6" s="1"/>
  <c r="L146" i="6"/>
  <c r="M146" i="6" s="1"/>
  <c r="L147" i="6"/>
  <c r="M147" i="6" s="1"/>
  <c r="L148" i="6"/>
  <c r="M148" i="6" s="1"/>
  <c r="L149" i="6"/>
  <c r="M149" i="6" s="1"/>
  <c r="L150" i="6"/>
  <c r="M150" i="6" s="1"/>
  <c r="L151" i="6"/>
  <c r="M151" i="6" s="1"/>
  <c r="L152" i="6"/>
  <c r="M152" i="6" s="1"/>
  <c r="L153" i="6"/>
  <c r="M153" i="6" s="1"/>
  <c r="L154" i="6"/>
  <c r="M154" i="6" s="1"/>
  <c r="L155" i="6"/>
  <c r="M155" i="6" s="1"/>
  <c r="L156" i="6"/>
  <c r="M156" i="6" s="1"/>
  <c r="L157" i="6"/>
  <c r="M157" i="6" s="1"/>
  <c r="L158" i="6"/>
  <c r="M158" i="6" s="1"/>
  <c r="L159" i="6"/>
  <c r="M159" i="6" s="1"/>
  <c r="L160" i="6"/>
  <c r="M160" i="6" s="1"/>
  <c r="L161" i="6"/>
  <c r="M161" i="6" s="1"/>
  <c r="L162" i="6"/>
  <c r="M162" i="6" s="1"/>
  <c r="L163" i="6"/>
  <c r="M163" i="6" s="1"/>
  <c r="L164" i="6"/>
  <c r="M164" i="6" s="1"/>
  <c r="L165" i="6"/>
  <c r="M165" i="6" s="1"/>
  <c r="L166" i="6"/>
  <c r="M166" i="6" s="1"/>
  <c r="L167" i="6"/>
  <c r="M167" i="6" s="1"/>
  <c r="L168" i="6"/>
  <c r="M168" i="6" s="1"/>
  <c r="L169" i="6"/>
  <c r="M169" i="6" s="1"/>
  <c r="L170" i="6"/>
  <c r="M170" i="6" s="1"/>
  <c r="L171" i="6"/>
  <c r="M171" i="6" s="1"/>
  <c r="L172" i="6"/>
  <c r="M172" i="6" s="1"/>
  <c r="L173" i="6"/>
  <c r="M173" i="6" s="1"/>
  <c r="L174" i="6"/>
  <c r="M174" i="6" s="1"/>
  <c r="L175" i="6"/>
  <c r="M175" i="6" s="1"/>
  <c r="L176" i="6"/>
  <c r="M176" i="6" s="1"/>
  <c r="L177" i="6"/>
  <c r="M177" i="6" s="1"/>
  <c r="L178" i="6"/>
  <c r="M178" i="6" s="1"/>
  <c r="L179" i="6"/>
  <c r="M179" i="6" s="1"/>
  <c r="L180" i="6"/>
  <c r="M180" i="6" s="1"/>
  <c r="L181" i="6"/>
  <c r="M181" i="6" s="1"/>
  <c r="L182" i="6"/>
  <c r="M182" i="6" s="1"/>
  <c r="L183" i="6"/>
  <c r="M183" i="6" s="1"/>
  <c r="L184" i="6"/>
  <c r="M184" i="6" s="1"/>
  <c r="L185" i="6"/>
  <c r="M185" i="6" s="1"/>
  <c r="L186" i="6"/>
  <c r="M186" i="6" s="1"/>
  <c r="L187" i="6"/>
  <c r="M187" i="6" s="1"/>
  <c r="L188" i="6"/>
  <c r="M188" i="6" s="1"/>
  <c r="L189" i="6"/>
  <c r="M189" i="6" s="1"/>
  <c r="L190" i="6"/>
  <c r="M190" i="6" s="1"/>
  <c r="L191" i="6"/>
  <c r="M191" i="6" s="1"/>
  <c r="L192" i="6"/>
  <c r="M192" i="6" s="1"/>
  <c r="L193" i="6"/>
  <c r="M193" i="6" s="1"/>
  <c r="L194" i="6"/>
  <c r="M194" i="6" s="1"/>
  <c r="L195" i="6"/>
  <c r="M195" i="6" s="1"/>
  <c r="L196" i="6"/>
  <c r="M196" i="6" s="1"/>
  <c r="L197" i="6"/>
  <c r="M197" i="6" s="1"/>
  <c r="L198" i="6"/>
  <c r="M198" i="6" s="1"/>
  <c r="L199" i="6"/>
  <c r="M199" i="6" s="1"/>
  <c r="L200" i="6"/>
  <c r="M200" i="6" s="1"/>
  <c r="L201" i="6"/>
  <c r="M201" i="6" s="1"/>
  <c r="L202" i="6"/>
  <c r="M202" i="6" s="1"/>
  <c r="L203" i="6"/>
  <c r="M203" i="6" s="1"/>
  <c r="L204" i="6"/>
  <c r="M204" i="6" s="1"/>
  <c r="L205" i="6"/>
  <c r="M205" i="6" s="1"/>
  <c r="L206" i="6"/>
  <c r="M206" i="6" s="1"/>
  <c r="L207" i="6"/>
  <c r="M207" i="6" s="1"/>
  <c r="L208" i="6"/>
  <c r="M208" i="6" s="1"/>
  <c r="L209" i="6"/>
  <c r="M209" i="6" s="1"/>
  <c r="L210" i="6"/>
  <c r="M210" i="6" s="1"/>
  <c r="L211" i="6"/>
  <c r="M211" i="6" s="1"/>
  <c r="L212" i="6"/>
  <c r="M212" i="6" s="1"/>
  <c r="L213" i="6"/>
  <c r="M213" i="6" s="1"/>
  <c r="L214" i="6"/>
  <c r="M214" i="6" s="1"/>
  <c r="L215" i="6"/>
  <c r="M215" i="6" s="1"/>
  <c r="L216" i="6"/>
  <c r="M216" i="6" s="1"/>
  <c r="L217" i="6"/>
  <c r="M217" i="6" s="1"/>
  <c r="L218" i="6"/>
  <c r="M218" i="6" s="1"/>
  <c r="L219" i="6"/>
  <c r="M219" i="6" s="1"/>
  <c r="L220" i="6"/>
  <c r="M220" i="6" s="1"/>
  <c r="L221" i="6"/>
  <c r="M221" i="6" s="1"/>
  <c r="L222" i="6"/>
  <c r="M222" i="6" s="1"/>
  <c r="L223" i="6"/>
  <c r="M223" i="6" s="1"/>
  <c r="L224" i="6"/>
  <c r="M224" i="6" s="1"/>
  <c r="L225" i="6"/>
  <c r="M225" i="6" s="1"/>
  <c r="L226" i="6"/>
  <c r="M226" i="6" s="1"/>
  <c r="L227" i="6"/>
  <c r="M227" i="6" s="1"/>
  <c r="L228" i="6"/>
  <c r="M228" i="6" s="1"/>
  <c r="L229" i="6"/>
  <c r="M229" i="6" s="1"/>
  <c r="L230" i="6"/>
  <c r="M230" i="6" s="1"/>
  <c r="L231" i="6"/>
  <c r="M231" i="6" s="1"/>
  <c r="L232" i="6"/>
  <c r="M232" i="6" s="1"/>
  <c r="L233" i="6"/>
  <c r="M233" i="6" s="1"/>
  <c r="L234" i="6"/>
  <c r="M234" i="6" s="1"/>
  <c r="L235" i="6"/>
  <c r="M235" i="6" s="1"/>
  <c r="L236" i="6"/>
  <c r="M236" i="6" s="1"/>
  <c r="L237" i="6"/>
  <c r="M237" i="6" s="1"/>
  <c r="L238" i="6"/>
  <c r="M238" i="6" s="1"/>
  <c r="L239" i="6"/>
  <c r="M239" i="6" s="1"/>
  <c r="L240" i="6"/>
  <c r="M240" i="6" s="1"/>
  <c r="L241" i="6"/>
  <c r="M241" i="6" s="1"/>
  <c r="L242" i="6"/>
  <c r="M242" i="6" s="1"/>
  <c r="L243" i="6"/>
  <c r="M243" i="6" s="1"/>
  <c r="L244" i="6"/>
  <c r="M244" i="6" s="1"/>
  <c r="L245" i="6"/>
  <c r="M245" i="6" s="1"/>
  <c r="L246" i="6"/>
  <c r="M246" i="6" s="1"/>
  <c r="L247" i="6"/>
  <c r="M247" i="6" s="1"/>
  <c r="L248" i="6"/>
  <c r="M248" i="6" s="1"/>
  <c r="L249" i="6"/>
  <c r="M249" i="6" s="1"/>
  <c r="L250" i="6"/>
  <c r="M250" i="6" s="1"/>
  <c r="L251" i="6"/>
  <c r="M251" i="6" s="1"/>
  <c r="L252" i="6"/>
  <c r="M252" i="6" s="1"/>
  <c r="L253" i="6"/>
  <c r="M253" i="6" s="1"/>
  <c r="L254" i="6"/>
  <c r="M254" i="6" s="1"/>
  <c r="L255" i="6"/>
  <c r="M255" i="6" s="1"/>
  <c r="L256" i="6"/>
  <c r="M256" i="6" s="1"/>
  <c r="L257" i="6"/>
  <c r="M257" i="6" s="1"/>
  <c r="L258" i="6"/>
  <c r="M258" i="6" s="1"/>
  <c r="L259" i="6"/>
  <c r="M259" i="6" s="1"/>
  <c r="L260" i="6"/>
  <c r="M260" i="6" s="1"/>
  <c r="L261" i="6"/>
  <c r="M261" i="6" s="1"/>
  <c r="L262" i="6"/>
  <c r="M262" i="6" s="1"/>
  <c r="L263" i="6"/>
  <c r="M263" i="6" s="1"/>
  <c r="L314" i="6"/>
  <c r="M314" i="6" s="1"/>
  <c r="L318" i="6"/>
  <c r="M318" i="6" s="1"/>
  <c r="M321" i="6"/>
  <c r="L322" i="6"/>
  <c r="M322" i="6" s="1"/>
  <c r="L326" i="6"/>
  <c r="M326" i="6" s="1"/>
  <c r="L330" i="6"/>
  <c r="M330" i="6" s="1"/>
  <c r="L334" i="6"/>
  <c r="M334" i="6" s="1"/>
  <c r="L338" i="6"/>
  <c r="M338" i="6" s="1"/>
  <c r="L342" i="6"/>
  <c r="M342" i="6" s="1"/>
  <c r="M345" i="6"/>
  <c r="L346" i="6"/>
  <c r="M346" i="6" s="1"/>
  <c r="L350" i="6"/>
  <c r="M350" i="6" s="1"/>
  <c r="L354" i="6"/>
  <c r="M354" i="6" s="1"/>
  <c r="L358" i="6"/>
  <c r="M358" i="6" s="1"/>
  <c r="L362" i="6"/>
  <c r="M362" i="6" s="1"/>
  <c r="L366" i="6"/>
  <c r="M366" i="6" s="1"/>
  <c r="L370" i="6"/>
  <c r="M370" i="6" s="1"/>
  <c r="L374" i="6"/>
  <c r="M374" i="6" s="1"/>
  <c r="L378" i="6"/>
  <c r="M378" i="6" s="1"/>
  <c r="L382" i="6"/>
  <c r="M382" i="6" s="1"/>
  <c r="L386" i="6"/>
  <c r="M386" i="6" s="1"/>
  <c r="L390" i="6"/>
  <c r="M390" i="6" s="1"/>
  <c r="M393" i="6"/>
  <c r="L394" i="6"/>
  <c r="M394" i="6" s="1"/>
  <c r="L398" i="6"/>
  <c r="M398" i="6" s="1"/>
  <c r="M401" i="6"/>
  <c r="L402" i="6"/>
  <c r="M402" i="6" s="1"/>
  <c r="L406" i="6"/>
  <c r="M406" i="6" s="1"/>
  <c r="L410" i="6"/>
  <c r="M410" i="6" s="1"/>
  <c r="L414" i="6"/>
  <c r="M414" i="6" s="1"/>
  <c r="L418" i="6"/>
  <c r="M418" i="6" s="1"/>
  <c r="M421" i="6"/>
  <c r="L422" i="6"/>
  <c r="M422" i="6" s="1"/>
  <c r="L426" i="6"/>
  <c r="M426" i="6" s="1"/>
  <c r="L430" i="6"/>
  <c r="M430" i="6" s="1"/>
  <c r="M433" i="6"/>
  <c r="L434" i="6"/>
  <c r="M434" i="6" s="1"/>
  <c r="L438" i="6"/>
  <c r="M438" i="6" s="1"/>
  <c r="L569" i="6"/>
  <c r="M569" i="6" s="1"/>
  <c r="L264" i="6"/>
  <c r="M264" i="6" s="1"/>
  <c r="L266" i="6"/>
  <c r="M266" i="6" s="1"/>
  <c r="L268" i="6"/>
  <c r="M268" i="6" s="1"/>
  <c r="L270" i="6"/>
  <c r="M270" i="6" s="1"/>
  <c r="L271" i="6"/>
  <c r="M271" i="6" s="1"/>
  <c r="L272" i="6"/>
  <c r="M272" i="6" s="1"/>
  <c r="L273" i="6"/>
  <c r="M273" i="6" s="1"/>
  <c r="L274" i="6"/>
  <c r="M274" i="6" s="1"/>
  <c r="L275" i="6"/>
  <c r="M275" i="6" s="1"/>
  <c r="L276" i="6"/>
  <c r="M276" i="6" s="1"/>
  <c r="L277" i="6"/>
  <c r="M277" i="6" s="1"/>
  <c r="L278" i="6"/>
  <c r="M278" i="6" s="1"/>
  <c r="L279" i="6"/>
  <c r="M279" i="6" s="1"/>
  <c r="L280" i="6"/>
  <c r="M280" i="6" s="1"/>
  <c r="L281" i="6"/>
  <c r="M281" i="6" s="1"/>
  <c r="L282" i="6"/>
  <c r="M282" i="6" s="1"/>
  <c r="L283" i="6"/>
  <c r="M283" i="6" s="1"/>
  <c r="L284" i="6"/>
  <c r="M284" i="6" s="1"/>
  <c r="L285" i="6"/>
  <c r="M285" i="6" s="1"/>
  <c r="L286" i="6"/>
  <c r="M286" i="6" s="1"/>
  <c r="L287" i="6"/>
  <c r="M287" i="6" s="1"/>
  <c r="L288" i="6"/>
  <c r="M288" i="6" s="1"/>
  <c r="L289" i="6"/>
  <c r="M289" i="6" s="1"/>
  <c r="L290" i="6"/>
  <c r="M290" i="6" s="1"/>
  <c r="L291" i="6"/>
  <c r="M291" i="6" s="1"/>
  <c r="L292" i="6"/>
  <c r="M292" i="6" s="1"/>
  <c r="L293" i="6"/>
  <c r="M293" i="6" s="1"/>
  <c r="L294" i="6"/>
  <c r="M294" i="6" s="1"/>
  <c r="L295" i="6"/>
  <c r="M295" i="6" s="1"/>
  <c r="L296" i="6"/>
  <c r="M296" i="6" s="1"/>
  <c r="L297" i="6"/>
  <c r="M297" i="6" s="1"/>
  <c r="L298" i="6"/>
  <c r="M298" i="6" s="1"/>
  <c r="L299" i="6"/>
  <c r="M299" i="6" s="1"/>
  <c r="L300" i="6"/>
  <c r="M300" i="6" s="1"/>
  <c r="L301" i="6"/>
  <c r="M301" i="6" s="1"/>
  <c r="L302" i="6"/>
  <c r="M302" i="6" s="1"/>
  <c r="L303" i="6"/>
  <c r="M303" i="6" s="1"/>
  <c r="L304" i="6"/>
  <c r="M304" i="6" s="1"/>
  <c r="L305" i="6"/>
  <c r="M305" i="6" s="1"/>
  <c r="L306" i="6"/>
  <c r="M306" i="6" s="1"/>
  <c r="L307" i="6"/>
  <c r="M307" i="6" s="1"/>
  <c r="L308" i="6"/>
  <c r="M308" i="6" s="1"/>
  <c r="L309" i="6"/>
  <c r="M309" i="6" s="1"/>
  <c r="L310" i="6"/>
  <c r="M310" i="6" s="1"/>
  <c r="M440" i="6"/>
  <c r="M480" i="6"/>
  <c r="M504" i="6"/>
  <c r="M534" i="6"/>
  <c r="M542" i="6"/>
  <c r="L577" i="6"/>
  <c r="M577" i="6" s="1"/>
  <c r="L579" i="6"/>
  <c r="M579" i="6" s="1"/>
  <c r="L670" i="6"/>
  <c r="M670" i="6" s="1"/>
  <c r="M461" i="6"/>
  <c r="M483" i="6"/>
  <c r="M513" i="6"/>
  <c r="M523" i="6"/>
  <c r="L573" i="6"/>
  <c r="M573" i="6" s="1"/>
  <c r="L581" i="6"/>
  <c r="M581" i="6" s="1"/>
  <c r="M598" i="6"/>
  <c r="L658" i="6"/>
  <c r="M658" i="6" s="1"/>
  <c r="P668" i="6"/>
  <c r="M586" i="6"/>
  <c r="M618" i="6"/>
  <c r="M630" i="6"/>
  <c r="M634" i="6"/>
  <c r="M644" i="6"/>
  <c r="O660" i="6"/>
  <c r="L662" i="6"/>
  <c r="M662" i="6" s="1"/>
  <c r="P667" i="6"/>
  <c r="L674" i="6"/>
  <c r="M674" i="6" s="1"/>
  <c r="L568" i="6"/>
  <c r="M568" i="6" s="1"/>
  <c r="L570" i="6"/>
  <c r="M570" i="6" s="1"/>
  <c r="L572" i="6"/>
  <c r="M572" i="6" s="1"/>
  <c r="L574" i="6"/>
  <c r="M574" i="6" s="1"/>
  <c r="L576" i="6"/>
  <c r="M576" i="6" s="1"/>
  <c r="L578" i="6"/>
  <c r="M578" i="6" s="1"/>
  <c r="L580" i="6"/>
  <c r="M580" i="6" s="1"/>
  <c r="L582" i="6"/>
  <c r="M582" i="6" s="1"/>
  <c r="M596" i="6"/>
  <c r="M608" i="6"/>
  <c r="S657" i="6"/>
  <c r="O657" i="6"/>
  <c r="L666" i="6"/>
  <c r="M666" i="6" s="1"/>
  <c r="S676" i="6"/>
  <c r="O685" i="6"/>
  <c r="L694" i="6"/>
  <c r="M694" i="6" s="1"/>
  <c r="P697" i="6"/>
  <c r="L682" i="6"/>
  <c r="M682" i="6" s="1"/>
  <c r="M583" i="6"/>
  <c r="M599" i="6"/>
  <c r="M623" i="6"/>
  <c r="M629" i="6"/>
  <c r="M653" i="6"/>
  <c r="L686" i="6"/>
  <c r="M686" i="6" s="1"/>
  <c r="S693" i="6"/>
  <c r="O693" i="6"/>
  <c r="L698" i="6"/>
  <c r="M698" i="6" s="1"/>
  <c r="S696" i="6"/>
  <c r="O675" i="6" l="1"/>
  <c r="O684" i="6"/>
  <c r="S664" i="6"/>
  <c r="Q336" i="6"/>
  <c r="S700" i="6"/>
  <c r="P428" i="6"/>
  <c r="O380" i="6"/>
  <c r="P356" i="6"/>
  <c r="O356" i="6"/>
  <c r="Q400" i="6"/>
  <c r="S380" i="6"/>
  <c r="S336" i="6"/>
  <c r="P676" i="6"/>
  <c r="P664" i="6"/>
  <c r="P661" i="6"/>
  <c r="P656" i="6"/>
  <c r="S400" i="6"/>
  <c r="Q380" i="6"/>
  <c r="O320" i="6"/>
  <c r="S684" i="6"/>
  <c r="Q676" i="6"/>
  <c r="P684" i="6"/>
  <c r="P685" i="6"/>
  <c r="O664" i="6"/>
  <c r="Q661" i="6"/>
  <c r="O656" i="6"/>
  <c r="Q428" i="6"/>
  <c r="S320" i="6"/>
  <c r="Q388" i="6"/>
  <c r="O388" i="6"/>
  <c r="P388" i="6"/>
  <c r="Q316" i="6"/>
  <c r="O316" i="6"/>
  <c r="P316" i="6"/>
  <c r="O668" i="6"/>
  <c r="O681" i="6"/>
  <c r="Q416" i="6"/>
  <c r="P412" i="6"/>
  <c r="P696" i="6"/>
  <c r="O680" i="6"/>
  <c r="S668" i="6"/>
  <c r="S681" i="6"/>
  <c r="S416" i="6"/>
  <c r="O412" i="6"/>
  <c r="P680" i="6"/>
  <c r="O696" i="6"/>
  <c r="S680" i="6"/>
  <c r="Q470" i="6"/>
  <c r="O470" i="6"/>
  <c r="P665" i="6"/>
  <c r="O665" i="6"/>
  <c r="S692" i="6"/>
  <c r="O436" i="6"/>
  <c r="Q352" i="6"/>
  <c r="P352" i="6"/>
  <c r="P420" i="6"/>
  <c r="O420" i="6"/>
  <c r="O372" i="6"/>
  <c r="Q372" i="6"/>
  <c r="S372" i="6"/>
  <c r="S679" i="6"/>
  <c r="P679" i="6"/>
  <c r="O404" i="6"/>
  <c r="P404" i="6"/>
  <c r="Q404" i="6"/>
  <c r="S404" i="6"/>
  <c r="S324" i="6"/>
  <c r="P324" i="6"/>
  <c r="O324" i="6"/>
  <c r="Q324" i="6"/>
  <c r="O691" i="6"/>
  <c r="P691" i="6"/>
  <c r="S691" i="6"/>
  <c r="Q691" i="6"/>
  <c r="O540" i="6"/>
  <c r="Q540" i="6"/>
  <c r="P540" i="6"/>
  <c r="S540" i="6"/>
  <c r="S452" i="6"/>
  <c r="Q452" i="6"/>
  <c r="P452" i="6"/>
  <c r="S446" i="6"/>
  <c r="Q446" i="6"/>
  <c r="O446" i="6"/>
  <c r="P446" i="6"/>
  <c r="S687" i="6"/>
  <c r="Q687" i="6"/>
  <c r="P687" i="6"/>
  <c r="P663" i="6"/>
  <c r="O663" i="6"/>
  <c r="Q663" i="6"/>
  <c r="S663" i="6"/>
  <c r="O697" i="6"/>
  <c r="S470" i="6"/>
  <c r="P677" i="6"/>
  <c r="S677" i="6"/>
  <c r="S697" i="6"/>
  <c r="S685" i="6"/>
  <c r="O669" i="6"/>
  <c r="O667" i="6"/>
  <c r="O661" i="6"/>
  <c r="S665" i="6"/>
  <c r="P470" i="6"/>
  <c r="P681" i="6"/>
  <c r="Q432" i="6"/>
  <c r="P416" i="6"/>
  <c r="P396" i="6"/>
  <c r="S388" i="6"/>
  <c r="O368" i="6"/>
  <c r="Q677" i="6"/>
  <c r="Q667" i="6"/>
  <c r="P688" i="6"/>
  <c r="Q561" i="6"/>
  <c r="S348" i="6"/>
  <c r="Q502" i="6"/>
  <c r="S502" i="6"/>
  <c r="O502" i="6"/>
  <c r="P502" i="6"/>
  <c r="S695" i="6"/>
  <c r="P695" i="6"/>
  <c r="O563" i="6"/>
  <c r="Q563" i="6"/>
  <c r="S563" i="6"/>
  <c r="P563" i="6"/>
  <c r="O547" i="6"/>
  <c r="P547" i="6"/>
  <c r="S547" i="6"/>
  <c r="Q547" i="6"/>
  <c r="P384" i="6"/>
  <c r="S384" i="6"/>
  <c r="O384" i="6"/>
  <c r="Q384" i="6"/>
  <c r="S364" i="6"/>
  <c r="P364" i="6"/>
  <c r="Q364" i="6"/>
  <c r="O364" i="6"/>
  <c r="P500" i="6"/>
  <c r="Q500" i="6"/>
  <c r="Q699" i="6"/>
  <c r="O699" i="6"/>
  <c r="P675" i="6"/>
  <c r="O672" i="6"/>
  <c r="O689" i="6"/>
  <c r="O687" i="6"/>
  <c r="S561" i="6"/>
  <c r="P700" i="6"/>
  <c r="P692" i="6"/>
  <c r="S656" i="6"/>
  <c r="O452" i="6"/>
  <c r="O606" i="6"/>
  <c r="O679" i="6"/>
  <c r="Q436" i="6"/>
  <c r="O428" i="6"/>
  <c r="Q420" i="6"/>
  <c r="P400" i="6"/>
  <c r="P372" i="6"/>
  <c r="Q356" i="6"/>
  <c r="S352" i="6"/>
  <c r="P336" i="6"/>
  <c r="Q320" i="6"/>
  <c r="S316" i="6"/>
  <c r="S675" i="6"/>
  <c r="S660" i="6"/>
  <c r="Q700" i="6"/>
  <c r="Q692" i="6"/>
  <c r="O516" i="6"/>
  <c r="Q679" i="6"/>
  <c r="S436" i="6"/>
  <c r="S420" i="6"/>
  <c r="S356" i="6"/>
  <c r="O352" i="6"/>
  <c r="P660" i="6"/>
  <c r="P561" i="6"/>
  <c r="S340" i="6"/>
  <c r="O575" i="6"/>
  <c r="S575" i="6"/>
  <c r="P575" i="6"/>
  <c r="Q575" i="6"/>
  <c r="O549" i="6"/>
  <c r="S549" i="6"/>
  <c r="Q604" i="6"/>
  <c r="S604" i="6"/>
  <c r="S265" i="6"/>
  <c r="P265" i="6"/>
  <c r="Q265" i="6"/>
  <c r="O265" i="6"/>
  <c r="P484" i="6"/>
  <c r="Q484" i="6"/>
  <c r="S484" i="6"/>
  <c r="O484" i="6"/>
  <c r="Q408" i="6"/>
  <c r="P408" i="6"/>
  <c r="S332" i="6"/>
  <c r="Q332" i="6"/>
  <c r="O332" i="6"/>
  <c r="P332" i="6"/>
  <c r="P557" i="6"/>
  <c r="S557" i="6"/>
  <c r="O557" i="6"/>
  <c r="Q557" i="6"/>
  <c r="O590" i="6"/>
  <c r="S590" i="6"/>
  <c r="Q590" i="6"/>
  <c r="P590" i="6"/>
  <c r="S659" i="6"/>
  <c r="O659" i="6"/>
  <c r="P659" i="6"/>
  <c r="Q659" i="6"/>
  <c r="Q360" i="6"/>
  <c r="P360" i="6"/>
  <c r="Q522" i="6"/>
  <c r="S522" i="6"/>
  <c r="S672" i="6"/>
  <c r="Q695" i="6"/>
  <c r="O688" i="6"/>
  <c r="O500" i="6"/>
  <c r="O494" i="6"/>
  <c r="P424" i="6"/>
  <c r="Q340" i="6"/>
  <c r="Q655" i="6"/>
  <c r="O695" i="6"/>
  <c r="Q673" i="6"/>
  <c r="P551" i="6"/>
  <c r="S688" i="6"/>
  <c r="S500" i="6"/>
  <c r="O462" i="6"/>
  <c r="P340" i="6"/>
  <c r="P672" i="6"/>
  <c r="P671" i="6"/>
  <c r="S592" i="6"/>
  <c r="P344" i="6"/>
  <c r="O454" i="6"/>
  <c r="S454" i="6"/>
  <c r="Q454" i="6"/>
  <c r="P454" i="6"/>
  <c r="O559" i="6"/>
  <c r="S559" i="6"/>
  <c r="Q559" i="6"/>
  <c r="P559" i="6"/>
  <c r="O555" i="6"/>
  <c r="P555" i="6"/>
  <c r="S555" i="6"/>
  <c r="Q555" i="6"/>
  <c r="O567" i="6"/>
  <c r="Q567" i="6"/>
  <c r="P567" i="6"/>
  <c r="S567" i="6"/>
  <c r="Q468" i="6"/>
  <c r="P468" i="6"/>
  <c r="S468" i="6"/>
  <c r="O468" i="6"/>
  <c r="S683" i="6"/>
  <c r="P683" i="6"/>
  <c r="O683" i="6"/>
  <c r="Q683" i="6"/>
  <c r="Q538" i="6"/>
  <c r="S538" i="6"/>
  <c r="P538" i="6"/>
  <c r="O538" i="6"/>
  <c r="O565" i="6"/>
  <c r="S565" i="6"/>
  <c r="Q565" i="6"/>
  <c r="P565" i="6"/>
  <c r="O553" i="6"/>
  <c r="Q553" i="6"/>
  <c r="P553" i="6"/>
  <c r="S553" i="6"/>
  <c r="O543" i="6"/>
  <c r="P543" i="6"/>
  <c r="Q543" i="6"/>
  <c r="S543" i="6"/>
  <c r="O492" i="6"/>
  <c r="S492" i="6"/>
  <c r="Q492" i="6"/>
  <c r="P492" i="6"/>
  <c r="O478" i="6"/>
  <c r="S478" i="6"/>
  <c r="Q478" i="6"/>
  <c r="P478" i="6"/>
  <c r="O545" i="6"/>
  <c r="Q545" i="6"/>
  <c r="P545" i="6"/>
  <c r="S545" i="6"/>
  <c r="Q328" i="6"/>
  <c r="S328" i="6"/>
  <c r="O328" i="6"/>
  <c r="P328" i="6"/>
  <c r="O486" i="6"/>
  <c r="Q486" i="6"/>
  <c r="S486" i="6"/>
  <c r="P486" i="6"/>
  <c r="Q376" i="6"/>
  <c r="P376" i="6"/>
  <c r="S376" i="6"/>
  <c r="O376" i="6"/>
  <c r="Q701" i="6"/>
  <c r="P701" i="6"/>
  <c r="S701" i="6"/>
  <c r="O701" i="6"/>
  <c r="O460" i="6"/>
  <c r="Q460" i="6"/>
  <c r="P460" i="6"/>
  <c r="S460" i="6"/>
  <c r="O510" i="6"/>
  <c r="S510" i="6"/>
  <c r="Q510" i="6"/>
  <c r="P510" i="6"/>
  <c r="Q530" i="6"/>
  <c r="P530" i="6"/>
  <c r="S530" i="6"/>
  <c r="O530" i="6"/>
  <c r="Q392" i="6"/>
  <c r="S392" i="6"/>
  <c r="P392" i="6"/>
  <c r="O392" i="6"/>
  <c r="Q312" i="6"/>
  <c r="S312" i="6"/>
  <c r="O312" i="6"/>
  <c r="P312" i="6"/>
  <c r="S699" i="6"/>
  <c r="Q671" i="6"/>
  <c r="O655" i="6"/>
  <c r="O673" i="6"/>
  <c r="O604" i="6"/>
  <c r="P592" i="6"/>
  <c r="Q551" i="6"/>
  <c r="O522" i="6"/>
  <c r="P549" i="6"/>
  <c r="P516" i="6"/>
  <c r="P606" i="6"/>
  <c r="O267" i="6"/>
  <c r="S494" i="6"/>
  <c r="S462" i="6"/>
  <c r="O424" i="6"/>
  <c r="O408" i="6"/>
  <c r="O360" i="6"/>
  <c r="Q348" i="6"/>
  <c r="O344" i="6"/>
  <c r="P699" i="6"/>
  <c r="O671" i="6"/>
  <c r="S655" i="6"/>
  <c r="S673" i="6"/>
  <c r="P604" i="6"/>
  <c r="Q592" i="6"/>
  <c r="P522" i="6"/>
  <c r="Q549" i="6"/>
  <c r="Q516" i="6"/>
  <c r="Q606" i="6"/>
  <c r="Q267" i="6"/>
  <c r="P494" i="6"/>
  <c r="P462" i="6"/>
  <c r="S424" i="6"/>
  <c r="S408" i="6"/>
  <c r="S360" i="6"/>
  <c r="P348" i="6"/>
  <c r="S344" i="6"/>
  <c r="Q693" i="6"/>
  <c r="P693" i="6"/>
  <c r="Q657" i="6"/>
  <c r="P657" i="6"/>
  <c r="S551" i="6"/>
  <c r="P267" i="6"/>
  <c r="P689" i="6"/>
  <c r="Q689" i="6"/>
  <c r="S698" i="6"/>
  <c r="O698" i="6"/>
  <c r="Q698" i="6"/>
  <c r="P698" i="6"/>
  <c r="Q297" i="6"/>
  <c r="P297" i="6"/>
  <c r="S297" i="6"/>
  <c r="O297" i="6"/>
  <c r="Q281" i="6"/>
  <c r="P281" i="6"/>
  <c r="S281" i="6"/>
  <c r="O281" i="6"/>
  <c r="S418" i="6"/>
  <c r="O418" i="6"/>
  <c r="Q418" i="6"/>
  <c r="P418" i="6"/>
  <c r="S398" i="6"/>
  <c r="O398" i="6"/>
  <c r="Q398" i="6"/>
  <c r="P398" i="6"/>
  <c r="S366" i="6"/>
  <c r="O366" i="6"/>
  <c r="Q366" i="6"/>
  <c r="P366" i="6"/>
  <c r="S322" i="6"/>
  <c r="O322" i="6"/>
  <c r="Q322" i="6"/>
  <c r="P322" i="6"/>
  <c r="Q308" i="6"/>
  <c r="P308" i="6"/>
  <c r="S308" i="6"/>
  <c r="O308" i="6"/>
  <c r="Q292" i="6"/>
  <c r="P292" i="6"/>
  <c r="S292" i="6"/>
  <c r="O292" i="6"/>
  <c r="Q272" i="6"/>
  <c r="P272" i="6"/>
  <c r="S272" i="6"/>
  <c r="O272" i="6"/>
  <c r="Q261" i="6"/>
  <c r="P261" i="6"/>
  <c r="O261" i="6"/>
  <c r="S261" i="6"/>
  <c r="Q253" i="6"/>
  <c r="P253" i="6"/>
  <c r="O253" i="6"/>
  <c r="S253" i="6"/>
  <c r="Q245" i="6"/>
  <c r="P245" i="6"/>
  <c r="O245" i="6"/>
  <c r="S245" i="6"/>
  <c r="Q237" i="6"/>
  <c r="P237" i="6"/>
  <c r="O237" i="6"/>
  <c r="S237" i="6"/>
  <c r="Q229" i="6"/>
  <c r="P229" i="6"/>
  <c r="O229" i="6"/>
  <c r="S229" i="6"/>
  <c r="Q221" i="6"/>
  <c r="P221" i="6"/>
  <c r="O221" i="6"/>
  <c r="S221" i="6"/>
  <c r="Q213" i="6"/>
  <c r="P213" i="6"/>
  <c r="O213" i="6"/>
  <c r="S213" i="6"/>
  <c r="Q205" i="6"/>
  <c r="P205" i="6"/>
  <c r="O205" i="6"/>
  <c r="S205" i="6"/>
  <c r="Q197" i="6"/>
  <c r="P197" i="6"/>
  <c r="O197" i="6"/>
  <c r="S197" i="6"/>
  <c r="Q189" i="6"/>
  <c r="P189" i="6"/>
  <c r="O189" i="6"/>
  <c r="S189" i="6"/>
  <c r="Q181" i="6"/>
  <c r="P181" i="6"/>
  <c r="O181" i="6"/>
  <c r="S181" i="6"/>
  <c r="Q177" i="6"/>
  <c r="P177" i="6"/>
  <c r="O177" i="6"/>
  <c r="S177" i="6"/>
  <c r="Q169" i="6"/>
  <c r="P169" i="6"/>
  <c r="O169" i="6"/>
  <c r="S169" i="6"/>
  <c r="Q161" i="6"/>
  <c r="P161" i="6"/>
  <c r="O161" i="6"/>
  <c r="S161" i="6"/>
  <c r="Q153" i="6"/>
  <c r="P153" i="6"/>
  <c r="O153" i="6"/>
  <c r="S153" i="6"/>
  <c r="Q145" i="6"/>
  <c r="P145" i="6"/>
  <c r="O145" i="6"/>
  <c r="S145" i="6"/>
  <c r="Q137" i="6"/>
  <c r="P137" i="6"/>
  <c r="O137" i="6"/>
  <c r="S137" i="6"/>
  <c r="Q129" i="6"/>
  <c r="P129" i="6"/>
  <c r="O129" i="6"/>
  <c r="S129" i="6"/>
  <c r="Q121" i="6"/>
  <c r="P121" i="6"/>
  <c r="O121" i="6"/>
  <c r="S121" i="6"/>
  <c r="Q113" i="6"/>
  <c r="P113" i="6"/>
  <c r="O113" i="6"/>
  <c r="S113" i="6"/>
  <c r="Q105" i="6"/>
  <c r="P105" i="6"/>
  <c r="O105" i="6"/>
  <c r="S105" i="6"/>
  <c r="Q97" i="6"/>
  <c r="P97" i="6"/>
  <c r="O97" i="6"/>
  <c r="S97" i="6"/>
  <c r="Q89" i="6"/>
  <c r="P89" i="6"/>
  <c r="O89" i="6"/>
  <c r="S89" i="6"/>
  <c r="Q81" i="6"/>
  <c r="P81" i="6"/>
  <c r="O81" i="6"/>
  <c r="S81" i="6"/>
  <c r="Q73" i="6"/>
  <c r="P73" i="6"/>
  <c r="O73" i="6"/>
  <c r="S73" i="6"/>
  <c r="Q65" i="6"/>
  <c r="P65" i="6"/>
  <c r="O65" i="6"/>
  <c r="S65" i="6"/>
  <c r="Q57" i="6"/>
  <c r="P57" i="6"/>
  <c r="O57" i="6"/>
  <c r="S57" i="6"/>
  <c r="Q45" i="6"/>
  <c r="P45" i="6"/>
  <c r="O45" i="6"/>
  <c r="S45" i="6"/>
  <c r="P579" i="6"/>
  <c r="Q579" i="6"/>
  <c r="O579" i="6"/>
  <c r="S579" i="6"/>
  <c r="Q307" i="6"/>
  <c r="P307" i="6"/>
  <c r="S307" i="6"/>
  <c r="O307" i="6"/>
  <c r="Q299" i="6"/>
  <c r="P299" i="6"/>
  <c r="S299" i="6"/>
  <c r="O299" i="6"/>
  <c r="Q291" i="6"/>
  <c r="P291" i="6"/>
  <c r="S291" i="6"/>
  <c r="O291" i="6"/>
  <c r="Q283" i="6"/>
  <c r="P283" i="6"/>
  <c r="S283" i="6"/>
  <c r="O283" i="6"/>
  <c r="Q275" i="6"/>
  <c r="P275" i="6"/>
  <c r="S275" i="6"/>
  <c r="O275" i="6"/>
  <c r="P266" i="6"/>
  <c r="S266" i="6"/>
  <c r="Q266" i="6"/>
  <c r="O266" i="6"/>
  <c r="S414" i="6"/>
  <c r="O414" i="6"/>
  <c r="Q414" i="6"/>
  <c r="P414" i="6"/>
  <c r="S382" i="6"/>
  <c r="O382" i="6"/>
  <c r="Q382" i="6"/>
  <c r="P382" i="6"/>
  <c r="S350" i="6"/>
  <c r="O350" i="6"/>
  <c r="Q350" i="6"/>
  <c r="P350" i="6"/>
  <c r="S318" i="6"/>
  <c r="O318" i="6"/>
  <c r="Q318" i="6"/>
  <c r="P318" i="6"/>
  <c r="Q256" i="6"/>
  <c r="P256" i="6"/>
  <c r="O256" i="6"/>
  <c r="S256" i="6"/>
  <c r="Q248" i="6"/>
  <c r="P248" i="6"/>
  <c r="O248" i="6"/>
  <c r="S248" i="6"/>
  <c r="Q240" i="6"/>
  <c r="P240" i="6"/>
  <c r="O240" i="6"/>
  <c r="S240" i="6"/>
  <c r="Q236" i="6"/>
  <c r="P236" i="6"/>
  <c r="O236" i="6"/>
  <c r="S236" i="6"/>
  <c r="Q232" i="6"/>
  <c r="P232" i="6"/>
  <c r="O232" i="6"/>
  <c r="S232" i="6"/>
  <c r="Q228" i="6"/>
  <c r="P228" i="6"/>
  <c r="O228" i="6"/>
  <c r="S228" i="6"/>
  <c r="Q220" i="6"/>
  <c r="P220" i="6"/>
  <c r="O220" i="6"/>
  <c r="S220" i="6"/>
  <c r="Q216" i="6"/>
  <c r="P216" i="6"/>
  <c r="O216" i="6"/>
  <c r="S216" i="6"/>
  <c r="Q212" i="6"/>
  <c r="P212" i="6"/>
  <c r="O212" i="6"/>
  <c r="S212" i="6"/>
  <c r="Q208" i="6"/>
  <c r="P208" i="6"/>
  <c r="O208" i="6"/>
  <c r="S208" i="6"/>
  <c r="Q204" i="6"/>
  <c r="P204" i="6"/>
  <c r="O204" i="6"/>
  <c r="S204" i="6"/>
  <c r="Q200" i="6"/>
  <c r="P200" i="6"/>
  <c r="O200" i="6"/>
  <c r="S200" i="6"/>
  <c r="Q196" i="6"/>
  <c r="P196" i="6"/>
  <c r="O196" i="6"/>
  <c r="S196" i="6"/>
  <c r="Q192" i="6"/>
  <c r="P192" i="6"/>
  <c r="O192" i="6"/>
  <c r="S192" i="6"/>
  <c r="Q188" i="6"/>
  <c r="P188" i="6"/>
  <c r="O188" i="6"/>
  <c r="S188" i="6"/>
  <c r="Q184" i="6"/>
  <c r="P184" i="6"/>
  <c r="O184" i="6"/>
  <c r="S184" i="6"/>
  <c r="Q180" i="6"/>
  <c r="P180" i="6"/>
  <c r="O180" i="6"/>
  <c r="S180" i="6"/>
  <c r="Q176" i="6"/>
  <c r="P176" i="6"/>
  <c r="O176" i="6"/>
  <c r="S176" i="6"/>
  <c r="Q172" i="6"/>
  <c r="P172" i="6"/>
  <c r="O172" i="6"/>
  <c r="S172" i="6"/>
  <c r="Q168" i="6"/>
  <c r="P168" i="6"/>
  <c r="O168" i="6"/>
  <c r="S168" i="6"/>
  <c r="Q164" i="6"/>
  <c r="P164" i="6"/>
  <c r="O164" i="6"/>
  <c r="S164" i="6"/>
  <c r="Q160" i="6"/>
  <c r="P160" i="6"/>
  <c r="O160" i="6"/>
  <c r="S160" i="6"/>
  <c r="Q156" i="6"/>
  <c r="P156" i="6"/>
  <c r="O156" i="6"/>
  <c r="S156" i="6"/>
  <c r="Q152" i="6"/>
  <c r="P152" i="6"/>
  <c r="O152" i="6"/>
  <c r="S152" i="6"/>
  <c r="Q148" i="6"/>
  <c r="P148" i="6"/>
  <c r="O148" i="6"/>
  <c r="S148" i="6"/>
  <c r="Q144" i="6"/>
  <c r="P144" i="6"/>
  <c r="O144" i="6"/>
  <c r="S144" i="6"/>
  <c r="Q140" i="6"/>
  <c r="P140" i="6"/>
  <c r="O140" i="6"/>
  <c r="S140" i="6"/>
  <c r="Q136" i="6"/>
  <c r="P136" i="6"/>
  <c r="O136" i="6"/>
  <c r="S136" i="6"/>
  <c r="Q132" i="6"/>
  <c r="P132" i="6"/>
  <c r="O132" i="6"/>
  <c r="S132" i="6"/>
  <c r="Q128" i="6"/>
  <c r="P128" i="6"/>
  <c r="O128" i="6"/>
  <c r="S128" i="6"/>
  <c r="Q124" i="6"/>
  <c r="P124" i="6"/>
  <c r="O124" i="6"/>
  <c r="S124" i="6"/>
  <c r="Q120" i="6"/>
  <c r="P120" i="6"/>
  <c r="O120" i="6"/>
  <c r="S120" i="6"/>
  <c r="Q116" i="6"/>
  <c r="P116" i="6"/>
  <c r="O116" i="6"/>
  <c r="S116" i="6"/>
  <c r="Q112" i="6"/>
  <c r="P112" i="6"/>
  <c r="O112" i="6"/>
  <c r="S112" i="6"/>
  <c r="Q108" i="6"/>
  <c r="P108" i="6"/>
  <c r="O108" i="6"/>
  <c r="S108" i="6"/>
  <c r="Q104" i="6"/>
  <c r="P104" i="6"/>
  <c r="O104" i="6"/>
  <c r="S104" i="6"/>
  <c r="Q100" i="6"/>
  <c r="P100" i="6"/>
  <c r="O100" i="6"/>
  <c r="S100" i="6"/>
  <c r="Q96" i="6"/>
  <c r="P96" i="6"/>
  <c r="O96" i="6"/>
  <c r="S96" i="6"/>
  <c r="Q92" i="6"/>
  <c r="P92" i="6"/>
  <c r="O92" i="6"/>
  <c r="S92" i="6"/>
  <c r="Q88" i="6"/>
  <c r="P88" i="6"/>
  <c r="O88" i="6"/>
  <c r="S88" i="6"/>
  <c r="Q84" i="6"/>
  <c r="P84" i="6"/>
  <c r="O84" i="6"/>
  <c r="S84" i="6"/>
  <c r="Q80" i="6"/>
  <c r="P80" i="6"/>
  <c r="O80" i="6"/>
  <c r="S80" i="6"/>
  <c r="Q76" i="6"/>
  <c r="P76" i="6"/>
  <c r="O76" i="6"/>
  <c r="S76" i="6"/>
  <c r="Q72" i="6"/>
  <c r="P72" i="6"/>
  <c r="O72" i="6"/>
  <c r="S72" i="6"/>
  <c r="Q68" i="6"/>
  <c r="P68" i="6"/>
  <c r="O68" i="6"/>
  <c r="S68" i="6"/>
  <c r="Q64" i="6"/>
  <c r="P64" i="6"/>
  <c r="O64" i="6"/>
  <c r="S64" i="6"/>
  <c r="Q60" i="6"/>
  <c r="P60" i="6"/>
  <c r="O60" i="6"/>
  <c r="S60" i="6"/>
  <c r="Q56" i="6"/>
  <c r="P56" i="6"/>
  <c r="O56" i="6"/>
  <c r="S56" i="6"/>
  <c r="Q52" i="6"/>
  <c r="P52" i="6"/>
  <c r="O52" i="6"/>
  <c r="S52" i="6"/>
  <c r="Q48" i="6"/>
  <c r="P48" i="6"/>
  <c r="O48" i="6"/>
  <c r="S48" i="6"/>
  <c r="Q44" i="6"/>
  <c r="P44" i="6"/>
  <c r="O44" i="6"/>
  <c r="S44" i="6"/>
  <c r="S690" i="6"/>
  <c r="O690" i="6"/>
  <c r="Q690" i="6"/>
  <c r="P690" i="6"/>
  <c r="Q301" i="6"/>
  <c r="P301" i="6"/>
  <c r="S301" i="6"/>
  <c r="O301" i="6"/>
  <c r="Q285" i="6"/>
  <c r="P285" i="6"/>
  <c r="S285" i="6"/>
  <c r="O285" i="6"/>
  <c r="P569" i="6"/>
  <c r="Q569" i="6"/>
  <c r="O569" i="6"/>
  <c r="S569" i="6"/>
  <c r="S430" i="6"/>
  <c r="O430" i="6"/>
  <c r="Q430" i="6"/>
  <c r="P430" i="6"/>
  <c r="S386" i="6"/>
  <c r="O386" i="6"/>
  <c r="Q386" i="6"/>
  <c r="P386" i="6"/>
  <c r="S354" i="6"/>
  <c r="O354" i="6"/>
  <c r="Q354" i="6"/>
  <c r="P354" i="6"/>
  <c r="S334" i="6"/>
  <c r="O334" i="6"/>
  <c r="Q334" i="6"/>
  <c r="P334" i="6"/>
  <c r="Q269" i="6"/>
  <c r="P269" i="6"/>
  <c r="S269" i="6"/>
  <c r="O269" i="6"/>
  <c r="Q304" i="6"/>
  <c r="P304" i="6"/>
  <c r="S304" i="6"/>
  <c r="O304" i="6"/>
  <c r="Q288" i="6"/>
  <c r="P288" i="6"/>
  <c r="S288" i="6"/>
  <c r="O288" i="6"/>
  <c r="Q276" i="6"/>
  <c r="P276" i="6"/>
  <c r="S276" i="6"/>
  <c r="O276" i="6"/>
  <c r="Q257" i="6"/>
  <c r="P257" i="6"/>
  <c r="O257" i="6"/>
  <c r="S257" i="6"/>
  <c r="Q249" i="6"/>
  <c r="P249" i="6"/>
  <c r="O249" i="6"/>
  <c r="S249" i="6"/>
  <c r="Q241" i="6"/>
  <c r="P241" i="6"/>
  <c r="O241" i="6"/>
  <c r="S241" i="6"/>
  <c r="Q233" i="6"/>
  <c r="P233" i="6"/>
  <c r="O233" i="6"/>
  <c r="S233" i="6"/>
  <c r="Q225" i="6"/>
  <c r="P225" i="6"/>
  <c r="O225" i="6"/>
  <c r="S225" i="6"/>
  <c r="Q217" i="6"/>
  <c r="P217" i="6"/>
  <c r="O217" i="6"/>
  <c r="S217" i="6"/>
  <c r="Q209" i="6"/>
  <c r="P209" i="6"/>
  <c r="O209" i="6"/>
  <c r="S209" i="6"/>
  <c r="Q201" i="6"/>
  <c r="P201" i="6"/>
  <c r="O201" i="6"/>
  <c r="S201" i="6"/>
  <c r="Q193" i="6"/>
  <c r="P193" i="6"/>
  <c r="O193" i="6"/>
  <c r="S193" i="6"/>
  <c r="Q185" i="6"/>
  <c r="P185" i="6"/>
  <c r="O185" i="6"/>
  <c r="S185" i="6"/>
  <c r="Q173" i="6"/>
  <c r="P173" i="6"/>
  <c r="O173" i="6"/>
  <c r="S173" i="6"/>
  <c r="Q165" i="6"/>
  <c r="P165" i="6"/>
  <c r="O165" i="6"/>
  <c r="S165" i="6"/>
  <c r="Q157" i="6"/>
  <c r="P157" i="6"/>
  <c r="O157" i="6"/>
  <c r="S157" i="6"/>
  <c r="Q149" i="6"/>
  <c r="P149" i="6"/>
  <c r="O149" i="6"/>
  <c r="S149" i="6"/>
  <c r="Q141" i="6"/>
  <c r="P141" i="6"/>
  <c r="O141" i="6"/>
  <c r="S141" i="6"/>
  <c r="Q133" i="6"/>
  <c r="P133" i="6"/>
  <c r="O133" i="6"/>
  <c r="S133" i="6"/>
  <c r="Q125" i="6"/>
  <c r="P125" i="6"/>
  <c r="O125" i="6"/>
  <c r="S125" i="6"/>
  <c r="Q117" i="6"/>
  <c r="P117" i="6"/>
  <c r="O117" i="6"/>
  <c r="S117" i="6"/>
  <c r="Q109" i="6"/>
  <c r="P109" i="6"/>
  <c r="O109" i="6"/>
  <c r="S109" i="6"/>
  <c r="Q101" i="6"/>
  <c r="P101" i="6"/>
  <c r="O101" i="6"/>
  <c r="S101" i="6"/>
  <c r="Q93" i="6"/>
  <c r="P93" i="6"/>
  <c r="O93" i="6"/>
  <c r="S93" i="6"/>
  <c r="Q85" i="6"/>
  <c r="P85" i="6"/>
  <c r="O85" i="6"/>
  <c r="S85" i="6"/>
  <c r="Q77" i="6"/>
  <c r="P77" i="6"/>
  <c r="O77" i="6"/>
  <c r="S77" i="6"/>
  <c r="Q69" i="6"/>
  <c r="P69" i="6"/>
  <c r="O69" i="6"/>
  <c r="S69" i="6"/>
  <c r="Q61" i="6"/>
  <c r="P61" i="6"/>
  <c r="O61" i="6"/>
  <c r="S61" i="6"/>
  <c r="Q53" i="6"/>
  <c r="P53" i="6"/>
  <c r="O53" i="6"/>
  <c r="S53" i="6"/>
  <c r="Q49" i="6"/>
  <c r="P49" i="6"/>
  <c r="O49" i="6"/>
  <c r="S49" i="6"/>
  <c r="S435" i="6"/>
  <c r="O435" i="6"/>
  <c r="Q435" i="6"/>
  <c r="P435" i="6"/>
  <c r="S670" i="6"/>
  <c r="O670" i="6"/>
  <c r="Q670" i="6"/>
  <c r="P670" i="6"/>
  <c r="Q303" i="6"/>
  <c r="P303" i="6"/>
  <c r="S303" i="6"/>
  <c r="O303" i="6"/>
  <c r="Q295" i="6"/>
  <c r="P295" i="6"/>
  <c r="S295" i="6"/>
  <c r="O295" i="6"/>
  <c r="Q287" i="6"/>
  <c r="P287" i="6"/>
  <c r="S287" i="6"/>
  <c r="O287" i="6"/>
  <c r="Q279" i="6"/>
  <c r="P279" i="6"/>
  <c r="S279" i="6"/>
  <c r="O279" i="6"/>
  <c r="Q271" i="6"/>
  <c r="P271" i="6"/>
  <c r="S271" i="6"/>
  <c r="O271" i="6"/>
  <c r="S434" i="6"/>
  <c r="O434" i="6"/>
  <c r="Q434" i="6"/>
  <c r="P434" i="6"/>
  <c r="S402" i="6"/>
  <c r="O402" i="6"/>
  <c r="Q402" i="6"/>
  <c r="P402" i="6"/>
  <c r="S370" i="6"/>
  <c r="O370" i="6"/>
  <c r="Q370" i="6"/>
  <c r="P370" i="6"/>
  <c r="S338" i="6"/>
  <c r="O338" i="6"/>
  <c r="Q338" i="6"/>
  <c r="P338" i="6"/>
  <c r="Q260" i="6"/>
  <c r="P260" i="6"/>
  <c r="O260" i="6"/>
  <c r="S260" i="6"/>
  <c r="Q252" i="6"/>
  <c r="P252" i="6"/>
  <c r="O252" i="6"/>
  <c r="S252" i="6"/>
  <c r="Q244" i="6"/>
  <c r="P244" i="6"/>
  <c r="O244" i="6"/>
  <c r="S244" i="6"/>
  <c r="Q224" i="6"/>
  <c r="P224" i="6"/>
  <c r="O224" i="6"/>
  <c r="S224" i="6"/>
  <c r="S682" i="6"/>
  <c r="O682" i="6"/>
  <c r="Q682" i="6"/>
  <c r="P682" i="6"/>
  <c r="S310" i="6"/>
  <c r="O310" i="6"/>
  <c r="Q310" i="6"/>
  <c r="P310" i="6"/>
  <c r="Q306" i="6"/>
  <c r="P306" i="6"/>
  <c r="S306" i="6"/>
  <c r="O306" i="6"/>
  <c r="Q302" i="6"/>
  <c r="P302" i="6"/>
  <c r="S302" i="6"/>
  <c r="O302" i="6"/>
  <c r="Q294" i="6"/>
  <c r="P294" i="6"/>
  <c r="S294" i="6"/>
  <c r="O294" i="6"/>
  <c r="Q290" i="6"/>
  <c r="P290" i="6"/>
  <c r="S290" i="6"/>
  <c r="O290" i="6"/>
  <c r="Q286" i="6"/>
  <c r="P286" i="6"/>
  <c r="S286" i="6"/>
  <c r="O286" i="6"/>
  <c r="Q278" i="6"/>
  <c r="P278" i="6"/>
  <c r="S278" i="6"/>
  <c r="O278" i="6"/>
  <c r="Q274" i="6"/>
  <c r="P274" i="6"/>
  <c r="S274" i="6"/>
  <c r="O274" i="6"/>
  <c r="Q270" i="6"/>
  <c r="P270" i="6"/>
  <c r="S270" i="6"/>
  <c r="O270" i="6"/>
  <c r="P264" i="6"/>
  <c r="S264" i="6"/>
  <c r="Q264" i="6"/>
  <c r="O264" i="6"/>
  <c r="Q263" i="6"/>
  <c r="P263" i="6"/>
  <c r="O263" i="6"/>
  <c r="S263" i="6"/>
  <c r="Q259" i="6"/>
  <c r="P259" i="6"/>
  <c r="O259" i="6"/>
  <c r="S259" i="6"/>
  <c r="Q255" i="6"/>
  <c r="P255" i="6"/>
  <c r="O255" i="6"/>
  <c r="S255" i="6"/>
  <c r="Q251" i="6"/>
  <c r="P251" i="6"/>
  <c r="O251" i="6"/>
  <c r="S251" i="6"/>
  <c r="Q247" i="6"/>
  <c r="P247" i="6"/>
  <c r="O247" i="6"/>
  <c r="S247" i="6"/>
  <c r="Q243" i="6"/>
  <c r="P243" i="6"/>
  <c r="O243" i="6"/>
  <c r="S243" i="6"/>
  <c r="Q239" i="6"/>
  <c r="P239" i="6"/>
  <c r="O239" i="6"/>
  <c r="S239" i="6"/>
  <c r="Q235" i="6"/>
  <c r="P235" i="6"/>
  <c r="O235" i="6"/>
  <c r="S235" i="6"/>
  <c r="Q231" i="6"/>
  <c r="P231" i="6"/>
  <c r="O231" i="6"/>
  <c r="S231" i="6"/>
  <c r="Q227" i="6"/>
  <c r="P227" i="6"/>
  <c r="O227" i="6"/>
  <c r="S227" i="6"/>
  <c r="Q223" i="6"/>
  <c r="P223" i="6"/>
  <c r="O223" i="6"/>
  <c r="S223" i="6"/>
  <c r="Q219" i="6"/>
  <c r="P219" i="6"/>
  <c r="O219" i="6"/>
  <c r="S219" i="6"/>
  <c r="Q215" i="6"/>
  <c r="P215" i="6"/>
  <c r="O215" i="6"/>
  <c r="S215" i="6"/>
  <c r="Q211" i="6"/>
  <c r="P211" i="6"/>
  <c r="O211" i="6"/>
  <c r="S211" i="6"/>
  <c r="Q207" i="6"/>
  <c r="P207" i="6"/>
  <c r="O207" i="6"/>
  <c r="S207" i="6"/>
  <c r="Q203" i="6"/>
  <c r="P203" i="6"/>
  <c r="O203" i="6"/>
  <c r="S203" i="6"/>
  <c r="Q199" i="6"/>
  <c r="P199" i="6"/>
  <c r="O199" i="6"/>
  <c r="S199" i="6"/>
  <c r="Q195" i="6"/>
  <c r="P195" i="6"/>
  <c r="O195" i="6"/>
  <c r="S195" i="6"/>
  <c r="Q191" i="6"/>
  <c r="P191" i="6"/>
  <c r="O191" i="6"/>
  <c r="S191" i="6"/>
  <c r="Q187" i="6"/>
  <c r="P187" i="6"/>
  <c r="O187" i="6"/>
  <c r="S187" i="6"/>
  <c r="Q183" i="6"/>
  <c r="P183" i="6"/>
  <c r="O183" i="6"/>
  <c r="S183" i="6"/>
  <c r="Q179" i="6"/>
  <c r="P179" i="6"/>
  <c r="O179" i="6"/>
  <c r="S179" i="6"/>
  <c r="Q175" i="6"/>
  <c r="P175" i="6"/>
  <c r="O175" i="6"/>
  <c r="S175" i="6"/>
  <c r="Q171" i="6"/>
  <c r="P171" i="6"/>
  <c r="O171" i="6"/>
  <c r="S171" i="6"/>
  <c r="Q167" i="6"/>
  <c r="P167" i="6"/>
  <c r="O167" i="6"/>
  <c r="S167" i="6"/>
  <c r="Q163" i="6"/>
  <c r="P163" i="6"/>
  <c r="O163" i="6"/>
  <c r="S163" i="6"/>
  <c r="Q159" i="6"/>
  <c r="P159" i="6"/>
  <c r="O159" i="6"/>
  <c r="S159" i="6"/>
  <c r="Q155" i="6"/>
  <c r="P155" i="6"/>
  <c r="O155" i="6"/>
  <c r="S155" i="6"/>
  <c r="Q151" i="6"/>
  <c r="P151" i="6"/>
  <c r="O151" i="6"/>
  <c r="S151" i="6"/>
  <c r="Q147" i="6"/>
  <c r="P147" i="6"/>
  <c r="O147" i="6"/>
  <c r="S147" i="6"/>
  <c r="Q143" i="6"/>
  <c r="P143" i="6"/>
  <c r="O143" i="6"/>
  <c r="S143" i="6"/>
  <c r="Q139" i="6"/>
  <c r="P139" i="6"/>
  <c r="O139" i="6"/>
  <c r="S139" i="6"/>
  <c r="Q135" i="6"/>
  <c r="P135" i="6"/>
  <c r="O135" i="6"/>
  <c r="S135" i="6"/>
  <c r="Q131" i="6"/>
  <c r="P131" i="6"/>
  <c r="O131" i="6"/>
  <c r="S131" i="6"/>
  <c r="Q127" i="6"/>
  <c r="P127" i="6"/>
  <c r="O127" i="6"/>
  <c r="S127" i="6"/>
  <c r="Q123" i="6"/>
  <c r="P123" i="6"/>
  <c r="O123" i="6"/>
  <c r="S123" i="6"/>
  <c r="Q119" i="6"/>
  <c r="P119" i="6"/>
  <c r="O119" i="6"/>
  <c r="S119" i="6"/>
  <c r="Q115" i="6"/>
  <c r="P115" i="6"/>
  <c r="O115" i="6"/>
  <c r="S115" i="6"/>
  <c r="Q111" i="6"/>
  <c r="P111" i="6"/>
  <c r="O111" i="6"/>
  <c r="S111" i="6"/>
  <c r="Q107" i="6"/>
  <c r="P107" i="6"/>
  <c r="O107" i="6"/>
  <c r="S107" i="6"/>
  <c r="Q103" i="6"/>
  <c r="P103" i="6"/>
  <c r="O103" i="6"/>
  <c r="S103" i="6"/>
  <c r="Q99" i="6"/>
  <c r="P99" i="6"/>
  <c r="O99" i="6"/>
  <c r="S99" i="6"/>
  <c r="Q95" i="6"/>
  <c r="P95" i="6"/>
  <c r="O95" i="6"/>
  <c r="S95" i="6"/>
  <c r="Q91" i="6"/>
  <c r="P91" i="6"/>
  <c r="O91" i="6"/>
  <c r="S91" i="6"/>
  <c r="Q87" i="6"/>
  <c r="P87" i="6"/>
  <c r="O87" i="6"/>
  <c r="S87" i="6"/>
  <c r="Q83" i="6"/>
  <c r="P83" i="6"/>
  <c r="O83" i="6"/>
  <c r="S83" i="6"/>
  <c r="Q79" i="6"/>
  <c r="P79" i="6"/>
  <c r="O79" i="6"/>
  <c r="S79" i="6"/>
  <c r="Q75" i="6"/>
  <c r="P75" i="6"/>
  <c r="O75" i="6"/>
  <c r="S75" i="6"/>
  <c r="Q71" i="6"/>
  <c r="P71" i="6"/>
  <c r="O71" i="6"/>
  <c r="S71" i="6"/>
  <c r="Q67" i="6"/>
  <c r="P67" i="6"/>
  <c r="O67" i="6"/>
  <c r="S67" i="6"/>
  <c r="Q63" i="6"/>
  <c r="P63" i="6"/>
  <c r="O63" i="6"/>
  <c r="S63" i="6"/>
  <c r="Q59" i="6"/>
  <c r="P59" i="6"/>
  <c r="O59" i="6"/>
  <c r="S59" i="6"/>
  <c r="Q55" i="6"/>
  <c r="P55" i="6"/>
  <c r="O55" i="6"/>
  <c r="S55" i="6"/>
  <c r="Q51" i="6"/>
  <c r="P51" i="6"/>
  <c r="O51" i="6"/>
  <c r="S51" i="6"/>
  <c r="Q47" i="6"/>
  <c r="P47" i="6"/>
  <c r="O47" i="6"/>
  <c r="S47" i="6"/>
  <c r="Q43" i="6"/>
  <c r="P43" i="6"/>
  <c r="O43" i="6"/>
  <c r="S43" i="6"/>
  <c r="S678" i="6"/>
  <c r="O678" i="6"/>
  <c r="Q678" i="6"/>
  <c r="P678" i="6"/>
  <c r="Q653" i="6"/>
  <c r="S653" i="6"/>
  <c r="P653" i="6"/>
  <c r="O653" i="6"/>
  <c r="Q637" i="6"/>
  <c r="S637" i="6"/>
  <c r="P637" i="6"/>
  <c r="O637" i="6"/>
  <c r="Q621" i="6"/>
  <c r="S621" i="6"/>
  <c r="P621" i="6"/>
  <c r="O621" i="6"/>
  <c r="Q605" i="6"/>
  <c r="S605" i="6"/>
  <c r="P605" i="6"/>
  <c r="O605" i="6"/>
  <c r="Q589" i="6"/>
  <c r="S589" i="6"/>
  <c r="P589" i="6"/>
  <c r="O589" i="6"/>
  <c r="S666" i="6"/>
  <c r="O666" i="6"/>
  <c r="Q666" i="6"/>
  <c r="P666" i="6"/>
  <c r="Q600" i="6"/>
  <c r="P600" i="6"/>
  <c r="O600" i="6"/>
  <c r="S600" i="6"/>
  <c r="P572" i="6"/>
  <c r="S572" i="6"/>
  <c r="O572" i="6"/>
  <c r="Q572" i="6"/>
  <c r="S654" i="6"/>
  <c r="Q654" i="6"/>
  <c r="P654" i="6"/>
  <c r="O654" i="6"/>
  <c r="Q638" i="6"/>
  <c r="P638" i="6"/>
  <c r="O638" i="6"/>
  <c r="S638" i="6"/>
  <c r="Q622" i="6"/>
  <c r="P622" i="6"/>
  <c r="O622" i="6"/>
  <c r="S622" i="6"/>
  <c r="Q602" i="6"/>
  <c r="P602" i="6"/>
  <c r="O602" i="6"/>
  <c r="S602" i="6"/>
  <c r="Q584" i="6"/>
  <c r="P584" i="6"/>
  <c r="S584" i="6"/>
  <c r="O584" i="6"/>
  <c r="Q531" i="6"/>
  <c r="S531" i="6"/>
  <c r="P531" i="6"/>
  <c r="O531" i="6"/>
  <c r="Q515" i="6"/>
  <c r="S515" i="6"/>
  <c r="P515" i="6"/>
  <c r="O515" i="6"/>
  <c r="Q507" i="6"/>
  <c r="S507" i="6"/>
  <c r="O507" i="6"/>
  <c r="P507" i="6"/>
  <c r="Q483" i="6"/>
  <c r="S483" i="6"/>
  <c r="P483" i="6"/>
  <c r="O483" i="6"/>
  <c r="Q467" i="6"/>
  <c r="S467" i="6"/>
  <c r="P467" i="6"/>
  <c r="O467" i="6"/>
  <c r="Q459" i="6"/>
  <c r="S459" i="6"/>
  <c r="P459" i="6"/>
  <c r="O459" i="6"/>
  <c r="Q443" i="6"/>
  <c r="S443" i="6"/>
  <c r="O443" i="6"/>
  <c r="P443" i="6"/>
  <c r="Q564" i="6"/>
  <c r="P564" i="6"/>
  <c r="S564" i="6"/>
  <c r="O564" i="6"/>
  <c r="Q548" i="6"/>
  <c r="P548" i="6"/>
  <c r="S548" i="6"/>
  <c r="O548" i="6"/>
  <c r="Q506" i="6"/>
  <c r="P506" i="6"/>
  <c r="O506" i="6"/>
  <c r="S506" i="6"/>
  <c r="Q442" i="6"/>
  <c r="P442" i="6"/>
  <c r="O442" i="6"/>
  <c r="S442" i="6"/>
  <c r="Q536" i="6"/>
  <c r="P536" i="6"/>
  <c r="O536" i="6"/>
  <c r="S536" i="6"/>
  <c r="Q472" i="6"/>
  <c r="P472" i="6"/>
  <c r="O472" i="6"/>
  <c r="S472" i="6"/>
  <c r="S437" i="6"/>
  <c r="O437" i="6"/>
  <c r="Q437" i="6"/>
  <c r="P437" i="6"/>
  <c r="S426" i="6"/>
  <c r="O426" i="6"/>
  <c r="Q426" i="6"/>
  <c r="P426" i="6"/>
  <c r="S410" i="6"/>
  <c r="O410" i="6"/>
  <c r="Q410" i="6"/>
  <c r="P410" i="6"/>
  <c r="S389" i="6"/>
  <c r="O389" i="6"/>
  <c r="Q389" i="6"/>
  <c r="P389" i="6"/>
  <c r="S378" i="6"/>
  <c r="O378" i="6"/>
  <c r="Q378" i="6"/>
  <c r="P378" i="6"/>
  <c r="S357" i="6"/>
  <c r="O357" i="6"/>
  <c r="Q357" i="6"/>
  <c r="P357" i="6"/>
  <c r="S346" i="6"/>
  <c r="O346" i="6"/>
  <c r="Q346" i="6"/>
  <c r="P346" i="6"/>
  <c r="S325" i="6"/>
  <c r="O325" i="6"/>
  <c r="Q325" i="6"/>
  <c r="P325" i="6"/>
  <c r="S314" i="6"/>
  <c r="O314" i="6"/>
  <c r="Q314" i="6"/>
  <c r="P314" i="6"/>
  <c r="P571" i="6"/>
  <c r="Q571" i="6"/>
  <c r="O571" i="6"/>
  <c r="S571" i="6"/>
  <c r="Q284" i="6"/>
  <c r="P284" i="6"/>
  <c r="S284" i="6"/>
  <c r="O284" i="6"/>
  <c r="Q293" i="6"/>
  <c r="P293" i="6"/>
  <c r="S293" i="6"/>
  <c r="O293" i="6"/>
  <c r="P268" i="6"/>
  <c r="S268" i="6"/>
  <c r="Q268" i="6"/>
  <c r="O268" i="6"/>
  <c r="Q262" i="6"/>
  <c r="P262" i="6"/>
  <c r="O262" i="6"/>
  <c r="S262" i="6"/>
  <c r="Q254" i="6"/>
  <c r="P254" i="6"/>
  <c r="O254" i="6"/>
  <c r="S254" i="6"/>
  <c r="Q242" i="6"/>
  <c r="P242" i="6"/>
  <c r="O242" i="6"/>
  <c r="S242" i="6"/>
  <c r="Q238" i="6"/>
  <c r="P238" i="6"/>
  <c r="O238" i="6"/>
  <c r="S238" i="6"/>
  <c r="Q226" i="6"/>
  <c r="P226" i="6"/>
  <c r="O226" i="6"/>
  <c r="S226" i="6"/>
  <c r="Q218" i="6"/>
  <c r="P218" i="6"/>
  <c r="O218" i="6"/>
  <c r="S218" i="6"/>
  <c r="Q210" i="6"/>
  <c r="P210" i="6"/>
  <c r="O210" i="6"/>
  <c r="S210" i="6"/>
  <c r="Q202" i="6"/>
  <c r="P202" i="6"/>
  <c r="O202" i="6"/>
  <c r="S202" i="6"/>
  <c r="Q194" i="6"/>
  <c r="P194" i="6"/>
  <c r="O194" i="6"/>
  <c r="S194" i="6"/>
  <c r="Q186" i="6"/>
  <c r="P186" i="6"/>
  <c r="O186" i="6"/>
  <c r="S186" i="6"/>
  <c r="Q178" i="6"/>
  <c r="P178" i="6"/>
  <c r="O178" i="6"/>
  <c r="S178" i="6"/>
  <c r="Q170" i="6"/>
  <c r="P170" i="6"/>
  <c r="O170" i="6"/>
  <c r="S170" i="6"/>
  <c r="Q162" i="6"/>
  <c r="P162" i="6"/>
  <c r="O162" i="6"/>
  <c r="S162" i="6"/>
  <c r="Q154" i="6"/>
  <c r="P154" i="6"/>
  <c r="O154" i="6"/>
  <c r="S154" i="6"/>
  <c r="Q146" i="6"/>
  <c r="P146" i="6"/>
  <c r="O146" i="6"/>
  <c r="S146" i="6"/>
  <c r="Q138" i="6"/>
  <c r="P138" i="6"/>
  <c r="O138" i="6"/>
  <c r="S138" i="6"/>
  <c r="Q130" i="6"/>
  <c r="P130" i="6"/>
  <c r="O130" i="6"/>
  <c r="S130" i="6"/>
  <c r="Q122" i="6"/>
  <c r="P122" i="6"/>
  <c r="O122" i="6"/>
  <c r="S122" i="6"/>
  <c r="Q114" i="6"/>
  <c r="P114" i="6"/>
  <c r="O114" i="6"/>
  <c r="S114" i="6"/>
  <c r="Q102" i="6"/>
  <c r="P102" i="6"/>
  <c r="O102" i="6"/>
  <c r="S102" i="6"/>
  <c r="Q94" i="6"/>
  <c r="P94" i="6"/>
  <c r="O94" i="6"/>
  <c r="S94" i="6"/>
  <c r="Q90" i="6"/>
  <c r="P90" i="6"/>
  <c r="O90" i="6"/>
  <c r="S90" i="6"/>
  <c r="Q82" i="6"/>
  <c r="P82" i="6"/>
  <c r="O82" i="6"/>
  <c r="S82" i="6"/>
  <c r="Q74" i="6"/>
  <c r="P74" i="6"/>
  <c r="O74" i="6"/>
  <c r="S74" i="6"/>
  <c r="Q66" i="6"/>
  <c r="P66" i="6"/>
  <c r="O66" i="6"/>
  <c r="S66" i="6"/>
  <c r="Q54" i="6"/>
  <c r="P54" i="6"/>
  <c r="O54" i="6"/>
  <c r="S54" i="6"/>
  <c r="Q46" i="6"/>
  <c r="P46" i="6"/>
  <c r="O46" i="6"/>
  <c r="S46" i="6"/>
  <c r="Q38" i="6"/>
  <c r="P38" i="6"/>
  <c r="O38" i="6"/>
  <c r="S38" i="6"/>
  <c r="Q30" i="6"/>
  <c r="P30" i="6"/>
  <c r="O30" i="6"/>
  <c r="S30" i="6"/>
  <c r="Q22" i="6"/>
  <c r="P22" i="6"/>
  <c r="O22" i="6"/>
  <c r="S22" i="6"/>
  <c r="Q14" i="6"/>
  <c r="P14" i="6"/>
  <c r="O14" i="6"/>
  <c r="S14" i="6"/>
  <c r="Q6" i="6"/>
  <c r="P6" i="6"/>
  <c r="O6" i="6"/>
  <c r="S6" i="6"/>
  <c r="S439" i="6"/>
  <c r="O439" i="6"/>
  <c r="Q439" i="6"/>
  <c r="P439" i="6"/>
  <c r="S423" i="6"/>
  <c r="O423" i="6"/>
  <c r="Q423" i="6"/>
  <c r="P423" i="6"/>
  <c r="S407" i="6"/>
  <c r="O407" i="6"/>
  <c r="Q407" i="6"/>
  <c r="P407" i="6"/>
  <c r="S399" i="6"/>
  <c r="O399" i="6"/>
  <c r="Q399" i="6"/>
  <c r="P399" i="6"/>
  <c r="S383" i="6"/>
  <c r="O383" i="6"/>
  <c r="Q383" i="6"/>
  <c r="P383" i="6"/>
  <c r="S367" i="6"/>
  <c r="O367" i="6"/>
  <c r="Q367" i="6"/>
  <c r="P367" i="6"/>
  <c r="S351" i="6"/>
  <c r="O351" i="6"/>
  <c r="Q351" i="6"/>
  <c r="P351" i="6"/>
  <c r="S327" i="6"/>
  <c r="O327" i="6"/>
  <c r="Q327" i="6"/>
  <c r="P327" i="6"/>
  <c r="S319" i="6"/>
  <c r="O319" i="6"/>
  <c r="Q319" i="6"/>
  <c r="P319" i="6"/>
  <c r="Q643" i="6"/>
  <c r="S643" i="6"/>
  <c r="P643" i="6"/>
  <c r="O643" i="6"/>
  <c r="Q627" i="6"/>
  <c r="S627" i="6"/>
  <c r="P627" i="6"/>
  <c r="O627" i="6"/>
  <c r="Q611" i="6"/>
  <c r="S611" i="6"/>
  <c r="P611" i="6"/>
  <c r="O611" i="6"/>
  <c r="Q595" i="6"/>
  <c r="S595" i="6"/>
  <c r="O595" i="6"/>
  <c r="P595" i="6"/>
  <c r="P578" i="6"/>
  <c r="S578" i="6"/>
  <c r="O578" i="6"/>
  <c r="Q578" i="6"/>
  <c r="Q652" i="6"/>
  <c r="P652" i="6"/>
  <c r="O652" i="6"/>
  <c r="S652" i="6"/>
  <c r="Q636" i="6"/>
  <c r="P636" i="6"/>
  <c r="O636" i="6"/>
  <c r="S636" i="6"/>
  <c r="Q620" i="6"/>
  <c r="P620" i="6"/>
  <c r="O620" i="6"/>
  <c r="S620" i="6"/>
  <c r="Q594" i="6"/>
  <c r="P594" i="6"/>
  <c r="O594" i="6"/>
  <c r="S594" i="6"/>
  <c r="P581" i="6"/>
  <c r="Q581" i="6"/>
  <c r="O581" i="6"/>
  <c r="S581" i="6"/>
  <c r="Q529" i="6"/>
  <c r="S529" i="6"/>
  <c r="P529" i="6"/>
  <c r="O529" i="6"/>
  <c r="Q505" i="6"/>
  <c r="S505" i="6"/>
  <c r="O505" i="6"/>
  <c r="P505" i="6"/>
  <c r="Q489" i="6"/>
  <c r="S489" i="6"/>
  <c r="O489" i="6"/>
  <c r="P489" i="6"/>
  <c r="Q473" i="6"/>
  <c r="S473" i="6"/>
  <c r="O473" i="6"/>
  <c r="P473" i="6"/>
  <c r="Q457" i="6"/>
  <c r="S457" i="6"/>
  <c r="O457" i="6"/>
  <c r="P457" i="6"/>
  <c r="Q441" i="6"/>
  <c r="S441" i="6"/>
  <c r="O441" i="6"/>
  <c r="P441" i="6"/>
  <c r="P577" i="6"/>
  <c r="Q577" i="6"/>
  <c r="O577" i="6"/>
  <c r="S577" i="6"/>
  <c r="Q554" i="6"/>
  <c r="P554" i="6"/>
  <c r="S554" i="6"/>
  <c r="O554" i="6"/>
  <c r="Q526" i="6"/>
  <c r="P526" i="6"/>
  <c r="O526" i="6"/>
  <c r="S526" i="6"/>
  <c r="Q466" i="6"/>
  <c r="P466" i="6"/>
  <c r="O466" i="6"/>
  <c r="S466" i="6"/>
  <c r="Q496" i="6"/>
  <c r="P496" i="6"/>
  <c r="O496" i="6"/>
  <c r="S496" i="6"/>
  <c r="Q532" i="6"/>
  <c r="P532" i="6"/>
  <c r="O532" i="6"/>
  <c r="S532" i="6"/>
  <c r="S425" i="6"/>
  <c r="O425" i="6"/>
  <c r="Q425" i="6"/>
  <c r="P425" i="6"/>
  <c r="S409" i="6"/>
  <c r="O409" i="6"/>
  <c r="Q409" i="6"/>
  <c r="P409" i="6"/>
  <c r="S377" i="6"/>
  <c r="O377" i="6"/>
  <c r="Q377" i="6"/>
  <c r="P377" i="6"/>
  <c r="S361" i="6"/>
  <c r="O361" i="6"/>
  <c r="Q361" i="6"/>
  <c r="P361" i="6"/>
  <c r="S329" i="6"/>
  <c r="O329" i="6"/>
  <c r="Q329" i="6"/>
  <c r="P329" i="6"/>
  <c r="Q444" i="6"/>
  <c r="P444" i="6"/>
  <c r="S444" i="6"/>
  <c r="O444" i="6"/>
  <c r="Q280" i="6"/>
  <c r="P280" i="6"/>
  <c r="S280" i="6"/>
  <c r="O280" i="6"/>
  <c r="Q305" i="6"/>
  <c r="P305" i="6"/>
  <c r="S305" i="6"/>
  <c r="O305" i="6"/>
  <c r="Q273" i="6"/>
  <c r="P273" i="6"/>
  <c r="S273" i="6"/>
  <c r="O273" i="6"/>
  <c r="Q41" i="6"/>
  <c r="P41" i="6"/>
  <c r="O41" i="6"/>
  <c r="S41" i="6"/>
  <c r="Q33" i="6"/>
  <c r="P33" i="6"/>
  <c r="O33" i="6"/>
  <c r="S33" i="6"/>
  <c r="Q25" i="6"/>
  <c r="P25" i="6"/>
  <c r="O25" i="6"/>
  <c r="S25" i="6"/>
  <c r="Q13" i="6"/>
  <c r="P13" i="6"/>
  <c r="O13" i="6"/>
  <c r="S13" i="6"/>
  <c r="Q5" i="6"/>
  <c r="P5" i="6"/>
  <c r="O5" i="6"/>
  <c r="S5" i="6"/>
  <c r="Q649" i="6"/>
  <c r="S649" i="6"/>
  <c r="P649" i="6"/>
  <c r="O649" i="6"/>
  <c r="Q641" i="6"/>
  <c r="S641" i="6"/>
  <c r="P641" i="6"/>
  <c r="O641" i="6"/>
  <c r="Q633" i="6"/>
  <c r="S633" i="6"/>
  <c r="P633" i="6"/>
  <c r="O633" i="6"/>
  <c r="Q625" i="6"/>
  <c r="S625" i="6"/>
  <c r="P625" i="6"/>
  <c r="O625" i="6"/>
  <c r="Q617" i="6"/>
  <c r="S617" i="6"/>
  <c r="P617" i="6"/>
  <c r="O617" i="6"/>
  <c r="Q609" i="6"/>
  <c r="S609" i="6"/>
  <c r="P609" i="6"/>
  <c r="O609" i="6"/>
  <c r="Q601" i="6"/>
  <c r="S601" i="6"/>
  <c r="P601" i="6"/>
  <c r="O601" i="6"/>
  <c r="Q593" i="6"/>
  <c r="S593" i="6"/>
  <c r="P593" i="6"/>
  <c r="O593" i="6"/>
  <c r="Q585" i="6"/>
  <c r="S585" i="6"/>
  <c r="P585" i="6"/>
  <c r="O585" i="6"/>
  <c r="Q616" i="6"/>
  <c r="P616" i="6"/>
  <c r="O616" i="6"/>
  <c r="S616" i="6"/>
  <c r="Q588" i="6"/>
  <c r="P588" i="6"/>
  <c r="O588" i="6"/>
  <c r="S588" i="6"/>
  <c r="P576" i="6"/>
  <c r="S576" i="6"/>
  <c r="Q576" i="6"/>
  <c r="O576" i="6"/>
  <c r="P568" i="6"/>
  <c r="S568" i="6"/>
  <c r="Q568" i="6"/>
  <c r="O568" i="6"/>
  <c r="Q650" i="6"/>
  <c r="P650" i="6"/>
  <c r="O650" i="6"/>
  <c r="S650" i="6"/>
  <c r="Q642" i="6"/>
  <c r="P642" i="6"/>
  <c r="O642" i="6"/>
  <c r="S642" i="6"/>
  <c r="Q634" i="6"/>
  <c r="P634" i="6"/>
  <c r="O634" i="6"/>
  <c r="S634" i="6"/>
  <c r="Q626" i="6"/>
  <c r="P626" i="6"/>
  <c r="O626" i="6"/>
  <c r="S626" i="6"/>
  <c r="Q618" i="6"/>
  <c r="P618" i="6"/>
  <c r="O618" i="6"/>
  <c r="S618" i="6"/>
  <c r="Q586" i="6"/>
  <c r="P586" i="6"/>
  <c r="O586" i="6"/>
  <c r="S586" i="6"/>
  <c r="Q612" i="6"/>
  <c r="P612" i="6"/>
  <c r="O612" i="6"/>
  <c r="S612" i="6"/>
  <c r="P573" i="6"/>
  <c r="Q573" i="6"/>
  <c r="O573" i="6"/>
  <c r="S573" i="6"/>
  <c r="Q535" i="6"/>
  <c r="S535" i="6"/>
  <c r="P535" i="6"/>
  <c r="O535" i="6"/>
  <c r="Q527" i="6"/>
  <c r="S527" i="6"/>
  <c r="P527" i="6"/>
  <c r="O527" i="6"/>
  <c r="Q519" i="6"/>
  <c r="S519" i="6"/>
  <c r="P519" i="6"/>
  <c r="O519" i="6"/>
  <c r="Q511" i="6"/>
  <c r="S511" i="6"/>
  <c r="P511" i="6"/>
  <c r="O511" i="6"/>
  <c r="Q503" i="6"/>
  <c r="S503" i="6"/>
  <c r="P503" i="6"/>
  <c r="O503" i="6"/>
  <c r="Q495" i="6"/>
  <c r="S495" i="6"/>
  <c r="P495" i="6"/>
  <c r="O495" i="6"/>
  <c r="Q487" i="6"/>
  <c r="S487" i="6"/>
  <c r="P487" i="6"/>
  <c r="O487" i="6"/>
  <c r="Q479" i="6"/>
  <c r="S479" i="6"/>
  <c r="P479" i="6"/>
  <c r="O479" i="6"/>
  <c r="Q471" i="6"/>
  <c r="S471" i="6"/>
  <c r="P471" i="6"/>
  <c r="O471" i="6"/>
  <c r="Q463" i="6"/>
  <c r="S463" i="6"/>
  <c r="P463" i="6"/>
  <c r="O463" i="6"/>
  <c r="Q455" i="6"/>
  <c r="S455" i="6"/>
  <c r="P455" i="6"/>
  <c r="O455" i="6"/>
  <c r="Q447" i="6"/>
  <c r="S447" i="6"/>
  <c r="P447" i="6"/>
  <c r="O447" i="6"/>
  <c r="Q560" i="6"/>
  <c r="P560" i="6"/>
  <c r="S560" i="6"/>
  <c r="O560" i="6"/>
  <c r="Q552" i="6"/>
  <c r="P552" i="6"/>
  <c r="S552" i="6"/>
  <c r="O552" i="6"/>
  <c r="Q544" i="6"/>
  <c r="P544" i="6"/>
  <c r="S544" i="6"/>
  <c r="O544" i="6"/>
  <c r="Q518" i="6"/>
  <c r="P518" i="6"/>
  <c r="O518" i="6"/>
  <c r="S518" i="6"/>
  <c r="Q490" i="6"/>
  <c r="P490" i="6"/>
  <c r="O490" i="6"/>
  <c r="S490" i="6"/>
  <c r="Q458" i="6"/>
  <c r="P458" i="6"/>
  <c r="O458" i="6"/>
  <c r="S458" i="6"/>
  <c r="Q520" i="6"/>
  <c r="P520" i="6"/>
  <c r="O520" i="6"/>
  <c r="S520" i="6"/>
  <c r="Q488" i="6"/>
  <c r="P488" i="6"/>
  <c r="O488" i="6"/>
  <c r="S488" i="6"/>
  <c r="Q456" i="6"/>
  <c r="P456" i="6"/>
  <c r="O456" i="6"/>
  <c r="S456" i="6"/>
  <c r="Q524" i="6"/>
  <c r="P524" i="6"/>
  <c r="O524" i="6"/>
  <c r="S524" i="6"/>
  <c r="S429" i="6"/>
  <c r="O429" i="6"/>
  <c r="Q429" i="6"/>
  <c r="P429" i="6"/>
  <c r="S413" i="6"/>
  <c r="O413" i="6"/>
  <c r="Q413" i="6"/>
  <c r="P413" i="6"/>
  <c r="S397" i="6"/>
  <c r="O397" i="6"/>
  <c r="Q397" i="6"/>
  <c r="P397" i="6"/>
  <c r="S381" i="6"/>
  <c r="O381" i="6"/>
  <c r="Q381" i="6"/>
  <c r="P381" i="6"/>
  <c r="S365" i="6"/>
  <c r="O365" i="6"/>
  <c r="Q365" i="6"/>
  <c r="P365" i="6"/>
  <c r="S349" i="6"/>
  <c r="O349" i="6"/>
  <c r="Q349" i="6"/>
  <c r="P349" i="6"/>
  <c r="S333" i="6"/>
  <c r="O333" i="6"/>
  <c r="Q333" i="6"/>
  <c r="P333" i="6"/>
  <c r="S317" i="6"/>
  <c r="O317" i="6"/>
  <c r="Q317" i="6"/>
  <c r="P317" i="6"/>
  <c r="Q40" i="6"/>
  <c r="P40" i="6"/>
  <c r="O40" i="6"/>
  <c r="S40" i="6"/>
  <c r="Q36" i="6"/>
  <c r="P36" i="6"/>
  <c r="O36" i="6"/>
  <c r="S36" i="6"/>
  <c r="Q32" i="6"/>
  <c r="P32" i="6"/>
  <c r="O32" i="6"/>
  <c r="S32" i="6"/>
  <c r="Q28" i="6"/>
  <c r="P28" i="6"/>
  <c r="O28" i="6"/>
  <c r="S28" i="6"/>
  <c r="Q24" i="6"/>
  <c r="P24" i="6"/>
  <c r="O24" i="6"/>
  <c r="S24" i="6"/>
  <c r="Q20" i="6"/>
  <c r="P20" i="6"/>
  <c r="O20" i="6"/>
  <c r="S20" i="6"/>
  <c r="Q16" i="6"/>
  <c r="P16" i="6"/>
  <c r="O16" i="6"/>
  <c r="S16" i="6"/>
  <c r="Q12" i="6"/>
  <c r="P12" i="6"/>
  <c r="O12" i="6"/>
  <c r="S12" i="6"/>
  <c r="Q8" i="6"/>
  <c r="P8" i="6"/>
  <c r="O8" i="6"/>
  <c r="S8" i="6"/>
  <c r="Q4" i="6"/>
  <c r="P4" i="6"/>
  <c r="O4" i="6"/>
  <c r="S4" i="6"/>
  <c r="S427" i="6"/>
  <c r="O427" i="6"/>
  <c r="Q427" i="6"/>
  <c r="P427" i="6"/>
  <c r="S419" i="6"/>
  <c r="O419" i="6"/>
  <c r="Q419" i="6"/>
  <c r="P419" i="6"/>
  <c r="S411" i="6"/>
  <c r="O411" i="6"/>
  <c r="Q411" i="6"/>
  <c r="P411" i="6"/>
  <c r="S403" i="6"/>
  <c r="O403" i="6"/>
  <c r="Q403" i="6"/>
  <c r="P403" i="6"/>
  <c r="S395" i="6"/>
  <c r="O395" i="6"/>
  <c r="Q395" i="6"/>
  <c r="P395" i="6"/>
  <c r="S387" i="6"/>
  <c r="O387" i="6"/>
  <c r="Q387" i="6"/>
  <c r="P387" i="6"/>
  <c r="S379" i="6"/>
  <c r="O379" i="6"/>
  <c r="Q379" i="6"/>
  <c r="P379" i="6"/>
  <c r="S371" i="6"/>
  <c r="O371" i="6"/>
  <c r="Q371" i="6"/>
  <c r="P371" i="6"/>
  <c r="S363" i="6"/>
  <c r="O363" i="6"/>
  <c r="Q363" i="6"/>
  <c r="P363" i="6"/>
  <c r="S355" i="6"/>
  <c r="O355" i="6"/>
  <c r="Q355" i="6"/>
  <c r="P355" i="6"/>
  <c r="S347" i="6"/>
  <c r="O347" i="6"/>
  <c r="Q347" i="6"/>
  <c r="P347" i="6"/>
  <c r="S339" i="6"/>
  <c r="O339" i="6"/>
  <c r="Q339" i="6"/>
  <c r="P339" i="6"/>
  <c r="S331" i="6"/>
  <c r="O331" i="6"/>
  <c r="Q331" i="6"/>
  <c r="P331" i="6"/>
  <c r="S323" i="6"/>
  <c r="O323" i="6"/>
  <c r="Q323" i="6"/>
  <c r="P323" i="6"/>
  <c r="S315" i="6"/>
  <c r="O315" i="6"/>
  <c r="Q315" i="6"/>
  <c r="P315" i="6"/>
  <c r="Q645" i="6"/>
  <c r="S645" i="6"/>
  <c r="P645" i="6"/>
  <c r="O645" i="6"/>
  <c r="Q629" i="6"/>
  <c r="S629" i="6"/>
  <c r="P629" i="6"/>
  <c r="O629" i="6"/>
  <c r="Q613" i="6"/>
  <c r="S613" i="6"/>
  <c r="O613" i="6"/>
  <c r="P613" i="6"/>
  <c r="Q597" i="6"/>
  <c r="S597" i="6"/>
  <c r="O597" i="6"/>
  <c r="P597" i="6"/>
  <c r="P580" i="6"/>
  <c r="S580" i="6"/>
  <c r="O580" i="6"/>
  <c r="Q580" i="6"/>
  <c r="S674" i="6"/>
  <c r="O674" i="6"/>
  <c r="Q674" i="6"/>
  <c r="P674" i="6"/>
  <c r="S662" i="6"/>
  <c r="O662" i="6"/>
  <c r="Q662" i="6"/>
  <c r="P662" i="6"/>
  <c r="Q646" i="6"/>
  <c r="P646" i="6"/>
  <c r="O646" i="6"/>
  <c r="S646" i="6"/>
  <c r="Q630" i="6"/>
  <c r="P630" i="6"/>
  <c r="O630" i="6"/>
  <c r="S630" i="6"/>
  <c r="S658" i="6"/>
  <c r="O658" i="6"/>
  <c r="Q658" i="6"/>
  <c r="P658" i="6"/>
  <c r="Q539" i="6"/>
  <c r="S539" i="6"/>
  <c r="P539" i="6"/>
  <c r="O539" i="6"/>
  <c r="Q523" i="6"/>
  <c r="S523" i="6"/>
  <c r="O523" i="6"/>
  <c r="P523" i="6"/>
  <c r="Q499" i="6"/>
  <c r="S499" i="6"/>
  <c r="P499" i="6"/>
  <c r="O499" i="6"/>
  <c r="Q491" i="6"/>
  <c r="S491" i="6"/>
  <c r="P491" i="6"/>
  <c r="O491" i="6"/>
  <c r="Q475" i="6"/>
  <c r="S475" i="6"/>
  <c r="O475" i="6"/>
  <c r="P475" i="6"/>
  <c r="Q451" i="6"/>
  <c r="S451" i="6"/>
  <c r="P451" i="6"/>
  <c r="O451" i="6"/>
  <c r="Q556" i="6"/>
  <c r="P556" i="6"/>
  <c r="S556" i="6"/>
  <c r="O556" i="6"/>
  <c r="Q534" i="6"/>
  <c r="P534" i="6"/>
  <c r="O534" i="6"/>
  <c r="S534" i="6"/>
  <c r="Q474" i="6"/>
  <c r="P474" i="6"/>
  <c r="O474" i="6"/>
  <c r="S474" i="6"/>
  <c r="Q504" i="6"/>
  <c r="P504" i="6"/>
  <c r="O504" i="6"/>
  <c r="S504" i="6"/>
  <c r="Q440" i="6"/>
  <c r="P440" i="6"/>
  <c r="O440" i="6"/>
  <c r="S440" i="6"/>
  <c r="S421" i="6"/>
  <c r="O421" i="6"/>
  <c r="Q421" i="6"/>
  <c r="P421" i="6"/>
  <c r="S405" i="6"/>
  <c r="O405" i="6"/>
  <c r="Q405" i="6"/>
  <c r="P405" i="6"/>
  <c r="S394" i="6"/>
  <c r="O394" i="6"/>
  <c r="Q394" i="6"/>
  <c r="P394" i="6"/>
  <c r="S373" i="6"/>
  <c r="O373" i="6"/>
  <c r="Q373" i="6"/>
  <c r="P373" i="6"/>
  <c r="S362" i="6"/>
  <c r="O362" i="6"/>
  <c r="Q362" i="6"/>
  <c r="P362" i="6"/>
  <c r="S341" i="6"/>
  <c r="O341" i="6"/>
  <c r="Q341" i="6"/>
  <c r="P341" i="6"/>
  <c r="S330" i="6"/>
  <c r="O330" i="6"/>
  <c r="Q330" i="6"/>
  <c r="P330" i="6"/>
  <c r="Q476" i="6"/>
  <c r="P476" i="6"/>
  <c r="S476" i="6"/>
  <c r="O476" i="6"/>
  <c r="Q300" i="6"/>
  <c r="P300" i="6"/>
  <c r="S300" i="6"/>
  <c r="O300" i="6"/>
  <c r="Q309" i="6"/>
  <c r="P309" i="6"/>
  <c r="S309" i="6"/>
  <c r="O309" i="6"/>
  <c r="Q277" i="6"/>
  <c r="P277" i="6"/>
  <c r="S277" i="6"/>
  <c r="O277" i="6"/>
  <c r="Q258" i="6"/>
  <c r="P258" i="6"/>
  <c r="O258" i="6"/>
  <c r="S258" i="6"/>
  <c r="Q250" i="6"/>
  <c r="P250" i="6"/>
  <c r="O250" i="6"/>
  <c r="S250" i="6"/>
  <c r="Q246" i="6"/>
  <c r="P246" i="6"/>
  <c r="O246" i="6"/>
  <c r="S246" i="6"/>
  <c r="Q234" i="6"/>
  <c r="P234" i="6"/>
  <c r="O234" i="6"/>
  <c r="S234" i="6"/>
  <c r="Q230" i="6"/>
  <c r="P230" i="6"/>
  <c r="O230" i="6"/>
  <c r="S230" i="6"/>
  <c r="Q222" i="6"/>
  <c r="P222" i="6"/>
  <c r="O222" i="6"/>
  <c r="S222" i="6"/>
  <c r="Q214" i="6"/>
  <c r="P214" i="6"/>
  <c r="O214" i="6"/>
  <c r="S214" i="6"/>
  <c r="Q206" i="6"/>
  <c r="P206" i="6"/>
  <c r="O206" i="6"/>
  <c r="S206" i="6"/>
  <c r="Q198" i="6"/>
  <c r="P198" i="6"/>
  <c r="O198" i="6"/>
  <c r="S198" i="6"/>
  <c r="Q190" i="6"/>
  <c r="P190" i="6"/>
  <c r="O190" i="6"/>
  <c r="S190" i="6"/>
  <c r="Q182" i="6"/>
  <c r="P182" i="6"/>
  <c r="O182" i="6"/>
  <c r="S182" i="6"/>
  <c r="Q174" i="6"/>
  <c r="P174" i="6"/>
  <c r="O174" i="6"/>
  <c r="S174" i="6"/>
  <c r="Q166" i="6"/>
  <c r="P166" i="6"/>
  <c r="O166" i="6"/>
  <c r="S166" i="6"/>
  <c r="Q158" i="6"/>
  <c r="P158" i="6"/>
  <c r="O158" i="6"/>
  <c r="S158" i="6"/>
  <c r="Q150" i="6"/>
  <c r="P150" i="6"/>
  <c r="O150" i="6"/>
  <c r="S150" i="6"/>
  <c r="Q142" i="6"/>
  <c r="P142" i="6"/>
  <c r="O142" i="6"/>
  <c r="S142" i="6"/>
  <c r="Q134" i="6"/>
  <c r="P134" i="6"/>
  <c r="O134" i="6"/>
  <c r="S134" i="6"/>
  <c r="Q126" i="6"/>
  <c r="P126" i="6"/>
  <c r="O126" i="6"/>
  <c r="S126" i="6"/>
  <c r="Q118" i="6"/>
  <c r="P118" i="6"/>
  <c r="O118" i="6"/>
  <c r="S118" i="6"/>
  <c r="Q110" i="6"/>
  <c r="P110" i="6"/>
  <c r="O110" i="6"/>
  <c r="S110" i="6"/>
  <c r="Q106" i="6"/>
  <c r="P106" i="6"/>
  <c r="O106" i="6"/>
  <c r="S106" i="6"/>
  <c r="Q98" i="6"/>
  <c r="P98" i="6"/>
  <c r="O98" i="6"/>
  <c r="S98" i="6"/>
  <c r="Q86" i="6"/>
  <c r="P86" i="6"/>
  <c r="O86" i="6"/>
  <c r="S86" i="6"/>
  <c r="Q78" i="6"/>
  <c r="P78" i="6"/>
  <c r="O78" i="6"/>
  <c r="S78" i="6"/>
  <c r="Q70" i="6"/>
  <c r="P70" i="6"/>
  <c r="O70" i="6"/>
  <c r="S70" i="6"/>
  <c r="Q62" i="6"/>
  <c r="P62" i="6"/>
  <c r="O62" i="6"/>
  <c r="S62" i="6"/>
  <c r="Q58" i="6"/>
  <c r="P58" i="6"/>
  <c r="O58" i="6"/>
  <c r="S58" i="6"/>
  <c r="Q50" i="6"/>
  <c r="P50" i="6"/>
  <c r="O50" i="6"/>
  <c r="S50" i="6"/>
  <c r="Q42" i="6"/>
  <c r="P42" i="6"/>
  <c r="O42" i="6"/>
  <c r="S42" i="6"/>
  <c r="Q34" i="6"/>
  <c r="P34" i="6"/>
  <c r="O34" i="6"/>
  <c r="S34" i="6"/>
  <c r="Q26" i="6"/>
  <c r="P26" i="6"/>
  <c r="O26" i="6"/>
  <c r="S26" i="6"/>
  <c r="Q18" i="6"/>
  <c r="P18" i="6"/>
  <c r="O18" i="6"/>
  <c r="S18" i="6"/>
  <c r="Q10" i="6"/>
  <c r="P10" i="6"/>
  <c r="O10" i="6"/>
  <c r="S10" i="6"/>
  <c r="Q2" i="6"/>
  <c r="P2" i="6"/>
  <c r="O2" i="6"/>
  <c r="S2" i="6"/>
  <c r="Q298" i="6"/>
  <c r="P298" i="6"/>
  <c r="S298" i="6"/>
  <c r="O298" i="6"/>
  <c r="Q282" i="6"/>
  <c r="P282" i="6"/>
  <c r="S282" i="6"/>
  <c r="O282" i="6"/>
  <c r="S431" i="6"/>
  <c r="O431" i="6"/>
  <c r="Q431" i="6"/>
  <c r="P431" i="6"/>
  <c r="S415" i="6"/>
  <c r="O415" i="6"/>
  <c r="Q415" i="6"/>
  <c r="P415" i="6"/>
  <c r="S391" i="6"/>
  <c r="O391" i="6"/>
  <c r="Q391" i="6"/>
  <c r="P391" i="6"/>
  <c r="S375" i="6"/>
  <c r="O375" i="6"/>
  <c r="Q375" i="6"/>
  <c r="P375" i="6"/>
  <c r="S359" i="6"/>
  <c r="O359" i="6"/>
  <c r="Q359" i="6"/>
  <c r="P359" i="6"/>
  <c r="S343" i="6"/>
  <c r="O343" i="6"/>
  <c r="Q343" i="6"/>
  <c r="P343" i="6"/>
  <c r="S335" i="6"/>
  <c r="O335" i="6"/>
  <c r="Q335" i="6"/>
  <c r="P335" i="6"/>
  <c r="S311" i="6"/>
  <c r="O311" i="6"/>
  <c r="Q311" i="6"/>
  <c r="P311" i="6"/>
  <c r="Q651" i="6"/>
  <c r="S651" i="6"/>
  <c r="P651" i="6"/>
  <c r="O651" i="6"/>
  <c r="Q635" i="6"/>
  <c r="S635" i="6"/>
  <c r="P635" i="6"/>
  <c r="O635" i="6"/>
  <c r="Q619" i="6"/>
  <c r="S619" i="6"/>
  <c r="P619" i="6"/>
  <c r="O619" i="6"/>
  <c r="Q603" i="6"/>
  <c r="S603" i="6"/>
  <c r="P603" i="6"/>
  <c r="O603" i="6"/>
  <c r="Q587" i="6"/>
  <c r="S587" i="6"/>
  <c r="O587" i="6"/>
  <c r="P587" i="6"/>
  <c r="Q596" i="6"/>
  <c r="P596" i="6"/>
  <c r="O596" i="6"/>
  <c r="S596" i="6"/>
  <c r="P570" i="6"/>
  <c r="S570" i="6"/>
  <c r="Q570" i="6"/>
  <c r="O570" i="6"/>
  <c r="Q644" i="6"/>
  <c r="P644" i="6"/>
  <c r="O644" i="6"/>
  <c r="S644" i="6"/>
  <c r="Q628" i="6"/>
  <c r="P628" i="6"/>
  <c r="O628" i="6"/>
  <c r="S628" i="6"/>
  <c r="Q614" i="6"/>
  <c r="P614" i="6"/>
  <c r="O614" i="6"/>
  <c r="S614" i="6"/>
  <c r="Q537" i="6"/>
  <c r="S537" i="6"/>
  <c r="P537" i="6"/>
  <c r="O537" i="6"/>
  <c r="Q521" i="6"/>
  <c r="S521" i="6"/>
  <c r="P521" i="6"/>
  <c r="O521" i="6"/>
  <c r="Q513" i="6"/>
  <c r="S513" i="6"/>
  <c r="O513" i="6"/>
  <c r="P513" i="6"/>
  <c r="Q497" i="6"/>
  <c r="S497" i="6"/>
  <c r="O497" i="6"/>
  <c r="P497" i="6"/>
  <c r="Q481" i="6"/>
  <c r="S481" i="6"/>
  <c r="O481" i="6"/>
  <c r="P481" i="6"/>
  <c r="Q465" i="6"/>
  <c r="S465" i="6"/>
  <c r="O465" i="6"/>
  <c r="P465" i="6"/>
  <c r="Q449" i="6"/>
  <c r="S449" i="6"/>
  <c r="O449" i="6"/>
  <c r="P449" i="6"/>
  <c r="Q562" i="6"/>
  <c r="P562" i="6"/>
  <c r="S562" i="6"/>
  <c r="O562" i="6"/>
  <c r="Q546" i="6"/>
  <c r="P546" i="6"/>
  <c r="S546" i="6"/>
  <c r="O546" i="6"/>
  <c r="Q498" i="6"/>
  <c r="P498" i="6"/>
  <c r="O498" i="6"/>
  <c r="S498" i="6"/>
  <c r="Q528" i="6"/>
  <c r="P528" i="6"/>
  <c r="O528" i="6"/>
  <c r="S528" i="6"/>
  <c r="Q464" i="6"/>
  <c r="P464" i="6"/>
  <c r="O464" i="6"/>
  <c r="S464" i="6"/>
  <c r="S393" i="6"/>
  <c r="O393" i="6"/>
  <c r="Q393" i="6"/>
  <c r="P393" i="6"/>
  <c r="S345" i="6"/>
  <c r="O345" i="6"/>
  <c r="Q345" i="6"/>
  <c r="P345" i="6"/>
  <c r="S313" i="6"/>
  <c r="O313" i="6"/>
  <c r="Q313" i="6"/>
  <c r="P313" i="6"/>
  <c r="Q296" i="6"/>
  <c r="P296" i="6"/>
  <c r="S296" i="6"/>
  <c r="O296" i="6"/>
  <c r="Q289" i="6"/>
  <c r="P289" i="6"/>
  <c r="S289" i="6"/>
  <c r="O289" i="6"/>
  <c r="Q37" i="6"/>
  <c r="P37" i="6"/>
  <c r="O37" i="6"/>
  <c r="S37" i="6"/>
  <c r="Q29" i="6"/>
  <c r="P29" i="6"/>
  <c r="O29" i="6"/>
  <c r="S29" i="6"/>
  <c r="Q21" i="6"/>
  <c r="P21" i="6"/>
  <c r="O21" i="6"/>
  <c r="S21" i="6"/>
  <c r="Q17" i="6"/>
  <c r="P17" i="6"/>
  <c r="O17" i="6"/>
  <c r="S17" i="6"/>
  <c r="Q9" i="6"/>
  <c r="P9" i="6"/>
  <c r="O9" i="6"/>
  <c r="S9" i="6"/>
  <c r="S686" i="6"/>
  <c r="O686" i="6"/>
  <c r="Q686" i="6"/>
  <c r="P686" i="6"/>
  <c r="Q647" i="6"/>
  <c r="S647" i="6"/>
  <c r="P647" i="6"/>
  <c r="O647" i="6"/>
  <c r="Q639" i="6"/>
  <c r="S639" i="6"/>
  <c r="P639" i="6"/>
  <c r="O639" i="6"/>
  <c r="Q631" i="6"/>
  <c r="S631" i="6"/>
  <c r="P631" i="6"/>
  <c r="O631" i="6"/>
  <c r="Q623" i="6"/>
  <c r="S623" i="6"/>
  <c r="P623" i="6"/>
  <c r="O623" i="6"/>
  <c r="Q615" i="6"/>
  <c r="S615" i="6"/>
  <c r="O615" i="6"/>
  <c r="P615" i="6"/>
  <c r="Q607" i="6"/>
  <c r="S607" i="6"/>
  <c r="O607" i="6"/>
  <c r="P607" i="6"/>
  <c r="Q599" i="6"/>
  <c r="S599" i="6"/>
  <c r="O599" i="6"/>
  <c r="P599" i="6"/>
  <c r="Q591" i="6"/>
  <c r="S591" i="6"/>
  <c r="P591" i="6"/>
  <c r="O591" i="6"/>
  <c r="Q583" i="6"/>
  <c r="S583" i="6"/>
  <c r="P583" i="6"/>
  <c r="O583" i="6"/>
  <c r="S694" i="6"/>
  <c r="O694" i="6"/>
  <c r="Q694" i="6"/>
  <c r="P694" i="6"/>
  <c r="Q608" i="6"/>
  <c r="P608" i="6"/>
  <c r="O608" i="6"/>
  <c r="S608" i="6"/>
  <c r="Q582" i="6"/>
  <c r="P582" i="6"/>
  <c r="S582" i="6"/>
  <c r="O582" i="6"/>
  <c r="P574" i="6"/>
  <c r="S574" i="6"/>
  <c r="Q574" i="6"/>
  <c r="O574" i="6"/>
  <c r="Q648" i="6"/>
  <c r="P648" i="6"/>
  <c r="O648" i="6"/>
  <c r="S648" i="6"/>
  <c r="Q640" i="6"/>
  <c r="P640" i="6"/>
  <c r="O640" i="6"/>
  <c r="S640" i="6"/>
  <c r="Q632" i="6"/>
  <c r="P632" i="6"/>
  <c r="O632" i="6"/>
  <c r="S632" i="6"/>
  <c r="Q624" i="6"/>
  <c r="P624" i="6"/>
  <c r="O624" i="6"/>
  <c r="S624" i="6"/>
  <c r="Q610" i="6"/>
  <c r="P610" i="6"/>
  <c r="O610" i="6"/>
  <c r="S610" i="6"/>
  <c r="Q598" i="6"/>
  <c r="P598" i="6"/>
  <c r="O598" i="6"/>
  <c r="S598" i="6"/>
  <c r="Q541" i="6"/>
  <c r="S541" i="6"/>
  <c r="O541" i="6"/>
  <c r="P541" i="6"/>
  <c r="Q533" i="6"/>
  <c r="S533" i="6"/>
  <c r="O533" i="6"/>
  <c r="P533" i="6"/>
  <c r="Q525" i="6"/>
  <c r="S525" i="6"/>
  <c r="O525" i="6"/>
  <c r="P525" i="6"/>
  <c r="Q517" i="6"/>
  <c r="S517" i="6"/>
  <c r="O517" i="6"/>
  <c r="P517" i="6"/>
  <c r="Q509" i="6"/>
  <c r="S509" i="6"/>
  <c r="P509" i="6"/>
  <c r="O509" i="6"/>
  <c r="Q501" i="6"/>
  <c r="S501" i="6"/>
  <c r="P501" i="6"/>
  <c r="O501" i="6"/>
  <c r="Q493" i="6"/>
  <c r="S493" i="6"/>
  <c r="P493" i="6"/>
  <c r="O493" i="6"/>
  <c r="Q485" i="6"/>
  <c r="S485" i="6"/>
  <c r="P485" i="6"/>
  <c r="O485" i="6"/>
  <c r="Q477" i="6"/>
  <c r="S477" i="6"/>
  <c r="P477" i="6"/>
  <c r="O477" i="6"/>
  <c r="Q469" i="6"/>
  <c r="S469" i="6"/>
  <c r="P469" i="6"/>
  <c r="O469" i="6"/>
  <c r="Q461" i="6"/>
  <c r="S461" i="6"/>
  <c r="P461" i="6"/>
  <c r="O461" i="6"/>
  <c r="Q453" i="6"/>
  <c r="S453" i="6"/>
  <c r="P453" i="6"/>
  <c r="O453" i="6"/>
  <c r="Q445" i="6"/>
  <c r="S445" i="6"/>
  <c r="P445" i="6"/>
  <c r="O445" i="6"/>
  <c r="Q566" i="6"/>
  <c r="P566" i="6"/>
  <c r="S566" i="6"/>
  <c r="O566" i="6"/>
  <c r="Q558" i="6"/>
  <c r="P558" i="6"/>
  <c r="S558" i="6"/>
  <c r="O558" i="6"/>
  <c r="Q550" i="6"/>
  <c r="P550" i="6"/>
  <c r="S550" i="6"/>
  <c r="O550" i="6"/>
  <c r="Q542" i="6"/>
  <c r="P542" i="6"/>
  <c r="S542" i="6"/>
  <c r="O542" i="6"/>
  <c r="Q514" i="6"/>
  <c r="P514" i="6"/>
  <c r="O514" i="6"/>
  <c r="S514" i="6"/>
  <c r="Q482" i="6"/>
  <c r="P482" i="6"/>
  <c r="O482" i="6"/>
  <c r="S482" i="6"/>
  <c r="Q450" i="6"/>
  <c r="P450" i="6"/>
  <c r="O450" i="6"/>
  <c r="S450" i="6"/>
  <c r="Q512" i="6"/>
  <c r="P512" i="6"/>
  <c r="O512" i="6"/>
  <c r="S512" i="6"/>
  <c r="Q480" i="6"/>
  <c r="P480" i="6"/>
  <c r="O480" i="6"/>
  <c r="S480" i="6"/>
  <c r="Q448" i="6"/>
  <c r="P448" i="6"/>
  <c r="O448" i="6"/>
  <c r="S448" i="6"/>
  <c r="S438" i="6"/>
  <c r="O438" i="6"/>
  <c r="Q438" i="6"/>
  <c r="P438" i="6"/>
  <c r="S433" i="6"/>
  <c r="O433" i="6"/>
  <c r="Q433" i="6"/>
  <c r="P433" i="6"/>
  <c r="S422" i="6"/>
  <c r="O422" i="6"/>
  <c r="Q422" i="6"/>
  <c r="P422" i="6"/>
  <c r="S417" i="6"/>
  <c r="O417" i="6"/>
  <c r="Q417" i="6"/>
  <c r="P417" i="6"/>
  <c r="S406" i="6"/>
  <c r="O406" i="6"/>
  <c r="Q406" i="6"/>
  <c r="P406" i="6"/>
  <c r="S401" i="6"/>
  <c r="O401" i="6"/>
  <c r="Q401" i="6"/>
  <c r="P401" i="6"/>
  <c r="S390" i="6"/>
  <c r="O390" i="6"/>
  <c r="Q390" i="6"/>
  <c r="P390" i="6"/>
  <c r="S385" i="6"/>
  <c r="O385" i="6"/>
  <c r="Q385" i="6"/>
  <c r="P385" i="6"/>
  <c r="S374" i="6"/>
  <c r="O374" i="6"/>
  <c r="Q374" i="6"/>
  <c r="P374" i="6"/>
  <c r="S369" i="6"/>
  <c r="O369" i="6"/>
  <c r="Q369" i="6"/>
  <c r="P369" i="6"/>
  <c r="S358" i="6"/>
  <c r="O358" i="6"/>
  <c r="Q358" i="6"/>
  <c r="P358" i="6"/>
  <c r="S353" i="6"/>
  <c r="O353" i="6"/>
  <c r="Q353" i="6"/>
  <c r="P353" i="6"/>
  <c r="S342" i="6"/>
  <c r="O342" i="6"/>
  <c r="Q342" i="6"/>
  <c r="P342" i="6"/>
  <c r="S337" i="6"/>
  <c r="O337" i="6"/>
  <c r="Q337" i="6"/>
  <c r="P337" i="6"/>
  <c r="S326" i="6"/>
  <c r="O326" i="6"/>
  <c r="Q326" i="6"/>
  <c r="P326" i="6"/>
  <c r="S321" i="6"/>
  <c r="O321" i="6"/>
  <c r="Q321" i="6"/>
  <c r="P321" i="6"/>
  <c r="Q508" i="6"/>
  <c r="P508" i="6"/>
  <c r="S508" i="6"/>
  <c r="O508" i="6"/>
  <c r="Q39" i="6"/>
  <c r="P39" i="6"/>
  <c r="O39" i="6"/>
  <c r="S39" i="6"/>
  <c r="Q35" i="6"/>
  <c r="P35" i="6"/>
  <c r="O35" i="6"/>
  <c r="S35" i="6"/>
  <c r="Q31" i="6"/>
  <c r="P31" i="6"/>
  <c r="O31" i="6"/>
  <c r="S31" i="6"/>
  <c r="Q27" i="6"/>
  <c r="P27" i="6"/>
  <c r="O27" i="6"/>
  <c r="S27" i="6"/>
  <c r="Q23" i="6"/>
  <c r="P23" i="6"/>
  <c r="O23" i="6"/>
  <c r="S23" i="6"/>
  <c r="Q19" i="6"/>
  <c r="P19" i="6"/>
  <c r="O19" i="6"/>
  <c r="S19" i="6"/>
  <c r="Q15" i="6"/>
  <c r="P15" i="6"/>
  <c r="O15" i="6"/>
  <c r="S15" i="6"/>
  <c r="Q11" i="6"/>
  <c r="P11" i="6"/>
  <c r="O11" i="6"/>
  <c r="S11" i="6"/>
  <c r="Q7" i="6"/>
  <c r="P7" i="6"/>
  <c r="O7" i="6"/>
  <c r="S7" i="6"/>
  <c r="Q3" i="6"/>
  <c r="P3" i="6"/>
  <c r="O3" i="6"/>
  <c r="S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<sst xmlns="http://schemas.openxmlformats.org/spreadsheetml/2006/main" count="2821" uniqueCount="41">
  <si>
    <t>Year</t>
  </si>
  <si>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</si>
  <si>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</si>
  <si>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</si>
  <si>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</si>
  <si>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</si>
  <si>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</si>
  <si>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</si>
  <si>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</si>
  <si>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</si>
  <si>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</si>
  <si>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</si>
  <si>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</si>
  <si>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</si>
  <si>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</si>
  <si>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</si>
  <si>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</si>
  <si>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</si>
  <si>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</si>
  <si>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</si>
  <si>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</si>
  <si>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</si>
  <si>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</si>
  <si>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</si>
  <si>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</si>
  <si>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</si>
  <si>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</si>
  <si>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</si>
  <si>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</si>
  <si>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</si>
  <si>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</si>
  <si>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</si>
  <si>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Discounts, usd</t>
  </si>
  <si>
    <t>Discount, %</t>
  </si>
  <si>
    <t xml:space="preserve"> Sales with discount</t>
  </si>
  <si>
    <t>Gross profit margin</t>
  </si>
  <si>
    <t>Markup</t>
  </si>
  <si>
    <t>quantity of transactions</t>
  </si>
  <si>
    <t>average ticket</t>
  </si>
  <si>
    <t>average basket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</si>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</sst>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₴&quot;_-;\-* #,##0.00\ &quot;₴&quot;_-;_-* &quot;-&quot;??\ &quot;₴&quot;_-;_-@_-"/>
    <numFmt numFmtId="164" formatCode="_(&quot;$&quot;* #,##0.00_);_(&quot;$&quot;* \(#,##0.00\);_(&quot;$&quot;* &quot;-&quot;??_);_(@_)"/>
    <numFmt numFmtId="165" formatCode="m/d/yy\ h:mm;@"/>
    <numFmt numFmtId="166" formatCode="_-[$$-45C]* #,##0_-;\-[$$-45C]* #,##0_-;_-[$$-45C]* &quot;-&quot;??_-;_-@_-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165" fontId="0" fillId="0" borderId="0" xfId="0" applyNumberFormat="1"/>
    <xf numFmtId="164" fontId="2" fillId="0" borderId="0" xfId="1" applyFont="1"/>
    <xf numFmtId="1" fontId="0" fillId="0" borderId="0" xfId="1" applyNumberFormat="1" applyFont="1"/>
    <xf numFmtId="1" fontId="2" fillId="0" borderId="0" xfId="1" applyNumberFormat="1" applyFont="1" applyAlignment="1">
      <alignment horizontal="center" vertical="center"/>
    </xf>
    <xf numFmtId="164" fontId="4" fillId="0" borderId="0" xfId="1" applyFont="1"/>
    <xf numFmtId="164" fontId="4" fillId="0" borderId="0" xfId="1" applyFont="1" applyAlignment="1">
      <alignment horizontal="center"/>
    </xf>
    <xf numFmtId="164" fontId="0" fillId="0" borderId="0" xfId="1" applyFont="1" applyAlignment="1">
      <alignment horizontal="center"/>
    </xf>
    <xf numFmtId="44" fontId="0" fillId="0" borderId="0" xfId="0" applyNumberFormat="1"/>
    <xf numFmtId="166" fontId="0" fillId="0" borderId="0" xfId="1" applyNumberFormat="1" applyFont="1"/>
    <xf numFmtId="9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Alignment="1">
      <alignment horizontal="center" wrapText="1"/>
    </xf>
    <xf numFmtId="2" fontId="4" fillId="0" borderId="0" xfId="1" applyNumberFormat="1" applyFont="1" applyAlignment="1">
      <alignment horizontal="center" wrapText="1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1" applyNumberFormat="1" applyFont="1" applyAlignment="1">
      <alignment horizontal="center"/>
    </xf>
    <xf numFmtId="1" fontId="5" fillId="0" borderId="0" xfId="1" applyNumberFormat="1" applyFont="1"/>
    <xf numFmtId="44" fontId="5" fillId="0" borderId="0" xfId="1" applyNumberFormat="1" applyFont="1"/>
    <xf numFmtId="0" fontId="0" fillId="0" borderId="0" xfId="1" applyNumberFormat="1" applyFont="1" applyAlignment="1">
      <alignment horizontal="center" vertical="center"/>
    </xf>
  </cellXfs>
  <cellStyles count="2">
    <cellStyle name="Грошовий" xfId="1" builtinId="4"/>
    <cellStyle name="Звичайни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" displayName="Financial" ref="A1:U701" totalsRowShown="0" headerRowDxfId="19" dataDxfId="18">
  <autoFilter ref="A1:U701" xr:uid="{00000000-0009-0000-0100-000001000000}"/>
  <sortState xmlns:xlrd2="http://schemas.microsoft.com/office/spreadsheetml/2017/richdata2" ref="A2:U701">
    <sortCondition ref="B1:B701"/>
  </sortState>
  <tableColumns count="21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7"/>
    <tableColumn id="19" xr3:uid="{00000000-0010-0000-0000-000013000000}" name="Discount Band" dataDxfId="16"/>
    <tableColumn id="6" xr3:uid="{00000000-0010-0000-0000-000006000000}" name="Units Sold"/>
    <tableColumn id="7" xr3:uid="{00000000-0010-0000-0000-000007000000}" name="Manufacturing Price" dataDxfId="15" dataCellStyle="Грошовий"/>
    <tableColumn id="8" xr3:uid="{00000000-0010-0000-0000-000008000000}" name="Sale Price" dataDxfId="14" dataCellStyle="Грошовий"/>
    <tableColumn id="29" xr3:uid="{1338D493-C5F0-40AD-ADCA-03B0BFA9DF49}" name="quantity of transactions" dataDxfId="13" dataCellStyle="Грошовий"/>
    <tableColumn id="3" xr3:uid="{5D2611FB-2413-4B36-A977-C6F5748F2038}" name="Date" dataDxfId="12" dataCellStyle="Грошовий"/>
    <tableColumn id="9" xr3:uid="{00000000-0010-0000-0000-000009000000}" name="Gross Sales" dataDxfId="11" dataCellStyle="Грошовий">
      <calculatedColumnFormula>Financial[[#This Row],[Units Sold]]*Financial[[#This Row],[Sale Price]]</calculatedColumnFormula>
    </tableColumn>
    <tableColumn id="14" xr3:uid="{579BD67B-DA38-4F69-9EF1-CAA766271C13}" name="Discount, %" dataDxfId="10" dataCellStyle="Грошовий">
      <calculatedColumnFormula array="1">_xlfn.IFS(Financial[[#This Row],[Discount Band]]="High",0.15,Financial[[#This Row],[Discount Band]]="Medium",0.1,Financial[[#This Row],[Discount Band]]="Low",0.05,Financial[[#This Row],[Discount Band]]="None",0)</calculatedColumnFormula>
    </tableColumn>
    <tableColumn id="10" xr3:uid="{00000000-0010-0000-0000-00000A000000}" name="Discounts, usd" dataDxfId="9" dataCellStyle="Грошовий">
      <calculatedColumnFormula>Financial[[#This Row],[Gross Sales]]*Financial[[#This Row],[Discount, %]]</calculatedColumnFormula>
    </tableColumn>
    <tableColumn id="11" xr3:uid="{00000000-0010-0000-0000-00000B000000}" name=" Sales with discount" dataDxfId="8" dataCellStyle="Грошовий">
      <calculatedColumnFormula>Financial[[#This Row],[Gross Sales]]-Financial[[#This Row],[Discounts, usd]]</calculatedColumnFormula>
    </tableColumn>
    <tableColumn id="12" xr3:uid="{00000000-0010-0000-0000-00000C000000}" name="COGS" dataDxfId="7" dataCellStyle="Грошовий">
      <calculatedColumnFormula>Financial[[#This Row],[Units Sold]]*Financial[[#This Row],[Manufacturing Price]]</calculatedColumnFormula>
    </tableColumn>
    <tableColumn id="13" xr3:uid="{00000000-0010-0000-0000-00000D000000}" name="Profit" dataDxfId="6" dataCellStyle="Грошовий">
      <calculatedColumnFormula>Financial[[#This Row],[ Sales with discount]]-(Financial[[#This Row],[Units Sold]]*Financial[[#This Row],[Manufacturing Price]])</calculatedColumnFormula>
    </tableColumn>
    <tableColumn id="24" xr3:uid="{98232CBF-D0BC-4CBB-B609-222920B5A222}" name="Gross profit margin" dataDxfId="5" dataCellStyle="Грошовий">
      <calculatedColumnFormula>(Financial[[#This Row],[ Sales with discount]]-Financial[[#This Row],[COGS]])/Financial[[#This Row],[ Sales with discount]]</calculatedColumnFormula>
    </tableColumn>
    <tableColumn id="25" xr3:uid="{D7A4D160-F277-404C-9E72-2C40761798CC}" name="Markup" dataDxfId="4" dataCellStyle="Грошовий">
      <calculatedColumnFormula>(Financial[[#This Row],[ Sales with discount]]-Financial[[#This Row],[COGS]])/Financial[[#This Row],[COGS]]</calculatedColumnFormula>
    </tableColumn>
    <tableColumn id="30" xr3:uid="{C2C64499-2E18-4D7C-8093-24D5760A9AB7}" name="average ticket" dataDxfId="3" dataCellStyle="Грошовий">
      <calculatedColumnFormula>Financial[[#This Row],[Units Sold]]/Financial[[#This Row],[quantity of transactions]]</calculatedColumnFormula>
    </tableColumn>
    <tableColumn id="31" xr3:uid="{D937202F-AEBF-47A3-B5F5-92AB15B8C5B1}" name="average basket" dataDxfId="2" dataCellStyle="Грошовий">
      <calculatedColumnFormula>Financial[[#This Row],[ Sales with discount]]/Financial[[#This Row],[quantity of transactions]]</calculatedColumnFormula>
    </tableColumn>
    <tableColumn id="17" xr3:uid="{00000000-0010-0000-0000-000011000000}" name="Month Number" dataDxfId="0">
      <calculatedColumnFormula>TEXT(Financial[[#This Row],[Date]],"MMMM")</calculatedColumnFormula>
    </tableColumn>
    <tableColumn id="20" xr3:uid="{00000000-0010-0000-0000-000014000000}" name="Year" dataDxfId="1">
      <calculatedColumnFormula>YEAR(Financial[[#This Row],[Date]])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1"/>
  <sheetViews>
    <sheetView tabSelected="1" topLeftCell="D1" zoomScale="80" zoomScaleNormal="80" workbookViewId="0">
      <selection activeCell="T3" sqref="T3"/>
    </sheetView>
  </sheetViews>
  <sheetFormatPr defaultRowHeight="14.4" x14ac:dyDescent="0.3"/>
  <cols>
    <col min="1" max="1" width="16.33203125" bestFit="1" customWidth="1"/>
    <col min="2" max="2" width="22.77734375" customWidth="1"/>
    <col min="3" max="3" width="14.109375" style="2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9" width="12.5546875" style="14" customWidth="1"/>
    <col min="10" max="10" width="14.33203125" style="1" bestFit="1" customWidth="1"/>
    <col min="11" max="11" width="14.33203125" style="8" customWidth="1"/>
    <col min="12" max="12" width="12.5546875" style="1" bestFit="1" customWidth="1"/>
    <col min="13" max="13" width="17.6640625" style="1" customWidth="1"/>
    <col min="14" max="14" width="11.5546875" bestFit="1" customWidth="1"/>
    <col min="15" max="15" width="18.44140625" bestFit="1" customWidth="1"/>
    <col min="16" max="17" width="18.44140625" style="13" customWidth="1"/>
    <col min="18" max="19" width="18.44140625" style="18" customWidth="1"/>
    <col min="20" max="20" width="15.44140625" style="4" customWidth="1"/>
    <col min="21" max="21" width="11.77734375" style="9" customWidth="1"/>
  </cols>
  <sheetData>
    <row r="1" spans="1:21" ht="35.4" customHeight="1" x14ac:dyDescent="0.3">
      <c r="A1" t="s">
        <v>5</v>
      </c>
      <c r="B1" t="s">
        <v>19</v>
      </c>
      <c r="C1" s="3" t="s">
        <v>20</v>
      </c>
      <c r="D1" s="3" t="s">
        <v>27</v>
      </c>
      <c r="E1" t="s">
        <v>3</v>
      </c>
      <c r="F1" s="1" t="s">
        <v>4</v>
      </c>
      <c r="G1" s="1" t="s">
        <v>18</v>
      </c>
      <c r="H1" s="15" t="s">
        <v>37</v>
      </c>
      <c r="I1" s="15" t="s">
        <v>11</v>
      </c>
      <c r="J1" s="6" t="s">
        <v>1</v>
      </c>
      <c r="K1" s="7" t="s">
        <v>33</v>
      </c>
      <c r="L1" s="7" t="s">
        <v>32</v>
      </c>
      <c r="M1" s="7" t="s">
        <v>34</v>
      </c>
      <c r="N1" s="7" t="s">
        <v>2</v>
      </c>
      <c r="O1" s="7" t="s">
        <v>17</v>
      </c>
      <c r="P1" s="7" t="s">
        <v>35</v>
      </c>
      <c r="Q1" s="7" t="s">
        <v>36</v>
      </c>
      <c r="R1" s="16" t="s">
        <v>38</v>
      </c>
      <c r="S1" s="16" t="s">
        <v>39</v>
      </c>
      <c r="T1" s="20" t="s">
        <v>12</v>
      </c>
      <c r="U1" s="21" t="s">
        <v>0</v>
      </c>
    </row>
    <row r="2" spans="1:21" x14ac:dyDescent="0.3">
      <c r="A2" t="s">
        <v>10</v>
      </c>
      <c r="B2" t="s">
        <v>13</v>
      </c>
      <c r="C2" s="3" t="s">
        <v>26</v>
      </c>
      <c r="D2" s="3" t="s">
        <v>31</v>
      </c>
      <c r="E2">
        <v>2893</v>
      </c>
      <c r="F2" s="10">
        <v>8</v>
      </c>
      <c r="G2" s="10">
        <v>12</v>
      </c>
      <c r="H2" s="14">
        <v>1575</v>
      </c>
      <c r="I2" s="19">
        <v>44440</v>
      </c>
      <c r="J2" s="10">
        <f>Financial[[#This Row],[Units Sold]]*Financial[[#This Row],[Sale Price]]</f>
        <v>34716</v>
      </c>
      <c r="K2" s="11" cm="1">
        <f t="array" ref="K2">_xlfn.IFS(Financial[[#This Row],[Discount Band]]="High",0.15,Financial[[#This Row],[Discount Band]]="Medium",0.1,Financial[[#This Row],[Discount Band]]="Low",0.05,Financial[[#This Row],[Discount Band]]="None",0)</f>
        <v>0.15</v>
      </c>
      <c r="L2" s="10">
        <f>Financial[[#This Row],[Gross Sales]]*Financial[[#This Row],[Discount, %]]</f>
        <v>5207.3999999999996</v>
      </c>
      <c r="M2" s="10">
        <f>Financial[[#This Row],[Gross Sales]]-Financial[[#This Row],[Discounts, usd]]</f>
        <v>29508.6</v>
      </c>
      <c r="N2" s="10">
        <f>Financial[[#This Row],[Units Sold]]*Financial[[#This Row],[Manufacturing Price]]</f>
        <v>23144</v>
      </c>
      <c r="O2" s="10">
        <f>Financial[[#This Row],[ Sales with discount]]-(Financial[[#This Row],[Units Sold]]*Financial[[#This Row],[Manufacturing Price]])</f>
        <v>6364.5999999999985</v>
      </c>
      <c r="P2" s="12">
        <f>(Financial[[#This Row],[ Sales with discount]]-Financial[[#This Row],[COGS]])/Financial[[#This Row],[ Sales with discount]]</f>
        <v>0.21568627450980388</v>
      </c>
      <c r="Q2" s="12">
        <f>(Financial[[#This Row],[ Sales with discount]]-Financial[[#This Row],[COGS]])/Financial[[#This Row],[COGS]]</f>
        <v>0.27499999999999991</v>
      </c>
      <c r="R2" s="17">
        <f>Financial[[#This Row],[Units Sold]]/Financial[[#This Row],[quantity of transactions]]</f>
        <v>1.8368253968253969</v>
      </c>
      <c r="S2" s="17">
        <f>Financial[[#This Row],[ Sales with discount]]/Financial[[#This Row],[quantity of transactions]]</f>
        <v>18.735619047619046</v>
      </c>
      <c r="T2" s="5" t="str">
        <f>TEXT(Financial[[#This Row],[Date]],"MMMM")</f>
        <v>вересень</v>
      </c>
      <c r="U2" s="22">
        <f>YEAR(Financial[[#This Row],[Date]])</f>
        <v>2021</v>
      </c>
    </row>
    <row r="3" spans="1:21" x14ac:dyDescent="0.3">
      <c r="A3" t="s">
        <v>10</v>
      </c>
      <c r="B3" t="s">
        <v>13</v>
      </c>
      <c r="C3" s="3" t="s">
        <v>23</v>
      </c>
      <c r="D3" s="3" t="s">
        <v>31</v>
      </c>
      <c r="E3">
        <v>2604</v>
      </c>
      <c r="F3" s="10">
        <v>9</v>
      </c>
      <c r="G3" s="10">
        <v>12</v>
      </c>
      <c r="H3" s="14">
        <v>1895</v>
      </c>
      <c r="I3" s="19">
        <v>44501</v>
      </c>
      <c r="J3" s="10">
        <f>Financial[[#This Row],[Units Sold]]*Financial[[#This Row],[Sale Price]]</f>
        <v>31248</v>
      </c>
      <c r="K3" s="11" cm="1">
        <f t="array" ref="K3">_xlfn.IFS(Financial[[#This Row],[Discount Band]]="High",0.15,Financial[[#This Row],[Discount Band]]="Medium",0.1,Financial[[#This Row],[Discount Band]]="Low",0.05,Financial[[#This Row],[Discount Band]]="None",0)</f>
        <v>0.15</v>
      </c>
      <c r="L3" s="10">
        <f>Financial[[#This Row],[Gross Sales]]*Financial[[#This Row],[Discount, %]]</f>
        <v>4687.2</v>
      </c>
      <c r="M3" s="10">
        <f>Financial[[#This Row],[Gross Sales]]-Financial[[#This Row],[Discounts, usd]]</f>
        <v>26560.799999999999</v>
      </c>
      <c r="N3" s="10">
        <f>Financial[[#This Row],[Units Sold]]*Financial[[#This Row],[Manufacturing Price]]</f>
        <v>23436</v>
      </c>
      <c r="O3" s="10">
        <f>Financial[[#This Row],[ Sales with discount]]-(Financial[[#This Row],[Units Sold]]*Financial[[#This Row],[Manufacturing Price]])</f>
        <v>3124.7999999999993</v>
      </c>
      <c r="P3" s="12">
        <f>(Financial[[#This Row],[ Sales with discount]]-Financial[[#This Row],[COGS]])/Financial[[#This Row],[ Sales with discount]]</f>
        <v>0.11764705882352938</v>
      </c>
      <c r="Q3" s="12">
        <f>(Financial[[#This Row],[ Sales with discount]]-Financial[[#This Row],[COGS]])/Financial[[#This Row],[COGS]]</f>
        <v>0.1333333333333333</v>
      </c>
      <c r="R3" s="17">
        <f>Financial[[#This Row],[Units Sold]]/Financial[[#This Row],[quantity of transactions]]</f>
        <v>1.3741424802110818</v>
      </c>
      <c r="S3" s="17">
        <f>Financial[[#This Row],[ Sales with discount]]/Financial[[#This Row],[quantity of transactions]]</f>
        <v>14.016253298153034</v>
      </c>
      <c r="T3" s="5" t="str">
        <f>TEXT(Financial[[#This Row],[Date]],"MMMM")</f>
        <v>листопад</v>
      </c>
      <c r="U3" s="22">
        <f>YEAR(Financial[[#This Row],[Date]])</f>
        <v>2021</v>
      </c>
    </row>
    <row r="4" spans="1:21" x14ac:dyDescent="0.3">
      <c r="A4" t="s">
        <v>10</v>
      </c>
      <c r="B4" t="s">
        <v>13</v>
      </c>
      <c r="C4" s="3" t="s">
        <v>23</v>
      </c>
      <c r="D4" s="3" t="s">
        <v>31</v>
      </c>
      <c r="E4">
        <v>4590</v>
      </c>
      <c r="F4" s="10">
        <v>7</v>
      </c>
      <c r="G4" s="10">
        <v>12</v>
      </c>
      <c r="H4" s="14">
        <v>2728</v>
      </c>
      <c r="I4" s="19">
        <v>44378</v>
      </c>
      <c r="J4" s="10">
        <f>Financial[[#This Row],[Units Sold]]*Financial[[#This Row],[Sale Price]]</f>
        <v>55080</v>
      </c>
      <c r="K4" s="11" cm="1">
        <f t="array" ref="K4">_xlfn.IFS(Financial[[#This Row],[Discount Band]]="High",0.15,Financial[[#This Row],[Discount Band]]="Medium",0.1,Financial[[#This Row],[Discount Band]]="Low",0.05,Financial[[#This Row],[Discount Band]]="None",0)</f>
        <v>0.15</v>
      </c>
      <c r="L4" s="10">
        <f>Financial[[#This Row],[Gross Sales]]*Financial[[#This Row],[Discount, %]]</f>
        <v>8262</v>
      </c>
      <c r="M4" s="10">
        <f>Financial[[#This Row],[Gross Sales]]-Financial[[#This Row],[Discounts, usd]]</f>
        <v>46818</v>
      </c>
      <c r="N4" s="10">
        <f>Financial[[#This Row],[Units Sold]]*Financial[[#This Row],[Manufacturing Price]]</f>
        <v>32130</v>
      </c>
      <c r="O4" s="10">
        <f>Financial[[#This Row],[ Sales with discount]]-(Financial[[#This Row],[Units Sold]]*Financial[[#This Row],[Manufacturing Price]])</f>
        <v>14688</v>
      </c>
      <c r="P4" s="12">
        <f>(Financial[[#This Row],[ Sales with discount]]-Financial[[#This Row],[COGS]])/Financial[[#This Row],[ Sales with discount]]</f>
        <v>0.31372549019607843</v>
      </c>
      <c r="Q4" s="12">
        <f>(Financial[[#This Row],[ Sales with discount]]-Financial[[#This Row],[COGS]])/Financial[[#This Row],[COGS]]</f>
        <v>0.45714285714285713</v>
      </c>
      <c r="R4" s="17">
        <f>Financial[[#This Row],[Units Sold]]/Financial[[#This Row],[quantity of transactions]]</f>
        <v>1.6825513196480939</v>
      </c>
      <c r="S4" s="17">
        <f>Financial[[#This Row],[ Sales with discount]]/Financial[[#This Row],[quantity of transactions]]</f>
        <v>17.162023460410555</v>
      </c>
      <c r="T4" s="5" t="str">
        <f>TEXT(Financial[[#This Row],[Date]],"MMMM")</f>
        <v>липень</v>
      </c>
      <c r="U4" s="22">
        <f>YEAR(Financial[[#This Row],[Date]])</f>
        <v>2021</v>
      </c>
    </row>
    <row r="5" spans="1:21" x14ac:dyDescent="0.3">
      <c r="A5" t="s">
        <v>10</v>
      </c>
      <c r="B5" t="s">
        <v>13</v>
      </c>
      <c r="C5" s="3" t="s">
        <v>24</v>
      </c>
      <c r="D5" s="3" t="s">
        <v>30</v>
      </c>
      <c r="E5">
        <v>2298</v>
      </c>
      <c r="F5" s="10">
        <v>7</v>
      </c>
      <c r="G5" s="10">
        <v>13</v>
      </c>
      <c r="H5" s="14">
        <v>2320</v>
      </c>
      <c r="I5" s="19">
        <v>44531</v>
      </c>
      <c r="J5" s="10">
        <f>Financial[[#This Row],[Units Sold]]*Financial[[#This Row],[Sale Price]]</f>
        <v>29874</v>
      </c>
      <c r="K5" s="11" cm="1">
        <f t="array" ref="K5">_xlfn.IFS(Financial[[#This Row],[Discount Band]]="High",0.15,Financial[[#This Row],[Discount Band]]="Medium",0.1,Financial[[#This Row],[Discount Band]]="Low",0.05,Financial[[#This Row],[Discount Band]]="None",0)</f>
        <v>0.1</v>
      </c>
      <c r="L5" s="10">
        <f>Financial[[#This Row],[Gross Sales]]*Financial[[#This Row],[Discount, %]]</f>
        <v>2987.4</v>
      </c>
      <c r="M5" s="10">
        <f>Financial[[#This Row],[Gross Sales]]-Financial[[#This Row],[Discounts, usd]]</f>
        <v>26886.6</v>
      </c>
      <c r="N5" s="10">
        <f>Financial[[#This Row],[Units Sold]]*Financial[[#This Row],[Manufacturing Price]]</f>
        <v>16086</v>
      </c>
      <c r="O5" s="10">
        <f>Financial[[#This Row],[ Sales with discount]]-(Financial[[#This Row],[Units Sold]]*Financial[[#This Row],[Manufacturing Price]])</f>
        <v>10800.599999999999</v>
      </c>
      <c r="P5" s="12">
        <f>(Financial[[#This Row],[ Sales with discount]]-Financial[[#This Row],[COGS]])/Financial[[#This Row],[ Sales with discount]]</f>
        <v>0.40170940170940167</v>
      </c>
      <c r="Q5" s="12">
        <f>(Financial[[#This Row],[ Sales with discount]]-Financial[[#This Row],[COGS]])/Financial[[#This Row],[COGS]]</f>
        <v>0.67142857142857137</v>
      </c>
      <c r="R5" s="17">
        <f>Financial[[#This Row],[Units Sold]]/Financial[[#This Row],[quantity of transactions]]</f>
        <v>0.9905172413793103</v>
      </c>
      <c r="S5" s="17">
        <f>Financial[[#This Row],[ Sales with discount]]/Financial[[#This Row],[quantity of transactions]]</f>
        <v>11.58905172413793</v>
      </c>
      <c r="T5" s="5" t="str">
        <f>TEXT(Financial[[#This Row],[Date]],"MMMM")</f>
        <v>грудень</v>
      </c>
      <c r="U5" s="22">
        <f>YEAR(Financial[[#This Row],[Date]])</f>
        <v>2021</v>
      </c>
    </row>
    <row r="6" spans="1:21" x14ac:dyDescent="0.3">
      <c r="A6" t="s">
        <v>10</v>
      </c>
      <c r="B6" t="s">
        <v>13</v>
      </c>
      <c r="C6" s="3" t="s">
        <v>26</v>
      </c>
      <c r="D6" s="3" t="s">
        <v>31</v>
      </c>
      <c r="E6">
        <v>3908</v>
      </c>
      <c r="F6" s="10">
        <v>9</v>
      </c>
      <c r="G6" s="10">
        <v>13</v>
      </c>
      <c r="H6" s="14">
        <v>2498</v>
      </c>
      <c r="I6" s="19">
        <v>44287</v>
      </c>
      <c r="J6" s="10">
        <f>Financial[[#This Row],[Units Sold]]*Financial[[#This Row],[Sale Price]]</f>
        <v>50804</v>
      </c>
      <c r="K6" s="11" cm="1">
        <f t="array" ref="K6">_xlfn.IFS(Financial[[#This Row],[Discount Band]]="High",0.15,Financial[[#This Row],[Discount Band]]="Medium",0.1,Financial[[#This Row],[Discount Band]]="Low",0.05,Financial[[#This Row],[Discount Band]]="None",0)</f>
        <v>0.15</v>
      </c>
      <c r="L6" s="10">
        <f>Financial[[#This Row],[Gross Sales]]*Financial[[#This Row],[Discount, %]]</f>
        <v>7620.5999999999995</v>
      </c>
      <c r="M6" s="10">
        <f>Financial[[#This Row],[Gross Sales]]-Financial[[#This Row],[Discounts, usd]]</f>
        <v>43183.4</v>
      </c>
      <c r="N6" s="10">
        <f>Financial[[#This Row],[Units Sold]]*Financial[[#This Row],[Manufacturing Price]]</f>
        <v>35172</v>
      </c>
      <c r="O6" s="10">
        <f>Financial[[#This Row],[ Sales with discount]]-(Financial[[#This Row],[Units Sold]]*Financial[[#This Row],[Manufacturing Price]])</f>
        <v>8011.4000000000015</v>
      </c>
      <c r="P6" s="12">
        <f>(Financial[[#This Row],[ Sales with discount]]-Financial[[#This Row],[COGS]])/Financial[[#This Row],[ Sales with discount]]</f>
        <v>0.18552036199095026</v>
      </c>
      <c r="Q6" s="12">
        <f>(Financial[[#This Row],[ Sales with discount]]-Financial[[#This Row],[COGS]])/Financial[[#This Row],[COGS]]</f>
        <v>0.22777777777777783</v>
      </c>
      <c r="R6" s="17">
        <f>Financial[[#This Row],[Units Sold]]/Financial[[#This Row],[quantity of transactions]]</f>
        <v>1.5644515612489991</v>
      </c>
      <c r="S6" s="17">
        <f>Financial[[#This Row],[ Sales with discount]]/Financial[[#This Row],[quantity of transactions]]</f>
        <v>17.287189751801442</v>
      </c>
      <c r="T6" s="5" t="str">
        <f>TEXT(Financial[[#This Row],[Date]],"MMMM")</f>
        <v>квітень</v>
      </c>
      <c r="U6" s="22">
        <f>YEAR(Financial[[#This Row],[Date]])</f>
        <v>2021</v>
      </c>
    </row>
    <row r="7" spans="1:21" x14ac:dyDescent="0.3">
      <c r="A7" t="s">
        <v>10</v>
      </c>
      <c r="B7" t="s">
        <v>13</v>
      </c>
      <c r="C7" s="3" t="s">
        <v>21</v>
      </c>
      <c r="D7" s="3" t="s">
        <v>30</v>
      </c>
      <c r="E7">
        <v>2299</v>
      </c>
      <c r="F7" s="10">
        <v>7</v>
      </c>
      <c r="G7" s="10">
        <v>13</v>
      </c>
      <c r="H7" s="14">
        <v>110</v>
      </c>
      <c r="I7" s="19">
        <v>44470</v>
      </c>
      <c r="J7" s="10">
        <f>Financial[[#This Row],[Units Sold]]*Financial[[#This Row],[Sale Price]]</f>
        <v>29887</v>
      </c>
      <c r="K7" s="11" cm="1">
        <f t="array" ref="K7">_xlfn.IFS(Financial[[#This Row],[Discount Band]]="High",0.15,Financial[[#This Row],[Discount Band]]="Medium",0.1,Financial[[#This Row],[Discount Band]]="Low",0.05,Financial[[#This Row],[Discount Band]]="None",0)</f>
        <v>0.1</v>
      </c>
      <c r="L7" s="10">
        <f>Financial[[#This Row],[Gross Sales]]*Financial[[#This Row],[Discount, %]]</f>
        <v>2988.7000000000003</v>
      </c>
      <c r="M7" s="10">
        <f>Financial[[#This Row],[Gross Sales]]-Financial[[#This Row],[Discounts, usd]]</f>
        <v>26898.3</v>
      </c>
      <c r="N7" s="10">
        <f>Financial[[#This Row],[Units Sold]]*Financial[[#This Row],[Manufacturing Price]]</f>
        <v>16093</v>
      </c>
      <c r="O7" s="10">
        <f>Financial[[#This Row],[ Sales with discount]]-(Financial[[#This Row],[Units Sold]]*Financial[[#This Row],[Manufacturing Price]])</f>
        <v>10805.3</v>
      </c>
      <c r="P7" s="12">
        <f>(Financial[[#This Row],[ Sales with discount]]-Financial[[#This Row],[COGS]])/Financial[[#This Row],[ Sales with discount]]</f>
        <v>0.40170940170940167</v>
      </c>
      <c r="Q7" s="12">
        <f>(Financial[[#This Row],[ Sales with discount]]-Financial[[#This Row],[COGS]])/Financial[[#This Row],[COGS]]</f>
        <v>0.67142857142857137</v>
      </c>
      <c r="R7" s="17">
        <f>Financial[[#This Row],[Units Sold]]/Financial[[#This Row],[quantity of transactions]]</f>
        <v>20.9</v>
      </c>
      <c r="S7" s="17">
        <f>Financial[[#This Row],[ Sales with discount]]/Financial[[#This Row],[quantity of transactions]]</f>
        <v>244.53</v>
      </c>
      <c r="T7" s="5" t="str">
        <f>TEXT(Financial[[#This Row],[Date]],"MMMM")</f>
        <v>жовтень</v>
      </c>
      <c r="U7" s="22">
        <f>YEAR(Financial[[#This Row],[Date]])</f>
        <v>2021</v>
      </c>
    </row>
    <row r="8" spans="1:21" x14ac:dyDescent="0.3">
      <c r="A8" t="s">
        <v>10</v>
      </c>
      <c r="B8" t="s">
        <v>13</v>
      </c>
      <c r="C8" s="3" t="s">
        <v>21</v>
      </c>
      <c r="D8" s="3" t="s">
        <v>29</v>
      </c>
      <c r="E8">
        <v>1667</v>
      </c>
      <c r="F8" s="10">
        <v>10</v>
      </c>
      <c r="G8" s="10">
        <v>12</v>
      </c>
      <c r="H8" s="14">
        <v>529</v>
      </c>
      <c r="I8" s="19">
        <v>44470</v>
      </c>
      <c r="J8" s="10">
        <f>Financial[[#This Row],[Units Sold]]*Financial[[#This Row],[Sale Price]]</f>
        <v>20004</v>
      </c>
      <c r="K8" s="11" cm="1">
        <f t="array" ref="K8">_xlfn.IFS(Financial[[#This Row],[Discount Band]]="High",0.15,Financial[[#This Row],[Discount Band]]="Medium",0.1,Financial[[#This Row],[Discount Band]]="Low",0.05,Financial[[#This Row],[Discount Band]]="None",0)</f>
        <v>0.05</v>
      </c>
      <c r="L8" s="10">
        <f>Financial[[#This Row],[Gross Sales]]*Financial[[#This Row],[Discount, %]]</f>
        <v>1000.2</v>
      </c>
      <c r="M8" s="10">
        <f>Financial[[#This Row],[Gross Sales]]-Financial[[#This Row],[Discounts, usd]]</f>
        <v>19003.8</v>
      </c>
      <c r="N8" s="10">
        <f>Financial[[#This Row],[Units Sold]]*Financial[[#This Row],[Manufacturing Price]]</f>
        <v>16670</v>
      </c>
      <c r="O8" s="10">
        <f>Financial[[#This Row],[ Sales with discount]]-(Financial[[#This Row],[Units Sold]]*Financial[[#This Row],[Manufacturing Price]])</f>
        <v>2333.7999999999993</v>
      </c>
      <c r="P8" s="12">
        <f>(Financial[[#This Row],[ Sales with discount]]-Financial[[#This Row],[COGS]])/Financial[[#This Row],[ Sales with discount]]</f>
        <v>0.12280701754385961</v>
      </c>
      <c r="Q8" s="12">
        <f>(Financial[[#This Row],[ Sales with discount]]-Financial[[#This Row],[COGS]])/Financial[[#This Row],[COGS]]</f>
        <v>0.13999999999999996</v>
      </c>
      <c r="R8" s="17">
        <f>Financial[[#This Row],[Units Sold]]/Financial[[#This Row],[quantity of transactions]]</f>
        <v>3.1512287334593574</v>
      </c>
      <c r="S8" s="17">
        <f>Financial[[#This Row],[ Sales with discount]]/Financial[[#This Row],[quantity of transactions]]</f>
        <v>35.924007561436675</v>
      </c>
      <c r="T8" s="5" t="str">
        <f>TEXT(Financial[[#This Row],[Date]],"MMMM")</f>
        <v>жовтень</v>
      </c>
      <c r="U8" s="22">
        <f>YEAR(Financial[[#This Row],[Date]])</f>
        <v>2021</v>
      </c>
    </row>
    <row r="9" spans="1:21" x14ac:dyDescent="0.3">
      <c r="A9" t="s">
        <v>10</v>
      </c>
      <c r="B9" t="s">
        <v>13</v>
      </c>
      <c r="C9" s="3" t="s">
        <v>22</v>
      </c>
      <c r="D9" s="3" t="s">
        <v>28</v>
      </c>
      <c r="E9">
        <v>3017</v>
      </c>
      <c r="F9" s="10">
        <v>9</v>
      </c>
      <c r="G9" s="10">
        <v>12</v>
      </c>
      <c r="H9" s="14">
        <v>4</v>
      </c>
      <c r="I9" s="19">
        <v>44348</v>
      </c>
      <c r="J9" s="10">
        <f>Financial[[#This Row],[Units Sold]]*Financial[[#This Row],[Sale Price]]</f>
        <v>36204</v>
      </c>
      <c r="K9" s="11" cm="1">
        <f t="array" ref="K9">_xlfn.IFS(Financial[[#This Row],[Discount Band]]="High",0.15,Financial[[#This Row],[Discount Band]]="Medium",0.1,Financial[[#This Row],[Discount Band]]="Low",0.05,Financial[[#This Row],[Discount Band]]="None",0)</f>
        <v>0</v>
      </c>
      <c r="L9" s="10">
        <f>Financial[[#This Row],[Gross Sales]]*Financial[[#This Row],[Discount, %]]</f>
        <v>0</v>
      </c>
      <c r="M9" s="10">
        <f>Financial[[#This Row],[Gross Sales]]-Financial[[#This Row],[Discounts, usd]]</f>
        <v>36204</v>
      </c>
      <c r="N9" s="10">
        <f>Financial[[#This Row],[Units Sold]]*Financial[[#This Row],[Manufacturing Price]]</f>
        <v>27153</v>
      </c>
      <c r="O9" s="10">
        <f>Financial[[#This Row],[ Sales with discount]]-(Financial[[#This Row],[Units Sold]]*Financial[[#This Row],[Manufacturing Price]])</f>
        <v>9051</v>
      </c>
      <c r="P9" s="12">
        <f>(Financial[[#This Row],[ Sales with discount]]-Financial[[#This Row],[COGS]])/Financial[[#This Row],[ Sales with discount]]</f>
        <v>0.25</v>
      </c>
      <c r="Q9" s="12">
        <f>(Financial[[#This Row],[ Sales with discount]]-Financial[[#This Row],[COGS]])/Financial[[#This Row],[COGS]]</f>
        <v>0.33333333333333331</v>
      </c>
      <c r="R9" s="17">
        <f>Financial[[#This Row],[Units Sold]]/Financial[[#This Row],[quantity of transactions]]</f>
        <v>754.25</v>
      </c>
      <c r="S9" s="17">
        <f>Financial[[#This Row],[ Sales with discount]]/Financial[[#This Row],[quantity of transactions]]</f>
        <v>9051</v>
      </c>
      <c r="T9" s="5" t="str">
        <f>TEXT(Financial[[#This Row],[Date]],"MMMM")</f>
        <v>червень</v>
      </c>
      <c r="U9" s="22">
        <f>YEAR(Financial[[#This Row],[Date]])</f>
        <v>2021</v>
      </c>
    </row>
    <row r="10" spans="1:21" x14ac:dyDescent="0.3">
      <c r="A10" t="s">
        <v>10</v>
      </c>
      <c r="B10" t="s">
        <v>13</v>
      </c>
      <c r="C10" s="3" t="s">
        <v>21</v>
      </c>
      <c r="D10" s="3" t="s">
        <v>30</v>
      </c>
      <c r="E10">
        <v>1918</v>
      </c>
      <c r="F10" s="10">
        <v>8</v>
      </c>
      <c r="G10" s="10">
        <v>13</v>
      </c>
      <c r="H10" s="14">
        <v>287</v>
      </c>
      <c r="I10" s="19">
        <v>44409</v>
      </c>
      <c r="J10" s="10">
        <f>Financial[[#This Row],[Units Sold]]*Financial[[#This Row],[Sale Price]]</f>
        <v>24934</v>
      </c>
      <c r="K10" s="11" cm="1">
        <f t="array" ref="K10">_xlfn.IFS(Financial[[#This Row],[Discount Band]]="High",0.15,Financial[[#This Row],[Discount Band]]="Medium",0.1,Financial[[#This Row],[Discount Band]]="Low",0.05,Financial[[#This Row],[Discount Band]]="None",0)</f>
        <v>0.1</v>
      </c>
      <c r="L10" s="10">
        <f>Financial[[#This Row],[Gross Sales]]*Financial[[#This Row],[Discount, %]]</f>
        <v>2493.4</v>
      </c>
      <c r="M10" s="10">
        <f>Financial[[#This Row],[Gross Sales]]-Financial[[#This Row],[Discounts, usd]]</f>
        <v>22440.6</v>
      </c>
      <c r="N10" s="10">
        <f>Financial[[#This Row],[Units Sold]]*Financial[[#This Row],[Manufacturing Price]]</f>
        <v>15344</v>
      </c>
      <c r="O10" s="10">
        <f>Financial[[#This Row],[ Sales with discount]]-(Financial[[#This Row],[Units Sold]]*Financial[[#This Row],[Manufacturing Price]])</f>
        <v>7096.5999999999985</v>
      </c>
      <c r="P10" s="12">
        <f>(Financial[[#This Row],[ Sales with discount]]-Financial[[#This Row],[COGS]])/Financial[[#This Row],[ Sales with discount]]</f>
        <v>0.31623931623931617</v>
      </c>
      <c r="Q10" s="12">
        <f>(Financial[[#This Row],[ Sales with discount]]-Financial[[#This Row],[COGS]])/Financial[[#This Row],[COGS]]</f>
        <v>0.46249999999999991</v>
      </c>
      <c r="R10" s="17">
        <f>Financial[[#This Row],[Units Sold]]/Financial[[#This Row],[quantity of transactions]]</f>
        <v>6.6829268292682924</v>
      </c>
      <c r="S10" s="17">
        <f>Financial[[#This Row],[ Sales with discount]]/Financial[[#This Row],[quantity of transactions]]</f>
        <v>78.190243902439022</v>
      </c>
      <c r="T10" s="5" t="str">
        <f>TEXT(Financial[[#This Row],[Date]],"MMMM")</f>
        <v>серпень</v>
      </c>
      <c r="U10" s="22">
        <f>YEAR(Financial[[#This Row],[Date]])</f>
        <v>2021</v>
      </c>
    </row>
    <row r="11" spans="1:21" x14ac:dyDescent="0.3">
      <c r="A11" t="s">
        <v>10</v>
      </c>
      <c r="B11" t="s">
        <v>13</v>
      </c>
      <c r="C11" s="3" t="s">
        <v>24</v>
      </c>
      <c r="D11" s="3" t="s">
        <v>30</v>
      </c>
      <c r="E11">
        <v>675</v>
      </c>
      <c r="F11" s="10">
        <v>10</v>
      </c>
      <c r="G11" s="10">
        <v>12</v>
      </c>
      <c r="H11" s="14">
        <v>374</v>
      </c>
      <c r="I11" s="19">
        <v>44256</v>
      </c>
      <c r="J11" s="10">
        <f>Financial[[#This Row],[Units Sold]]*Financial[[#This Row],[Sale Price]]</f>
        <v>8100</v>
      </c>
      <c r="K11" s="11" cm="1">
        <f t="array" ref="K11">_xlfn.IFS(Financial[[#This Row],[Discount Band]]="High",0.15,Financial[[#This Row],[Discount Band]]="Medium",0.1,Financial[[#This Row],[Discount Band]]="Low",0.05,Financial[[#This Row],[Discount Band]]="None",0)</f>
        <v>0.1</v>
      </c>
      <c r="L11" s="10">
        <f>Financial[[#This Row],[Gross Sales]]*Financial[[#This Row],[Discount, %]]</f>
        <v>810</v>
      </c>
      <c r="M11" s="10">
        <f>Financial[[#This Row],[Gross Sales]]-Financial[[#This Row],[Discounts, usd]]</f>
        <v>7290</v>
      </c>
      <c r="N11" s="10">
        <f>Financial[[#This Row],[Units Sold]]*Financial[[#This Row],[Manufacturing Price]]</f>
        <v>6750</v>
      </c>
      <c r="O11" s="10">
        <f>Financial[[#This Row],[ Sales with discount]]-(Financial[[#This Row],[Units Sold]]*Financial[[#This Row],[Manufacturing Price]])</f>
        <v>540</v>
      </c>
      <c r="P11" s="12">
        <f>(Financial[[#This Row],[ Sales with discount]]-Financial[[#This Row],[COGS]])/Financial[[#This Row],[ Sales with discount]]</f>
        <v>7.407407407407407E-2</v>
      </c>
      <c r="Q11" s="12">
        <f>(Financial[[#This Row],[ Sales with discount]]-Financial[[#This Row],[COGS]])/Financial[[#This Row],[COGS]]</f>
        <v>0.08</v>
      </c>
      <c r="R11" s="17">
        <f>Financial[[#This Row],[Units Sold]]/Financial[[#This Row],[quantity of transactions]]</f>
        <v>1.804812834224599</v>
      </c>
      <c r="S11" s="17">
        <f>Financial[[#This Row],[ Sales with discount]]/Financial[[#This Row],[quantity of transactions]]</f>
        <v>19.491978609625669</v>
      </c>
      <c r="T11" s="5" t="str">
        <f>TEXT(Financial[[#This Row],[Date]],"MMMM")</f>
        <v>березень</v>
      </c>
      <c r="U11" s="22">
        <f>YEAR(Financial[[#This Row],[Date]])</f>
        <v>2021</v>
      </c>
    </row>
    <row r="12" spans="1:21" x14ac:dyDescent="0.3">
      <c r="A12" t="s">
        <v>10</v>
      </c>
      <c r="B12" t="s">
        <v>13</v>
      </c>
      <c r="C12" s="3" t="s">
        <v>22</v>
      </c>
      <c r="D12" s="3" t="s">
        <v>30</v>
      </c>
      <c r="E12">
        <v>2731</v>
      </c>
      <c r="F12" s="10">
        <v>7</v>
      </c>
      <c r="G12" s="10">
        <v>12</v>
      </c>
      <c r="H12" s="14">
        <v>1153</v>
      </c>
      <c r="I12" s="19">
        <v>44501</v>
      </c>
      <c r="J12" s="10">
        <f>Financial[[#This Row],[Units Sold]]*Financial[[#This Row],[Sale Price]]</f>
        <v>32772</v>
      </c>
      <c r="K12" s="11" cm="1">
        <f t="array" ref="K12">_xlfn.IFS(Financial[[#This Row],[Discount Band]]="High",0.15,Financial[[#This Row],[Discount Band]]="Medium",0.1,Financial[[#This Row],[Discount Band]]="Low",0.05,Financial[[#This Row],[Discount Band]]="None",0)</f>
        <v>0.1</v>
      </c>
      <c r="L12" s="10">
        <f>Financial[[#This Row],[Gross Sales]]*Financial[[#This Row],[Discount, %]]</f>
        <v>3277.2000000000003</v>
      </c>
      <c r="M12" s="10">
        <f>Financial[[#This Row],[Gross Sales]]-Financial[[#This Row],[Discounts, usd]]</f>
        <v>29494.799999999999</v>
      </c>
      <c r="N12" s="10">
        <f>Financial[[#This Row],[Units Sold]]*Financial[[#This Row],[Manufacturing Price]]</f>
        <v>19117</v>
      </c>
      <c r="O12" s="10">
        <f>Financial[[#This Row],[ Sales with discount]]-(Financial[[#This Row],[Units Sold]]*Financial[[#This Row],[Manufacturing Price]])</f>
        <v>10377.799999999999</v>
      </c>
      <c r="P12" s="12">
        <f>(Financial[[#This Row],[ Sales with discount]]-Financial[[#This Row],[COGS]])/Financial[[#This Row],[ Sales with discount]]</f>
        <v>0.35185185185185186</v>
      </c>
      <c r="Q12" s="12">
        <f>(Financial[[#This Row],[ Sales with discount]]-Financial[[#This Row],[COGS]])/Financial[[#This Row],[COGS]]</f>
        <v>0.54285714285714282</v>
      </c>
      <c r="R12" s="17">
        <f>Financial[[#This Row],[Units Sold]]/Financial[[#This Row],[quantity of transactions]]</f>
        <v>2.3686036426712924</v>
      </c>
      <c r="S12" s="17">
        <f>Financial[[#This Row],[ Sales with discount]]/Financial[[#This Row],[quantity of transactions]]</f>
        <v>25.580919340849956</v>
      </c>
      <c r="T12" s="5" t="str">
        <f>TEXT(Financial[[#This Row],[Date]],"MMMM")</f>
        <v>листопад</v>
      </c>
      <c r="U12" s="22">
        <f>YEAR(Financial[[#This Row],[Date]])</f>
        <v>2021</v>
      </c>
    </row>
    <row r="13" spans="1:21" x14ac:dyDescent="0.3">
      <c r="A13" t="s">
        <v>10</v>
      </c>
      <c r="B13" t="s">
        <v>13</v>
      </c>
      <c r="C13" s="3" t="s">
        <v>21</v>
      </c>
      <c r="D13" s="3" t="s">
        <v>29</v>
      </c>
      <c r="E13">
        <v>768</v>
      </c>
      <c r="F13" s="10">
        <v>6</v>
      </c>
      <c r="G13" s="10">
        <v>13</v>
      </c>
      <c r="H13" s="14">
        <v>67</v>
      </c>
      <c r="I13" s="19">
        <v>44531</v>
      </c>
      <c r="J13" s="10">
        <f>Financial[[#This Row],[Units Sold]]*Financial[[#This Row],[Sale Price]]</f>
        <v>9984</v>
      </c>
      <c r="K13" s="11" cm="1">
        <f t="array" ref="K13">_xlfn.IFS(Financial[[#This Row],[Discount Band]]="High",0.15,Financial[[#This Row],[Discount Band]]="Medium",0.1,Financial[[#This Row],[Discount Band]]="Low",0.05,Financial[[#This Row],[Discount Band]]="None",0)</f>
        <v>0.05</v>
      </c>
      <c r="L13" s="10">
        <f>Financial[[#This Row],[Gross Sales]]*Financial[[#This Row],[Discount, %]]</f>
        <v>499.20000000000005</v>
      </c>
      <c r="M13" s="10">
        <f>Financial[[#This Row],[Gross Sales]]-Financial[[#This Row],[Discounts, usd]]</f>
        <v>9484.7999999999993</v>
      </c>
      <c r="N13" s="10">
        <f>Financial[[#This Row],[Units Sold]]*Financial[[#This Row],[Manufacturing Price]]</f>
        <v>4608</v>
      </c>
      <c r="O13" s="10">
        <f>Financial[[#This Row],[ Sales with discount]]-(Financial[[#This Row],[Units Sold]]*Financial[[#This Row],[Manufacturing Price]])</f>
        <v>4876.7999999999993</v>
      </c>
      <c r="P13" s="12">
        <f>(Financial[[#This Row],[ Sales with discount]]-Financial[[#This Row],[COGS]])/Financial[[#This Row],[ Sales with discount]]</f>
        <v>0.51417004048582993</v>
      </c>
      <c r="Q13" s="12">
        <f>(Financial[[#This Row],[ Sales with discount]]-Financial[[#This Row],[COGS]])/Financial[[#This Row],[COGS]]</f>
        <v>1.0583333333333331</v>
      </c>
      <c r="R13" s="17">
        <f>Financial[[#This Row],[Units Sold]]/Financial[[#This Row],[quantity of transactions]]</f>
        <v>11.462686567164178</v>
      </c>
      <c r="S13" s="17">
        <f>Financial[[#This Row],[ Sales with discount]]/Financial[[#This Row],[quantity of transactions]]</f>
        <v>141.5641791044776</v>
      </c>
      <c r="T13" s="5" t="str">
        <f>TEXT(Financial[[#This Row],[Date]],"MMMM")</f>
        <v>грудень</v>
      </c>
      <c r="U13" s="22">
        <f>YEAR(Financial[[#This Row],[Date]])</f>
        <v>2021</v>
      </c>
    </row>
    <row r="14" spans="1:21" x14ac:dyDescent="0.3">
      <c r="A14" t="s">
        <v>10</v>
      </c>
      <c r="B14" t="s">
        <v>13</v>
      </c>
      <c r="C14" s="3" t="s">
        <v>23</v>
      </c>
      <c r="D14" s="3" t="s">
        <v>30</v>
      </c>
      <c r="E14">
        <v>2508</v>
      </c>
      <c r="F14" s="10">
        <v>9</v>
      </c>
      <c r="G14" s="10">
        <v>13</v>
      </c>
      <c r="H14" s="14">
        <v>701</v>
      </c>
      <c r="I14" s="19">
        <v>44470</v>
      </c>
      <c r="J14" s="10">
        <f>Financial[[#This Row],[Units Sold]]*Financial[[#This Row],[Sale Price]]</f>
        <v>32604</v>
      </c>
      <c r="K14" s="11" cm="1">
        <f t="array" ref="K14">_xlfn.IFS(Financial[[#This Row],[Discount Band]]="High",0.15,Financial[[#This Row],[Discount Band]]="Medium",0.1,Financial[[#This Row],[Discount Band]]="Low",0.05,Financial[[#This Row],[Discount Band]]="None",0)</f>
        <v>0.1</v>
      </c>
      <c r="L14" s="10">
        <f>Financial[[#This Row],[Gross Sales]]*Financial[[#This Row],[Discount, %]]</f>
        <v>3260.4</v>
      </c>
      <c r="M14" s="10">
        <f>Financial[[#This Row],[Gross Sales]]-Financial[[#This Row],[Discounts, usd]]</f>
        <v>29343.599999999999</v>
      </c>
      <c r="N14" s="10">
        <f>Financial[[#This Row],[Units Sold]]*Financial[[#This Row],[Manufacturing Price]]</f>
        <v>22572</v>
      </c>
      <c r="O14" s="10">
        <f>Financial[[#This Row],[ Sales with discount]]-(Financial[[#This Row],[Units Sold]]*Financial[[#This Row],[Manufacturing Price]])</f>
        <v>6771.5999999999985</v>
      </c>
      <c r="P14" s="12">
        <f>(Financial[[#This Row],[ Sales with discount]]-Financial[[#This Row],[COGS]])/Financial[[#This Row],[ Sales with discount]]</f>
        <v>0.23076923076923073</v>
      </c>
      <c r="Q14" s="12">
        <f>(Financial[[#This Row],[ Sales with discount]]-Financial[[#This Row],[COGS]])/Financial[[#This Row],[COGS]]</f>
        <v>0.29999999999999993</v>
      </c>
      <c r="R14" s="17">
        <f>Financial[[#This Row],[Units Sold]]/Financial[[#This Row],[quantity of transactions]]</f>
        <v>3.5777460770328102</v>
      </c>
      <c r="S14" s="17">
        <f>Financial[[#This Row],[ Sales with discount]]/Financial[[#This Row],[quantity of transactions]]</f>
        <v>41.859629101283879</v>
      </c>
      <c r="T14" s="5" t="str">
        <f>TEXT(Financial[[#This Row],[Date]],"MMMM")</f>
        <v>жовтень</v>
      </c>
      <c r="U14" s="22">
        <f>YEAR(Financial[[#This Row],[Date]])</f>
        <v>2021</v>
      </c>
    </row>
    <row r="15" spans="1:21" x14ac:dyDescent="0.3">
      <c r="A15" t="s">
        <v>10</v>
      </c>
      <c r="B15" t="s">
        <v>13</v>
      </c>
      <c r="C15" s="3" t="s">
        <v>21</v>
      </c>
      <c r="D15" s="3" t="s">
        <v>31</v>
      </c>
      <c r="E15">
        <v>2040</v>
      </c>
      <c r="F15" s="10">
        <v>10</v>
      </c>
      <c r="G15" s="10">
        <v>13</v>
      </c>
      <c r="H15" s="14">
        <v>1401</v>
      </c>
      <c r="I15" s="19">
        <v>44228</v>
      </c>
      <c r="J15" s="10">
        <f>Financial[[#This Row],[Units Sold]]*Financial[[#This Row],[Sale Price]]</f>
        <v>26520</v>
      </c>
      <c r="K15" s="11" cm="1">
        <f t="array" ref="K15">_xlfn.IFS(Financial[[#This Row],[Discount Band]]="High",0.15,Financial[[#This Row],[Discount Band]]="Medium",0.1,Financial[[#This Row],[Discount Band]]="Low",0.05,Financial[[#This Row],[Discount Band]]="None",0)</f>
        <v>0.15</v>
      </c>
      <c r="L15" s="10">
        <f>Financial[[#This Row],[Gross Sales]]*Financial[[#This Row],[Discount, %]]</f>
        <v>3978</v>
      </c>
      <c r="M15" s="10">
        <f>Financial[[#This Row],[Gross Sales]]-Financial[[#This Row],[Discounts, usd]]</f>
        <v>22542</v>
      </c>
      <c r="N15" s="10">
        <f>Financial[[#This Row],[Units Sold]]*Financial[[#This Row],[Manufacturing Price]]</f>
        <v>20400</v>
      </c>
      <c r="O15" s="10">
        <f>Financial[[#This Row],[ Sales with discount]]-(Financial[[#This Row],[Units Sold]]*Financial[[#This Row],[Manufacturing Price]])</f>
        <v>2142</v>
      </c>
      <c r="P15" s="12">
        <f>(Financial[[#This Row],[ Sales with discount]]-Financial[[#This Row],[COGS]])/Financial[[#This Row],[ Sales with discount]]</f>
        <v>9.5022624434389136E-2</v>
      </c>
      <c r="Q15" s="12">
        <f>(Financial[[#This Row],[ Sales with discount]]-Financial[[#This Row],[COGS]])/Financial[[#This Row],[COGS]]</f>
        <v>0.105</v>
      </c>
      <c r="R15" s="17">
        <f>Financial[[#This Row],[Units Sold]]/Financial[[#This Row],[quantity of transactions]]</f>
        <v>1.45610278372591</v>
      </c>
      <c r="S15" s="17">
        <f>Financial[[#This Row],[ Sales with discount]]/Financial[[#This Row],[quantity of transactions]]</f>
        <v>16.089935760171308</v>
      </c>
      <c r="T15" s="5" t="str">
        <f>TEXT(Financial[[#This Row],[Date]],"MMMM")</f>
        <v>лютий</v>
      </c>
      <c r="U15" s="22">
        <f>YEAR(Financial[[#This Row],[Date]])</f>
        <v>2021</v>
      </c>
    </row>
    <row r="16" spans="1:21" x14ac:dyDescent="0.3">
      <c r="A16" t="s">
        <v>10</v>
      </c>
      <c r="B16" t="s">
        <v>13</v>
      </c>
      <c r="C16" s="3" t="s">
        <v>25</v>
      </c>
      <c r="D16" s="3" t="s">
        <v>31</v>
      </c>
      <c r="E16">
        <v>2020</v>
      </c>
      <c r="F16" s="10">
        <v>10</v>
      </c>
      <c r="G16" s="10">
        <v>13</v>
      </c>
      <c r="H16" s="14">
        <v>922</v>
      </c>
      <c r="I16" s="19">
        <v>44317</v>
      </c>
      <c r="J16" s="10">
        <f>Financial[[#This Row],[Units Sold]]*Financial[[#This Row],[Sale Price]]</f>
        <v>26260</v>
      </c>
      <c r="K16" s="11" cm="1">
        <f t="array" ref="K16">_xlfn.IFS(Financial[[#This Row],[Discount Band]]="High",0.15,Financial[[#This Row],[Discount Band]]="Medium",0.1,Financial[[#This Row],[Discount Band]]="Low",0.05,Financial[[#This Row],[Discount Band]]="None",0)</f>
        <v>0.15</v>
      </c>
      <c r="L16" s="10">
        <f>Financial[[#This Row],[Gross Sales]]*Financial[[#This Row],[Discount, %]]</f>
        <v>3939</v>
      </c>
      <c r="M16" s="10">
        <f>Financial[[#This Row],[Gross Sales]]-Financial[[#This Row],[Discounts, usd]]</f>
        <v>22321</v>
      </c>
      <c r="N16" s="10">
        <f>Financial[[#This Row],[Units Sold]]*Financial[[#This Row],[Manufacturing Price]]</f>
        <v>20200</v>
      </c>
      <c r="O16" s="10">
        <f>Financial[[#This Row],[ Sales with discount]]-(Financial[[#This Row],[Units Sold]]*Financial[[#This Row],[Manufacturing Price]])</f>
        <v>2121</v>
      </c>
      <c r="P16" s="12">
        <f>(Financial[[#This Row],[ Sales with discount]]-Financial[[#This Row],[COGS]])/Financial[[#This Row],[ Sales with discount]]</f>
        <v>9.5022624434389136E-2</v>
      </c>
      <c r="Q16" s="12">
        <f>(Financial[[#This Row],[ Sales with discount]]-Financial[[#This Row],[COGS]])/Financial[[#This Row],[COGS]]</f>
        <v>0.105</v>
      </c>
      <c r="R16" s="17">
        <f>Financial[[#This Row],[Units Sold]]/Financial[[#This Row],[quantity of transactions]]</f>
        <v>2.190889370932755</v>
      </c>
      <c r="S16" s="17">
        <f>Financial[[#This Row],[ Sales with discount]]/Financial[[#This Row],[quantity of transactions]]</f>
        <v>24.209327548806943</v>
      </c>
      <c r="T16" s="5" t="str">
        <f>TEXT(Financial[[#This Row],[Date]],"MMMM")</f>
        <v>травень</v>
      </c>
      <c r="U16" s="22">
        <f>YEAR(Financial[[#This Row],[Date]])</f>
        <v>2021</v>
      </c>
    </row>
    <row r="17" spans="1:21" x14ac:dyDescent="0.3">
      <c r="A17" t="s">
        <v>10</v>
      </c>
      <c r="B17" t="s">
        <v>13</v>
      </c>
      <c r="C17" s="3" t="s">
        <v>25</v>
      </c>
      <c r="D17" s="3" t="s">
        <v>30</v>
      </c>
      <c r="E17">
        <v>3271</v>
      </c>
      <c r="F17" s="10">
        <v>6</v>
      </c>
      <c r="G17" s="10">
        <v>13</v>
      </c>
      <c r="H17" s="14">
        <v>2763</v>
      </c>
      <c r="I17" s="19">
        <v>44197</v>
      </c>
      <c r="J17" s="10">
        <f>Financial[[#This Row],[Units Sold]]*Financial[[#This Row],[Sale Price]]</f>
        <v>42523</v>
      </c>
      <c r="K17" s="11" cm="1">
        <f t="array" ref="K17">_xlfn.IFS(Financial[[#This Row],[Discount Band]]="High",0.15,Financial[[#This Row],[Discount Band]]="Medium",0.1,Financial[[#This Row],[Discount Band]]="Low",0.05,Financial[[#This Row],[Discount Band]]="None",0)</f>
        <v>0.1</v>
      </c>
      <c r="L17" s="10">
        <f>Financial[[#This Row],[Gross Sales]]*Financial[[#This Row],[Discount, %]]</f>
        <v>4252.3</v>
      </c>
      <c r="M17" s="10">
        <f>Financial[[#This Row],[Gross Sales]]-Financial[[#This Row],[Discounts, usd]]</f>
        <v>38270.699999999997</v>
      </c>
      <c r="N17" s="10">
        <f>Financial[[#This Row],[Units Sold]]*Financial[[#This Row],[Manufacturing Price]]</f>
        <v>19626</v>
      </c>
      <c r="O17" s="10">
        <f>Financial[[#This Row],[ Sales with discount]]-(Financial[[#This Row],[Units Sold]]*Financial[[#This Row],[Manufacturing Price]])</f>
        <v>18644.699999999997</v>
      </c>
      <c r="P17" s="12">
        <f>(Financial[[#This Row],[ Sales with discount]]-Financial[[#This Row],[COGS]])/Financial[[#This Row],[ Sales with discount]]</f>
        <v>0.48717948717948711</v>
      </c>
      <c r="Q17" s="12">
        <f>(Financial[[#This Row],[ Sales with discount]]-Financial[[#This Row],[COGS]])/Financial[[#This Row],[COGS]]</f>
        <v>0.94999999999999984</v>
      </c>
      <c r="R17" s="17">
        <f>Financial[[#This Row],[Units Sold]]/Financial[[#This Row],[quantity of transactions]]</f>
        <v>1.1838581252262035</v>
      </c>
      <c r="S17" s="17">
        <f>Financial[[#This Row],[ Sales with discount]]/Financial[[#This Row],[quantity of transactions]]</f>
        <v>13.851140065146579</v>
      </c>
      <c r="T17" s="5" t="str">
        <f>TEXT(Financial[[#This Row],[Date]],"MMMM")</f>
        <v>січень</v>
      </c>
      <c r="U17" s="22">
        <f>YEAR(Financial[[#This Row],[Date]])</f>
        <v>2021</v>
      </c>
    </row>
    <row r="18" spans="1:21" x14ac:dyDescent="0.3">
      <c r="A18" t="s">
        <v>10</v>
      </c>
      <c r="B18" t="s">
        <v>13</v>
      </c>
      <c r="C18" s="3" t="s">
        <v>21</v>
      </c>
      <c r="D18" s="3" t="s">
        <v>29</v>
      </c>
      <c r="E18">
        <v>1634</v>
      </c>
      <c r="F18" s="10">
        <v>10</v>
      </c>
      <c r="G18" s="10">
        <v>12</v>
      </c>
      <c r="H18" s="14">
        <v>312</v>
      </c>
      <c r="I18" s="19">
        <v>44440</v>
      </c>
      <c r="J18" s="10">
        <f>Financial[[#This Row],[Units Sold]]*Financial[[#This Row],[Sale Price]]</f>
        <v>19608</v>
      </c>
      <c r="K18" s="11" cm="1">
        <f t="array" ref="K18">_xlfn.IFS(Financial[[#This Row],[Discount Band]]="High",0.15,Financial[[#This Row],[Discount Band]]="Medium",0.1,Financial[[#This Row],[Discount Band]]="Low",0.05,Financial[[#This Row],[Discount Band]]="None",0)</f>
        <v>0.05</v>
      </c>
      <c r="L18" s="10">
        <f>Financial[[#This Row],[Gross Sales]]*Financial[[#This Row],[Discount, %]]</f>
        <v>980.40000000000009</v>
      </c>
      <c r="M18" s="10">
        <f>Financial[[#This Row],[Gross Sales]]-Financial[[#This Row],[Discounts, usd]]</f>
        <v>18627.599999999999</v>
      </c>
      <c r="N18" s="10">
        <f>Financial[[#This Row],[Units Sold]]*Financial[[#This Row],[Manufacturing Price]]</f>
        <v>16340</v>
      </c>
      <c r="O18" s="10">
        <f>Financial[[#This Row],[ Sales with discount]]-(Financial[[#This Row],[Units Sold]]*Financial[[#This Row],[Manufacturing Price]])</f>
        <v>2287.5999999999985</v>
      </c>
      <c r="P18" s="12">
        <f>(Financial[[#This Row],[ Sales with discount]]-Financial[[#This Row],[COGS]])/Financial[[#This Row],[ Sales with discount]]</f>
        <v>0.12280701754385959</v>
      </c>
      <c r="Q18" s="12">
        <f>(Financial[[#This Row],[ Sales with discount]]-Financial[[#This Row],[COGS]])/Financial[[#This Row],[COGS]]</f>
        <v>0.1399999999999999</v>
      </c>
      <c r="R18" s="17">
        <f>Financial[[#This Row],[Units Sold]]/Financial[[#This Row],[quantity of transactions]]</f>
        <v>5.2371794871794872</v>
      </c>
      <c r="S18" s="17">
        <f>Financial[[#This Row],[ Sales with discount]]/Financial[[#This Row],[quantity of transactions]]</f>
        <v>59.70384615384615</v>
      </c>
      <c r="T18" s="5" t="str">
        <f>TEXT(Financial[[#This Row],[Date]],"MMMM")</f>
        <v>вересень</v>
      </c>
      <c r="U18" s="22">
        <f>YEAR(Financial[[#This Row],[Date]])</f>
        <v>2021</v>
      </c>
    </row>
    <row r="19" spans="1:21" x14ac:dyDescent="0.3">
      <c r="A19" t="s">
        <v>10</v>
      </c>
      <c r="B19" t="s">
        <v>13</v>
      </c>
      <c r="C19" s="3" t="s">
        <v>23</v>
      </c>
      <c r="D19" s="3" t="s">
        <v>29</v>
      </c>
      <c r="E19">
        <v>1529</v>
      </c>
      <c r="F19" s="10">
        <v>7</v>
      </c>
      <c r="G19" s="10">
        <v>13</v>
      </c>
      <c r="H19" s="14">
        <v>845</v>
      </c>
      <c r="I19" s="19">
        <v>44470</v>
      </c>
      <c r="J19" s="10">
        <f>Financial[[#This Row],[Units Sold]]*Financial[[#This Row],[Sale Price]]</f>
        <v>19877</v>
      </c>
      <c r="K19" s="11" cm="1">
        <f t="array" ref="K19">_xlfn.IFS(Financial[[#This Row],[Discount Band]]="High",0.15,Financial[[#This Row],[Discount Band]]="Medium",0.1,Financial[[#This Row],[Discount Band]]="Low",0.05,Financial[[#This Row],[Discount Band]]="None",0)</f>
        <v>0.05</v>
      </c>
      <c r="L19" s="10">
        <f>Financial[[#This Row],[Gross Sales]]*Financial[[#This Row],[Discount, %]]</f>
        <v>993.85</v>
      </c>
      <c r="M19" s="10">
        <f>Financial[[#This Row],[Gross Sales]]-Financial[[#This Row],[Discounts, usd]]</f>
        <v>18883.150000000001</v>
      </c>
      <c r="N19" s="10">
        <f>Financial[[#This Row],[Units Sold]]*Financial[[#This Row],[Manufacturing Price]]</f>
        <v>10703</v>
      </c>
      <c r="O19" s="10">
        <f>Financial[[#This Row],[ Sales with discount]]-(Financial[[#This Row],[Units Sold]]*Financial[[#This Row],[Manufacturing Price]])</f>
        <v>8180.1500000000015</v>
      </c>
      <c r="P19" s="12">
        <f>(Financial[[#This Row],[ Sales with discount]]-Financial[[#This Row],[COGS]])/Financial[[#This Row],[ Sales with discount]]</f>
        <v>0.43319838056680166</v>
      </c>
      <c r="Q19" s="12">
        <f>(Financial[[#This Row],[ Sales with discount]]-Financial[[#This Row],[COGS]])/Financial[[#This Row],[COGS]]</f>
        <v>0.76428571428571446</v>
      </c>
      <c r="R19" s="17">
        <f>Financial[[#This Row],[Units Sold]]/Financial[[#This Row],[quantity of transactions]]</f>
        <v>1.8094674556213017</v>
      </c>
      <c r="S19" s="17">
        <f>Financial[[#This Row],[ Sales with discount]]/Financial[[#This Row],[quantity of transactions]]</f>
        <v>22.34692307692308</v>
      </c>
      <c r="T19" s="5" t="str">
        <f>TEXT(Financial[[#This Row],[Date]],"MMMM")</f>
        <v>жовтень</v>
      </c>
      <c r="U19" s="22">
        <f>YEAR(Financial[[#This Row],[Date]])</f>
        <v>2021</v>
      </c>
    </row>
    <row r="20" spans="1:21" x14ac:dyDescent="0.3">
      <c r="A20" t="s">
        <v>10</v>
      </c>
      <c r="B20" t="s">
        <v>13</v>
      </c>
      <c r="C20" s="3" t="s">
        <v>23</v>
      </c>
      <c r="D20" s="3" t="s">
        <v>30</v>
      </c>
      <c r="E20">
        <v>3423</v>
      </c>
      <c r="F20" s="10">
        <v>9</v>
      </c>
      <c r="G20" s="10">
        <v>12</v>
      </c>
      <c r="H20" s="14">
        <v>2388</v>
      </c>
      <c r="I20" s="19">
        <v>44531</v>
      </c>
      <c r="J20" s="10">
        <f>Financial[[#This Row],[Units Sold]]*Financial[[#This Row],[Sale Price]]</f>
        <v>41076</v>
      </c>
      <c r="K20" s="11" cm="1">
        <f t="array" ref="K20">_xlfn.IFS(Financial[[#This Row],[Discount Band]]="High",0.15,Financial[[#This Row],[Discount Band]]="Medium",0.1,Financial[[#This Row],[Discount Band]]="Low",0.05,Financial[[#This Row],[Discount Band]]="None",0)</f>
        <v>0.1</v>
      </c>
      <c r="L20" s="10">
        <f>Financial[[#This Row],[Gross Sales]]*Financial[[#This Row],[Discount, %]]</f>
        <v>4107.6000000000004</v>
      </c>
      <c r="M20" s="10">
        <f>Financial[[#This Row],[Gross Sales]]-Financial[[#This Row],[Discounts, usd]]</f>
        <v>36968.400000000001</v>
      </c>
      <c r="N20" s="10">
        <f>Financial[[#This Row],[Units Sold]]*Financial[[#This Row],[Manufacturing Price]]</f>
        <v>30807</v>
      </c>
      <c r="O20" s="10">
        <f>Financial[[#This Row],[ Sales with discount]]-(Financial[[#This Row],[Units Sold]]*Financial[[#This Row],[Manufacturing Price]])</f>
        <v>6161.4000000000015</v>
      </c>
      <c r="P20" s="12">
        <f>(Financial[[#This Row],[ Sales with discount]]-Financial[[#This Row],[COGS]])/Financial[[#This Row],[ Sales with discount]]</f>
        <v>0.16666666666666671</v>
      </c>
      <c r="Q20" s="12">
        <f>(Financial[[#This Row],[ Sales with discount]]-Financial[[#This Row],[COGS]])/Financial[[#This Row],[COGS]]</f>
        <v>0.20000000000000004</v>
      </c>
      <c r="R20" s="17">
        <f>Financial[[#This Row],[Units Sold]]/Financial[[#This Row],[quantity of transactions]]</f>
        <v>1.4334170854271358</v>
      </c>
      <c r="S20" s="17">
        <f>Financial[[#This Row],[ Sales with discount]]/Financial[[#This Row],[quantity of transactions]]</f>
        <v>15.480904522613066</v>
      </c>
      <c r="T20" s="5" t="str">
        <f>TEXT(Financial[[#This Row],[Date]],"MMMM")</f>
        <v>грудень</v>
      </c>
      <c r="U20" s="22">
        <f>YEAR(Financial[[#This Row],[Date]])</f>
        <v>2021</v>
      </c>
    </row>
    <row r="21" spans="1:21" x14ac:dyDescent="0.3">
      <c r="A21" t="s">
        <v>10</v>
      </c>
      <c r="B21" t="s">
        <v>13</v>
      </c>
      <c r="C21" s="3" t="s">
        <v>23</v>
      </c>
      <c r="D21" s="3" t="s">
        <v>28</v>
      </c>
      <c r="E21">
        <v>3585</v>
      </c>
      <c r="F21" s="10">
        <v>7</v>
      </c>
      <c r="G21" s="10">
        <v>13</v>
      </c>
      <c r="H21" s="14">
        <v>154</v>
      </c>
      <c r="I21" s="19">
        <v>44348</v>
      </c>
      <c r="J21" s="10">
        <f>Financial[[#This Row],[Units Sold]]*Financial[[#This Row],[Sale Price]]</f>
        <v>46605</v>
      </c>
      <c r="K21" s="11" cm="1">
        <f t="array" ref="K21">_xlfn.IFS(Financial[[#This Row],[Discount Band]]="High",0.15,Financial[[#This Row],[Discount Band]]="Medium",0.1,Financial[[#This Row],[Discount Band]]="Low",0.05,Financial[[#This Row],[Discount Band]]="None",0)</f>
        <v>0</v>
      </c>
      <c r="L21" s="10">
        <f>Financial[[#This Row],[Gross Sales]]*Financial[[#This Row],[Discount, %]]</f>
        <v>0</v>
      </c>
      <c r="M21" s="10">
        <f>Financial[[#This Row],[Gross Sales]]-Financial[[#This Row],[Discounts, usd]]</f>
        <v>46605</v>
      </c>
      <c r="N21" s="10">
        <f>Financial[[#This Row],[Units Sold]]*Financial[[#This Row],[Manufacturing Price]]</f>
        <v>25095</v>
      </c>
      <c r="O21" s="10">
        <f>Financial[[#This Row],[ Sales with discount]]-(Financial[[#This Row],[Units Sold]]*Financial[[#This Row],[Manufacturing Price]])</f>
        <v>21510</v>
      </c>
      <c r="P21" s="12">
        <f>(Financial[[#This Row],[ Sales with discount]]-Financial[[#This Row],[COGS]])/Financial[[#This Row],[ Sales with discount]]</f>
        <v>0.46153846153846156</v>
      </c>
      <c r="Q21" s="12">
        <f>(Financial[[#This Row],[ Sales with discount]]-Financial[[#This Row],[COGS]])/Financial[[#This Row],[COGS]]</f>
        <v>0.8571428571428571</v>
      </c>
      <c r="R21" s="17">
        <f>Financial[[#This Row],[Units Sold]]/Financial[[#This Row],[quantity of transactions]]</f>
        <v>23.279220779220779</v>
      </c>
      <c r="S21" s="17">
        <f>Financial[[#This Row],[ Sales with discount]]/Financial[[#This Row],[quantity of transactions]]</f>
        <v>302.62987012987014</v>
      </c>
      <c r="T21" s="5" t="str">
        <f>TEXT(Financial[[#This Row],[Date]],"MMMM")</f>
        <v>червень</v>
      </c>
      <c r="U21" s="22">
        <f>YEAR(Financial[[#This Row],[Date]])</f>
        <v>2021</v>
      </c>
    </row>
    <row r="22" spans="1:21" x14ac:dyDescent="0.3">
      <c r="A22" t="s">
        <v>8</v>
      </c>
      <c r="B22" t="s">
        <v>13</v>
      </c>
      <c r="C22" s="3" t="s">
        <v>25</v>
      </c>
      <c r="D22" s="3" t="s">
        <v>31</v>
      </c>
      <c r="E22">
        <v>3221</v>
      </c>
      <c r="F22" s="10">
        <v>81</v>
      </c>
      <c r="G22" s="10">
        <v>121</v>
      </c>
      <c r="H22" s="14">
        <v>16</v>
      </c>
      <c r="I22" s="19">
        <v>44501</v>
      </c>
      <c r="J22" s="10">
        <f>Financial[[#This Row],[Units Sold]]*Financial[[#This Row],[Sale Price]]</f>
        <v>389741</v>
      </c>
      <c r="K22" s="11" cm="1">
        <f t="array" ref="K22">_xlfn.IFS(Financial[[#This Row],[Discount Band]]="High",0.15,Financial[[#This Row],[Discount Band]]="Medium",0.1,Financial[[#This Row],[Discount Band]]="Low",0.05,Financial[[#This Row],[Discount Band]]="None",0)</f>
        <v>0.15</v>
      </c>
      <c r="L22" s="10">
        <f>Financial[[#This Row],[Gross Sales]]*Financial[[#This Row],[Discount, %]]</f>
        <v>58461.15</v>
      </c>
      <c r="M22" s="10">
        <f>Financial[[#This Row],[Gross Sales]]-Financial[[#This Row],[Discounts, usd]]</f>
        <v>331279.84999999998</v>
      </c>
      <c r="N22" s="10">
        <f>Financial[[#This Row],[Units Sold]]*Financial[[#This Row],[Manufacturing Price]]</f>
        <v>260901</v>
      </c>
      <c r="O22" s="10">
        <f>Financial[[#This Row],[ Sales with discount]]-(Financial[[#This Row],[Units Sold]]*Financial[[#This Row],[Manufacturing Price]])</f>
        <v>70378.849999999977</v>
      </c>
      <c r="P22" s="12">
        <f>(Financial[[#This Row],[ Sales with discount]]-Financial[[#This Row],[COGS]])/Financial[[#This Row],[ Sales with discount]]</f>
        <v>0.21244530870199313</v>
      </c>
      <c r="Q22" s="12">
        <f>(Financial[[#This Row],[ Sales with discount]]-Financial[[#This Row],[COGS]])/Financial[[#This Row],[COGS]]</f>
        <v>0.26975308641975299</v>
      </c>
      <c r="R22" s="17">
        <f>Financial[[#This Row],[Units Sold]]/Financial[[#This Row],[quantity of transactions]]</f>
        <v>201.3125</v>
      </c>
      <c r="S22" s="17">
        <f>Financial[[#This Row],[ Sales with discount]]/Financial[[#This Row],[quantity of transactions]]</f>
        <v>20704.990624999999</v>
      </c>
      <c r="T22" s="5" t="str">
        <f>TEXT(Financial[[#This Row],[Date]],"MMMM")</f>
        <v>листопад</v>
      </c>
      <c r="U22" s="22">
        <f>YEAR(Financial[[#This Row],[Date]])</f>
        <v>2021</v>
      </c>
    </row>
    <row r="23" spans="1:21" x14ac:dyDescent="0.3">
      <c r="A23" t="s">
        <v>8</v>
      </c>
      <c r="B23" t="s">
        <v>13</v>
      </c>
      <c r="C23" s="3" t="s">
        <v>21</v>
      </c>
      <c r="D23" s="3" t="s">
        <v>31</v>
      </c>
      <c r="E23">
        <v>2972</v>
      </c>
      <c r="F23" s="10">
        <v>66</v>
      </c>
      <c r="G23" s="10">
        <v>126</v>
      </c>
      <c r="H23" s="14">
        <v>1761</v>
      </c>
      <c r="I23" s="19">
        <v>44440</v>
      </c>
      <c r="J23" s="10">
        <f>Financial[[#This Row],[Units Sold]]*Financial[[#This Row],[Sale Price]]</f>
        <v>374472</v>
      </c>
      <c r="K23" s="11" cm="1">
        <f t="array" ref="K23">_xlfn.IFS(Financial[[#This Row],[Discount Band]]="High",0.15,Financial[[#This Row],[Discount Band]]="Medium",0.1,Financial[[#This Row],[Discount Band]]="Low",0.05,Financial[[#This Row],[Discount Band]]="None",0)</f>
        <v>0.15</v>
      </c>
      <c r="L23" s="10">
        <f>Financial[[#This Row],[Gross Sales]]*Financial[[#This Row],[Discount, %]]</f>
        <v>56170.799999999996</v>
      </c>
      <c r="M23" s="10">
        <f>Financial[[#This Row],[Gross Sales]]-Financial[[#This Row],[Discounts, usd]]</f>
        <v>318301.2</v>
      </c>
      <c r="N23" s="10">
        <f>Financial[[#This Row],[Units Sold]]*Financial[[#This Row],[Manufacturing Price]]</f>
        <v>196152</v>
      </c>
      <c r="O23" s="10">
        <f>Financial[[#This Row],[ Sales with discount]]-(Financial[[#This Row],[Units Sold]]*Financial[[#This Row],[Manufacturing Price]])</f>
        <v>122149.20000000001</v>
      </c>
      <c r="P23" s="12">
        <f>(Financial[[#This Row],[ Sales with discount]]-Financial[[#This Row],[COGS]])/Financial[[#This Row],[ Sales with discount]]</f>
        <v>0.38375350140056025</v>
      </c>
      <c r="Q23" s="12">
        <f>(Financial[[#This Row],[ Sales with discount]]-Financial[[#This Row],[COGS]])/Financial[[#This Row],[COGS]]</f>
        <v>0.6227272727272728</v>
      </c>
      <c r="R23" s="17">
        <f>Financial[[#This Row],[Units Sold]]/Financial[[#This Row],[quantity of transactions]]</f>
        <v>1.6876774559909142</v>
      </c>
      <c r="S23" s="17">
        <f>Financial[[#This Row],[ Sales with discount]]/Financial[[#This Row],[quantity of transactions]]</f>
        <v>180.75025553662692</v>
      </c>
      <c r="T23" s="5" t="str">
        <f>TEXT(Financial[[#This Row],[Date]],"MMMM")</f>
        <v>вересень</v>
      </c>
      <c r="U23" s="22">
        <f>YEAR(Financial[[#This Row],[Date]])</f>
        <v>2021</v>
      </c>
    </row>
    <row r="24" spans="1:21" x14ac:dyDescent="0.3">
      <c r="A24" t="s">
        <v>8</v>
      </c>
      <c r="B24" t="s">
        <v>13</v>
      </c>
      <c r="C24" s="3" t="s">
        <v>23</v>
      </c>
      <c r="D24" s="3" t="s">
        <v>29</v>
      </c>
      <c r="E24">
        <v>1844</v>
      </c>
      <c r="F24" s="10">
        <v>70</v>
      </c>
      <c r="G24" s="10">
        <v>131</v>
      </c>
      <c r="H24" s="14">
        <v>1186</v>
      </c>
      <c r="I24" s="19">
        <v>44470</v>
      </c>
      <c r="J24" s="10">
        <f>Financial[[#This Row],[Units Sold]]*Financial[[#This Row],[Sale Price]]</f>
        <v>241564</v>
      </c>
      <c r="K24" s="11" cm="1">
        <f t="array" ref="K24">_xlfn.IFS(Financial[[#This Row],[Discount Band]]="High",0.15,Financial[[#This Row],[Discount Band]]="Medium",0.1,Financial[[#This Row],[Discount Band]]="Low",0.05,Financial[[#This Row],[Discount Band]]="None",0)</f>
        <v>0.05</v>
      </c>
      <c r="L24" s="10">
        <f>Financial[[#This Row],[Gross Sales]]*Financial[[#This Row],[Discount, %]]</f>
        <v>12078.2</v>
      </c>
      <c r="M24" s="10">
        <f>Financial[[#This Row],[Gross Sales]]-Financial[[#This Row],[Discounts, usd]]</f>
        <v>229485.8</v>
      </c>
      <c r="N24" s="10">
        <f>Financial[[#This Row],[Units Sold]]*Financial[[#This Row],[Manufacturing Price]]</f>
        <v>129080</v>
      </c>
      <c r="O24" s="10">
        <f>Financial[[#This Row],[ Sales with discount]]-(Financial[[#This Row],[Units Sold]]*Financial[[#This Row],[Manufacturing Price]])</f>
        <v>100405.79999999999</v>
      </c>
      <c r="P24" s="12">
        <f>(Financial[[#This Row],[ Sales with discount]]-Financial[[#This Row],[COGS]])/Financial[[#This Row],[ Sales with discount]]</f>
        <v>0.43752511048613896</v>
      </c>
      <c r="Q24" s="12">
        <f>(Financial[[#This Row],[ Sales with discount]]-Financial[[#This Row],[COGS]])/Financial[[#This Row],[COGS]]</f>
        <v>0.7778571428571428</v>
      </c>
      <c r="R24" s="17">
        <f>Financial[[#This Row],[Units Sold]]/Financial[[#This Row],[quantity of transactions]]</f>
        <v>1.554806070826307</v>
      </c>
      <c r="S24" s="17">
        <f>Financial[[#This Row],[ Sales with discount]]/Financial[[#This Row],[quantity of transactions]]</f>
        <v>193.49561551433388</v>
      </c>
      <c r="T24" s="5" t="str">
        <f>TEXT(Financial[[#This Row],[Date]],"MMMM")</f>
        <v>жовтень</v>
      </c>
      <c r="U24" s="22">
        <f>YEAR(Financial[[#This Row],[Date]])</f>
        <v>2021</v>
      </c>
    </row>
    <row r="25" spans="1:21" x14ac:dyDescent="0.3">
      <c r="A25" t="s">
        <v>8</v>
      </c>
      <c r="B25" t="s">
        <v>13</v>
      </c>
      <c r="C25" s="3" t="s">
        <v>24</v>
      </c>
      <c r="D25" s="3" t="s">
        <v>31</v>
      </c>
      <c r="E25">
        <v>2332</v>
      </c>
      <c r="F25" s="10">
        <v>73</v>
      </c>
      <c r="G25" s="10">
        <v>138</v>
      </c>
      <c r="H25" s="14">
        <v>1096</v>
      </c>
      <c r="I25" s="19">
        <v>44531</v>
      </c>
      <c r="J25" s="10">
        <f>Financial[[#This Row],[Units Sold]]*Financial[[#This Row],[Sale Price]]</f>
        <v>321816</v>
      </c>
      <c r="K25" s="11" cm="1">
        <f t="array" ref="K25">_xlfn.IFS(Financial[[#This Row],[Discount Band]]="High",0.15,Financial[[#This Row],[Discount Band]]="Medium",0.1,Financial[[#This Row],[Discount Band]]="Low",0.05,Financial[[#This Row],[Discount Band]]="None",0)</f>
        <v>0.15</v>
      </c>
      <c r="L25" s="10">
        <f>Financial[[#This Row],[Gross Sales]]*Financial[[#This Row],[Discount, %]]</f>
        <v>48272.4</v>
      </c>
      <c r="M25" s="10">
        <f>Financial[[#This Row],[Gross Sales]]-Financial[[#This Row],[Discounts, usd]]</f>
        <v>273543.59999999998</v>
      </c>
      <c r="N25" s="10">
        <f>Financial[[#This Row],[Units Sold]]*Financial[[#This Row],[Manufacturing Price]]</f>
        <v>170236</v>
      </c>
      <c r="O25" s="10">
        <f>Financial[[#This Row],[ Sales with discount]]-(Financial[[#This Row],[Units Sold]]*Financial[[#This Row],[Manufacturing Price]])</f>
        <v>103307.59999999998</v>
      </c>
      <c r="P25" s="12">
        <f>(Financial[[#This Row],[ Sales with discount]]-Financial[[#This Row],[COGS]])/Financial[[#This Row],[ Sales with discount]]</f>
        <v>0.37766410912190956</v>
      </c>
      <c r="Q25" s="12">
        <f>(Financial[[#This Row],[ Sales with discount]]-Financial[[#This Row],[COGS]])/Financial[[#This Row],[COGS]]</f>
        <v>0.60684931506849304</v>
      </c>
      <c r="R25" s="17">
        <f>Financial[[#This Row],[Units Sold]]/Financial[[#This Row],[quantity of transactions]]</f>
        <v>2.1277372262773722</v>
      </c>
      <c r="S25" s="17">
        <f>Financial[[#This Row],[ Sales with discount]]/Financial[[#This Row],[quantity of transactions]]</f>
        <v>249.58357664233574</v>
      </c>
      <c r="T25" s="5" t="str">
        <f>TEXT(Financial[[#This Row],[Date]],"MMMM")</f>
        <v>грудень</v>
      </c>
      <c r="U25" s="22">
        <f>YEAR(Financial[[#This Row],[Date]])</f>
        <v>2021</v>
      </c>
    </row>
    <row r="26" spans="1:21" x14ac:dyDescent="0.3">
      <c r="A26" t="s">
        <v>8</v>
      </c>
      <c r="B26" t="s">
        <v>13</v>
      </c>
      <c r="C26" s="3" t="s">
        <v>24</v>
      </c>
      <c r="D26" s="3" t="s">
        <v>30</v>
      </c>
      <c r="E26">
        <v>909</v>
      </c>
      <c r="F26" s="10">
        <v>89</v>
      </c>
      <c r="G26" s="10">
        <v>120</v>
      </c>
      <c r="H26" s="14">
        <v>1125</v>
      </c>
      <c r="I26" s="19">
        <v>44228</v>
      </c>
      <c r="J26" s="10">
        <f>Financial[[#This Row],[Units Sold]]*Financial[[#This Row],[Sale Price]]</f>
        <v>109080</v>
      </c>
      <c r="K26" s="11" cm="1">
        <f t="array" ref="K26">_xlfn.IFS(Financial[[#This Row],[Discount Band]]="High",0.15,Financial[[#This Row],[Discount Band]]="Medium",0.1,Financial[[#This Row],[Discount Band]]="Low",0.05,Financial[[#This Row],[Discount Band]]="None",0)</f>
        <v>0.1</v>
      </c>
      <c r="L26" s="10">
        <f>Financial[[#This Row],[Gross Sales]]*Financial[[#This Row],[Discount, %]]</f>
        <v>10908</v>
      </c>
      <c r="M26" s="10">
        <f>Financial[[#This Row],[Gross Sales]]-Financial[[#This Row],[Discounts, usd]]</f>
        <v>98172</v>
      </c>
      <c r="N26" s="10">
        <f>Financial[[#This Row],[Units Sold]]*Financial[[#This Row],[Manufacturing Price]]</f>
        <v>80901</v>
      </c>
      <c r="O26" s="10">
        <f>Financial[[#This Row],[ Sales with discount]]-(Financial[[#This Row],[Units Sold]]*Financial[[#This Row],[Manufacturing Price]])</f>
        <v>17271</v>
      </c>
      <c r="P26" s="12">
        <f>(Financial[[#This Row],[ Sales with discount]]-Financial[[#This Row],[COGS]])/Financial[[#This Row],[ Sales with discount]]</f>
        <v>0.17592592592592593</v>
      </c>
      <c r="Q26" s="12">
        <f>(Financial[[#This Row],[ Sales with discount]]-Financial[[#This Row],[COGS]])/Financial[[#This Row],[COGS]]</f>
        <v>0.21348314606741572</v>
      </c>
      <c r="R26" s="17">
        <f>Financial[[#This Row],[Units Sold]]/Financial[[#This Row],[quantity of transactions]]</f>
        <v>0.80800000000000005</v>
      </c>
      <c r="S26" s="17">
        <f>Financial[[#This Row],[ Sales with discount]]/Financial[[#This Row],[quantity of transactions]]</f>
        <v>87.263999999999996</v>
      </c>
      <c r="T26" s="5" t="str">
        <f>TEXT(Financial[[#This Row],[Date]],"MMMM")</f>
        <v>лютий</v>
      </c>
      <c r="U26" s="22">
        <f>YEAR(Financial[[#This Row],[Date]])</f>
        <v>2021</v>
      </c>
    </row>
    <row r="27" spans="1:21" x14ac:dyDescent="0.3">
      <c r="A27" t="s">
        <v>8</v>
      </c>
      <c r="B27" t="s">
        <v>13</v>
      </c>
      <c r="C27" s="3" t="s">
        <v>24</v>
      </c>
      <c r="D27" s="3" t="s">
        <v>28</v>
      </c>
      <c r="E27">
        <v>440</v>
      </c>
      <c r="F27" s="10">
        <v>81</v>
      </c>
      <c r="G27" s="10">
        <v>124</v>
      </c>
      <c r="H27" s="14">
        <v>319</v>
      </c>
      <c r="I27" s="19">
        <v>44470</v>
      </c>
      <c r="J27" s="10">
        <f>Financial[[#This Row],[Units Sold]]*Financial[[#This Row],[Sale Price]]</f>
        <v>54560</v>
      </c>
      <c r="K27" s="11" cm="1">
        <f t="array" ref="K27">_xlfn.IFS(Financial[[#This Row],[Discount Band]]="High",0.15,Financial[[#This Row],[Discount Band]]="Medium",0.1,Financial[[#This Row],[Discount Band]]="Low",0.05,Financial[[#This Row],[Discount Band]]="None",0)</f>
        <v>0</v>
      </c>
      <c r="L27" s="10">
        <f>Financial[[#This Row],[Gross Sales]]*Financial[[#This Row],[Discount, %]]</f>
        <v>0</v>
      </c>
      <c r="M27" s="10">
        <f>Financial[[#This Row],[Gross Sales]]-Financial[[#This Row],[Discounts, usd]]</f>
        <v>54560</v>
      </c>
      <c r="N27" s="10">
        <f>Financial[[#This Row],[Units Sold]]*Financial[[#This Row],[Manufacturing Price]]</f>
        <v>35640</v>
      </c>
      <c r="O27" s="10">
        <f>Financial[[#This Row],[ Sales with discount]]-(Financial[[#This Row],[Units Sold]]*Financial[[#This Row],[Manufacturing Price]])</f>
        <v>18920</v>
      </c>
      <c r="P27" s="12">
        <f>(Financial[[#This Row],[ Sales with discount]]-Financial[[#This Row],[COGS]])/Financial[[#This Row],[ Sales with discount]]</f>
        <v>0.34677419354838712</v>
      </c>
      <c r="Q27" s="12">
        <f>(Financial[[#This Row],[ Sales with discount]]-Financial[[#This Row],[COGS]])/Financial[[#This Row],[COGS]]</f>
        <v>0.53086419753086422</v>
      </c>
      <c r="R27" s="17">
        <f>Financial[[#This Row],[Units Sold]]/Financial[[#This Row],[quantity of transactions]]</f>
        <v>1.3793103448275863</v>
      </c>
      <c r="S27" s="17">
        <f>Financial[[#This Row],[ Sales with discount]]/Financial[[#This Row],[quantity of transactions]]</f>
        <v>171.0344827586207</v>
      </c>
      <c r="T27" s="5" t="str">
        <f>TEXT(Financial[[#This Row],[Date]],"MMMM")</f>
        <v>жовтень</v>
      </c>
      <c r="U27" s="22">
        <f>YEAR(Financial[[#This Row],[Date]])</f>
        <v>2021</v>
      </c>
    </row>
    <row r="28" spans="1:21" x14ac:dyDescent="0.3">
      <c r="A28" t="s">
        <v>8</v>
      </c>
      <c r="B28" t="s">
        <v>13</v>
      </c>
      <c r="C28" s="3" t="s">
        <v>26</v>
      </c>
      <c r="D28" s="3" t="s">
        <v>31</v>
      </c>
      <c r="E28">
        <v>2081</v>
      </c>
      <c r="F28" s="10">
        <v>76</v>
      </c>
      <c r="G28" s="10">
        <v>121</v>
      </c>
      <c r="H28" s="14">
        <v>724</v>
      </c>
      <c r="I28" s="19">
        <v>44197</v>
      </c>
      <c r="J28" s="10">
        <f>Financial[[#This Row],[Units Sold]]*Financial[[#This Row],[Sale Price]]</f>
        <v>251801</v>
      </c>
      <c r="K28" s="11" cm="1">
        <f t="array" ref="K28">_xlfn.IFS(Financial[[#This Row],[Discount Band]]="High",0.15,Financial[[#This Row],[Discount Band]]="Medium",0.1,Financial[[#This Row],[Discount Band]]="Low",0.05,Financial[[#This Row],[Discount Band]]="None",0)</f>
        <v>0.15</v>
      </c>
      <c r="L28" s="10">
        <f>Financial[[#This Row],[Gross Sales]]*Financial[[#This Row],[Discount, %]]</f>
        <v>37770.15</v>
      </c>
      <c r="M28" s="10">
        <f>Financial[[#This Row],[Gross Sales]]-Financial[[#This Row],[Discounts, usd]]</f>
        <v>214030.85</v>
      </c>
      <c r="N28" s="10">
        <f>Financial[[#This Row],[Units Sold]]*Financial[[#This Row],[Manufacturing Price]]</f>
        <v>158156</v>
      </c>
      <c r="O28" s="10">
        <f>Financial[[#This Row],[ Sales with discount]]-(Financial[[#This Row],[Units Sold]]*Financial[[#This Row],[Manufacturing Price]])</f>
        <v>55874.850000000006</v>
      </c>
      <c r="P28" s="12">
        <f>(Financial[[#This Row],[ Sales with discount]]-Financial[[#This Row],[COGS]])/Financial[[#This Row],[ Sales with discount]]</f>
        <v>0.26105979581915412</v>
      </c>
      <c r="Q28" s="12">
        <f>(Financial[[#This Row],[ Sales with discount]]-Financial[[#This Row],[COGS]])/Financial[[#This Row],[COGS]]</f>
        <v>0.35328947368421054</v>
      </c>
      <c r="R28" s="17">
        <f>Financial[[#This Row],[Units Sold]]/Financial[[#This Row],[quantity of transactions]]</f>
        <v>2.8743093922651934</v>
      </c>
      <c r="S28" s="17">
        <f>Financial[[#This Row],[ Sales with discount]]/Financial[[#This Row],[quantity of transactions]]</f>
        <v>295.62272099447517</v>
      </c>
      <c r="T28" s="5" t="str">
        <f>TEXT(Financial[[#This Row],[Date]],"MMMM")</f>
        <v>січень</v>
      </c>
      <c r="U28" s="22">
        <f>YEAR(Financial[[#This Row],[Date]])</f>
        <v>2021</v>
      </c>
    </row>
    <row r="29" spans="1:21" x14ac:dyDescent="0.3">
      <c r="A29" t="s">
        <v>8</v>
      </c>
      <c r="B29" t="s">
        <v>13</v>
      </c>
      <c r="C29" s="3" t="s">
        <v>23</v>
      </c>
      <c r="D29" s="3" t="s">
        <v>29</v>
      </c>
      <c r="E29">
        <v>2402</v>
      </c>
      <c r="F29" s="10">
        <v>68</v>
      </c>
      <c r="G29" s="10">
        <v>119</v>
      </c>
      <c r="H29" s="14">
        <v>1299</v>
      </c>
      <c r="I29" s="19">
        <v>44256</v>
      </c>
      <c r="J29" s="10">
        <f>Financial[[#This Row],[Units Sold]]*Financial[[#This Row],[Sale Price]]</f>
        <v>285838</v>
      </c>
      <c r="K29" s="11" cm="1">
        <f t="array" ref="K29">_xlfn.IFS(Financial[[#This Row],[Discount Band]]="High",0.15,Financial[[#This Row],[Discount Band]]="Medium",0.1,Financial[[#This Row],[Discount Band]]="Low",0.05,Financial[[#This Row],[Discount Band]]="None",0)</f>
        <v>0.05</v>
      </c>
      <c r="L29" s="10">
        <f>Financial[[#This Row],[Gross Sales]]*Financial[[#This Row],[Discount, %]]</f>
        <v>14291.900000000001</v>
      </c>
      <c r="M29" s="10">
        <f>Financial[[#This Row],[Gross Sales]]-Financial[[#This Row],[Discounts, usd]]</f>
        <v>271546.09999999998</v>
      </c>
      <c r="N29" s="10">
        <f>Financial[[#This Row],[Units Sold]]*Financial[[#This Row],[Manufacturing Price]]</f>
        <v>163336</v>
      </c>
      <c r="O29" s="10">
        <f>Financial[[#This Row],[ Sales with discount]]-(Financial[[#This Row],[Units Sold]]*Financial[[#This Row],[Manufacturing Price]])</f>
        <v>108210.09999999998</v>
      </c>
      <c r="P29" s="12">
        <f>(Financial[[#This Row],[ Sales with discount]]-Financial[[#This Row],[COGS]])/Financial[[#This Row],[ Sales with discount]]</f>
        <v>0.39849624060150368</v>
      </c>
      <c r="Q29" s="12">
        <f>(Financial[[#This Row],[ Sales with discount]]-Financial[[#This Row],[COGS]])/Financial[[#This Row],[COGS]]</f>
        <v>0.66249999999999987</v>
      </c>
      <c r="R29" s="17">
        <f>Financial[[#This Row],[Units Sold]]/Financial[[#This Row],[quantity of transactions]]</f>
        <v>1.8491147036181679</v>
      </c>
      <c r="S29" s="17">
        <f>Financial[[#This Row],[ Sales with discount]]/Financial[[#This Row],[quantity of transactions]]</f>
        <v>209.04241724403386</v>
      </c>
      <c r="T29" s="5" t="str">
        <f>TEXT(Financial[[#This Row],[Date]],"MMMM")</f>
        <v>березень</v>
      </c>
      <c r="U29" s="22">
        <f>YEAR(Financial[[#This Row],[Date]])</f>
        <v>2021</v>
      </c>
    </row>
    <row r="30" spans="1:21" x14ac:dyDescent="0.3">
      <c r="A30" t="s">
        <v>8</v>
      </c>
      <c r="B30" t="s">
        <v>13</v>
      </c>
      <c r="C30" s="3" t="s">
        <v>25</v>
      </c>
      <c r="D30" s="3" t="s">
        <v>31</v>
      </c>
      <c r="E30">
        <v>1719</v>
      </c>
      <c r="F30" s="10">
        <v>66</v>
      </c>
      <c r="G30" s="10">
        <v>125</v>
      </c>
      <c r="H30" s="14">
        <v>16</v>
      </c>
      <c r="I30" s="19">
        <v>44348</v>
      </c>
      <c r="J30" s="10">
        <f>Financial[[#This Row],[Units Sold]]*Financial[[#This Row],[Sale Price]]</f>
        <v>214875</v>
      </c>
      <c r="K30" s="11" cm="1">
        <f t="array" ref="K30">_xlfn.IFS(Financial[[#This Row],[Discount Band]]="High",0.15,Financial[[#This Row],[Discount Band]]="Medium",0.1,Financial[[#This Row],[Discount Band]]="Low",0.05,Financial[[#This Row],[Discount Band]]="None",0)</f>
        <v>0.15</v>
      </c>
      <c r="L30" s="10">
        <f>Financial[[#This Row],[Gross Sales]]*Financial[[#This Row],[Discount, %]]</f>
        <v>32231.25</v>
      </c>
      <c r="M30" s="10">
        <f>Financial[[#This Row],[Gross Sales]]-Financial[[#This Row],[Discounts, usd]]</f>
        <v>182643.75</v>
      </c>
      <c r="N30" s="10">
        <f>Financial[[#This Row],[Units Sold]]*Financial[[#This Row],[Manufacturing Price]]</f>
        <v>113454</v>
      </c>
      <c r="O30" s="10">
        <f>Financial[[#This Row],[ Sales with discount]]-(Financial[[#This Row],[Units Sold]]*Financial[[#This Row],[Manufacturing Price]])</f>
        <v>69189.75</v>
      </c>
      <c r="P30" s="12">
        <f>(Financial[[#This Row],[ Sales with discount]]-Financial[[#This Row],[COGS]])/Financial[[#This Row],[ Sales with discount]]</f>
        <v>0.37882352941176473</v>
      </c>
      <c r="Q30" s="12">
        <f>(Financial[[#This Row],[ Sales with discount]]-Financial[[#This Row],[COGS]])/Financial[[#This Row],[COGS]]</f>
        <v>0.60984848484848486</v>
      </c>
      <c r="R30" s="17">
        <f>Financial[[#This Row],[Units Sold]]/Financial[[#This Row],[quantity of transactions]]</f>
        <v>107.4375</v>
      </c>
      <c r="S30" s="17">
        <f>Financial[[#This Row],[ Sales with discount]]/Financial[[#This Row],[quantity of transactions]]</f>
        <v>11415.234375</v>
      </c>
      <c r="T30" s="5" t="str">
        <f>TEXT(Financial[[#This Row],[Date]],"MMMM")</f>
        <v>червень</v>
      </c>
      <c r="U30" s="22">
        <f>YEAR(Financial[[#This Row],[Date]])</f>
        <v>2021</v>
      </c>
    </row>
    <row r="31" spans="1:21" x14ac:dyDescent="0.3">
      <c r="A31" t="s">
        <v>8</v>
      </c>
      <c r="B31" t="s">
        <v>13</v>
      </c>
      <c r="C31" s="3" t="s">
        <v>24</v>
      </c>
      <c r="D31" s="3" t="s">
        <v>30</v>
      </c>
      <c r="E31">
        <v>485</v>
      </c>
      <c r="F31" s="10">
        <v>65</v>
      </c>
      <c r="G31" s="10">
        <v>120</v>
      </c>
      <c r="H31" s="14">
        <v>84</v>
      </c>
      <c r="I31" s="19">
        <v>44440</v>
      </c>
      <c r="J31" s="10">
        <f>Financial[[#This Row],[Units Sold]]*Financial[[#This Row],[Sale Price]]</f>
        <v>58200</v>
      </c>
      <c r="K31" s="11" cm="1">
        <f t="array" ref="K31">_xlfn.IFS(Financial[[#This Row],[Discount Band]]="High",0.15,Financial[[#This Row],[Discount Band]]="Medium",0.1,Financial[[#This Row],[Discount Band]]="Low",0.05,Financial[[#This Row],[Discount Band]]="None",0)</f>
        <v>0.1</v>
      </c>
      <c r="L31" s="10">
        <f>Financial[[#This Row],[Gross Sales]]*Financial[[#This Row],[Discount, %]]</f>
        <v>5820</v>
      </c>
      <c r="M31" s="10">
        <f>Financial[[#This Row],[Gross Sales]]-Financial[[#This Row],[Discounts, usd]]</f>
        <v>52380</v>
      </c>
      <c r="N31" s="10">
        <f>Financial[[#This Row],[Units Sold]]*Financial[[#This Row],[Manufacturing Price]]</f>
        <v>31525</v>
      </c>
      <c r="O31" s="10">
        <f>Financial[[#This Row],[ Sales with discount]]-(Financial[[#This Row],[Units Sold]]*Financial[[#This Row],[Manufacturing Price]])</f>
        <v>20855</v>
      </c>
      <c r="P31" s="12">
        <f>(Financial[[#This Row],[ Sales with discount]]-Financial[[#This Row],[COGS]])/Financial[[#This Row],[ Sales with discount]]</f>
        <v>0.39814814814814814</v>
      </c>
      <c r="Q31" s="12">
        <f>(Financial[[#This Row],[ Sales with discount]]-Financial[[#This Row],[COGS]])/Financial[[#This Row],[COGS]]</f>
        <v>0.66153846153846152</v>
      </c>
      <c r="R31" s="17">
        <f>Financial[[#This Row],[Units Sold]]/Financial[[#This Row],[quantity of transactions]]</f>
        <v>5.7738095238095237</v>
      </c>
      <c r="S31" s="17">
        <f>Financial[[#This Row],[ Sales with discount]]/Financial[[#This Row],[quantity of transactions]]</f>
        <v>623.57142857142856</v>
      </c>
      <c r="T31" s="5" t="str">
        <f>TEXT(Financial[[#This Row],[Date]],"MMMM")</f>
        <v>вересень</v>
      </c>
      <c r="U31" s="22">
        <f>YEAR(Financial[[#This Row],[Date]])</f>
        <v>2021</v>
      </c>
    </row>
    <row r="32" spans="1:21" x14ac:dyDescent="0.3">
      <c r="A32" t="s">
        <v>8</v>
      </c>
      <c r="B32" t="s">
        <v>13</v>
      </c>
      <c r="C32" s="3" t="s">
        <v>22</v>
      </c>
      <c r="D32" s="3" t="s">
        <v>28</v>
      </c>
      <c r="E32">
        <v>450</v>
      </c>
      <c r="F32" s="10">
        <v>71</v>
      </c>
      <c r="G32" s="10">
        <v>119</v>
      </c>
      <c r="H32" s="14">
        <v>216</v>
      </c>
      <c r="I32" s="19">
        <v>44470</v>
      </c>
      <c r="J32" s="10">
        <f>Financial[[#This Row],[Units Sold]]*Financial[[#This Row],[Sale Price]]</f>
        <v>53550</v>
      </c>
      <c r="K32" s="11" cm="1">
        <f t="array" ref="K32">_xlfn.IFS(Financial[[#This Row],[Discount Band]]="High",0.15,Financial[[#This Row],[Discount Band]]="Medium",0.1,Financial[[#This Row],[Discount Band]]="Low",0.05,Financial[[#This Row],[Discount Band]]="None",0)</f>
        <v>0</v>
      </c>
      <c r="L32" s="10">
        <f>Financial[[#This Row],[Gross Sales]]*Financial[[#This Row],[Discount, %]]</f>
        <v>0</v>
      </c>
      <c r="M32" s="10">
        <f>Financial[[#This Row],[Gross Sales]]-Financial[[#This Row],[Discounts, usd]]</f>
        <v>53550</v>
      </c>
      <c r="N32" s="10">
        <f>Financial[[#This Row],[Units Sold]]*Financial[[#This Row],[Manufacturing Price]]</f>
        <v>31950</v>
      </c>
      <c r="O32" s="10">
        <f>Financial[[#This Row],[ Sales with discount]]-(Financial[[#This Row],[Units Sold]]*Financial[[#This Row],[Manufacturing Price]])</f>
        <v>21600</v>
      </c>
      <c r="P32" s="12">
        <f>(Financial[[#This Row],[ Sales with discount]]-Financial[[#This Row],[COGS]])/Financial[[#This Row],[ Sales with discount]]</f>
        <v>0.40336134453781514</v>
      </c>
      <c r="Q32" s="12">
        <f>(Financial[[#This Row],[ Sales with discount]]-Financial[[#This Row],[COGS]])/Financial[[#This Row],[COGS]]</f>
        <v>0.676056338028169</v>
      </c>
      <c r="R32" s="17">
        <f>Financial[[#This Row],[Units Sold]]/Financial[[#This Row],[quantity of transactions]]</f>
        <v>2.0833333333333335</v>
      </c>
      <c r="S32" s="17">
        <f>Financial[[#This Row],[ Sales with discount]]/Financial[[#This Row],[quantity of transactions]]</f>
        <v>247.91666666666666</v>
      </c>
      <c r="T32" s="5" t="str">
        <f>TEXT(Financial[[#This Row],[Date]],"MMMM")</f>
        <v>жовтень</v>
      </c>
      <c r="U32" s="22">
        <f>YEAR(Financial[[#This Row],[Date]])</f>
        <v>2021</v>
      </c>
    </row>
    <row r="33" spans="1:21" x14ac:dyDescent="0.3">
      <c r="A33" t="s">
        <v>8</v>
      </c>
      <c r="B33" t="s">
        <v>13</v>
      </c>
      <c r="C33" s="3" t="s">
        <v>25</v>
      </c>
      <c r="D33" s="3" t="s">
        <v>31</v>
      </c>
      <c r="E33">
        <v>3672</v>
      </c>
      <c r="F33" s="10">
        <v>76</v>
      </c>
      <c r="G33" s="10">
        <v>136</v>
      </c>
      <c r="H33" s="14">
        <v>2949</v>
      </c>
      <c r="I33" s="19">
        <v>44501</v>
      </c>
      <c r="J33" s="10">
        <f>Financial[[#This Row],[Units Sold]]*Financial[[#This Row],[Sale Price]]</f>
        <v>499392</v>
      </c>
      <c r="K33" s="11" cm="1">
        <f t="array" ref="K33">_xlfn.IFS(Financial[[#This Row],[Discount Band]]="High",0.15,Financial[[#This Row],[Discount Band]]="Medium",0.1,Financial[[#This Row],[Discount Band]]="Low",0.05,Financial[[#This Row],[Discount Band]]="None",0)</f>
        <v>0.15</v>
      </c>
      <c r="L33" s="10">
        <f>Financial[[#This Row],[Gross Sales]]*Financial[[#This Row],[Discount, %]]</f>
        <v>74908.800000000003</v>
      </c>
      <c r="M33" s="10">
        <f>Financial[[#This Row],[Gross Sales]]-Financial[[#This Row],[Discounts, usd]]</f>
        <v>424483.2</v>
      </c>
      <c r="N33" s="10">
        <f>Financial[[#This Row],[Units Sold]]*Financial[[#This Row],[Manufacturing Price]]</f>
        <v>279072</v>
      </c>
      <c r="O33" s="10">
        <f>Financial[[#This Row],[ Sales with discount]]-(Financial[[#This Row],[Units Sold]]*Financial[[#This Row],[Manufacturing Price]])</f>
        <v>145411.20000000001</v>
      </c>
      <c r="P33" s="12">
        <f>(Financial[[#This Row],[ Sales with discount]]-Financial[[#This Row],[COGS]])/Financial[[#This Row],[ Sales with discount]]</f>
        <v>0.34256055363321802</v>
      </c>
      <c r="Q33" s="12">
        <f>(Financial[[#This Row],[ Sales with discount]]-Financial[[#This Row],[COGS]])/Financial[[#This Row],[COGS]]</f>
        <v>0.52105263157894743</v>
      </c>
      <c r="R33" s="17">
        <f>Financial[[#This Row],[Units Sold]]/Financial[[#This Row],[quantity of transactions]]</f>
        <v>1.2451678535096642</v>
      </c>
      <c r="S33" s="17">
        <f>Financial[[#This Row],[ Sales with discount]]/Financial[[#This Row],[quantity of transactions]]</f>
        <v>143.94140386571721</v>
      </c>
      <c r="T33" s="5" t="str">
        <f>TEXT(Financial[[#This Row],[Date]],"MMMM")</f>
        <v>листопад</v>
      </c>
      <c r="U33" s="22">
        <f>YEAR(Financial[[#This Row],[Date]])</f>
        <v>2021</v>
      </c>
    </row>
    <row r="34" spans="1:21" x14ac:dyDescent="0.3">
      <c r="A34" t="s">
        <v>8</v>
      </c>
      <c r="B34" t="s">
        <v>13</v>
      </c>
      <c r="C34" s="3" t="s">
        <v>21</v>
      </c>
      <c r="D34" s="3" t="s">
        <v>29</v>
      </c>
      <c r="E34">
        <v>1062</v>
      </c>
      <c r="F34" s="10">
        <v>66</v>
      </c>
      <c r="G34" s="10">
        <v>123</v>
      </c>
      <c r="H34" s="14">
        <v>603</v>
      </c>
      <c r="I34" s="19">
        <v>44287</v>
      </c>
      <c r="J34" s="10">
        <f>Financial[[#This Row],[Units Sold]]*Financial[[#This Row],[Sale Price]]</f>
        <v>130626</v>
      </c>
      <c r="K34" s="11" cm="1">
        <f t="array" ref="K34">_xlfn.IFS(Financial[[#This Row],[Discount Band]]="High",0.15,Financial[[#This Row],[Discount Band]]="Medium",0.1,Financial[[#This Row],[Discount Band]]="Low",0.05,Financial[[#This Row],[Discount Band]]="None",0)</f>
        <v>0.05</v>
      </c>
      <c r="L34" s="10">
        <f>Financial[[#This Row],[Gross Sales]]*Financial[[#This Row],[Discount, %]]</f>
        <v>6531.3</v>
      </c>
      <c r="M34" s="10">
        <f>Financial[[#This Row],[Gross Sales]]-Financial[[#This Row],[Discounts, usd]]</f>
        <v>124094.7</v>
      </c>
      <c r="N34" s="10">
        <f>Financial[[#This Row],[Units Sold]]*Financial[[#This Row],[Manufacturing Price]]</f>
        <v>70092</v>
      </c>
      <c r="O34" s="10">
        <f>Financial[[#This Row],[ Sales with discount]]-(Financial[[#This Row],[Units Sold]]*Financial[[#This Row],[Manufacturing Price]])</f>
        <v>54002.7</v>
      </c>
      <c r="P34" s="12">
        <f>(Financial[[#This Row],[ Sales with discount]]-Financial[[#This Row],[COGS]])/Financial[[#This Row],[ Sales with discount]]</f>
        <v>0.43517329910141206</v>
      </c>
      <c r="Q34" s="12">
        <f>(Financial[[#This Row],[ Sales with discount]]-Financial[[#This Row],[COGS]])/Financial[[#This Row],[COGS]]</f>
        <v>0.77045454545454539</v>
      </c>
      <c r="R34" s="17">
        <f>Financial[[#This Row],[Units Sold]]/Financial[[#This Row],[quantity of transactions]]</f>
        <v>1.7611940298507462</v>
      </c>
      <c r="S34" s="17">
        <f>Financial[[#This Row],[ Sales with discount]]/Financial[[#This Row],[quantity of transactions]]</f>
        <v>205.79552238805971</v>
      </c>
      <c r="T34" s="5" t="str">
        <f>TEXT(Financial[[#This Row],[Date]],"MMMM")</f>
        <v>квітень</v>
      </c>
      <c r="U34" s="22">
        <f>YEAR(Financial[[#This Row],[Date]])</f>
        <v>2021</v>
      </c>
    </row>
    <row r="35" spans="1:21" x14ac:dyDescent="0.3">
      <c r="A35" t="s">
        <v>8</v>
      </c>
      <c r="B35" t="s">
        <v>13</v>
      </c>
      <c r="C35" s="3" t="s">
        <v>24</v>
      </c>
      <c r="D35" s="3" t="s">
        <v>29</v>
      </c>
      <c r="E35">
        <v>1182</v>
      </c>
      <c r="F35" s="10">
        <v>72</v>
      </c>
      <c r="G35" s="10">
        <v>135</v>
      </c>
      <c r="H35" s="14">
        <v>391</v>
      </c>
      <c r="I35" s="19">
        <v>44409</v>
      </c>
      <c r="J35" s="10">
        <f>Financial[[#This Row],[Units Sold]]*Financial[[#This Row],[Sale Price]]</f>
        <v>159570</v>
      </c>
      <c r="K35" s="11" cm="1">
        <f t="array" ref="K35">_xlfn.IFS(Financial[[#This Row],[Discount Band]]="High",0.15,Financial[[#This Row],[Discount Band]]="Medium",0.1,Financial[[#This Row],[Discount Band]]="Low",0.05,Financial[[#This Row],[Discount Band]]="None",0)</f>
        <v>0.05</v>
      </c>
      <c r="L35" s="10">
        <f>Financial[[#This Row],[Gross Sales]]*Financial[[#This Row],[Discount, %]]</f>
        <v>7978.5</v>
      </c>
      <c r="M35" s="10">
        <f>Financial[[#This Row],[Gross Sales]]-Financial[[#This Row],[Discounts, usd]]</f>
        <v>151591.5</v>
      </c>
      <c r="N35" s="10">
        <f>Financial[[#This Row],[Units Sold]]*Financial[[#This Row],[Manufacturing Price]]</f>
        <v>85104</v>
      </c>
      <c r="O35" s="10">
        <f>Financial[[#This Row],[ Sales with discount]]-(Financial[[#This Row],[Units Sold]]*Financial[[#This Row],[Manufacturing Price]])</f>
        <v>66487.5</v>
      </c>
      <c r="P35" s="12">
        <f>(Financial[[#This Row],[ Sales with discount]]-Financial[[#This Row],[COGS]])/Financial[[#This Row],[ Sales with discount]]</f>
        <v>0.43859649122807015</v>
      </c>
      <c r="Q35" s="12">
        <f>(Financial[[#This Row],[ Sales with discount]]-Financial[[#This Row],[COGS]])/Financial[[#This Row],[COGS]]</f>
        <v>0.78125</v>
      </c>
      <c r="R35" s="17">
        <f>Financial[[#This Row],[Units Sold]]/Financial[[#This Row],[quantity of transactions]]</f>
        <v>3.0230179028132991</v>
      </c>
      <c r="S35" s="17">
        <f>Financial[[#This Row],[ Sales with discount]]/Financial[[#This Row],[quantity of transactions]]</f>
        <v>387.70204603580561</v>
      </c>
      <c r="T35" s="5" t="str">
        <f>TEXT(Financial[[#This Row],[Date]],"MMMM")</f>
        <v>серпень</v>
      </c>
      <c r="U35" s="22">
        <f>YEAR(Financial[[#This Row],[Date]])</f>
        <v>2021</v>
      </c>
    </row>
    <row r="36" spans="1:21" x14ac:dyDescent="0.3">
      <c r="A36" t="s">
        <v>8</v>
      </c>
      <c r="B36" t="s">
        <v>13</v>
      </c>
      <c r="C36" s="3" t="s">
        <v>23</v>
      </c>
      <c r="D36" s="3" t="s">
        <v>31</v>
      </c>
      <c r="E36">
        <v>1758</v>
      </c>
      <c r="F36" s="10">
        <v>74</v>
      </c>
      <c r="G36" s="10">
        <v>134</v>
      </c>
      <c r="H36" s="14">
        <v>966</v>
      </c>
      <c r="I36" s="19">
        <v>44348</v>
      </c>
      <c r="J36" s="10">
        <f>Financial[[#This Row],[Units Sold]]*Financial[[#This Row],[Sale Price]]</f>
        <v>235572</v>
      </c>
      <c r="K36" s="11" cm="1">
        <f t="array" ref="K36">_xlfn.IFS(Financial[[#This Row],[Discount Band]]="High",0.15,Financial[[#This Row],[Discount Band]]="Medium",0.1,Financial[[#This Row],[Discount Band]]="Low",0.05,Financial[[#This Row],[Discount Band]]="None",0)</f>
        <v>0.15</v>
      </c>
      <c r="L36" s="10">
        <f>Financial[[#This Row],[Gross Sales]]*Financial[[#This Row],[Discount, %]]</f>
        <v>35335.799999999996</v>
      </c>
      <c r="M36" s="10">
        <f>Financial[[#This Row],[Gross Sales]]-Financial[[#This Row],[Discounts, usd]]</f>
        <v>200236.2</v>
      </c>
      <c r="N36" s="10">
        <f>Financial[[#This Row],[Units Sold]]*Financial[[#This Row],[Manufacturing Price]]</f>
        <v>130092</v>
      </c>
      <c r="O36" s="10">
        <f>Financial[[#This Row],[ Sales with discount]]-(Financial[[#This Row],[Units Sold]]*Financial[[#This Row],[Manufacturing Price]])</f>
        <v>70144.200000000012</v>
      </c>
      <c r="P36" s="12">
        <f>(Financial[[#This Row],[ Sales with discount]]-Financial[[#This Row],[COGS]])/Financial[[#This Row],[ Sales with discount]]</f>
        <v>0.3503072870939421</v>
      </c>
      <c r="Q36" s="12">
        <f>(Financial[[#This Row],[ Sales with discount]]-Financial[[#This Row],[COGS]])/Financial[[#This Row],[COGS]]</f>
        <v>0.53918918918918923</v>
      </c>
      <c r="R36" s="17">
        <f>Financial[[#This Row],[Units Sold]]/Financial[[#This Row],[quantity of transactions]]</f>
        <v>1.8198757763975155</v>
      </c>
      <c r="S36" s="17">
        <f>Financial[[#This Row],[ Sales with discount]]/Financial[[#This Row],[quantity of transactions]]</f>
        <v>207.28385093167702</v>
      </c>
      <c r="T36" s="5" t="str">
        <f>TEXT(Financial[[#This Row],[Date]],"MMMM")</f>
        <v>червень</v>
      </c>
      <c r="U36" s="22">
        <f>YEAR(Financial[[#This Row],[Date]])</f>
        <v>2021</v>
      </c>
    </row>
    <row r="37" spans="1:21" x14ac:dyDescent="0.3">
      <c r="A37" t="s">
        <v>8</v>
      </c>
      <c r="B37" t="s">
        <v>13</v>
      </c>
      <c r="C37" s="3" t="s">
        <v>26</v>
      </c>
      <c r="D37" s="3" t="s">
        <v>30</v>
      </c>
      <c r="E37">
        <v>1792</v>
      </c>
      <c r="F37" s="10">
        <v>75</v>
      </c>
      <c r="G37" s="10">
        <v>134</v>
      </c>
      <c r="H37" s="14">
        <v>1438</v>
      </c>
      <c r="I37" s="19">
        <v>44317</v>
      </c>
      <c r="J37" s="10">
        <f>Financial[[#This Row],[Units Sold]]*Financial[[#This Row],[Sale Price]]</f>
        <v>240128</v>
      </c>
      <c r="K37" s="11" cm="1">
        <f t="array" ref="K37">_xlfn.IFS(Financial[[#This Row],[Discount Band]]="High",0.15,Financial[[#This Row],[Discount Band]]="Medium",0.1,Financial[[#This Row],[Discount Band]]="Low",0.05,Financial[[#This Row],[Discount Band]]="None",0)</f>
        <v>0.1</v>
      </c>
      <c r="L37" s="10">
        <f>Financial[[#This Row],[Gross Sales]]*Financial[[#This Row],[Discount, %]]</f>
        <v>24012.800000000003</v>
      </c>
      <c r="M37" s="10">
        <f>Financial[[#This Row],[Gross Sales]]-Financial[[#This Row],[Discounts, usd]]</f>
        <v>216115.20000000001</v>
      </c>
      <c r="N37" s="10">
        <f>Financial[[#This Row],[Units Sold]]*Financial[[#This Row],[Manufacturing Price]]</f>
        <v>134400</v>
      </c>
      <c r="O37" s="10">
        <f>Financial[[#This Row],[ Sales with discount]]-(Financial[[#This Row],[Units Sold]]*Financial[[#This Row],[Manufacturing Price]])</f>
        <v>81715.200000000012</v>
      </c>
      <c r="P37" s="12">
        <f>(Financial[[#This Row],[ Sales with discount]]-Financial[[#This Row],[COGS]])/Financial[[#This Row],[ Sales with discount]]</f>
        <v>0.37810945273631846</v>
      </c>
      <c r="Q37" s="12">
        <f>(Financial[[#This Row],[ Sales with discount]]-Financial[[#This Row],[COGS]])/Financial[[#This Row],[COGS]]</f>
        <v>0.6080000000000001</v>
      </c>
      <c r="R37" s="17">
        <f>Financial[[#This Row],[Units Sold]]/Financial[[#This Row],[quantity of transactions]]</f>
        <v>1.2461752433936022</v>
      </c>
      <c r="S37" s="17">
        <f>Financial[[#This Row],[ Sales with discount]]/Financial[[#This Row],[quantity of transactions]]</f>
        <v>150.28873435326844</v>
      </c>
      <c r="T37" s="5" t="str">
        <f>TEXT(Financial[[#This Row],[Date]],"MMMM")</f>
        <v>травень</v>
      </c>
      <c r="U37" s="22">
        <f>YEAR(Financial[[#This Row],[Date]])</f>
        <v>2021</v>
      </c>
    </row>
    <row r="38" spans="1:21" x14ac:dyDescent="0.3">
      <c r="A38" t="s">
        <v>8</v>
      </c>
      <c r="B38" t="s">
        <v>13</v>
      </c>
      <c r="C38" s="3" t="s">
        <v>24</v>
      </c>
      <c r="D38" s="3" t="s">
        <v>29</v>
      </c>
      <c r="E38">
        <v>2680</v>
      </c>
      <c r="F38" s="10">
        <v>97</v>
      </c>
      <c r="G38" s="10">
        <v>129</v>
      </c>
      <c r="H38" s="14">
        <v>1359</v>
      </c>
      <c r="I38" s="19">
        <v>44470</v>
      </c>
      <c r="J38" s="10">
        <f>Financial[[#This Row],[Units Sold]]*Financial[[#This Row],[Sale Price]]</f>
        <v>345720</v>
      </c>
      <c r="K38" s="11" cm="1">
        <f t="array" ref="K38">_xlfn.IFS(Financial[[#This Row],[Discount Band]]="High",0.15,Financial[[#This Row],[Discount Band]]="Medium",0.1,Financial[[#This Row],[Discount Band]]="Low",0.05,Financial[[#This Row],[Discount Band]]="None",0)</f>
        <v>0.05</v>
      </c>
      <c r="L38" s="10">
        <f>Financial[[#This Row],[Gross Sales]]*Financial[[#This Row],[Discount, %]]</f>
        <v>17286</v>
      </c>
      <c r="M38" s="10">
        <f>Financial[[#This Row],[Gross Sales]]-Financial[[#This Row],[Discounts, usd]]</f>
        <v>328434</v>
      </c>
      <c r="N38" s="10">
        <f>Financial[[#This Row],[Units Sold]]*Financial[[#This Row],[Manufacturing Price]]</f>
        <v>259960</v>
      </c>
      <c r="O38" s="10">
        <f>Financial[[#This Row],[ Sales with discount]]-(Financial[[#This Row],[Units Sold]]*Financial[[#This Row],[Manufacturing Price]])</f>
        <v>68474</v>
      </c>
      <c r="P38" s="12">
        <f>(Financial[[#This Row],[ Sales with discount]]-Financial[[#This Row],[COGS]])/Financial[[#This Row],[ Sales with discount]]</f>
        <v>0.20848633210934311</v>
      </c>
      <c r="Q38" s="12">
        <f>(Financial[[#This Row],[ Sales with discount]]-Financial[[#This Row],[COGS]])/Financial[[#This Row],[COGS]]</f>
        <v>0.26340206185567011</v>
      </c>
      <c r="R38" s="17">
        <f>Financial[[#This Row],[Units Sold]]/Financial[[#This Row],[quantity of transactions]]</f>
        <v>1.9720382634289919</v>
      </c>
      <c r="S38" s="17">
        <f>Financial[[#This Row],[ Sales with discount]]/Financial[[#This Row],[quantity of transactions]]</f>
        <v>241.67328918322295</v>
      </c>
      <c r="T38" s="5" t="str">
        <f>TEXT(Financial[[#This Row],[Date]],"MMMM")</f>
        <v>жовтень</v>
      </c>
      <c r="U38" s="22">
        <f>YEAR(Financial[[#This Row],[Date]])</f>
        <v>2021</v>
      </c>
    </row>
    <row r="39" spans="1:21" x14ac:dyDescent="0.3">
      <c r="A39" t="s">
        <v>8</v>
      </c>
      <c r="B39" t="s">
        <v>13</v>
      </c>
      <c r="C39" s="3" t="s">
        <v>23</v>
      </c>
      <c r="D39" s="3" t="s">
        <v>29</v>
      </c>
      <c r="E39">
        <v>2885</v>
      </c>
      <c r="F39" s="10">
        <v>101</v>
      </c>
      <c r="G39" s="10">
        <v>119</v>
      </c>
      <c r="H39" s="14">
        <v>1074</v>
      </c>
      <c r="I39" s="19">
        <v>44531</v>
      </c>
      <c r="J39" s="10">
        <f>Financial[[#This Row],[Units Sold]]*Financial[[#This Row],[Sale Price]]</f>
        <v>343315</v>
      </c>
      <c r="K39" s="11" cm="1">
        <f t="array" ref="K39">_xlfn.IFS(Financial[[#This Row],[Discount Band]]="High",0.15,Financial[[#This Row],[Discount Band]]="Medium",0.1,Financial[[#This Row],[Discount Band]]="Low",0.05,Financial[[#This Row],[Discount Band]]="None",0)</f>
        <v>0.05</v>
      </c>
      <c r="L39" s="10">
        <f>Financial[[#This Row],[Gross Sales]]*Financial[[#This Row],[Discount, %]]</f>
        <v>17165.75</v>
      </c>
      <c r="M39" s="10">
        <f>Financial[[#This Row],[Gross Sales]]-Financial[[#This Row],[Discounts, usd]]</f>
        <v>326149.25</v>
      </c>
      <c r="N39" s="10">
        <f>Financial[[#This Row],[Units Sold]]*Financial[[#This Row],[Manufacturing Price]]</f>
        <v>291385</v>
      </c>
      <c r="O39" s="10">
        <f>Financial[[#This Row],[ Sales with discount]]-(Financial[[#This Row],[Units Sold]]*Financial[[#This Row],[Manufacturing Price]])</f>
        <v>34764.25</v>
      </c>
      <c r="P39" s="12">
        <f>(Financial[[#This Row],[ Sales with discount]]-Financial[[#This Row],[COGS]])/Financial[[#This Row],[ Sales with discount]]</f>
        <v>0.10659000442282177</v>
      </c>
      <c r="Q39" s="12">
        <f>(Financial[[#This Row],[ Sales with discount]]-Financial[[#This Row],[COGS]])/Financial[[#This Row],[COGS]]</f>
        <v>0.1193069306930693</v>
      </c>
      <c r="R39" s="17">
        <f>Financial[[#This Row],[Units Sold]]/Financial[[#This Row],[quantity of transactions]]</f>
        <v>2.686219739292365</v>
      </c>
      <c r="S39" s="17">
        <f>Financial[[#This Row],[ Sales with discount]]/Financial[[#This Row],[quantity of transactions]]</f>
        <v>303.67714152700188</v>
      </c>
      <c r="T39" s="5" t="str">
        <f>TEXT(Financial[[#This Row],[Date]],"MMMM")</f>
        <v>грудень</v>
      </c>
      <c r="U39" s="22">
        <f>YEAR(Financial[[#This Row],[Date]])</f>
        <v>2021</v>
      </c>
    </row>
    <row r="40" spans="1:21" x14ac:dyDescent="0.3">
      <c r="A40" t="s">
        <v>8</v>
      </c>
      <c r="B40" t="s">
        <v>13</v>
      </c>
      <c r="C40" s="3" t="s">
        <v>22</v>
      </c>
      <c r="D40" s="3" t="s">
        <v>28</v>
      </c>
      <c r="E40">
        <v>3499</v>
      </c>
      <c r="F40" s="10">
        <v>71</v>
      </c>
      <c r="G40" s="10">
        <v>131</v>
      </c>
      <c r="H40" s="14">
        <v>2177</v>
      </c>
      <c r="I40" s="19">
        <v>44378</v>
      </c>
      <c r="J40" s="10">
        <f>Financial[[#This Row],[Units Sold]]*Financial[[#This Row],[Sale Price]]</f>
        <v>458369</v>
      </c>
      <c r="K40" s="11" cm="1">
        <f t="array" ref="K40">_xlfn.IFS(Financial[[#This Row],[Discount Band]]="High",0.15,Financial[[#This Row],[Discount Band]]="Medium",0.1,Financial[[#This Row],[Discount Band]]="Low",0.05,Financial[[#This Row],[Discount Band]]="None",0)</f>
        <v>0</v>
      </c>
      <c r="L40" s="10">
        <f>Financial[[#This Row],[Gross Sales]]*Financial[[#This Row],[Discount, %]]</f>
        <v>0</v>
      </c>
      <c r="M40" s="10">
        <f>Financial[[#This Row],[Gross Sales]]-Financial[[#This Row],[Discounts, usd]]</f>
        <v>458369</v>
      </c>
      <c r="N40" s="10">
        <f>Financial[[#This Row],[Units Sold]]*Financial[[#This Row],[Manufacturing Price]]</f>
        <v>248429</v>
      </c>
      <c r="O40" s="10">
        <f>Financial[[#This Row],[ Sales with discount]]-(Financial[[#This Row],[Units Sold]]*Financial[[#This Row],[Manufacturing Price]])</f>
        <v>209940</v>
      </c>
      <c r="P40" s="12">
        <f>(Financial[[#This Row],[ Sales with discount]]-Financial[[#This Row],[COGS]])/Financial[[#This Row],[ Sales with discount]]</f>
        <v>0.4580152671755725</v>
      </c>
      <c r="Q40" s="12">
        <f>(Financial[[#This Row],[ Sales with discount]]-Financial[[#This Row],[COGS]])/Financial[[#This Row],[COGS]]</f>
        <v>0.84507042253521125</v>
      </c>
      <c r="R40" s="17">
        <f>Financial[[#This Row],[Units Sold]]/Financial[[#This Row],[quantity of transactions]]</f>
        <v>1.6072576940744143</v>
      </c>
      <c r="S40" s="17">
        <f>Financial[[#This Row],[ Sales with discount]]/Financial[[#This Row],[quantity of transactions]]</f>
        <v>210.55075792374828</v>
      </c>
      <c r="T40" s="5" t="str">
        <f>TEXT(Financial[[#This Row],[Date]],"MMMM")</f>
        <v>липень</v>
      </c>
      <c r="U40" s="22">
        <f>YEAR(Financial[[#This Row],[Date]])</f>
        <v>2021</v>
      </c>
    </row>
    <row r="41" spans="1:21" x14ac:dyDescent="0.3">
      <c r="A41" t="s">
        <v>8</v>
      </c>
      <c r="B41" t="s">
        <v>13</v>
      </c>
      <c r="C41" s="3" t="s">
        <v>25</v>
      </c>
      <c r="D41" s="3" t="s">
        <v>29</v>
      </c>
      <c r="E41">
        <v>3007</v>
      </c>
      <c r="F41" s="10">
        <v>75</v>
      </c>
      <c r="G41" s="10">
        <v>138</v>
      </c>
      <c r="H41" s="14">
        <v>3359</v>
      </c>
      <c r="I41" s="19">
        <v>44531</v>
      </c>
      <c r="J41" s="10">
        <f>Financial[[#This Row],[Units Sold]]*Financial[[#This Row],[Sale Price]]</f>
        <v>414966</v>
      </c>
      <c r="K41" s="11" cm="1">
        <f t="array" ref="K41">_xlfn.IFS(Financial[[#This Row],[Discount Band]]="High",0.15,Financial[[#This Row],[Discount Band]]="Medium",0.1,Financial[[#This Row],[Discount Band]]="Low",0.05,Financial[[#This Row],[Discount Band]]="None",0)</f>
        <v>0.05</v>
      </c>
      <c r="L41" s="10">
        <f>Financial[[#This Row],[Gross Sales]]*Financial[[#This Row],[Discount, %]]</f>
        <v>20748.300000000003</v>
      </c>
      <c r="M41" s="10">
        <f>Financial[[#This Row],[Gross Sales]]-Financial[[#This Row],[Discounts, usd]]</f>
        <v>394217.7</v>
      </c>
      <c r="N41" s="10">
        <f>Financial[[#This Row],[Units Sold]]*Financial[[#This Row],[Manufacturing Price]]</f>
        <v>225525</v>
      </c>
      <c r="O41" s="10">
        <f>Financial[[#This Row],[ Sales with discount]]-(Financial[[#This Row],[Units Sold]]*Financial[[#This Row],[Manufacturing Price]])</f>
        <v>168692.7</v>
      </c>
      <c r="P41" s="12">
        <f>(Financial[[#This Row],[ Sales with discount]]-Financial[[#This Row],[COGS]])/Financial[[#This Row],[ Sales with discount]]</f>
        <v>0.42791762013729978</v>
      </c>
      <c r="Q41" s="12">
        <f>(Financial[[#This Row],[ Sales with discount]]-Financial[[#This Row],[COGS]])/Financial[[#This Row],[COGS]]</f>
        <v>0.748</v>
      </c>
      <c r="R41" s="17">
        <f>Financial[[#This Row],[Units Sold]]/Financial[[#This Row],[quantity of transactions]]</f>
        <v>0.89520690681750525</v>
      </c>
      <c r="S41" s="17">
        <f>Financial[[#This Row],[ Sales with discount]]/Financial[[#This Row],[quantity of transactions]]</f>
        <v>117.36162548377493</v>
      </c>
      <c r="T41" s="5" t="str">
        <f>TEXT(Financial[[#This Row],[Date]],"MMMM")</f>
        <v>грудень</v>
      </c>
      <c r="U41" s="22">
        <f>YEAR(Financial[[#This Row],[Date]])</f>
        <v>2021</v>
      </c>
    </row>
    <row r="42" spans="1:21" x14ac:dyDescent="0.3">
      <c r="A42" t="s">
        <v>9</v>
      </c>
      <c r="B42" t="s">
        <v>13</v>
      </c>
      <c r="C42" s="3" t="s">
        <v>23</v>
      </c>
      <c r="D42" s="3" t="s">
        <v>31</v>
      </c>
      <c r="E42">
        <v>3310</v>
      </c>
      <c r="F42" s="10">
        <v>247</v>
      </c>
      <c r="G42" s="10">
        <v>333</v>
      </c>
      <c r="H42" s="14">
        <v>156</v>
      </c>
      <c r="I42" s="19">
        <v>44348</v>
      </c>
      <c r="J42" s="10">
        <f>Financial[[#This Row],[Units Sold]]*Financial[[#This Row],[Sale Price]]</f>
        <v>1102230</v>
      </c>
      <c r="K42" s="11" cm="1">
        <f t="array" ref="K42">_xlfn.IFS(Financial[[#This Row],[Discount Band]]="High",0.15,Financial[[#This Row],[Discount Band]]="Medium",0.1,Financial[[#This Row],[Discount Band]]="Low",0.05,Financial[[#This Row],[Discount Band]]="None",0)</f>
        <v>0.15</v>
      </c>
      <c r="L42" s="10">
        <f>Financial[[#This Row],[Gross Sales]]*Financial[[#This Row],[Discount, %]]</f>
        <v>165334.5</v>
      </c>
      <c r="M42" s="10">
        <f>Financial[[#This Row],[Gross Sales]]-Financial[[#This Row],[Discounts, usd]]</f>
        <v>936895.5</v>
      </c>
      <c r="N42" s="10">
        <f>Financial[[#This Row],[Units Sold]]*Financial[[#This Row],[Manufacturing Price]]</f>
        <v>817570</v>
      </c>
      <c r="O42" s="10">
        <f>Financial[[#This Row],[ Sales with discount]]-(Financial[[#This Row],[Units Sold]]*Financial[[#This Row],[Manufacturing Price]])</f>
        <v>119325.5</v>
      </c>
      <c r="P42" s="12">
        <f>(Financial[[#This Row],[ Sales with discount]]-Financial[[#This Row],[COGS]])/Financial[[#This Row],[ Sales with discount]]</f>
        <v>0.12736265677442149</v>
      </c>
      <c r="Q42" s="12">
        <f>(Financial[[#This Row],[ Sales with discount]]-Financial[[#This Row],[COGS]])/Financial[[#This Row],[COGS]]</f>
        <v>0.14595141700404859</v>
      </c>
      <c r="R42" s="17">
        <f>Financial[[#This Row],[Units Sold]]/Financial[[#This Row],[quantity of transactions]]</f>
        <v>21.217948717948719</v>
      </c>
      <c r="S42" s="17">
        <f>Financial[[#This Row],[ Sales with discount]]/Financial[[#This Row],[quantity of transactions]]</f>
        <v>6005.7403846153848</v>
      </c>
      <c r="T42" s="5" t="str">
        <f>TEXT(Financial[[#This Row],[Date]],"MMMM")</f>
        <v>червень</v>
      </c>
      <c r="U42" s="22">
        <f>YEAR(Financial[[#This Row],[Date]])</f>
        <v>2021</v>
      </c>
    </row>
    <row r="43" spans="1:21" x14ac:dyDescent="0.3">
      <c r="A43" t="s">
        <v>9</v>
      </c>
      <c r="B43" t="s">
        <v>13</v>
      </c>
      <c r="C43" s="3" t="s">
        <v>26</v>
      </c>
      <c r="D43" s="3" t="s">
        <v>30</v>
      </c>
      <c r="E43">
        <v>2015</v>
      </c>
      <c r="F43" s="10">
        <v>215</v>
      </c>
      <c r="G43" s="10">
        <v>385</v>
      </c>
      <c r="H43" s="14">
        <v>287</v>
      </c>
      <c r="I43" s="19">
        <v>44470</v>
      </c>
      <c r="J43" s="10">
        <f>Financial[[#This Row],[Units Sold]]*Financial[[#This Row],[Sale Price]]</f>
        <v>775775</v>
      </c>
      <c r="K43" s="11" cm="1">
        <f t="array" ref="K43">_xlfn.IFS(Financial[[#This Row],[Discount Band]]="High",0.15,Financial[[#This Row],[Discount Band]]="Medium",0.1,Financial[[#This Row],[Discount Band]]="Low",0.05,Financial[[#This Row],[Discount Band]]="None",0)</f>
        <v>0.1</v>
      </c>
      <c r="L43" s="10">
        <f>Financial[[#This Row],[Gross Sales]]*Financial[[#This Row],[Discount, %]]</f>
        <v>77577.5</v>
      </c>
      <c r="M43" s="10">
        <f>Financial[[#This Row],[Gross Sales]]-Financial[[#This Row],[Discounts, usd]]</f>
        <v>698197.5</v>
      </c>
      <c r="N43" s="10">
        <f>Financial[[#This Row],[Units Sold]]*Financial[[#This Row],[Manufacturing Price]]</f>
        <v>433225</v>
      </c>
      <c r="O43" s="10">
        <f>Financial[[#This Row],[ Sales with discount]]-(Financial[[#This Row],[Units Sold]]*Financial[[#This Row],[Manufacturing Price]])</f>
        <v>264972.5</v>
      </c>
      <c r="P43" s="12">
        <f>(Financial[[#This Row],[ Sales with discount]]-Financial[[#This Row],[COGS]])/Financial[[#This Row],[ Sales with discount]]</f>
        <v>0.37950937950937952</v>
      </c>
      <c r="Q43" s="12">
        <f>(Financial[[#This Row],[ Sales with discount]]-Financial[[#This Row],[COGS]])/Financial[[#This Row],[COGS]]</f>
        <v>0.61162790697674418</v>
      </c>
      <c r="R43" s="17">
        <f>Financial[[#This Row],[Units Sold]]/Financial[[#This Row],[quantity of transactions]]</f>
        <v>7.020905923344948</v>
      </c>
      <c r="S43" s="17">
        <f>Financial[[#This Row],[ Sales with discount]]/Financial[[#This Row],[quantity of transactions]]</f>
        <v>2432.7439024390242</v>
      </c>
      <c r="T43" s="5" t="str">
        <f>TEXT(Financial[[#This Row],[Date]],"MMMM")</f>
        <v>жовтень</v>
      </c>
      <c r="U43" s="22">
        <f>YEAR(Financial[[#This Row],[Date]])</f>
        <v>2021</v>
      </c>
    </row>
    <row r="44" spans="1:21" x14ac:dyDescent="0.3">
      <c r="A44" t="s">
        <v>9</v>
      </c>
      <c r="B44" t="s">
        <v>13</v>
      </c>
      <c r="C44" s="3" t="s">
        <v>25</v>
      </c>
      <c r="D44" s="3" t="s">
        <v>31</v>
      </c>
      <c r="E44">
        <v>854</v>
      </c>
      <c r="F44" s="10">
        <v>190</v>
      </c>
      <c r="G44" s="10">
        <v>382</v>
      </c>
      <c r="H44" s="14">
        <v>601</v>
      </c>
      <c r="I44" s="19">
        <v>44440</v>
      </c>
      <c r="J44" s="10">
        <f>Financial[[#This Row],[Units Sold]]*Financial[[#This Row],[Sale Price]]</f>
        <v>326228</v>
      </c>
      <c r="K44" s="11" cm="1">
        <f t="array" ref="K44">_xlfn.IFS(Financial[[#This Row],[Discount Band]]="High",0.15,Financial[[#This Row],[Discount Band]]="Medium",0.1,Financial[[#This Row],[Discount Band]]="Low",0.05,Financial[[#This Row],[Discount Band]]="None",0)</f>
        <v>0.15</v>
      </c>
      <c r="L44" s="10">
        <f>Financial[[#This Row],[Gross Sales]]*Financial[[#This Row],[Discount, %]]</f>
        <v>48934.2</v>
      </c>
      <c r="M44" s="10">
        <f>Financial[[#This Row],[Gross Sales]]-Financial[[#This Row],[Discounts, usd]]</f>
        <v>277293.8</v>
      </c>
      <c r="N44" s="10">
        <f>Financial[[#This Row],[Units Sold]]*Financial[[#This Row],[Manufacturing Price]]</f>
        <v>162260</v>
      </c>
      <c r="O44" s="10">
        <f>Financial[[#This Row],[ Sales with discount]]-(Financial[[#This Row],[Units Sold]]*Financial[[#This Row],[Manufacturing Price]])</f>
        <v>115033.79999999999</v>
      </c>
      <c r="P44" s="12">
        <f>(Financial[[#This Row],[ Sales with discount]]-Financial[[#This Row],[COGS]])/Financial[[#This Row],[ Sales with discount]]</f>
        <v>0.41484447182014167</v>
      </c>
      <c r="Q44" s="12">
        <f>(Financial[[#This Row],[ Sales with discount]]-Financial[[#This Row],[COGS]])/Financial[[#This Row],[COGS]]</f>
        <v>0.70894736842105255</v>
      </c>
      <c r="R44" s="17">
        <f>Financial[[#This Row],[Units Sold]]/Financial[[#This Row],[quantity of transactions]]</f>
        <v>1.4209650582362729</v>
      </c>
      <c r="S44" s="17">
        <f>Financial[[#This Row],[ Sales with discount]]/Financial[[#This Row],[quantity of transactions]]</f>
        <v>461.38735440931777</v>
      </c>
      <c r="T44" s="5" t="str">
        <f>TEXT(Financial[[#This Row],[Date]],"MMMM")</f>
        <v>вересень</v>
      </c>
      <c r="U44" s="22">
        <f>YEAR(Financial[[#This Row],[Date]])</f>
        <v>2021</v>
      </c>
    </row>
    <row r="45" spans="1:21" x14ac:dyDescent="0.3">
      <c r="A45" t="s">
        <v>9</v>
      </c>
      <c r="B45" t="s">
        <v>13</v>
      </c>
      <c r="C45" s="3" t="s">
        <v>23</v>
      </c>
      <c r="D45" s="3" t="s">
        <v>31</v>
      </c>
      <c r="E45">
        <v>1459</v>
      </c>
      <c r="F45" s="10">
        <v>16</v>
      </c>
      <c r="G45" s="10">
        <v>22</v>
      </c>
      <c r="H45" s="14">
        <v>309</v>
      </c>
      <c r="I45" s="19">
        <v>44470</v>
      </c>
      <c r="J45" s="10">
        <f>Financial[[#This Row],[Units Sold]]*Financial[[#This Row],[Sale Price]]</f>
        <v>32098</v>
      </c>
      <c r="K45" s="11" cm="1">
        <f t="array" ref="K45">_xlfn.IFS(Financial[[#This Row],[Discount Band]]="High",0.15,Financial[[#This Row],[Discount Band]]="Medium",0.1,Financial[[#This Row],[Discount Band]]="Low",0.05,Financial[[#This Row],[Discount Band]]="None",0)</f>
        <v>0.15</v>
      </c>
      <c r="L45" s="10">
        <f>Financial[[#This Row],[Gross Sales]]*Financial[[#This Row],[Discount, %]]</f>
        <v>4814.7</v>
      </c>
      <c r="M45" s="10">
        <f>Financial[[#This Row],[Gross Sales]]-Financial[[#This Row],[Discounts, usd]]</f>
        <v>27283.3</v>
      </c>
      <c r="N45" s="10">
        <f>Financial[[#This Row],[Units Sold]]*Financial[[#This Row],[Manufacturing Price]]</f>
        <v>23344</v>
      </c>
      <c r="O45" s="10">
        <f>Financial[[#This Row],[ Sales with discount]]-(Financial[[#This Row],[Units Sold]]*Financial[[#This Row],[Manufacturing Price]])</f>
        <v>3939.2999999999993</v>
      </c>
      <c r="P45" s="12">
        <f>(Financial[[#This Row],[ Sales with discount]]-Financial[[#This Row],[COGS]])/Financial[[#This Row],[ Sales with discount]]</f>
        <v>0.14438502673796788</v>
      </c>
      <c r="Q45" s="12">
        <f>(Financial[[#This Row],[ Sales with discount]]-Financial[[#This Row],[COGS]])/Financial[[#This Row],[COGS]]</f>
        <v>0.16874999999999996</v>
      </c>
      <c r="R45" s="17">
        <f>Financial[[#This Row],[Units Sold]]/Financial[[#This Row],[quantity of transactions]]</f>
        <v>4.7216828478964405</v>
      </c>
      <c r="S45" s="17">
        <f>Financial[[#This Row],[ Sales with discount]]/Financial[[#This Row],[quantity of transactions]]</f>
        <v>88.295469255663434</v>
      </c>
      <c r="T45" s="5" t="str">
        <f>TEXT(Financial[[#This Row],[Date]],"MMMM")</f>
        <v>жовтень</v>
      </c>
      <c r="U45" s="22">
        <f>YEAR(Financial[[#This Row],[Date]])</f>
        <v>2021</v>
      </c>
    </row>
    <row r="46" spans="1:21" x14ac:dyDescent="0.3">
      <c r="A46" t="s">
        <v>9</v>
      </c>
      <c r="B46" t="s">
        <v>13</v>
      </c>
      <c r="C46" s="3" t="s">
        <v>23</v>
      </c>
      <c r="D46" s="3" t="s">
        <v>30</v>
      </c>
      <c r="E46">
        <v>2842</v>
      </c>
      <c r="F46" s="10">
        <v>4</v>
      </c>
      <c r="G46" s="10">
        <v>7</v>
      </c>
      <c r="H46" s="14">
        <v>1532</v>
      </c>
      <c r="I46" s="19">
        <v>44440</v>
      </c>
      <c r="J46" s="10">
        <f>Financial[[#This Row],[Units Sold]]*Financial[[#This Row],[Sale Price]]</f>
        <v>19894</v>
      </c>
      <c r="K46" s="11" cm="1">
        <f t="array" ref="K46">_xlfn.IFS(Financial[[#This Row],[Discount Band]]="High",0.15,Financial[[#This Row],[Discount Band]]="Medium",0.1,Financial[[#This Row],[Discount Band]]="Low",0.05,Financial[[#This Row],[Discount Band]]="None",0)</f>
        <v>0.1</v>
      </c>
      <c r="L46" s="10">
        <f>Financial[[#This Row],[Gross Sales]]*Financial[[#This Row],[Discount, %]]</f>
        <v>1989.4</v>
      </c>
      <c r="M46" s="10">
        <f>Financial[[#This Row],[Gross Sales]]-Financial[[#This Row],[Discounts, usd]]</f>
        <v>17904.599999999999</v>
      </c>
      <c r="N46" s="10">
        <f>Financial[[#This Row],[Units Sold]]*Financial[[#This Row],[Manufacturing Price]]</f>
        <v>11368</v>
      </c>
      <c r="O46" s="10">
        <f>Financial[[#This Row],[ Sales with discount]]-(Financial[[#This Row],[Units Sold]]*Financial[[#This Row],[Manufacturing Price]])</f>
        <v>6536.5999999999985</v>
      </c>
      <c r="P46" s="12">
        <f>(Financial[[#This Row],[ Sales with discount]]-Financial[[#This Row],[COGS]])/Financial[[#This Row],[ Sales with discount]]</f>
        <v>0.365079365079365</v>
      </c>
      <c r="Q46" s="12">
        <f>(Financial[[#This Row],[ Sales with discount]]-Financial[[#This Row],[COGS]])/Financial[[#This Row],[COGS]]</f>
        <v>0.57499999999999984</v>
      </c>
      <c r="R46" s="17">
        <f>Financial[[#This Row],[Units Sold]]/Financial[[#This Row],[quantity of transactions]]</f>
        <v>1.8550913838120104</v>
      </c>
      <c r="S46" s="17">
        <f>Financial[[#This Row],[ Sales with discount]]/Financial[[#This Row],[quantity of transactions]]</f>
        <v>11.687075718015665</v>
      </c>
      <c r="T46" s="5" t="str">
        <f>TEXT(Financial[[#This Row],[Date]],"MMMM")</f>
        <v>вересень</v>
      </c>
      <c r="U46" s="22">
        <f>YEAR(Financial[[#This Row],[Date]])</f>
        <v>2021</v>
      </c>
    </row>
    <row r="47" spans="1:21" x14ac:dyDescent="0.3">
      <c r="A47" t="s">
        <v>9</v>
      </c>
      <c r="B47" t="s">
        <v>13</v>
      </c>
      <c r="C47" s="3" t="s">
        <v>25</v>
      </c>
      <c r="D47" s="3" t="s">
        <v>30</v>
      </c>
      <c r="E47">
        <v>1618</v>
      </c>
      <c r="F47" s="10">
        <v>5</v>
      </c>
      <c r="G47" s="10">
        <v>7</v>
      </c>
      <c r="H47" s="14">
        <v>1044</v>
      </c>
      <c r="I47" s="19">
        <v>44531</v>
      </c>
      <c r="J47" s="10">
        <f>Financial[[#This Row],[Units Sold]]*Financial[[#This Row],[Sale Price]]</f>
        <v>11326</v>
      </c>
      <c r="K47" s="11" cm="1">
        <f t="array" ref="K47">_xlfn.IFS(Financial[[#This Row],[Discount Band]]="High",0.15,Financial[[#This Row],[Discount Band]]="Medium",0.1,Financial[[#This Row],[Discount Band]]="Low",0.05,Financial[[#This Row],[Discount Band]]="None",0)</f>
        <v>0.1</v>
      </c>
      <c r="L47" s="10">
        <f>Financial[[#This Row],[Gross Sales]]*Financial[[#This Row],[Discount, %]]</f>
        <v>1132.6000000000001</v>
      </c>
      <c r="M47" s="10">
        <f>Financial[[#This Row],[Gross Sales]]-Financial[[#This Row],[Discounts, usd]]</f>
        <v>10193.4</v>
      </c>
      <c r="N47" s="10">
        <f>Financial[[#This Row],[Units Sold]]*Financial[[#This Row],[Manufacturing Price]]</f>
        <v>8090</v>
      </c>
      <c r="O47" s="10">
        <f>Financial[[#This Row],[ Sales with discount]]-(Financial[[#This Row],[Units Sold]]*Financial[[#This Row],[Manufacturing Price]])</f>
        <v>2103.3999999999996</v>
      </c>
      <c r="P47" s="12">
        <f>(Financial[[#This Row],[ Sales with discount]]-Financial[[#This Row],[COGS]])/Financial[[#This Row],[ Sales with discount]]</f>
        <v>0.20634920634920631</v>
      </c>
      <c r="Q47" s="12">
        <f>(Financial[[#This Row],[ Sales with discount]]-Financial[[#This Row],[COGS]])/Financial[[#This Row],[COGS]]</f>
        <v>0.25999999999999995</v>
      </c>
      <c r="R47" s="17">
        <f>Financial[[#This Row],[Units Sold]]/Financial[[#This Row],[quantity of transactions]]</f>
        <v>1.5498084291187739</v>
      </c>
      <c r="S47" s="17">
        <f>Financial[[#This Row],[ Sales with discount]]/Financial[[#This Row],[quantity of transactions]]</f>
        <v>9.7637931034482754</v>
      </c>
      <c r="T47" s="5" t="str">
        <f>TEXT(Financial[[#This Row],[Date]],"MMMM")</f>
        <v>грудень</v>
      </c>
      <c r="U47" s="22">
        <f>YEAR(Financial[[#This Row],[Date]])</f>
        <v>2021</v>
      </c>
    </row>
    <row r="48" spans="1:21" x14ac:dyDescent="0.3">
      <c r="A48" t="s">
        <v>9</v>
      </c>
      <c r="B48" t="s">
        <v>13</v>
      </c>
      <c r="C48" s="3" t="s">
        <v>21</v>
      </c>
      <c r="D48" s="3" t="s">
        <v>29</v>
      </c>
      <c r="E48">
        <v>3752</v>
      </c>
      <c r="F48" s="10">
        <v>5</v>
      </c>
      <c r="G48" s="10">
        <v>7</v>
      </c>
      <c r="H48" s="14">
        <v>2878</v>
      </c>
      <c r="I48" s="19">
        <v>44470</v>
      </c>
      <c r="J48" s="10">
        <f>Financial[[#This Row],[Units Sold]]*Financial[[#This Row],[Sale Price]]</f>
        <v>26264</v>
      </c>
      <c r="K48" s="11" cm="1">
        <f t="array" ref="K48">_xlfn.IFS(Financial[[#This Row],[Discount Band]]="High",0.15,Financial[[#This Row],[Discount Band]]="Medium",0.1,Financial[[#This Row],[Discount Band]]="Low",0.05,Financial[[#This Row],[Discount Band]]="None",0)</f>
        <v>0.05</v>
      </c>
      <c r="L48" s="10">
        <f>Financial[[#This Row],[Gross Sales]]*Financial[[#This Row],[Discount, %]]</f>
        <v>1313.2</v>
      </c>
      <c r="M48" s="10">
        <f>Financial[[#This Row],[Gross Sales]]-Financial[[#This Row],[Discounts, usd]]</f>
        <v>24950.799999999999</v>
      </c>
      <c r="N48" s="10">
        <f>Financial[[#This Row],[Units Sold]]*Financial[[#This Row],[Manufacturing Price]]</f>
        <v>18760</v>
      </c>
      <c r="O48" s="10">
        <f>Financial[[#This Row],[ Sales with discount]]-(Financial[[#This Row],[Units Sold]]*Financial[[#This Row],[Manufacturing Price]])</f>
        <v>6190.7999999999993</v>
      </c>
      <c r="P48" s="12">
        <f>(Financial[[#This Row],[ Sales with discount]]-Financial[[#This Row],[COGS]])/Financial[[#This Row],[ Sales with discount]]</f>
        <v>0.24812030075187969</v>
      </c>
      <c r="Q48" s="12">
        <f>(Financial[[#This Row],[ Sales with discount]]-Financial[[#This Row],[COGS]])/Financial[[#This Row],[COGS]]</f>
        <v>0.32999999999999996</v>
      </c>
      <c r="R48" s="17">
        <f>Financial[[#This Row],[Units Sold]]/Financial[[#This Row],[quantity of transactions]]</f>
        <v>1.3036831132731064</v>
      </c>
      <c r="S48" s="17">
        <f>Financial[[#This Row],[ Sales with discount]]/Financial[[#This Row],[quantity of transactions]]</f>
        <v>8.6694927032661564</v>
      </c>
      <c r="T48" s="5" t="str">
        <f>TEXT(Financial[[#This Row],[Date]],"MMMM")</f>
        <v>жовтень</v>
      </c>
      <c r="U48" s="22">
        <f>YEAR(Financial[[#This Row],[Date]])</f>
        <v>2021</v>
      </c>
    </row>
    <row r="49" spans="1:21" x14ac:dyDescent="0.3">
      <c r="A49" t="s">
        <v>9</v>
      </c>
      <c r="B49" t="s">
        <v>13</v>
      </c>
      <c r="C49" s="3" t="s">
        <v>21</v>
      </c>
      <c r="D49" s="3" t="s">
        <v>30</v>
      </c>
      <c r="E49">
        <v>1269</v>
      </c>
      <c r="F49" s="10">
        <v>4</v>
      </c>
      <c r="G49" s="10">
        <v>7</v>
      </c>
      <c r="H49" s="14">
        <v>345</v>
      </c>
      <c r="I49" s="19">
        <v>44378</v>
      </c>
      <c r="J49" s="10">
        <f>Financial[[#This Row],[Units Sold]]*Financial[[#This Row],[Sale Price]]</f>
        <v>8883</v>
      </c>
      <c r="K49" s="11" cm="1">
        <f t="array" ref="K49">_xlfn.IFS(Financial[[#This Row],[Discount Band]]="High",0.15,Financial[[#This Row],[Discount Band]]="Medium",0.1,Financial[[#This Row],[Discount Band]]="Low",0.05,Financial[[#This Row],[Discount Band]]="None",0)</f>
        <v>0.1</v>
      </c>
      <c r="L49" s="10">
        <f>Financial[[#This Row],[Gross Sales]]*Financial[[#This Row],[Discount, %]]</f>
        <v>888.30000000000007</v>
      </c>
      <c r="M49" s="10">
        <f>Financial[[#This Row],[Gross Sales]]-Financial[[#This Row],[Discounts, usd]]</f>
        <v>7994.7</v>
      </c>
      <c r="N49" s="10">
        <f>Financial[[#This Row],[Units Sold]]*Financial[[#This Row],[Manufacturing Price]]</f>
        <v>5076</v>
      </c>
      <c r="O49" s="10">
        <f>Financial[[#This Row],[ Sales with discount]]-(Financial[[#This Row],[Units Sold]]*Financial[[#This Row],[Manufacturing Price]])</f>
        <v>2918.7</v>
      </c>
      <c r="P49" s="12">
        <f>(Financial[[#This Row],[ Sales with discount]]-Financial[[#This Row],[COGS]])/Financial[[#This Row],[ Sales with discount]]</f>
        <v>0.36507936507936506</v>
      </c>
      <c r="Q49" s="12">
        <f>(Financial[[#This Row],[ Sales with discount]]-Financial[[#This Row],[COGS]])/Financial[[#This Row],[COGS]]</f>
        <v>0.57499999999999996</v>
      </c>
      <c r="R49" s="17">
        <f>Financial[[#This Row],[Units Sold]]/Financial[[#This Row],[quantity of transactions]]</f>
        <v>3.6782608695652175</v>
      </c>
      <c r="S49" s="17">
        <f>Financial[[#This Row],[ Sales with discount]]/Financial[[#This Row],[quantity of transactions]]</f>
        <v>23.173043478260869</v>
      </c>
      <c r="T49" s="5" t="str">
        <f>TEXT(Financial[[#This Row],[Date]],"MMMM")</f>
        <v>липень</v>
      </c>
      <c r="U49" s="22">
        <f>YEAR(Financial[[#This Row],[Date]])</f>
        <v>2021</v>
      </c>
    </row>
    <row r="50" spans="1:21" x14ac:dyDescent="0.3">
      <c r="A50" t="s">
        <v>9</v>
      </c>
      <c r="B50" t="s">
        <v>13</v>
      </c>
      <c r="C50" s="3" t="s">
        <v>22</v>
      </c>
      <c r="D50" s="3" t="s">
        <v>31</v>
      </c>
      <c r="E50">
        <v>645</v>
      </c>
      <c r="F50" s="10">
        <v>4</v>
      </c>
      <c r="G50" s="10">
        <v>8</v>
      </c>
      <c r="H50" s="14">
        <v>77</v>
      </c>
      <c r="I50" s="19">
        <v>44440</v>
      </c>
      <c r="J50" s="10">
        <f>Financial[[#This Row],[Units Sold]]*Financial[[#This Row],[Sale Price]]</f>
        <v>5160</v>
      </c>
      <c r="K50" s="11" cm="1">
        <f t="array" ref="K50">_xlfn.IFS(Financial[[#This Row],[Discount Band]]="High",0.15,Financial[[#This Row],[Discount Band]]="Medium",0.1,Financial[[#This Row],[Discount Band]]="Low",0.05,Financial[[#This Row],[Discount Band]]="None",0)</f>
        <v>0.15</v>
      </c>
      <c r="L50" s="10">
        <f>Financial[[#This Row],[Gross Sales]]*Financial[[#This Row],[Discount, %]]</f>
        <v>774</v>
      </c>
      <c r="M50" s="10">
        <f>Financial[[#This Row],[Gross Sales]]-Financial[[#This Row],[Discounts, usd]]</f>
        <v>4386</v>
      </c>
      <c r="N50" s="10">
        <f>Financial[[#This Row],[Units Sold]]*Financial[[#This Row],[Manufacturing Price]]</f>
        <v>2580</v>
      </c>
      <c r="O50" s="10">
        <f>Financial[[#This Row],[ Sales with discount]]-(Financial[[#This Row],[Units Sold]]*Financial[[#This Row],[Manufacturing Price]])</f>
        <v>1806</v>
      </c>
      <c r="P50" s="12">
        <f>(Financial[[#This Row],[ Sales with discount]]-Financial[[#This Row],[COGS]])/Financial[[#This Row],[ Sales with discount]]</f>
        <v>0.41176470588235292</v>
      </c>
      <c r="Q50" s="12">
        <f>(Financial[[#This Row],[ Sales with discount]]-Financial[[#This Row],[COGS]])/Financial[[#This Row],[COGS]]</f>
        <v>0.7</v>
      </c>
      <c r="R50" s="17">
        <f>Financial[[#This Row],[Units Sold]]/Financial[[#This Row],[quantity of transactions]]</f>
        <v>8.3766233766233764</v>
      </c>
      <c r="S50" s="17">
        <f>Financial[[#This Row],[ Sales with discount]]/Financial[[#This Row],[quantity of transactions]]</f>
        <v>56.961038961038959</v>
      </c>
      <c r="T50" s="5" t="str">
        <f>TEXT(Financial[[#This Row],[Date]],"MMMM")</f>
        <v>вересень</v>
      </c>
      <c r="U50" s="22">
        <f>YEAR(Financial[[#This Row],[Date]])</f>
        <v>2021</v>
      </c>
    </row>
    <row r="51" spans="1:21" x14ac:dyDescent="0.3">
      <c r="A51" t="s">
        <v>9</v>
      </c>
      <c r="B51" t="s">
        <v>13</v>
      </c>
      <c r="C51" s="3" t="s">
        <v>22</v>
      </c>
      <c r="D51" s="3" t="s">
        <v>30</v>
      </c>
      <c r="E51">
        <v>478</v>
      </c>
      <c r="F51" s="10">
        <v>5</v>
      </c>
      <c r="G51" s="10">
        <v>7</v>
      </c>
      <c r="H51" s="14">
        <v>489</v>
      </c>
      <c r="I51" s="19">
        <v>44228</v>
      </c>
      <c r="J51" s="10">
        <f>Financial[[#This Row],[Units Sold]]*Financial[[#This Row],[Sale Price]]</f>
        <v>3346</v>
      </c>
      <c r="K51" s="11" cm="1">
        <f t="array" ref="K51">_xlfn.IFS(Financial[[#This Row],[Discount Band]]="High",0.15,Financial[[#This Row],[Discount Band]]="Medium",0.1,Financial[[#This Row],[Discount Band]]="Low",0.05,Financial[[#This Row],[Discount Band]]="None",0)</f>
        <v>0.1</v>
      </c>
      <c r="L51" s="10">
        <f>Financial[[#This Row],[Gross Sales]]*Financial[[#This Row],[Discount, %]]</f>
        <v>334.6</v>
      </c>
      <c r="M51" s="10">
        <f>Financial[[#This Row],[Gross Sales]]-Financial[[#This Row],[Discounts, usd]]</f>
        <v>3011.4</v>
      </c>
      <c r="N51" s="10">
        <f>Financial[[#This Row],[Units Sold]]*Financial[[#This Row],[Manufacturing Price]]</f>
        <v>2390</v>
      </c>
      <c r="O51" s="10">
        <f>Financial[[#This Row],[ Sales with discount]]-(Financial[[#This Row],[Units Sold]]*Financial[[#This Row],[Manufacturing Price]])</f>
        <v>621.40000000000009</v>
      </c>
      <c r="P51" s="12">
        <f>(Financial[[#This Row],[ Sales with discount]]-Financial[[#This Row],[COGS]])/Financial[[#This Row],[ Sales with discount]]</f>
        <v>0.20634920634920637</v>
      </c>
      <c r="Q51" s="12">
        <f>(Financial[[#This Row],[ Sales with discount]]-Financial[[#This Row],[COGS]])/Financial[[#This Row],[COGS]]</f>
        <v>0.26000000000000006</v>
      </c>
      <c r="R51" s="17">
        <f>Financial[[#This Row],[Units Sold]]/Financial[[#This Row],[quantity of transactions]]</f>
        <v>0.97750511247443761</v>
      </c>
      <c r="S51" s="17">
        <f>Financial[[#This Row],[ Sales with discount]]/Financial[[#This Row],[quantity of transactions]]</f>
        <v>6.1582822085889575</v>
      </c>
      <c r="T51" s="5" t="str">
        <f>TEXT(Financial[[#This Row],[Date]],"MMMM")</f>
        <v>лютий</v>
      </c>
      <c r="U51" s="22">
        <f>YEAR(Financial[[#This Row],[Date]])</f>
        <v>2021</v>
      </c>
    </row>
    <row r="52" spans="1:21" x14ac:dyDescent="0.3">
      <c r="A52" t="s">
        <v>9</v>
      </c>
      <c r="B52" t="s">
        <v>13</v>
      </c>
      <c r="C52" s="3" t="s">
        <v>26</v>
      </c>
      <c r="D52" s="3" t="s">
        <v>31</v>
      </c>
      <c r="E52">
        <v>3350</v>
      </c>
      <c r="F52" s="10">
        <v>6</v>
      </c>
      <c r="G52" s="10">
        <v>7</v>
      </c>
      <c r="H52" s="14">
        <v>925</v>
      </c>
      <c r="I52" s="19">
        <v>44470</v>
      </c>
      <c r="J52" s="10">
        <f>Financial[[#This Row],[Units Sold]]*Financial[[#This Row],[Sale Price]]</f>
        <v>23450</v>
      </c>
      <c r="K52" s="11" cm="1">
        <f t="array" ref="K52">_xlfn.IFS(Financial[[#This Row],[Discount Band]]="High",0.15,Financial[[#This Row],[Discount Band]]="Medium",0.1,Financial[[#This Row],[Discount Band]]="Low",0.05,Financial[[#This Row],[Discount Band]]="None",0)</f>
        <v>0.15</v>
      </c>
      <c r="L52" s="10">
        <f>Financial[[#This Row],[Gross Sales]]*Financial[[#This Row],[Discount, %]]</f>
        <v>3517.5</v>
      </c>
      <c r="M52" s="10">
        <f>Financial[[#This Row],[Gross Sales]]-Financial[[#This Row],[Discounts, usd]]</f>
        <v>19932.5</v>
      </c>
      <c r="N52" s="10">
        <f>Financial[[#This Row],[Units Sold]]*Financial[[#This Row],[Manufacturing Price]]</f>
        <v>20100</v>
      </c>
      <c r="O52" s="10">
        <f>Financial[[#This Row],[ Sales with discount]]-(Financial[[#This Row],[Units Sold]]*Financial[[#This Row],[Manufacturing Price]])</f>
        <v>-167.5</v>
      </c>
      <c r="P52" s="12">
        <f>(Financial[[#This Row],[ Sales with discount]]-Financial[[#This Row],[COGS]])/Financial[[#This Row],[ Sales with discount]]</f>
        <v>-8.4033613445378148E-3</v>
      </c>
      <c r="Q52" s="12">
        <f>(Financial[[#This Row],[ Sales with discount]]-Financial[[#This Row],[COGS]])/Financial[[#This Row],[COGS]]</f>
        <v>-8.3333333333333332E-3</v>
      </c>
      <c r="R52" s="17">
        <f>Financial[[#This Row],[Units Sold]]/Financial[[#This Row],[quantity of transactions]]</f>
        <v>3.6216216216216215</v>
      </c>
      <c r="S52" s="17">
        <f>Financial[[#This Row],[ Sales with discount]]/Financial[[#This Row],[quantity of transactions]]</f>
        <v>21.548648648648648</v>
      </c>
      <c r="T52" s="5" t="str">
        <f>TEXT(Financial[[#This Row],[Date]],"MMMM")</f>
        <v>жовтень</v>
      </c>
      <c r="U52" s="22">
        <f>YEAR(Financial[[#This Row],[Date]])</f>
        <v>2021</v>
      </c>
    </row>
    <row r="53" spans="1:21" x14ac:dyDescent="0.3">
      <c r="A53" t="s">
        <v>9</v>
      </c>
      <c r="B53" t="s">
        <v>13</v>
      </c>
      <c r="C53" s="3" t="s">
        <v>23</v>
      </c>
      <c r="D53" s="3" t="s">
        <v>31</v>
      </c>
      <c r="E53">
        <v>981</v>
      </c>
      <c r="F53" s="10">
        <v>5</v>
      </c>
      <c r="G53" s="10">
        <v>7</v>
      </c>
      <c r="H53" s="14">
        <v>484</v>
      </c>
      <c r="I53" s="19">
        <v>44287</v>
      </c>
      <c r="J53" s="10">
        <f>Financial[[#This Row],[Units Sold]]*Financial[[#This Row],[Sale Price]]</f>
        <v>6867</v>
      </c>
      <c r="K53" s="11" cm="1">
        <f t="array" ref="K53">_xlfn.IFS(Financial[[#This Row],[Discount Band]]="High",0.15,Financial[[#This Row],[Discount Band]]="Medium",0.1,Financial[[#This Row],[Discount Band]]="Low",0.05,Financial[[#This Row],[Discount Band]]="None",0)</f>
        <v>0.15</v>
      </c>
      <c r="L53" s="10">
        <f>Financial[[#This Row],[Gross Sales]]*Financial[[#This Row],[Discount, %]]</f>
        <v>1030.05</v>
      </c>
      <c r="M53" s="10">
        <f>Financial[[#This Row],[Gross Sales]]-Financial[[#This Row],[Discounts, usd]]</f>
        <v>5836.95</v>
      </c>
      <c r="N53" s="10">
        <f>Financial[[#This Row],[Units Sold]]*Financial[[#This Row],[Manufacturing Price]]</f>
        <v>4905</v>
      </c>
      <c r="O53" s="10">
        <f>Financial[[#This Row],[ Sales with discount]]-(Financial[[#This Row],[Units Sold]]*Financial[[#This Row],[Manufacturing Price]])</f>
        <v>931.94999999999982</v>
      </c>
      <c r="P53" s="12">
        <f>(Financial[[#This Row],[ Sales with discount]]-Financial[[#This Row],[COGS]])/Financial[[#This Row],[ Sales with discount]]</f>
        <v>0.15966386554621845</v>
      </c>
      <c r="Q53" s="12">
        <f>(Financial[[#This Row],[ Sales with discount]]-Financial[[#This Row],[COGS]])/Financial[[#This Row],[COGS]]</f>
        <v>0.18999999999999997</v>
      </c>
      <c r="R53" s="17">
        <f>Financial[[#This Row],[Units Sold]]/Financial[[#This Row],[quantity of transactions]]</f>
        <v>2.0268595041322315</v>
      </c>
      <c r="S53" s="17">
        <f>Financial[[#This Row],[ Sales with discount]]/Financial[[#This Row],[quantity of transactions]]</f>
        <v>12.059814049586777</v>
      </c>
      <c r="T53" s="5" t="str">
        <f>TEXT(Financial[[#This Row],[Date]],"MMMM")</f>
        <v>квітень</v>
      </c>
      <c r="U53" s="22">
        <f>YEAR(Financial[[#This Row],[Date]])</f>
        <v>2021</v>
      </c>
    </row>
    <row r="54" spans="1:21" x14ac:dyDescent="0.3">
      <c r="A54" t="s">
        <v>9</v>
      </c>
      <c r="B54" t="s">
        <v>13</v>
      </c>
      <c r="C54" s="3" t="s">
        <v>23</v>
      </c>
      <c r="D54" s="3" t="s">
        <v>30</v>
      </c>
      <c r="E54">
        <v>1457</v>
      </c>
      <c r="F54" s="10">
        <v>273</v>
      </c>
      <c r="G54" s="10">
        <v>378</v>
      </c>
      <c r="H54" s="14">
        <v>515</v>
      </c>
      <c r="I54" s="19">
        <v>44470</v>
      </c>
      <c r="J54" s="10">
        <f>Financial[[#This Row],[Units Sold]]*Financial[[#This Row],[Sale Price]]</f>
        <v>550746</v>
      </c>
      <c r="K54" s="11" cm="1">
        <f t="array" ref="K54">_xlfn.IFS(Financial[[#This Row],[Discount Band]]="High",0.15,Financial[[#This Row],[Discount Band]]="Medium",0.1,Financial[[#This Row],[Discount Band]]="Low",0.05,Financial[[#This Row],[Discount Band]]="None",0)</f>
        <v>0.1</v>
      </c>
      <c r="L54" s="10">
        <f>Financial[[#This Row],[Gross Sales]]*Financial[[#This Row],[Discount, %]]</f>
        <v>55074.600000000006</v>
      </c>
      <c r="M54" s="10">
        <f>Financial[[#This Row],[Gross Sales]]-Financial[[#This Row],[Discounts, usd]]</f>
        <v>495671.4</v>
      </c>
      <c r="N54" s="10">
        <f>Financial[[#This Row],[Units Sold]]*Financial[[#This Row],[Manufacturing Price]]</f>
        <v>397761</v>
      </c>
      <c r="O54" s="10">
        <f>Financial[[#This Row],[ Sales with discount]]-(Financial[[#This Row],[Units Sold]]*Financial[[#This Row],[Manufacturing Price]])</f>
        <v>97910.400000000023</v>
      </c>
      <c r="P54" s="12">
        <f>(Financial[[#This Row],[ Sales with discount]]-Financial[[#This Row],[COGS]])/Financial[[#This Row],[ Sales with discount]]</f>
        <v>0.19753086419753091</v>
      </c>
      <c r="Q54" s="12">
        <f>(Financial[[#This Row],[ Sales with discount]]-Financial[[#This Row],[COGS]])/Financial[[#This Row],[COGS]]</f>
        <v>0.24615384615384622</v>
      </c>
      <c r="R54" s="17">
        <f>Financial[[#This Row],[Units Sold]]/Financial[[#This Row],[quantity of transactions]]</f>
        <v>2.8291262135922328</v>
      </c>
      <c r="S54" s="17">
        <f>Financial[[#This Row],[ Sales with discount]]/Financial[[#This Row],[quantity of transactions]]</f>
        <v>962.46873786407775</v>
      </c>
      <c r="T54" s="5" t="str">
        <f>TEXT(Financial[[#This Row],[Date]],"MMMM")</f>
        <v>жовтень</v>
      </c>
      <c r="U54" s="22">
        <f>YEAR(Financial[[#This Row],[Date]])</f>
        <v>2021</v>
      </c>
    </row>
    <row r="55" spans="1:21" x14ac:dyDescent="0.3">
      <c r="A55" t="s">
        <v>9</v>
      </c>
      <c r="B55" t="s">
        <v>13</v>
      </c>
      <c r="C55" s="3" t="s">
        <v>26</v>
      </c>
      <c r="D55" s="3" t="s">
        <v>30</v>
      </c>
      <c r="E55">
        <v>896</v>
      </c>
      <c r="F55" s="10">
        <v>10</v>
      </c>
      <c r="G55" s="10">
        <v>19</v>
      </c>
      <c r="H55" s="14">
        <v>497</v>
      </c>
      <c r="I55" s="19">
        <v>44348</v>
      </c>
      <c r="J55" s="10">
        <f>Financial[[#This Row],[Units Sold]]*Financial[[#This Row],[Sale Price]]</f>
        <v>17024</v>
      </c>
      <c r="K55" s="11" cm="1">
        <f t="array" ref="K55">_xlfn.IFS(Financial[[#This Row],[Discount Band]]="High",0.15,Financial[[#This Row],[Discount Band]]="Medium",0.1,Financial[[#This Row],[Discount Band]]="Low",0.05,Financial[[#This Row],[Discount Band]]="None",0)</f>
        <v>0.1</v>
      </c>
      <c r="L55" s="10">
        <f>Financial[[#This Row],[Gross Sales]]*Financial[[#This Row],[Discount, %]]</f>
        <v>1702.4</v>
      </c>
      <c r="M55" s="10">
        <f>Financial[[#This Row],[Gross Sales]]-Financial[[#This Row],[Discounts, usd]]</f>
        <v>15321.6</v>
      </c>
      <c r="N55" s="10">
        <f>Financial[[#This Row],[Units Sold]]*Financial[[#This Row],[Manufacturing Price]]</f>
        <v>8960</v>
      </c>
      <c r="O55" s="10">
        <f>Financial[[#This Row],[ Sales with discount]]-(Financial[[#This Row],[Units Sold]]*Financial[[#This Row],[Manufacturing Price]])</f>
        <v>6361.6</v>
      </c>
      <c r="P55" s="12">
        <f>(Financial[[#This Row],[ Sales with discount]]-Financial[[#This Row],[COGS]])/Financial[[#This Row],[ Sales with discount]]</f>
        <v>0.41520467836257313</v>
      </c>
      <c r="Q55" s="12">
        <f>(Financial[[#This Row],[ Sales with discount]]-Financial[[#This Row],[COGS]])/Financial[[#This Row],[COGS]]</f>
        <v>0.71000000000000008</v>
      </c>
      <c r="R55" s="17">
        <f>Financial[[#This Row],[Units Sold]]/Financial[[#This Row],[quantity of transactions]]</f>
        <v>1.8028169014084507</v>
      </c>
      <c r="S55" s="17">
        <f>Financial[[#This Row],[ Sales with discount]]/Financial[[#This Row],[quantity of transactions]]</f>
        <v>30.828169014084509</v>
      </c>
      <c r="T55" s="5" t="str">
        <f>TEXT(Financial[[#This Row],[Date]],"MMMM")</f>
        <v>червень</v>
      </c>
      <c r="U55" s="22">
        <f>YEAR(Financial[[#This Row],[Date]])</f>
        <v>2021</v>
      </c>
    </row>
    <row r="56" spans="1:21" x14ac:dyDescent="0.3">
      <c r="A56" t="s">
        <v>9</v>
      </c>
      <c r="B56" t="s">
        <v>13</v>
      </c>
      <c r="C56" s="3" t="s">
        <v>23</v>
      </c>
      <c r="D56" s="3" t="s">
        <v>30</v>
      </c>
      <c r="E56">
        <v>241</v>
      </c>
      <c r="F56" s="10">
        <v>4</v>
      </c>
      <c r="G56" s="10">
        <v>7</v>
      </c>
      <c r="H56" s="14">
        <v>311</v>
      </c>
      <c r="I56" s="19">
        <v>44317</v>
      </c>
      <c r="J56" s="10">
        <f>Financial[[#This Row],[Units Sold]]*Financial[[#This Row],[Sale Price]]</f>
        <v>1687</v>
      </c>
      <c r="K56" s="11" cm="1">
        <f t="array" ref="K56">_xlfn.IFS(Financial[[#This Row],[Discount Band]]="High",0.15,Financial[[#This Row],[Discount Band]]="Medium",0.1,Financial[[#This Row],[Discount Band]]="Low",0.05,Financial[[#This Row],[Discount Band]]="None",0)</f>
        <v>0.1</v>
      </c>
      <c r="L56" s="10">
        <f>Financial[[#This Row],[Gross Sales]]*Financial[[#This Row],[Discount, %]]</f>
        <v>168.70000000000002</v>
      </c>
      <c r="M56" s="10">
        <f>Financial[[#This Row],[Gross Sales]]-Financial[[#This Row],[Discounts, usd]]</f>
        <v>1518.3</v>
      </c>
      <c r="N56" s="10">
        <f>Financial[[#This Row],[Units Sold]]*Financial[[#This Row],[Manufacturing Price]]</f>
        <v>964</v>
      </c>
      <c r="O56" s="10">
        <f>Financial[[#This Row],[ Sales with discount]]-(Financial[[#This Row],[Units Sold]]*Financial[[#This Row],[Manufacturing Price]])</f>
        <v>554.29999999999995</v>
      </c>
      <c r="P56" s="12">
        <f>(Financial[[#This Row],[ Sales with discount]]-Financial[[#This Row],[COGS]])/Financial[[#This Row],[ Sales with discount]]</f>
        <v>0.36507936507936506</v>
      </c>
      <c r="Q56" s="12">
        <f>(Financial[[#This Row],[ Sales with discount]]-Financial[[#This Row],[COGS]])/Financial[[#This Row],[COGS]]</f>
        <v>0.57499999999999996</v>
      </c>
      <c r="R56" s="17">
        <f>Financial[[#This Row],[Units Sold]]/Financial[[#This Row],[quantity of transactions]]</f>
        <v>0.77491961414791</v>
      </c>
      <c r="S56" s="17">
        <f>Financial[[#This Row],[ Sales with discount]]/Financial[[#This Row],[quantity of transactions]]</f>
        <v>4.8819935691318328</v>
      </c>
      <c r="T56" s="5" t="str">
        <f>TEXT(Financial[[#This Row],[Date]],"MMMM")</f>
        <v>травень</v>
      </c>
      <c r="U56" s="22">
        <f>YEAR(Financial[[#This Row],[Date]])</f>
        <v>2021</v>
      </c>
    </row>
    <row r="57" spans="1:21" x14ac:dyDescent="0.3">
      <c r="A57" t="s">
        <v>9</v>
      </c>
      <c r="B57" t="s">
        <v>13</v>
      </c>
      <c r="C57" s="3" t="s">
        <v>26</v>
      </c>
      <c r="D57" s="3" t="s">
        <v>30</v>
      </c>
      <c r="E57">
        <v>1919</v>
      </c>
      <c r="F57" s="10">
        <v>4</v>
      </c>
      <c r="G57" s="10">
        <v>7</v>
      </c>
      <c r="H57" s="14">
        <v>867</v>
      </c>
      <c r="I57" s="19">
        <v>44348</v>
      </c>
      <c r="J57" s="10">
        <f>Financial[[#This Row],[Units Sold]]*Financial[[#This Row],[Sale Price]]</f>
        <v>13433</v>
      </c>
      <c r="K57" s="11" cm="1">
        <f t="array" ref="K57">_xlfn.IFS(Financial[[#This Row],[Discount Band]]="High",0.15,Financial[[#This Row],[Discount Band]]="Medium",0.1,Financial[[#This Row],[Discount Band]]="Low",0.05,Financial[[#This Row],[Discount Band]]="None",0)</f>
        <v>0.1</v>
      </c>
      <c r="L57" s="10">
        <f>Financial[[#This Row],[Gross Sales]]*Financial[[#This Row],[Discount, %]]</f>
        <v>1343.3000000000002</v>
      </c>
      <c r="M57" s="10">
        <f>Financial[[#This Row],[Gross Sales]]-Financial[[#This Row],[Discounts, usd]]</f>
        <v>12089.7</v>
      </c>
      <c r="N57" s="10">
        <f>Financial[[#This Row],[Units Sold]]*Financial[[#This Row],[Manufacturing Price]]</f>
        <v>7676</v>
      </c>
      <c r="O57" s="10">
        <f>Financial[[#This Row],[ Sales with discount]]-(Financial[[#This Row],[Units Sold]]*Financial[[#This Row],[Manufacturing Price]])</f>
        <v>4413.7000000000007</v>
      </c>
      <c r="P57" s="12">
        <f>(Financial[[#This Row],[ Sales with discount]]-Financial[[#This Row],[COGS]])/Financial[[#This Row],[ Sales with discount]]</f>
        <v>0.36507936507936511</v>
      </c>
      <c r="Q57" s="12">
        <f>(Financial[[#This Row],[ Sales with discount]]-Financial[[#This Row],[COGS]])/Financial[[#This Row],[COGS]]</f>
        <v>0.57500000000000007</v>
      </c>
      <c r="R57" s="17">
        <f>Financial[[#This Row],[Units Sold]]/Financial[[#This Row],[quantity of transactions]]</f>
        <v>2.2133794694348325</v>
      </c>
      <c r="S57" s="17">
        <f>Financial[[#This Row],[ Sales with discount]]/Financial[[#This Row],[quantity of transactions]]</f>
        <v>13.944290657439447</v>
      </c>
      <c r="T57" s="5" t="str">
        <f>TEXT(Financial[[#This Row],[Date]],"MMMM")</f>
        <v>червень</v>
      </c>
      <c r="U57" s="22">
        <f>YEAR(Financial[[#This Row],[Date]])</f>
        <v>2021</v>
      </c>
    </row>
    <row r="58" spans="1:21" x14ac:dyDescent="0.3">
      <c r="A58" t="s">
        <v>9</v>
      </c>
      <c r="B58" t="s">
        <v>13</v>
      </c>
      <c r="C58" s="3" t="s">
        <v>24</v>
      </c>
      <c r="D58" s="3" t="s">
        <v>30</v>
      </c>
      <c r="E58">
        <v>1707</v>
      </c>
      <c r="F58" s="10">
        <v>5</v>
      </c>
      <c r="G58" s="10">
        <v>7</v>
      </c>
      <c r="H58" s="14">
        <v>351</v>
      </c>
      <c r="I58" s="19">
        <v>44531</v>
      </c>
      <c r="J58" s="10">
        <f>Financial[[#This Row],[Units Sold]]*Financial[[#This Row],[Sale Price]]</f>
        <v>11949</v>
      </c>
      <c r="K58" s="11" cm="1">
        <f t="array" ref="K58">_xlfn.IFS(Financial[[#This Row],[Discount Band]]="High",0.15,Financial[[#This Row],[Discount Band]]="Medium",0.1,Financial[[#This Row],[Discount Band]]="Low",0.05,Financial[[#This Row],[Discount Band]]="None",0)</f>
        <v>0.1</v>
      </c>
      <c r="L58" s="10">
        <f>Financial[[#This Row],[Gross Sales]]*Financial[[#This Row],[Discount, %]]</f>
        <v>1194.9000000000001</v>
      </c>
      <c r="M58" s="10">
        <f>Financial[[#This Row],[Gross Sales]]-Financial[[#This Row],[Discounts, usd]]</f>
        <v>10754.1</v>
      </c>
      <c r="N58" s="10">
        <f>Financial[[#This Row],[Units Sold]]*Financial[[#This Row],[Manufacturing Price]]</f>
        <v>8535</v>
      </c>
      <c r="O58" s="10">
        <f>Financial[[#This Row],[ Sales with discount]]-(Financial[[#This Row],[Units Sold]]*Financial[[#This Row],[Manufacturing Price]])</f>
        <v>2219.1000000000004</v>
      </c>
      <c r="P58" s="12">
        <f>(Financial[[#This Row],[ Sales with discount]]-Financial[[#This Row],[COGS]])/Financial[[#This Row],[ Sales with discount]]</f>
        <v>0.20634920634920637</v>
      </c>
      <c r="Q58" s="12">
        <f>(Financial[[#This Row],[ Sales with discount]]-Financial[[#This Row],[COGS]])/Financial[[#This Row],[COGS]]</f>
        <v>0.26000000000000006</v>
      </c>
      <c r="R58" s="17">
        <f>Financial[[#This Row],[Units Sold]]/Financial[[#This Row],[quantity of transactions]]</f>
        <v>4.8632478632478628</v>
      </c>
      <c r="S58" s="17">
        <f>Financial[[#This Row],[ Sales with discount]]/Financial[[#This Row],[quantity of transactions]]</f>
        <v>30.638461538461538</v>
      </c>
      <c r="T58" s="5" t="str">
        <f>TEXT(Financial[[#This Row],[Date]],"MMMM")</f>
        <v>грудень</v>
      </c>
      <c r="U58" s="22">
        <f>YEAR(Financial[[#This Row],[Date]])</f>
        <v>2021</v>
      </c>
    </row>
    <row r="59" spans="1:21" x14ac:dyDescent="0.3">
      <c r="A59" t="s">
        <v>9</v>
      </c>
      <c r="B59" t="s">
        <v>13</v>
      </c>
      <c r="C59" s="3" t="s">
        <v>22</v>
      </c>
      <c r="D59" s="3" t="s">
        <v>30</v>
      </c>
      <c r="E59">
        <v>1887</v>
      </c>
      <c r="F59" s="10">
        <v>4</v>
      </c>
      <c r="G59" s="10">
        <v>7</v>
      </c>
      <c r="H59" s="14">
        <v>1214</v>
      </c>
      <c r="I59" s="19">
        <v>44531</v>
      </c>
      <c r="J59" s="10">
        <f>Financial[[#This Row],[Units Sold]]*Financial[[#This Row],[Sale Price]]</f>
        <v>13209</v>
      </c>
      <c r="K59" s="11" cm="1">
        <f t="array" ref="K59">_xlfn.IFS(Financial[[#This Row],[Discount Band]]="High",0.15,Financial[[#This Row],[Discount Band]]="Medium",0.1,Financial[[#This Row],[Discount Band]]="Low",0.05,Financial[[#This Row],[Discount Band]]="None",0)</f>
        <v>0.1</v>
      </c>
      <c r="L59" s="10">
        <f>Financial[[#This Row],[Gross Sales]]*Financial[[#This Row],[Discount, %]]</f>
        <v>1320.9</v>
      </c>
      <c r="M59" s="10">
        <f>Financial[[#This Row],[Gross Sales]]-Financial[[#This Row],[Discounts, usd]]</f>
        <v>11888.1</v>
      </c>
      <c r="N59" s="10">
        <f>Financial[[#This Row],[Units Sold]]*Financial[[#This Row],[Manufacturing Price]]</f>
        <v>7548</v>
      </c>
      <c r="O59" s="10">
        <f>Financial[[#This Row],[ Sales with discount]]-(Financial[[#This Row],[Units Sold]]*Financial[[#This Row],[Manufacturing Price]])</f>
        <v>4340.1000000000004</v>
      </c>
      <c r="P59" s="12">
        <f>(Financial[[#This Row],[ Sales with discount]]-Financial[[#This Row],[COGS]])/Financial[[#This Row],[ Sales with discount]]</f>
        <v>0.36507936507936511</v>
      </c>
      <c r="Q59" s="12">
        <f>(Financial[[#This Row],[ Sales with discount]]-Financial[[#This Row],[COGS]])/Financial[[#This Row],[COGS]]</f>
        <v>0.57500000000000007</v>
      </c>
      <c r="R59" s="17">
        <f>Financial[[#This Row],[Units Sold]]/Financial[[#This Row],[quantity of transactions]]</f>
        <v>1.5543657331136738</v>
      </c>
      <c r="S59" s="17">
        <f>Financial[[#This Row],[ Sales with discount]]/Financial[[#This Row],[quantity of transactions]]</f>
        <v>9.7925041186161454</v>
      </c>
      <c r="T59" s="5" t="str">
        <f>TEXT(Financial[[#This Row],[Date]],"MMMM")</f>
        <v>грудень</v>
      </c>
      <c r="U59" s="22">
        <f>YEAR(Financial[[#This Row],[Date]])</f>
        <v>2021</v>
      </c>
    </row>
    <row r="60" spans="1:21" x14ac:dyDescent="0.3">
      <c r="A60" t="s">
        <v>9</v>
      </c>
      <c r="B60" t="s">
        <v>13</v>
      </c>
      <c r="C60" s="3" t="s">
        <v>23</v>
      </c>
      <c r="D60" s="3" t="s">
        <v>28</v>
      </c>
      <c r="E60">
        <v>242</v>
      </c>
      <c r="F60" s="10">
        <v>17</v>
      </c>
      <c r="G60" s="10">
        <v>19</v>
      </c>
      <c r="H60" s="14">
        <v>146</v>
      </c>
      <c r="I60" s="19">
        <v>44228</v>
      </c>
      <c r="J60" s="10">
        <f>Financial[[#This Row],[Units Sold]]*Financial[[#This Row],[Sale Price]]</f>
        <v>4598</v>
      </c>
      <c r="K60" s="11" cm="1">
        <f t="array" ref="K60">_xlfn.IFS(Financial[[#This Row],[Discount Band]]="High",0.15,Financial[[#This Row],[Discount Band]]="Medium",0.1,Financial[[#This Row],[Discount Band]]="Low",0.05,Financial[[#This Row],[Discount Band]]="None",0)</f>
        <v>0</v>
      </c>
      <c r="L60" s="10">
        <f>Financial[[#This Row],[Gross Sales]]*Financial[[#This Row],[Discount, %]]</f>
        <v>0</v>
      </c>
      <c r="M60" s="10">
        <f>Financial[[#This Row],[Gross Sales]]-Financial[[#This Row],[Discounts, usd]]</f>
        <v>4598</v>
      </c>
      <c r="N60" s="10">
        <f>Financial[[#This Row],[Units Sold]]*Financial[[#This Row],[Manufacturing Price]]</f>
        <v>4114</v>
      </c>
      <c r="O60" s="10">
        <f>Financial[[#This Row],[ Sales with discount]]-(Financial[[#This Row],[Units Sold]]*Financial[[#This Row],[Manufacturing Price]])</f>
        <v>484</v>
      </c>
      <c r="P60" s="12">
        <f>(Financial[[#This Row],[ Sales with discount]]-Financial[[#This Row],[COGS]])/Financial[[#This Row],[ Sales with discount]]</f>
        <v>0.10526315789473684</v>
      </c>
      <c r="Q60" s="12">
        <f>(Financial[[#This Row],[ Sales with discount]]-Financial[[#This Row],[COGS]])/Financial[[#This Row],[COGS]]</f>
        <v>0.11764705882352941</v>
      </c>
      <c r="R60" s="17">
        <f>Financial[[#This Row],[Units Sold]]/Financial[[#This Row],[quantity of transactions]]</f>
        <v>1.6575342465753424</v>
      </c>
      <c r="S60" s="17">
        <f>Financial[[#This Row],[ Sales with discount]]/Financial[[#This Row],[quantity of transactions]]</f>
        <v>31.493150684931507</v>
      </c>
      <c r="T60" s="5" t="str">
        <f>TEXT(Financial[[#This Row],[Date]],"MMMM")</f>
        <v>лютий</v>
      </c>
      <c r="U60" s="22">
        <f>YEAR(Financial[[#This Row],[Date]])</f>
        <v>2021</v>
      </c>
    </row>
    <row r="61" spans="1:21" x14ac:dyDescent="0.3">
      <c r="A61" t="s">
        <v>9</v>
      </c>
      <c r="B61" t="s">
        <v>13</v>
      </c>
      <c r="C61" s="3" t="s">
        <v>24</v>
      </c>
      <c r="D61" s="3" t="s">
        <v>29</v>
      </c>
      <c r="E61">
        <v>3061</v>
      </c>
      <c r="F61" s="10">
        <v>4</v>
      </c>
      <c r="G61" s="10">
        <v>8</v>
      </c>
      <c r="H61" s="14">
        <v>221</v>
      </c>
      <c r="I61" s="19">
        <v>44501</v>
      </c>
      <c r="J61" s="10">
        <f>Financial[[#This Row],[Units Sold]]*Financial[[#This Row],[Sale Price]]</f>
        <v>24488</v>
      </c>
      <c r="K61" s="11" cm="1">
        <f t="array" ref="K61">_xlfn.IFS(Financial[[#This Row],[Discount Band]]="High",0.15,Financial[[#This Row],[Discount Band]]="Medium",0.1,Financial[[#This Row],[Discount Band]]="Low",0.05,Financial[[#This Row],[Discount Band]]="None",0)</f>
        <v>0.05</v>
      </c>
      <c r="L61" s="10">
        <f>Financial[[#This Row],[Gross Sales]]*Financial[[#This Row],[Discount, %]]</f>
        <v>1224.4000000000001</v>
      </c>
      <c r="M61" s="10">
        <f>Financial[[#This Row],[Gross Sales]]-Financial[[#This Row],[Discounts, usd]]</f>
        <v>23263.599999999999</v>
      </c>
      <c r="N61" s="10">
        <f>Financial[[#This Row],[Units Sold]]*Financial[[#This Row],[Manufacturing Price]]</f>
        <v>12244</v>
      </c>
      <c r="O61" s="10">
        <f>Financial[[#This Row],[ Sales with discount]]-(Financial[[#This Row],[Units Sold]]*Financial[[#This Row],[Manufacturing Price]])</f>
        <v>11019.599999999999</v>
      </c>
      <c r="P61" s="12">
        <f>(Financial[[#This Row],[ Sales with discount]]-Financial[[#This Row],[COGS]])/Financial[[#This Row],[ Sales with discount]]</f>
        <v>0.47368421052631576</v>
      </c>
      <c r="Q61" s="12">
        <f>(Financial[[#This Row],[ Sales with discount]]-Financial[[#This Row],[COGS]])/Financial[[#This Row],[COGS]]</f>
        <v>0.89999999999999991</v>
      </c>
      <c r="R61" s="17">
        <f>Financial[[#This Row],[Units Sold]]/Financial[[#This Row],[quantity of transactions]]</f>
        <v>13.850678733031675</v>
      </c>
      <c r="S61" s="17">
        <f>Financial[[#This Row],[ Sales with discount]]/Financial[[#This Row],[quantity of transactions]]</f>
        <v>105.26515837104071</v>
      </c>
      <c r="T61" s="5" t="str">
        <f>TEXT(Financial[[#This Row],[Date]],"MMMM")</f>
        <v>листопад</v>
      </c>
      <c r="U61" s="22">
        <f>YEAR(Financial[[#This Row],[Date]])</f>
        <v>2021</v>
      </c>
    </row>
    <row r="62" spans="1:21" x14ac:dyDescent="0.3">
      <c r="A62" t="s">
        <v>9</v>
      </c>
      <c r="B62" t="s">
        <v>13</v>
      </c>
      <c r="C62" s="3" t="s">
        <v>22</v>
      </c>
      <c r="D62" s="3" t="s">
        <v>30</v>
      </c>
      <c r="E62">
        <v>859</v>
      </c>
      <c r="F62" s="10">
        <v>15</v>
      </c>
      <c r="G62" s="10">
        <v>20</v>
      </c>
      <c r="H62" s="14">
        <v>654</v>
      </c>
      <c r="I62" s="19">
        <v>44348</v>
      </c>
      <c r="J62" s="10">
        <f>Financial[[#This Row],[Units Sold]]*Financial[[#This Row],[Sale Price]]</f>
        <v>17180</v>
      </c>
      <c r="K62" s="11" cm="1">
        <f t="array" ref="K62">_xlfn.IFS(Financial[[#This Row],[Discount Band]]="High",0.15,Financial[[#This Row],[Discount Band]]="Medium",0.1,Financial[[#This Row],[Discount Band]]="Low",0.05,Financial[[#This Row],[Discount Band]]="None",0)</f>
        <v>0.1</v>
      </c>
      <c r="L62" s="10">
        <f>Financial[[#This Row],[Gross Sales]]*Financial[[#This Row],[Discount, %]]</f>
        <v>1718</v>
      </c>
      <c r="M62" s="10">
        <f>Financial[[#This Row],[Gross Sales]]-Financial[[#This Row],[Discounts, usd]]</f>
        <v>15462</v>
      </c>
      <c r="N62" s="10">
        <f>Financial[[#This Row],[Units Sold]]*Financial[[#This Row],[Manufacturing Price]]</f>
        <v>12885</v>
      </c>
      <c r="O62" s="10">
        <f>Financial[[#This Row],[ Sales with discount]]-(Financial[[#This Row],[Units Sold]]*Financial[[#This Row],[Manufacturing Price]])</f>
        <v>2577</v>
      </c>
      <c r="P62" s="12">
        <f>(Financial[[#This Row],[ Sales with discount]]-Financial[[#This Row],[COGS]])/Financial[[#This Row],[ Sales with discount]]</f>
        <v>0.16666666666666666</v>
      </c>
      <c r="Q62" s="12">
        <f>(Financial[[#This Row],[ Sales with discount]]-Financial[[#This Row],[COGS]])/Financial[[#This Row],[COGS]]</f>
        <v>0.2</v>
      </c>
      <c r="R62" s="17">
        <f>Financial[[#This Row],[Units Sold]]/Financial[[#This Row],[quantity of transactions]]</f>
        <v>1.3134556574923548</v>
      </c>
      <c r="S62" s="17">
        <f>Financial[[#This Row],[ Sales with discount]]/Financial[[#This Row],[quantity of transactions]]</f>
        <v>23.642201834862384</v>
      </c>
      <c r="T62" s="5" t="str">
        <f>TEXT(Financial[[#This Row],[Date]],"MMMM")</f>
        <v>червень</v>
      </c>
      <c r="U62" s="22">
        <f>YEAR(Financial[[#This Row],[Date]])</f>
        <v>2021</v>
      </c>
    </row>
    <row r="63" spans="1:21" x14ac:dyDescent="0.3">
      <c r="A63" t="s">
        <v>9</v>
      </c>
      <c r="B63" t="s">
        <v>13</v>
      </c>
      <c r="C63" s="3" t="s">
        <v>24</v>
      </c>
      <c r="D63" s="3" t="s">
        <v>31</v>
      </c>
      <c r="E63">
        <v>2237</v>
      </c>
      <c r="F63" s="10">
        <v>4</v>
      </c>
      <c r="G63" s="10">
        <v>8</v>
      </c>
      <c r="H63" s="14">
        <v>162</v>
      </c>
      <c r="I63" s="19">
        <v>44501</v>
      </c>
      <c r="J63" s="10">
        <f>Financial[[#This Row],[Units Sold]]*Financial[[#This Row],[Sale Price]]</f>
        <v>17896</v>
      </c>
      <c r="K63" s="11" cm="1">
        <f t="array" ref="K63">_xlfn.IFS(Financial[[#This Row],[Discount Band]]="High",0.15,Financial[[#This Row],[Discount Band]]="Medium",0.1,Financial[[#This Row],[Discount Band]]="Low",0.05,Financial[[#This Row],[Discount Band]]="None",0)</f>
        <v>0.15</v>
      </c>
      <c r="L63" s="10">
        <f>Financial[[#This Row],[Gross Sales]]*Financial[[#This Row],[Discount, %]]</f>
        <v>2684.4</v>
      </c>
      <c r="M63" s="10">
        <f>Financial[[#This Row],[Gross Sales]]-Financial[[#This Row],[Discounts, usd]]</f>
        <v>15211.6</v>
      </c>
      <c r="N63" s="10">
        <f>Financial[[#This Row],[Units Sold]]*Financial[[#This Row],[Manufacturing Price]]</f>
        <v>8948</v>
      </c>
      <c r="O63" s="10">
        <f>Financial[[#This Row],[ Sales with discount]]-(Financial[[#This Row],[Units Sold]]*Financial[[#This Row],[Manufacturing Price]])</f>
        <v>6263.6</v>
      </c>
      <c r="P63" s="12">
        <f>(Financial[[#This Row],[ Sales with discount]]-Financial[[#This Row],[COGS]])/Financial[[#This Row],[ Sales with discount]]</f>
        <v>0.41176470588235298</v>
      </c>
      <c r="Q63" s="12">
        <f>(Financial[[#This Row],[ Sales with discount]]-Financial[[#This Row],[COGS]])/Financial[[#This Row],[COGS]]</f>
        <v>0.70000000000000007</v>
      </c>
      <c r="R63" s="17">
        <f>Financial[[#This Row],[Units Sold]]/Financial[[#This Row],[quantity of transactions]]</f>
        <v>13.808641975308642</v>
      </c>
      <c r="S63" s="17">
        <f>Financial[[#This Row],[ Sales with discount]]/Financial[[#This Row],[quantity of transactions]]</f>
        <v>93.89876543209877</v>
      </c>
      <c r="T63" s="5" t="str">
        <f>TEXT(Financial[[#This Row],[Date]],"MMMM")</f>
        <v>листопад</v>
      </c>
      <c r="U63" s="22">
        <f>YEAR(Financial[[#This Row],[Date]])</f>
        <v>2021</v>
      </c>
    </row>
    <row r="64" spans="1:21" x14ac:dyDescent="0.3">
      <c r="A64" t="s">
        <v>9</v>
      </c>
      <c r="B64" t="s">
        <v>13</v>
      </c>
      <c r="C64" s="3" t="s">
        <v>25</v>
      </c>
      <c r="D64" s="3" t="s">
        <v>28</v>
      </c>
      <c r="E64">
        <v>2377</v>
      </c>
      <c r="F64" s="10">
        <v>17</v>
      </c>
      <c r="G64" s="10">
        <v>22</v>
      </c>
      <c r="H64" s="14">
        <v>1259</v>
      </c>
      <c r="I64" s="19">
        <v>44531</v>
      </c>
      <c r="J64" s="10">
        <f>Financial[[#This Row],[Units Sold]]*Financial[[#This Row],[Sale Price]]</f>
        <v>52294</v>
      </c>
      <c r="K64" s="11" cm="1">
        <f t="array" ref="K64">_xlfn.IFS(Financial[[#This Row],[Discount Band]]="High",0.15,Financial[[#This Row],[Discount Band]]="Medium",0.1,Financial[[#This Row],[Discount Band]]="Low",0.05,Financial[[#This Row],[Discount Band]]="None",0)</f>
        <v>0</v>
      </c>
      <c r="L64" s="10">
        <f>Financial[[#This Row],[Gross Sales]]*Financial[[#This Row],[Discount, %]]</f>
        <v>0</v>
      </c>
      <c r="M64" s="10">
        <f>Financial[[#This Row],[Gross Sales]]-Financial[[#This Row],[Discounts, usd]]</f>
        <v>52294</v>
      </c>
      <c r="N64" s="10">
        <f>Financial[[#This Row],[Units Sold]]*Financial[[#This Row],[Manufacturing Price]]</f>
        <v>40409</v>
      </c>
      <c r="O64" s="10">
        <f>Financial[[#This Row],[ Sales with discount]]-(Financial[[#This Row],[Units Sold]]*Financial[[#This Row],[Manufacturing Price]])</f>
        <v>11885</v>
      </c>
      <c r="P64" s="12">
        <f>(Financial[[#This Row],[ Sales with discount]]-Financial[[#This Row],[COGS]])/Financial[[#This Row],[ Sales with discount]]</f>
        <v>0.22727272727272727</v>
      </c>
      <c r="Q64" s="12">
        <f>(Financial[[#This Row],[ Sales with discount]]-Financial[[#This Row],[COGS]])/Financial[[#This Row],[COGS]]</f>
        <v>0.29411764705882354</v>
      </c>
      <c r="R64" s="17">
        <f>Financial[[#This Row],[Units Sold]]/Financial[[#This Row],[quantity of transactions]]</f>
        <v>1.8880063542494043</v>
      </c>
      <c r="S64" s="17">
        <f>Financial[[#This Row],[ Sales with discount]]/Financial[[#This Row],[quantity of transactions]]</f>
        <v>41.536139793486896</v>
      </c>
      <c r="T64" s="5" t="str">
        <f>TEXT(Financial[[#This Row],[Date]],"MMMM")</f>
        <v>грудень</v>
      </c>
      <c r="U64" s="22">
        <f>YEAR(Financial[[#This Row],[Date]])</f>
        <v>2021</v>
      </c>
    </row>
    <row r="65" spans="1:21" x14ac:dyDescent="0.3">
      <c r="A65" t="s">
        <v>9</v>
      </c>
      <c r="B65" t="s">
        <v>13</v>
      </c>
      <c r="C65" s="3" t="s">
        <v>26</v>
      </c>
      <c r="D65" s="3" t="s">
        <v>30</v>
      </c>
      <c r="E65">
        <v>1359</v>
      </c>
      <c r="F65" s="10">
        <v>10</v>
      </c>
      <c r="G65" s="10">
        <v>22</v>
      </c>
      <c r="H65" s="14">
        <v>292</v>
      </c>
      <c r="I65" s="19">
        <v>44501</v>
      </c>
      <c r="J65" s="10">
        <f>Financial[[#This Row],[Units Sold]]*Financial[[#This Row],[Sale Price]]</f>
        <v>29898</v>
      </c>
      <c r="K65" s="11" cm="1">
        <f t="array" ref="K65">_xlfn.IFS(Financial[[#This Row],[Discount Band]]="High",0.15,Financial[[#This Row],[Discount Band]]="Medium",0.1,Financial[[#This Row],[Discount Band]]="Low",0.05,Financial[[#This Row],[Discount Band]]="None",0)</f>
        <v>0.1</v>
      </c>
      <c r="L65" s="10">
        <f>Financial[[#This Row],[Gross Sales]]*Financial[[#This Row],[Discount, %]]</f>
        <v>2989.8</v>
      </c>
      <c r="M65" s="10">
        <f>Financial[[#This Row],[Gross Sales]]-Financial[[#This Row],[Discounts, usd]]</f>
        <v>26908.2</v>
      </c>
      <c r="N65" s="10">
        <f>Financial[[#This Row],[Units Sold]]*Financial[[#This Row],[Manufacturing Price]]</f>
        <v>13590</v>
      </c>
      <c r="O65" s="10">
        <f>Financial[[#This Row],[ Sales with discount]]-(Financial[[#This Row],[Units Sold]]*Financial[[#This Row],[Manufacturing Price]])</f>
        <v>13318.2</v>
      </c>
      <c r="P65" s="12">
        <f>(Financial[[#This Row],[ Sales with discount]]-Financial[[#This Row],[COGS]])/Financial[[#This Row],[ Sales with discount]]</f>
        <v>0.49494949494949497</v>
      </c>
      <c r="Q65" s="12">
        <f>(Financial[[#This Row],[ Sales with discount]]-Financial[[#This Row],[COGS]])/Financial[[#This Row],[COGS]]</f>
        <v>0.98000000000000009</v>
      </c>
      <c r="R65" s="17">
        <f>Financial[[#This Row],[Units Sold]]/Financial[[#This Row],[quantity of transactions]]</f>
        <v>4.654109589041096</v>
      </c>
      <c r="S65" s="17">
        <f>Financial[[#This Row],[ Sales with discount]]/Financial[[#This Row],[quantity of transactions]]</f>
        <v>92.151369863013699</v>
      </c>
      <c r="T65" s="5" t="str">
        <f>TEXT(Financial[[#This Row],[Date]],"MMMM")</f>
        <v>листопад</v>
      </c>
      <c r="U65" s="22">
        <f>YEAR(Financial[[#This Row],[Date]])</f>
        <v>2021</v>
      </c>
    </row>
    <row r="66" spans="1:21" x14ac:dyDescent="0.3">
      <c r="A66" t="s">
        <v>9</v>
      </c>
      <c r="B66" t="s">
        <v>13</v>
      </c>
      <c r="C66" s="3" t="s">
        <v>22</v>
      </c>
      <c r="D66" s="3" t="s">
        <v>31</v>
      </c>
      <c r="E66">
        <v>4338</v>
      </c>
      <c r="F66" s="10">
        <v>5</v>
      </c>
      <c r="G66" s="10">
        <v>7</v>
      </c>
      <c r="H66" s="14">
        <v>2512</v>
      </c>
      <c r="I66" s="19">
        <v>44470</v>
      </c>
      <c r="J66" s="10">
        <f>Financial[[#This Row],[Units Sold]]*Financial[[#This Row],[Sale Price]]</f>
        <v>30366</v>
      </c>
      <c r="K66" s="11" cm="1">
        <f t="array" ref="K66">_xlfn.IFS(Financial[[#This Row],[Discount Band]]="High",0.15,Financial[[#This Row],[Discount Band]]="Medium",0.1,Financial[[#This Row],[Discount Band]]="Low",0.05,Financial[[#This Row],[Discount Band]]="None",0)</f>
        <v>0.15</v>
      </c>
      <c r="L66" s="10">
        <f>Financial[[#This Row],[Gross Sales]]*Financial[[#This Row],[Discount, %]]</f>
        <v>4554.8999999999996</v>
      </c>
      <c r="M66" s="10">
        <f>Financial[[#This Row],[Gross Sales]]-Financial[[#This Row],[Discounts, usd]]</f>
        <v>25811.1</v>
      </c>
      <c r="N66" s="10">
        <f>Financial[[#This Row],[Units Sold]]*Financial[[#This Row],[Manufacturing Price]]</f>
        <v>21690</v>
      </c>
      <c r="O66" s="10">
        <f>Financial[[#This Row],[ Sales with discount]]-(Financial[[#This Row],[Units Sold]]*Financial[[#This Row],[Manufacturing Price]])</f>
        <v>4121.0999999999985</v>
      </c>
      <c r="P66" s="12">
        <f>(Financial[[#This Row],[ Sales with discount]]-Financial[[#This Row],[COGS]])/Financial[[#This Row],[ Sales with discount]]</f>
        <v>0.15966386554621845</v>
      </c>
      <c r="Q66" s="12">
        <f>(Financial[[#This Row],[ Sales with discount]]-Financial[[#This Row],[COGS]])/Financial[[#This Row],[COGS]]</f>
        <v>0.18999999999999995</v>
      </c>
      <c r="R66" s="17">
        <f>Financial[[#This Row],[Units Sold]]/Financial[[#This Row],[quantity of transactions]]</f>
        <v>1.7269108280254777</v>
      </c>
      <c r="S66" s="17">
        <f>Financial[[#This Row],[ Sales with discount]]/Financial[[#This Row],[quantity of transactions]]</f>
        <v>10.275119426751592</v>
      </c>
      <c r="T66" s="5" t="str">
        <f>TEXT(Financial[[#This Row],[Date]],"MMMM")</f>
        <v>жовтень</v>
      </c>
      <c r="U66" s="22">
        <f>YEAR(Financial[[#This Row],[Date]])</f>
        <v>2021</v>
      </c>
    </row>
    <row r="67" spans="1:21" x14ac:dyDescent="0.3">
      <c r="A67" t="s">
        <v>9</v>
      </c>
      <c r="B67" t="s">
        <v>13</v>
      </c>
      <c r="C67" s="3" t="s">
        <v>24</v>
      </c>
      <c r="D67" s="3" t="s">
        <v>30</v>
      </c>
      <c r="E67">
        <v>1398</v>
      </c>
      <c r="F67" s="10">
        <v>5</v>
      </c>
      <c r="G67" s="10">
        <v>7</v>
      </c>
      <c r="H67" s="14">
        <v>1154</v>
      </c>
      <c r="I67" s="19">
        <v>44348</v>
      </c>
      <c r="J67" s="10">
        <f>Financial[[#This Row],[Units Sold]]*Financial[[#This Row],[Sale Price]]</f>
        <v>9786</v>
      </c>
      <c r="K67" s="11" cm="1">
        <f t="array" ref="K67">_xlfn.IFS(Financial[[#This Row],[Discount Band]]="High",0.15,Financial[[#This Row],[Discount Band]]="Medium",0.1,Financial[[#This Row],[Discount Band]]="Low",0.05,Financial[[#This Row],[Discount Band]]="None",0)</f>
        <v>0.1</v>
      </c>
      <c r="L67" s="10">
        <f>Financial[[#This Row],[Gross Sales]]*Financial[[#This Row],[Discount, %]]</f>
        <v>978.6</v>
      </c>
      <c r="M67" s="10">
        <f>Financial[[#This Row],[Gross Sales]]-Financial[[#This Row],[Discounts, usd]]</f>
        <v>8807.4</v>
      </c>
      <c r="N67" s="10">
        <f>Financial[[#This Row],[Units Sold]]*Financial[[#This Row],[Manufacturing Price]]</f>
        <v>6990</v>
      </c>
      <c r="O67" s="10">
        <f>Financial[[#This Row],[ Sales with discount]]-(Financial[[#This Row],[Units Sold]]*Financial[[#This Row],[Manufacturing Price]])</f>
        <v>1817.3999999999996</v>
      </c>
      <c r="P67" s="12">
        <f>(Financial[[#This Row],[ Sales with discount]]-Financial[[#This Row],[COGS]])/Financial[[#This Row],[ Sales with discount]]</f>
        <v>0.20634920634920631</v>
      </c>
      <c r="Q67" s="12">
        <f>(Financial[[#This Row],[ Sales with discount]]-Financial[[#This Row],[COGS]])/Financial[[#This Row],[COGS]]</f>
        <v>0.25999999999999995</v>
      </c>
      <c r="R67" s="17">
        <f>Financial[[#This Row],[Units Sold]]/Financial[[#This Row],[quantity of transactions]]</f>
        <v>1.2114384748700173</v>
      </c>
      <c r="S67" s="17">
        <f>Financial[[#This Row],[ Sales with discount]]/Financial[[#This Row],[quantity of transactions]]</f>
        <v>7.6320623916811092</v>
      </c>
      <c r="T67" s="5" t="str">
        <f>TEXT(Financial[[#This Row],[Date]],"MMMM")</f>
        <v>червень</v>
      </c>
      <c r="U67" s="22">
        <f>YEAR(Financial[[#This Row],[Date]])</f>
        <v>2021</v>
      </c>
    </row>
    <row r="68" spans="1:21" x14ac:dyDescent="0.3">
      <c r="A68" t="s">
        <v>9</v>
      </c>
      <c r="B68" t="s">
        <v>13</v>
      </c>
      <c r="C68" s="3" t="s">
        <v>22</v>
      </c>
      <c r="D68" s="3" t="s">
        <v>29</v>
      </c>
      <c r="E68">
        <v>1838</v>
      </c>
      <c r="F68" s="10">
        <v>5</v>
      </c>
      <c r="G68" s="10">
        <v>7</v>
      </c>
      <c r="H68" s="14">
        <v>200</v>
      </c>
      <c r="I68" s="19">
        <v>44409</v>
      </c>
      <c r="J68" s="10">
        <f>Financial[[#This Row],[Units Sold]]*Financial[[#This Row],[Sale Price]]</f>
        <v>12866</v>
      </c>
      <c r="K68" s="11" cm="1">
        <f t="array" ref="K68">_xlfn.IFS(Financial[[#This Row],[Discount Band]]="High",0.15,Financial[[#This Row],[Discount Band]]="Medium",0.1,Financial[[#This Row],[Discount Band]]="Low",0.05,Financial[[#This Row],[Discount Band]]="None",0)</f>
        <v>0.05</v>
      </c>
      <c r="L68" s="10">
        <f>Financial[[#This Row],[Gross Sales]]*Financial[[#This Row],[Discount, %]]</f>
        <v>643.30000000000007</v>
      </c>
      <c r="M68" s="10">
        <f>Financial[[#This Row],[Gross Sales]]-Financial[[#This Row],[Discounts, usd]]</f>
        <v>12222.7</v>
      </c>
      <c r="N68" s="10">
        <f>Financial[[#This Row],[Units Sold]]*Financial[[#This Row],[Manufacturing Price]]</f>
        <v>9190</v>
      </c>
      <c r="O68" s="10">
        <f>Financial[[#This Row],[ Sales with discount]]-(Financial[[#This Row],[Units Sold]]*Financial[[#This Row],[Manufacturing Price]])</f>
        <v>3032.7000000000007</v>
      </c>
      <c r="P68" s="12">
        <f>(Financial[[#This Row],[ Sales with discount]]-Financial[[#This Row],[COGS]])/Financial[[#This Row],[ Sales with discount]]</f>
        <v>0.24812030075187974</v>
      </c>
      <c r="Q68" s="12">
        <f>(Financial[[#This Row],[ Sales with discount]]-Financial[[#This Row],[COGS]])/Financial[[#This Row],[COGS]]</f>
        <v>0.33000000000000007</v>
      </c>
      <c r="R68" s="17">
        <f>Financial[[#This Row],[Units Sold]]/Financial[[#This Row],[quantity of transactions]]</f>
        <v>9.19</v>
      </c>
      <c r="S68" s="17">
        <f>Financial[[#This Row],[ Sales with discount]]/Financial[[#This Row],[quantity of transactions]]</f>
        <v>61.113500000000002</v>
      </c>
      <c r="T68" s="5" t="str">
        <f>TEXT(Financial[[#This Row],[Date]],"MMMM")</f>
        <v>серпень</v>
      </c>
      <c r="U68" s="22">
        <f>YEAR(Financial[[#This Row],[Date]])</f>
        <v>2021</v>
      </c>
    </row>
    <row r="69" spans="1:21" x14ac:dyDescent="0.3">
      <c r="A69" t="s">
        <v>9</v>
      </c>
      <c r="B69" t="s">
        <v>13</v>
      </c>
      <c r="C69" s="3" t="s">
        <v>25</v>
      </c>
      <c r="D69" s="3" t="s">
        <v>29</v>
      </c>
      <c r="E69">
        <v>1257</v>
      </c>
      <c r="F69" s="10">
        <v>5</v>
      </c>
      <c r="G69" s="10">
        <v>7</v>
      </c>
      <c r="H69" s="14">
        <v>143</v>
      </c>
      <c r="I69" s="19">
        <v>44256</v>
      </c>
      <c r="J69" s="10">
        <f>Financial[[#This Row],[Units Sold]]*Financial[[#This Row],[Sale Price]]</f>
        <v>8799</v>
      </c>
      <c r="K69" s="11" cm="1">
        <f t="array" ref="K69">_xlfn.IFS(Financial[[#This Row],[Discount Band]]="High",0.15,Financial[[#This Row],[Discount Band]]="Medium",0.1,Financial[[#This Row],[Discount Band]]="Low",0.05,Financial[[#This Row],[Discount Band]]="None",0)</f>
        <v>0.05</v>
      </c>
      <c r="L69" s="10">
        <f>Financial[[#This Row],[Gross Sales]]*Financial[[#This Row],[Discount, %]]</f>
        <v>439.95000000000005</v>
      </c>
      <c r="M69" s="10">
        <f>Financial[[#This Row],[Gross Sales]]-Financial[[#This Row],[Discounts, usd]]</f>
        <v>8359.0499999999993</v>
      </c>
      <c r="N69" s="10">
        <f>Financial[[#This Row],[Units Sold]]*Financial[[#This Row],[Manufacturing Price]]</f>
        <v>6285</v>
      </c>
      <c r="O69" s="10">
        <f>Financial[[#This Row],[ Sales with discount]]-(Financial[[#This Row],[Units Sold]]*Financial[[#This Row],[Manufacturing Price]])</f>
        <v>2074.0499999999993</v>
      </c>
      <c r="P69" s="12">
        <f>(Financial[[#This Row],[ Sales with discount]]-Financial[[#This Row],[COGS]])/Financial[[#This Row],[ Sales with discount]]</f>
        <v>0.24812030075187963</v>
      </c>
      <c r="Q69" s="12">
        <f>(Financial[[#This Row],[ Sales with discount]]-Financial[[#This Row],[COGS]])/Financial[[#This Row],[COGS]]</f>
        <v>0.3299999999999999</v>
      </c>
      <c r="R69" s="17">
        <f>Financial[[#This Row],[Units Sold]]/Financial[[#This Row],[quantity of transactions]]</f>
        <v>8.79020979020979</v>
      </c>
      <c r="S69" s="17">
        <f>Financial[[#This Row],[ Sales with discount]]/Financial[[#This Row],[quantity of transactions]]</f>
        <v>58.454895104895101</v>
      </c>
      <c r="T69" s="5" t="str">
        <f>TEXT(Financial[[#This Row],[Date]],"MMMM")</f>
        <v>березень</v>
      </c>
      <c r="U69" s="22">
        <f>YEAR(Financial[[#This Row],[Date]])</f>
        <v>2021</v>
      </c>
    </row>
    <row r="70" spans="1:21" x14ac:dyDescent="0.3">
      <c r="A70" t="s">
        <v>9</v>
      </c>
      <c r="B70" t="s">
        <v>13</v>
      </c>
      <c r="C70" s="3" t="s">
        <v>24</v>
      </c>
      <c r="D70" s="3" t="s">
        <v>29</v>
      </c>
      <c r="E70">
        <v>5391</v>
      </c>
      <c r="F70" s="10">
        <v>13</v>
      </c>
      <c r="G70" s="10">
        <v>20</v>
      </c>
      <c r="H70" s="14">
        <v>2428</v>
      </c>
      <c r="I70" s="19">
        <v>44287</v>
      </c>
      <c r="J70" s="10">
        <f>Financial[[#This Row],[Units Sold]]*Financial[[#This Row],[Sale Price]]</f>
        <v>107820</v>
      </c>
      <c r="K70" s="11" cm="1">
        <f t="array" ref="K70">_xlfn.IFS(Financial[[#This Row],[Discount Band]]="High",0.15,Financial[[#This Row],[Discount Band]]="Medium",0.1,Financial[[#This Row],[Discount Band]]="Low",0.05,Financial[[#This Row],[Discount Band]]="None",0)</f>
        <v>0.05</v>
      </c>
      <c r="L70" s="10">
        <f>Financial[[#This Row],[Gross Sales]]*Financial[[#This Row],[Discount, %]]</f>
        <v>5391</v>
      </c>
      <c r="M70" s="10">
        <f>Financial[[#This Row],[Gross Sales]]-Financial[[#This Row],[Discounts, usd]]</f>
        <v>102429</v>
      </c>
      <c r="N70" s="10">
        <f>Financial[[#This Row],[Units Sold]]*Financial[[#This Row],[Manufacturing Price]]</f>
        <v>70083</v>
      </c>
      <c r="O70" s="10">
        <f>Financial[[#This Row],[ Sales with discount]]-(Financial[[#This Row],[Units Sold]]*Financial[[#This Row],[Manufacturing Price]])</f>
        <v>32346</v>
      </c>
      <c r="P70" s="12">
        <f>(Financial[[#This Row],[ Sales with discount]]-Financial[[#This Row],[COGS]])/Financial[[#This Row],[ Sales with discount]]</f>
        <v>0.31578947368421051</v>
      </c>
      <c r="Q70" s="12">
        <f>(Financial[[#This Row],[ Sales with discount]]-Financial[[#This Row],[COGS]])/Financial[[#This Row],[COGS]]</f>
        <v>0.46153846153846156</v>
      </c>
      <c r="R70" s="17">
        <f>Financial[[#This Row],[Units Sold]]/Financial[[#This Row],[quantity of transactions]]</f>
        <v>2.220345963756178</v>
      </c>
      <c r="S70" s="17">
        <f>Financial[[#This Row],[ Sales with discount]]/Financial[[#This Row],[quantity of transactions]]</f>
        <v>42.186573311367383</v>
      </c>
      <c r="T70" s="5" t="str">
        <f>TEXT(Financial[[#This Row],[Date]],"MMMM")</f>
        <v>квітень</v>
      </c>
      <c r="U70" s="22">
        <f>YEAR(Financial[[#This Row],[Date]])</f>
        <v>2021</v>
      </c>
    </row>
    <row r="71" spans="1:21" x14ac:dyDescent="0.3">
      <c r="A71" t="s">
        <v>9</v>
      </c>
      <c r="B71" t="s">
        <v>13</v>
      </c>
      <c r="C71" s="3" t="s">
        <v>25</v>
      </c>
      <c r="D71" s="3" t="s">
        <v>31</v>
      </c>
      <c r="E71">
        <v>1133</v>
      </c>
      <c r="F71" s="10">
        <v>12</v>
      </c>
      <c r="G71" s="10">
        <v>22</v>
      </c>
      <c r="H71" s="14">
        <v>744</v>
      </c>
      <c r="I71" s="19">
        <v>44378</v>
      </c>
      <c r="J71" s="10">
        <f>Financial[[#This Row],[Units Sold]]*Financial[[#This Row],[Sale Price]]</f>
        <v>24926</v>
      </c>
      <c r="K71" s="11" cm="1">
        <f t="array" ref="K71">_xlfn.IFS(Financial[[#This Row],[Discount Band]]="High",0.15,Financial[[#This Row],[Discount Band]]="Medium",0.1,Financial[[#This Row],[Discount Band]]="Low",0.05,Financial[[#This Row],[Discount Band]]="None",0)</f>
        <v>0.15</v>
      </c>
      <c r="L71" s="10">
        <f>Financial[[#This Row],[Gross Sales]]*Financial[[#This Row],[Discount, %]]</f>
        <v>3738.8999999999996</v>
      </c>
      <c r="M71" s="10">
        <f>Financial[[#This Row],[Gross Sales]]-Financial[[#This Row],[Discounts, usd]]</f>
        <v>21187.1</v>
      </c>
      <c r="N71" s="10">
        <f>Financial[[#This Row],[Units Sold]]*Financial[[#This Row],[Manufacturing Price]]</f>
        <v>13596</v>
      </c>
      <c r="O71" s="10">
        <f>Financial[[#This Row],[ Sales with discount]]-(Financial[[#This Row],[Units Sold]]*Financial[[#This Row],[Manufacturing Price]])</f>
        <v>7591.0999999999985</v>
      </c>
      <c r="P71" s="12">
        <f>(Financial[[#This Row],[ Sales with discount]]-Financial[[#This Row],[COGS]])/Financial[[#This Row],[ Sales with discount]]</f>
        <v>0.35828877005347587</v>
      </c>
      <c r="Q71" s="12">
        <f>(Financial[[#This Row],[ Sales with discount]]-Financial[[#This Row],[COGS]])/Financial[[#This Row],[COGS]]</f>
        <v>0.55833333333333324</v>
      </c>
      <c r="R71" s="17">
        <f>Financial[[#This Row],[Units Sold]]/Financial[[#This Row],[quantity of transactions]]</f>
        <v>1.5228494623655915</v>
      </c>
      <c r="S71" s="17">
        <f>Financial[[#This Row],[ Sales with discount]]/Financial[[#This Row],[quantity of transactions]]</f>
        <v>28.477284946236558</v>
      </c>
      <c r="T71" s="5" t="str">
        <f>TEXT(Financial[[#This Row],[Date]],"MMMM")</f>
        <v>липень</v>
      </c>
      <c r="U71" s="22">
        <f>YEAR(Financial[[#This Row],[Date]])</f>
        <v>2021</v>
      </c>
    </row>
    <row r="72" spans="1:21" x14ac:dyDescent="0.3">
      <c r="A72" t="s">
        <v>9</v>
      </c>
      <c r="B72" t="s">
        <v>13</v>
      </c>
      <c r="C72" s="3" t="s">
        <v>23</v>
      </c>
      <c r="D72" s="3" t="s">
        <v>31</v>
      </c>
      <c r="E72">
        <v>3192</v>
      </c>
      <c r="F72" s="10">
        <v>13</v>
      </c>
      <c r="G72" s="10">
        <v>20</v>
      </c>
      <c r="H72" s="14">
        <v>1177</v>
      </c>
      <c r="I72" s="19">
        <v>44256</v>
      </c>
      <c r="J72" s="10">
        <f>Financial[[#This Row],[Units Sold]]*Financial[[#This Row],[Sale Price]]</f>
        <v>63840</v>
      </c>
      <c r="K72" s="11" cm="1">
        <f t="array" ref="K72">_xlfn.IFS(Financial[[#This Row],[Discount Band]]="High",0.15,Financial[[#This Row],[Discount Band]]="Medium",0.1,Financial[[#This Row],[Discount Band]]="Low",0.05,Financial[[#This Row],[Discount Band]]="None",0)</f>
        <v>0.15</v>
      </c>
      <c r="L72" s="10">
        <f>Financial[[#This Row],[Gross Sales]]*Financial[[#This Row],[Discount, %]]</f>
        <v>9576</v>
      </c>
      <c r="M72" s="10">
        <f>Financial[[#This Row],[Gross Sales]]-Financial[[#This Row],[Discounts, usd]]</f>
        <v>54264</v>
      </c>
      <c r="N72" s="10">
        <f>Financial[[#This Row],[Units Sold]]*Financial[[#This Row],[Manufacturing Price]]</f>
        <v>41496</v>
      </c>
      <c r="O72" s="10">
        <f>Financial[[#This Row],[ Sales with discount]]-(Financial[[#This Row],[Units Sold]]*Financial[[#This Row],[Manufacturing Price]])</f>
        <v>12768</v>
      </c>
      <c r="P72" s="12">
        <f>(Financial[[#This Row],[ Sales with discount]]-Financial[[#This Row],[COGS]])/Financial[[#This Row],[ Sales with discount]]</f>
        <v>0.23529411764705882</v>
      </c>
      <c r="Q72" s="12">
        <f>(Financial[[#This Row],[ Sales with discount]]-Financial[[#This Row],[COGS]])/Financial[[#This Row],[COGS]]</f>
        <v>0.30769230769230771</v>
      </c>
      <c r="R72" s="17">
        <f>Financial[[#This Row],[Units Sold]]/Financial[[#This Row],[quantity of transactions]]</f>
        <v>2.711979609175871</v>
      </c>
      <c r="S72" s="17">
        <f>Financial[[#This Row],[ Sales with discount]]/Financial[[#This Row],[quantity of transactions]]</f>
        <v>46.103653355989806</v>
      </c>
      <c r="T72" s="5" t="str">
        <f>TEXT(Financial[[#This Row],[Date]],"MMMM")</f>
        <v>березень</v>
      </c>
      <c r="U72" s="22">
        <f>YEAR(Financial[[#This Row],[Date]])</f>
        <v>2021</v>
      </c>
    </row>
    <row r="73" spans="1:21" x14ac:dyDescent="0.3">
      <c r="A73" t="s">
        <v>9</v>
      </c>
      <c r="B73" t="s">
        <v>13</v>
      </c>
      <c r="C73" s="3" t="s">
        <v>23</v>
      </c>
      <c r="D73" s="3" t="s">
        <v>30</v>
      </c>
      <c r="E73">
        <v>1613</v>
      </c>
      <c r="F73" s="10">
        <v>11</v>
      </c>
      <c r="G73" s="10">
        <v>21</v>
      </c>
      <c r="H73" s="14">
        <v>292</v>
      </c>
      <c r="I73" s="19">
        <v>44470</v>
      </c>
      <c r="J73" s="10">
        <f>Financial[[#This Row],[Units Sold]]*Financial[[#This Row],[Sale Price]]</f>
        <v>33873</v>
      </c>
      <c r="K73" s="11" cm="1">
        <f t="array" ref="K73">_xlfn.IFS(Financial[[#This Row],[Discount Band]]="High",0.15,Financial[[#This Row],[Discount Band]]="Medium",0.1,Financial[[#This Row],[Discount Band]]="Low",0.05,Financial[[#This Row],[Discount Band]]="None",0)</f>
        <v>0.1</v>
      </c>
      <c r="L73" s="10">
        <f>Financial[[#This Row],[Gross Sales]]*Financial[[#This Row],[Discount, %]]</f>
        <v>3387.3</v>
      </c>
      <c r="M73" s="10">
        <f>Financial[[#This Row],[Gross Sales]]-Financial[[#This Row],[Discounts, usd]]</f>
        <v>30485.7</v>
      </c>
      <c r="N73" s="10">
        <f>Financial[[#This Row],[Units Sold]]*Financial[[#This Row],[Manufacturing Price]]</f>
        <v>17743</v>
      </c>
      <c r="O73" s="10">
        <f>Financial[[#This Row],[ Sales with discount]]-(Financial[[#This Row],[Units Sold]]*Financial[[#This Row],[Manufacturing Price]])</f>
        <v>12742.7</v>
      </c>
      <c r="P73" s="12">
        <f>(Financial[[#This Row],[ Sales with discount]]-Financial[[#This Row],[COGS]])/Financial[[#This Row],[ Sales with discount]]</f>
        <v>0.41798941798941802</v>
      </c>
      <c r="Q73" s="12">
        <f>(Financial[[#This Row],[ Sales with discount]]-Financial[[#This Row],[COGS]])/Financial[[#This Row],[COGS]]</f>
        <v>0.71818181818181825</v>
      </c>
      <c r="R73" s="17">
        <f>Financial[[#This Row],[Units Sold]]/Financial[[#This Row],[quantity of transactions]]</f>
        <v>5.5239726027397262</v>
      </c>
      <c r="S73" s="17">
        <f>Financial[[#This Row],[ Sales with discount]]/Financial[[#This Row],[quantity of transactions]]</f>
        <v>104.40308219178083</v>
      </c>
      <c r="T73" s="5" t="str">
        <f>TEXT(Financial[[#This Row],[Date]],"MMMM")</f>
        <v>жовтень</v>
      </c>
      <c r="U73" s="22">
        <f>YEAR(Financial[[#This Row],[Date]])</f>
        <v>2021</v>
      </c>
    </row>
    <row r="74" spans="1:21" x14ac:dyDescent="0.3">
      <c r="A74" t="s">
        <v>9</v>
      </c>
      <c r="B74" t="s">
        <v>13</v>
      </c>
      <c r="C74" s="3" t="s">
        <v>25</v>
      </c>
      <c r="D74" s="3" t="s">
        <v>30</v>
      </c>
      <c r="E74">
        <v>1100</v>
      </c>
      <c r="F74" s="10">
        <v>10</v>
      </c>
      <c r="G74" s="10">
        <v>19</v>
      </c>
      <c r="H74" s="14">
        <v>718</v>
      </c>
      <c r="I74" s="19">
        <v>44470</v>
      </c>
      <c r="J74" s="10">
        <f>Financial[[#This Row],[Units Sold]]*Financial[[#This Row],[Sale Price]]</f>
        <v>20900</v>
      </c>
      <c r="K74" s="11" cm="1">
        <f t="array" ref="K74">_xlfn.IFS(Financial[[#This Row],[Discount Band]]="High",0.15,Financial[[#This Row],[Discount Band]]="Medium",0.1,Financial[[#This Row],[Discount Band]]="Low",0.05,Financial[[#This Row],[Discount Band]]="None",0)</f>
        <v>0.1</v>
      </c>
      <c r="L74" s="10">
        <f>Financial[[#This Row],[Gross Sales]]*Financial[[#This Row],[Discount, %]]</f>
        <v>2090</v>
      </c>
      <c r="M74" s="10">
        <f>Financial[[#This Row],[Gross Sales]]-Financial[[#This Row],[Discounts, usd]]</f>
        <v>18810</v>
      </c>
      <c r="N74" s="10">
        <f>Financial[[#This Row],[Units Sold]]*Financial[[#This Row],[Manufacturing Price]]</f>
        <v>11000</v>
      </c>
      <c r="O74" s="10">
        <f>Financial[[#This Row],[ Sales with discount]]-(Financial[[#This Row],[Units Sold]]*Financial[[#This Row],[Manufacturing Price]])</f>
        <v>7810</v>
      </c>
      <c r="P74" s="12">
        <f>(Financial[[#This Row],[ Sales with discount]]-Financial[[#This Row],[COGS]])/Financial[[#This Row],[ Sales with discount]]</f>
        <v>0.41520467836257308</v>
      </c>
      <c r="Q74" s="12">
        <f>(Financial[[#This Row],[ Sales with discount]]-Financial[[#This Row],[COGS]])/Financial[[#This Row],[COGS]]</f>
        <v>0.71</v>
      </c>
      <c r="R74" s="17">
        <f>Financial[[#This Row],[Units Sold]]/Financial[[#This Row],[quantity of transactions]]</f>
        <v>1.532033426183844</v>
      </c>
      <c r="S74" s="17">
        <f>Financial[[#This Row],[ Sales with discount]]/Financial[[#This Row],[quantity of transactions]]</f>
        <v>26.197771587743734</v>
      </c>
      <c r="T74" s="5" t="str">
        <f>TEXT(Financial[[#This Row],[Date]],"MMMM")</f>
        <v>жовтень</v>
      </c>
      <c r="U74" s="22">
        <f>YEAR(Financial[[#This Row],[Date]])</f>
        <v>2021</v>
      </c>
    </row>
    <row r="75" spans="1:21" x14ac:dyDescent="0.3">
      <c r="A75" t="s">
        <v>9</v>
      </c>
      <c r="B75" t="s">
        <v>13</v>
      </c>
      <c r="C75" s="3" t="s">
        <v>22</v>
      </c>
      <c r="D75" s="3" t="s">
        <v>31</v>
      </c>
      <c r="E75">
        <v>1639</v>
      </c>
      <c r="F75" s="10">
        <v>16</v>
      </c>
      <c r="G75" s="10">
        <v>20</v>
      </c>
      <c r="H75" s="14">
        <v>1348</v>
      </c>
      <c r="I75" s="19">
        <v>44470</v>
      </c>
      <c r="J75" s="10">
        <f>Financial[[#This Row],[Units Sold]]*Financial[[#This Row],[Sale Price]]</f>
        <v>32780</v>
      </c>
      <c r="K75" s="11" cm="1">
        <f t="array" ref="K75">_xlfn.IFS(Financial[[#This Row],[Discount Band]]="High",0.15,Financial[[#This Row],[Discount Band]]="Medium",0.1,Financial[[#This Row],[Discount Band]]="Low",0.05,Financial[[#This Row],[Discount Band]]="None",0)</f>
        <v>0.15</v>
      </c>
      <c r="L75" s="10">
        <f>Financial[[#This Row],[Gross Sales]]*Financial[[#This Row],[Discount, %]]</f>
        <v>4917</v>
      </c>
      <c r="M75" s="10">
        <f>Financial[[#This Row],[Gross Sales]]-Financial[[#This Row],[Discounts, usd]]</f>
        <v>27863</v>
      </c>
      <c r="N75" s="10">
        <f>Financial[[#This Row],[Units Sold]]*Financial[[#This Row],[Manufacturing Price]]</f>
        <v>26224</v>
      </c>
      <c r="O75" s="10">
        <f>Financial[[#This Row],[ Sales with discount]]-(Financial[[#This Row],[Units Sold]]*Financial[[#This Row],[Manufacturing Price]])</f>
        <v>1639</v>
      </c>
      <c r="P75" s="12">
        <f>(Financial[[#This Row],[ Sales with discount]]-Financial[[#This Row],[COGS]])/Financial[[#This Row],[ Sales with discount]]</f>
        <v>5.8823529411764705E-2</v>
      </c>
      <c r="Q75" s="12">
        <f>(Financial[[#This Row],[ Sales with discount]]-Financial[[#This Row],[COGS]])/Financial[[#This Row],[COGS]]</f>
        <v>6.25E-2</v>
      </c>
      <c r="R75" s="17">
        <f>Financial[[#This Row],[Units Sold]]/Financial[[#This Row],[quantity of transactions]]</f>
        <v>1.2158753709198813</v>
      </c>
      <c r="S75" s="17">
        <f>Financial[[#This Row],[ Sales with discount]]/Financial[[#This Row],[quantity of transactions]]</f>
        <v>20.669881305637983</v>
      </c>
      <c r="T75" s="5" t="str">
        <f>TEXT(Financial[[#This Row],[Date]],"MMMM")</f>
        <v>жовтень</v>
      </c>
      <c r="U75" s="22">
        <f>YEAR(Financial[[#This Row],[Date]])</f>
        <v>2021</v>
      </c>
    </row>
    <row r="76" spans="1:21" x14ac:dyDescent="0.3">
      <c r="A76" t="s">
        <v>9</v>
      </c>
      <c r="B76" t="s">
        <v>13</v>
      </c>
      <c r="C76" s="3" t="s">
        <v>21</v>
      </c>
      <c r="D76" s="3" t="s">
        <v>29</v>
      </c>
      <c r="E76">
        <v>839</v>
      </c>
      <c r="F76" s="10">
        <v>16</v>
      </c>
      <c r="G76" s="10">
        <v>19</v>
      </c>
      <c r="H76" s="14">
        <v>112</v>
      </c>
      <c r="I76" s="19">
        <v>44317</v>
      </c>
      <c r="J76" s="10">
        <f>Financial[[#This Row],[Units Sold]]*Financial[[#This Row],[Sale Price]]</f>
        <v>15941</v>
      </c>
      <c r="K76" s="11" cm="1">
        <f t="array" ref="K76">_xlfn.IFS(Financial[[#This Row],[Discount Band]]="High",0.15,Financial[[#This Row],[Discount Band]]="Medium",0.1,Financial[[#This Row],[Discount Band]]="Low",0.05,Financial[[#This Row],[Discount Band]]="None",0)</f>
        <v>0.05</v>
      </c>
      <c r="L76" s="10">
        <f>Financial[[#This Row],[Gross Sales]]*Financial[[#This Row],[Discount, %]]</f>
        <v>797.05000000000007</v>
      </c>
      <c r="M76" s="10">
        <f>Financial[[#This Row],[Gross Sales]]-Financial[[#This Row],[Discounts, usd]]</f>
        <v>15143.95</v>
      </c>
      <c r="N76" s="10">
        <f>Financial[[#This Row],[Units Sold]]*Financial[[#This Row],[Manufacturing Price]]</f>
        <v>13424</v>
      </c>
      <c r="O76" s="10">
        <f>Financial[[#This Row],[ Sales with discount]]-(Financial[[#This Row],[Units Sold]]*Financial[[#This Row],[Manufacturing Price]])</f>
        <v>1719.9500000000007</v>
      </c>
      <c r="P76" s="12">
        <f>(Financial[[#This Row],[ Sales with discount]]-Financial[[#This Row],[COGS]])/Financial[[#This Row],[ Sales with discount]]</f>
        <v>0.11357340720221611</v>
      </c>
      <c r="Q76" s="12">
        <f>(Financial[[#This Row],[ Sales with discount]]-Financial[[#This Row],[COGS]])/Financial[[#This Row],[COGS]]</f>
        <v>0.12812500000000004</v>
      </c>
      <c r="R76" s="17">
        <f>Financial[[#This Row],[Units Sold]]/Financial[[#This Row],[quantity of transactions]]</f>
        <v>7.4910714285714288</v>
      </c>
      <c r="S76" s="17">
        <f>Financial[[#This Row],[ Sales with discount]]/Financial[[#This Row],[quantity of transactions]]</f>
        <v>135.2138392857143</v>
      </c>
      <c r="T76" s="5" t="str">
        <f>TEXT(Financial[[#This Row],[Date]],"MMMM")</f>
        <v>травень</v>
      </c>
      <c r="U76" s="22">
        <f>YEAR(Financial[[#This Row],[Date]])</f>
        <v>2021</v>
      </c>
    </row>
    <row r="77" spans="1:21" x14ac:dyDescent="0.3">
      <c r="A77" t="s">
        <v>9</v>
      </c>
      <c r="B77" t="s">
        <v>13</v>
      </c>
      <c r="C77" s="3" t="s">
        <v>23</v>
      </c>
      <c r="D77" s="3" t="s">
        <v>29</v>
      </c>
      <c r="E77">
        <v>4804</v>
      </c>
      <c r="F77" s="10">
        <v>5</v>
      </c>
      <c r="G77" s="10">
        <v>7</v>
      </c>
      <c r="H77" s="14">
        <v>2706</v>
      </c>
      <c r="I77" s="19">
        <v>44197</v>
      </c>
      <c r="J77" s="10">
        <f>Financial[[#This Row],[Units Sold]]*Financial[[#This Row],[Sale Price]]</f>
        <v>33628</v>
      </c>
      <c r="K77" s="11" cm="1">
        <f t="array" ref="K77">_xlfn.IFS(Financial[[#This Row],[Discount Band]]="High",0.15,Financial[[#This Row],[Discount Band]]="Medium",0.1,Financial[[#This Row],[Discount Band]]="Low",0.05,Financial[[#This Row],[Discount Band]]="None",0)</f>
        <v>0.05</v>
      </c>
      <c r="L77" s="10">
        <f>Financial[[#This Row],[Gross Sales]]*Financial[[#This Row],[Discount, %]]</f>
        <v>1681.4</v>
      </c>
      <c r="M77" s="10">
        <f>Financial[[#This Row],[Gross Sales]]-Financial[[#This Row],[Discounts, usd]]</f>
        <v>31946.6</v>
      </c>
      <c r="N77" s="10">
        <f>Financial[[#This Row],[Units Sold]]*Financial[[#This Row],[Manufacturing Price]]</f>
        <v>24020</v>
      </c>
      <c r="O77" s="10">
        <f>Financial[[#This Row],[ Sales with discount]]-(Financial[[#This Row],[Units Sold]]*Financial[[#This Row],[Manufacturing Price]])</f>
        <v>7926.5999999999985</v>
      </c>
      <c r="P77" s="12">
        <f>(Financial[[#This Row],[ Sales with discount]]-Financial[[#This Row],[COGS]])/Financial[[#This Row],[ Sales with discount]]</f>
        <v>0.24812030075187966</v>
      </c>
      <c r="Q77" s="12">
        <f>(Financial[[#This Row],[ Sales with discount]]-Financial[[#This Row],[COGS]])/Financial[[#This Row],[COGS]]</f>
        <v>0.32999999999999996</v>
      </c>
      <c r="R77" s="17">
        <f>Financial[[#This Row],[Units Sold]]/Financial[[#This Row],[quantity of transactions]]</f>
        <v>1.7753141167775315</v>
      </c>
      <c r="S77" s="17">
        <f>Financial[[#This Row],[ Sales with discount]]/Financial[[#This Row],[quantity of transactions]]</f>
        <v>11.805838876570583</v>
      </c>
      <c r="T77" s="5" t="str">
        <f>TEXT(Financial[[#This Row],[Date]],"MMMM")</f>
        <v>січень</v>
      </c>
      <c r="U77" s="22">
        <f>YEAR(Financial[[#This Row],[Date]])</f>
        <v>2021</v>
      </c>
    </row>
    <row r="78" spans="1:21" x14ac:dyDescent="0.3">
      <c r="A78" t="s">
        <v>9</v>
      </c>
      <c r="B78" t="s">
        <v>13</v>
      </c>
      <c r="C78" s="3" t="s">
        <v>23</v>
      </c>
      <c r="D78" s="3" t="s">
        <v>31</v>
      </c>
      <c r="E78">
        <v>3192</v>
      </c>
      <c r="F78" s="10">
        <v>15</v>
      </c>
      <c r="G78" s="10">
        <v>19</v>
      </c>
      <c r="H78" s="14">
        <v>1013</v>
      </c>
      <c r="I78" s="19">
        <v>44409</v>
      </c>
      <c r="J78" s="10">
        <f>Financial[[#This Row],[Units Sold]]*Financial[[#This Row],[Sale Price]]</f>
        <v>60648</v>
      </c>
      <c r="K78" s="11" cm="1">
        <f t="array" ref="K78">_xlfn.IFS(Financial[[#This Row],[Discount Band]]="High",0.15,Financial[[#This Row],[Discount Band]]="Medium",0.1,Financial[[#This Row],[Discount Band]]="Low",0.05,Financial[[#This Row],[Discount Band]]="None",0)</f>
        <v>0.15</v>
      </c>
      <c r="L78" s="10">
        <f>Financial[[#This Row],[Gross Sales]]*Financial[[#This Row],[Discount, %]]</f>
        <v>9097.1999999999989</v>
      </c>
      <c r="M78" s="10">
        <f>Financial[[#This Row],[Gross Sales]]-Financial[[#This Row],[Discounts, usd]]</f>
        <v>51550.8</v>
      </c>
      <c r="N78" s="10">
        <f>Financial[[#This Row],[Units Sold]]*Financial[[#This Row],[Manufacturing Price]]</f>
        <v>47880</v>
      </c>
      <c r="O78" s="10">
        <f>Financial[[#This Row],[ Sales with discount]]-(Financial[[#This Row],[Units Sold]]*Financial[[#This Row],[Manufacturing Price]])</f>
        <v>3670.8000000000029</v>
      </c>
      <c r="P78" s="12">
        <f>(Financial[[#This Row],[ Sales with discount]]-Financial[[#This Row],[COGS]])/Financial[[#This Row],[ Sales with discount]]</f>
        <v>7.1207430340557334E-2</v>
      </c>
      <c r="Q78" s="12">
        <f>(Financial[[#This Row],[ Sales with discount]]-Financial[[#This Row],[COGS]])/Financial[[#This Row],[COGS]]</f>
        <v>7.666666666666673E-2</v>
      </c>
      <c r="R78" s="17">
        <f>Financial[[#This Row],[Units Sold]]/Financial[[#This Row],[quantity of transactions]]</f>
        <v>3.1510365251727541</v>
      </c>
      <c r="S78" s="17">
        <f>Financial[[#This Row],[ Sales with discount]]/Financial[[#This Row],[quantity of transactions]]</f>
        <v>50.889239881539986</v>
      </c>
      <c r="T78" s="5" t="str">
        <f>TEXT(Financial[[#This Row],[Date]],"MMMM")</f>
        <v>серпень</v>
      </c>
      <c r="U78" s="22">
        <f>YEAR(Financial[[#This Row],[Date]])</f>
        <v>2021</v>
      </c>
    </row>
    <row r="79" spans="1:21" x14ac:dyDescent="0.3">
      <c r="A79" t="s">
        <v>9</v>
      </c>
      <c r="B79" t="s">
        <v>13</v>
      </c>
      <c r="C79" s="3" t="s">
        <v>23</v>
      </c>
      <c r="D79" s="3" t="s">
        <v>28</v>
      </c>
      <c r="E79">
        <v>2071</v>
      </c>
      <c r="F79" s="10">
        <v>12</v>
      </c>
      <c r="G79" s="10">
        <v>20</v>
      </c>
      <c r="H79" s="14">
        <v>1165</v>
      </c>
      <c r="I79" s="19">
        <v>44531</v>
      </c>
      <c r="J79" s="10">
        <f>Financial[[#This Row],[Units Sold]]*Financial[[#This Row],[Sale Price]]</f>
        <v>41420</v>
      </c>
      <c r="K79" s="11" cm="1">
        <f t="array" ref="K79">_xlfn.IFS(Financial[[#This Row],[Discount Band]]="High",0.15,Financial[[#This Row],[Discount Band]]="Medium",0.1,Financial[[#This Row],[Discount Band]]="Low",0.05,Financial[[#This Row],[Discount Band]]="None",0)</f>
        <v>0</v>
      </c>
      <c r="L79" s="10">
        <f>Financial[[#This Row],[Gross Sales]]*Financial[[#This Row],[Discount, %]]</f>
        <v>0</v>
      </c>
      <c r="M79" s="10">
        <f>Financial[[#This Row],[Gross Sales]]-Financial[[#This Row],[Discounts, usd]]</f>
        <v>41420</v>
      </c>
      <c r="N79" s="10">
        <f>Financial[[#This Row],[Units Sold]]*Financial[[#This Row],[Manufacturing Price]]</f>
        <v>24852</v>
      </c>
      <c r="O79" s="10">
        <f>Financial[[#This Row],[ Sales with discount]]-(Financial[[#This Row],[Units Sold]]*Financial[[#This Row],[Manufacturing Price]])</f>
        <v>16568</v>
      </c>
      <c r="P79" s="12">
        <f>(Financial[[#This Row],[ Sales with discount]]-Financial[[#This Row],[COGS]])/Financial[[#This Row],[ Sales with discount]]</f>
        <v>0.4</v>
      </c>
      <c r="Q79" s="12">
        <f>(Financial[[#This Row],[ Sales with discount]]-Financial[[#This Row],[COGS]])/Financial[[#This Row],[COGS]]</f>
        <v>0.66666666666666663</v>
      </c>
      <c r="R79" s="17">
        <f>Financial[[#This Row],[Units Sold]]/Financial[[#This Row],[quantity of transactions]]</f>
        <v>1.7776824034334764</v>
      </c>
      <c r="S79" s="17">
        <f>Financial[[#This Row],[ Sales with discount]]/Financial[[#This Row],[quantity of transactions]]</f>
        <v>35.553648068669531</v>
      </c>
      <c r="T79" s="5" t="str">
        <f>TEXT(Financial[[#This Row],[Date]],"MMMM")</f>
        <v>грудень</v>
      </c>
      <c r="U79" s="22">
        <f>YEAR(Financial[[#This Row],[Date]])</f>
        <v>2021</v>
      </c>
    </row>
    <row r="80" spans="1:21" x14ac:dyDescent="0.3">
      <c r="A80" t="s">
        <v>9</v>
      </c>
      <c r="B80" t="s">
        <v>13</v>
      </c>
      <c r="C80" s="3" t="s">
        <v>22</v>
      </c>
      <c r="D80" s="3" t="s">
        <v>29</v>
      </c>
      <c r="E80">
        <v>3304</v>
      </c>
      <c r="F80" s="10">
        <v>5</v>
      </c>
      <c r="G80" s="10">
        <v>7</v>
      </c>
      <c r="H80" s="14">
        <v>769</v>
      </c>
      <c r="I80" s="19">
        <v>44470</v>
      </c>
      <c r="J80" s="10">
        <f>Financial[[#This Row],[Units Sold]]*Financial[[#This Row],[Sale Price]]</f>
        <v>23128</v>
      </c>
      <c r="K80" s="11" cm="1">
        <f t="array" ref="K80">_xlfn.IFS(Financial[[#This Row],[Discount Band]]="High",0.15,Financial[[#This Row],[Discount Band]]="Medium",0.1,Financial[[#This Row],[Discount Band]]="Low",0.05,Financial[[#This Row],[Discount Band]]="None",0)</f>
        <v>0.05</v>
      </c>
      <c r="L80" s="10">
        <f>Financial[[#This Row],[Gross Sales]]*Financial[[#This Row],[Discount, %]]</f>
        <v>1156.4000000000001</v>
      </c>
      <c r="M80" s="10">
        <f>Financial[[#This Row],[Gross Sales]]-Financial[[#This Row],[Discounts, usd]]</f>
        <v>21971.599999999999</v>
      </c>
      <c r="N80" s="10">
        <f>Financial[[#This Row],[Units Sold]]*Financial[[#This Row],[Manufacturing Price]]</f>
        <v>16520</v>
      </c>
      <c r="O80" s="10">
        <f>Financial[[#This Row],[ Sales with discount]]-(Financial[[#This Row],[Units Sold]]*Financial[[#This Row],[Manufacturing Price]])</f>
        <v>5451.5999999999985</v>
      </c>
      <c r="P80" s="12">
        <f>(Financial[[#This Row],[ Sales with discount]]-Financial[[#This Row],[COGS]])/Financial[[#This Row],[ Sales with discount]]</f>
        <v>0.24812030075187966</v>
      </c>
      <c r="Q80" s="12">
        <f>(Financial[[#This Row],[ Sales with discount]]-Financial[[#This Row],[COGS]])/Financial[[#This Row],[COGS]]</f>
        <v>0.3299999999999999</v>
      </c>
      <c r="R80" s="17">
        <f>Financial[[#This Row],[Units Sold]]/Financial[[#This Row],[quantity of transactions]]</f>
        <v>4.2964889466840051</v>
      </c>
      <c r="S80" s="17">
        <f>Financial[[#This Row],[ Sales with discount]]/Financial[[#This Row],[quantity of transactions]]</f>
        <v>28.571651495448634</v>
      </c>
      <c r="T80" s="5" t="str">
        <f>TEXT(Financial[[#This Row],[Date]],"MMMM")</f>
        <v>жовтень</v>
      </c>
      <c r="U80" s="22">
        <f>YEAR(Financial[[#This Row],[Date]])</f>
        <v>2021</v>
      </c>
    </row>
    <row r="81" spans="1:21" x14ac:dyDescent="0.3">
      <c r="A81" t="s">
        <v>9</v>
      </c>
      <c r="B81" t="s">
        <v>13</v>
      </c>
      <c r="C81" s="3" t="s">
        <v>22</v>
      </c>
      <c r="D81" s="3" t="s">
        <v>31</v>
      </c>
      <c r="E81">
        <v>229</v>
      </c>
      <c r="F81" s="10">
        <v>220</v>
      </c>
      <c r="G81" s="10">
        <v>378</v>
      </c>
      <c r="H81" s="14">
        <v>94</v>
      </c>
      <c r="I81" s="19">
        <v>44317</v>
      </c>
      <c r="J81" s="10">
        <f>Financial[[#This Row],[Units Sold]]*Financial[[#This Row],[Sale Price]]</f>
        <v>86562</v>
      </c>
      <c r="K81" s="11" cm="1">
        <f t="array" ref="K81">_xlfn.IFS(Financial[[#This Row],[Discount Band]]="High",0.15,Financial[[#This Row],[Discount Band]]="Medium",0.1,Financial[[#This Row],[Discount Band]]="Low",0.05,Financial[[#This Row],[Discount Band]]="None",0)</f>
        <v>0.15</v>
      </c>
      <c r="L81" s="10">
        <f>Financial[[#This Row],[Gross Sales]]*Financial[[#This Row],[Discount, %]]</f>
        <v>12984.3</v>
      </c>
      <c r="M81" s="10">
        <f>Financial[[#This Row],[Gross Sales]]-Financial[[#This Row],[Discounts, usd]]</f>
        <v>73577.7</v>
      </c>
      <c r="N81" s="10">
        <f>Financial[[#This Row],[Units Sold]]*Financial[[#This Row],[Manufacturing Price]]</f>
        <v>50380</v>
      </c>
      <c r="O81" s="10">
        <f>Financial[[#This Row],[ Sales with discount]]-(Financial[[#This Row],[Units Sold]]*Financial[[#This Row],[Manufacturing Price]])</f>
        <v>23197.699999999997</v>
      </c>
      <c r="P81" s="12">
        <f>(Financial[[#This Row],[ Sales with discount]]-Financial[[#This Row],[COGS]])/Financial[[#This Row],[ Sales with discount]]</f>
        <v>0.31528166822284465</v>
      </c>
      <c r="Q81" s="12">
        <f>(Financial[[#This Row],[ Sales with discount]]-Financial[[#This Row],[COGS]])/Financial[[#This Row],[COGS]]</f>
        <v>0.46045454545454539</v>
      </c>
      <c r="R81" s="17">
        <f>Financial[[#This Row],[Units Sold]]/Financial[[#This Row],[quantity of transactions]]</f>
        <v>2.4361702127659575</v>
      </c>
      <c r="S81" s="17">
        <f>Financial[[#This Row],[ Sales with discount]]/Financial[[#This Row],[quantity of transactions]]</f>
        <v>782.74148936170207</v>
      </c>
      <c r="T81" s="5" t="str">
        <f>TEXT(Financial[[#This Row],[Date]],"MMMM")</f>
        <v>травень</v>
      </c>
      <c r="U81" s="22">
        <f>YEAR(Financial[[#This Row],[Date]])</f>
        <v>2021</v>
      </c>
    </row>
    <row r="82" spans="1:21" x14ac:dyDescent="0.3">
      <c r="A82" t="s">
        <v>9</v>
      </c>
      <c r="B82" t="s">
        <v>13</v>
      </c>
      <c r="C82" s="3" t="s">
        <v>23</v>
      </c>
      <c r="D82" s="3" t="s">
        <v>31</v>
      </c>
      <c r="E82">
        <v>2880</v>
      </c>
      <c r="F82" s="10">
        <v>242</v>
      </c>
      <c r="G82" s="10">
        <v>375</v>
      </c>
      <c r="H82" s="14">
        <v>317</v>
      </c>
      <c r="I82" s="19">
        <v>44378</v>
      </c>
      <c r="J82" s="10">
        <f>Financial[[#This Row],[Units Sold]]*Financial[[#This Row],[Sale Price]]</f>
        <v>1080000</v>
      </c>
      <c r="K82" s="11" cm="1">
        <f t="array" ref="K82">_xlfn.IFS(Financial[[#This Row],[Discount Band]]="High",0.15,Financial[[#This Row],[Discount Band]]="Medium",0.1,Financial[[#This Row],[Discount Band]]="Low",0.05,Financial[[#This Row],[Discount Band]]="None",0)</f>
        <v>0.15</v>
      </c>
      <c r="L82" s="10">
        <f>Financial[[#This Row],[Gross Sales]]*Financial[[#This Row],[Discount, %]]</f>
        <v>162000</v>
      </c>
      <c r="M82" s="10">
        <f>Financial[[#This Row],[Gross Sales]]-Financial[[#This Row],[Discounts, usd]]</f>
        <v>918000</v>
      </c>
      <c r="N82" s="10">
        <f>Financial[[#This Row],[Units Sold]]*Financial[[#This Row],[Manufacturing Price]]</f>
        <v>696960</v>
      </c>
      <c r="O82" s="10">
        <f>Financial[[#This Row],[ Sales with discount]]-(Financial[[#This Row],[Units Sold]]*Financial[[#This Row],[Manufacturing Price]])</f>
        <v>221040</v>
      </c>
      <c r="P82" s="12">
        <f>(Financial[[#This Row],[ Sales with discount]]-Financial[[#This Row],[COGS]])/Financial[[#This Row],[ Sales with discount]]</f>
        <v>0.2407843137254902</v>
      </c>
      <c r="Q82" s="12">
        <f>(Financial[[#This Row],[ Sales with discount]]-Financial[[#This Row],[COGS]])/Financial[[#This Row],[COGS]]</f>
        <v>0.31714876033057854</v>
      </c>
      <c r="R82" s="17">
        <f>Financial[[#This Row],[Units Sold]]/Financial[[#This Row],[quantity of transactions]]</f>
        <v>9.0851735015772874</v>
      </c>
      <c r="S82" s="17">
        <f>Financial[[#This Row],[ Sales with discount]]/Financial[[#This Row],[quantity of transactions]]</f>
        <v>2895.8990536277602</v>
      </c>
      <c r="T82" s="5" t="str">
        <f>TEXT(Financial[[#This Row],[Date]],"MMMM")</f>
        <v>липень</v>
      </c>
      <c r="U82" s="22">
        <f>YEAR(Financial[[#This Row],[Date]])</f>
        <v>2021</v>
      </c>
    </row>
    <row r="83" spans="1:21" x14ac:dyDescent="0.3">
      <c r="A83" t="s">
        <v>9</v>
      </c>
      <c r="B83" t="s">
        <v>13</v>
      </c>
      <c r="C83" s="3" t="s">
        <v>24</v>
      </c>
      <c r="D83" s="3" t="s">
        <v>29</v>
      </c>
      <c r="E83">
        <v>3672</v>
      </c>
      <c r="F83" s="10">
        <v>10</v>
      </c>
      <c r="G83" s="10">
        <v>21</v>
      </c>
      <c r="H83" s="14">
        <v>1953</v>
      </c>
      <c r="I83" s="19">
        <v>44440</v>
      </c>
      <c r="J83" s="10">
        <f>Financial[[#This Row],[Units Sold]]*Financial[[#This Row],[Sale Price]]</f>
        <v>77112</v>
      </c>
      <c r="K83" s="11" cm="1">
        <f t="array" ref="K83">_xlfn.IFS(Financial[[#This Row],[Discount Band]]="High",0.15,Financial[[#This Row],[Discount Band]]="Medium",0.1,Financial[[#This Row],[Discount Band]]="Low",0.05,Financial[[#This Row],[Discount Band]]="None",0)</f>
        <v>0.05</v>
      </c>
      <c r="L83" s="10">
        <f>Financial[[#This Row],[Gross Sales]]*Financial[[#This Row],[Discount, %]]</f>
        <v>3855.6000000000004</v>
      </c>
      <c r="M83" s="10">
        <f>Financial[[#This Row],[Gross Sales]]-Financial[[#This Row],[Discounts, usd]]</f>
        <v>73256.399999999994</v>
      </c>
      <c r="N83" s="10">
        <f>Financial[[#This Row],[Units Sold]]*Financial[[#This Row],[Manufacturing Price]]</f>
        <v>36720</v>
      </c>
      <c r="O83" s="10">
        <f>Financial[[#This Row],[ Sales with discount]]-(Financial[[#This Row],[Units Sold]]*Financial[[#This Row],[Manufacturing Price]])</f>
        <v>36536.399999999994</v>
      </c>
      <c r="P83" s="12">
        <f>(Financial[[#This Row],[ Sales with discount]]-Financial[[#This Row],[COGS]])/Financial[[#This Row],[ Sales with discount]]</f>
        <v>0.49874686716791977</v>
      </c>
      <c r="Q83" s="12">
        <f>(Financial[[#This Row],[ Sales with discount]]-Financial[[#This Row],[COGS]])/Financial[[#This Row],[COGS]]</f>
        <v>0.99499999999999988</v>
      </c>
      <c r="R83" s="17">
        <f>Financial[[#This Row],[Units Sold]]/Financial[[#This Row],[quantity of transactions]]</f>
        <v>1.8801843317972351</v>
      </c>
      <c r="S83" s="17">
        <f>Financial[[#This Row],[ Sales with discount]]/Financial[[#This Row],[quantity of transactions]]</f>
        <v>37.509677419354837</v>
      </c>
      <c r="T83" s="5" t="str">
        <f>TEXT(Financial[[#This Row],[Date]],"MMMM")</f>
        <v>вересень</v>
      </c>
      <c r="U83" s="22">
        <f>YEAR(Financial[[#This Row],[Date]])</f>
        <v>2021</v>
      </c>
    </row>
    <row r="84" spans="1:21" x14ac:dyDescent="0.3">
      <c r="A84" t="s">
        <v>9</v>
      </c>
      <c r="B84" t="s">
        <v>13</v>
      </c>
      <c r="C84" s="3" t="s">
        <v>23</v>
      </c>
      <c r="D84" s="3" t="s">
        <v>30</v>
      </c>
      <c r="E84">
        <v>2075</v>
      </c>
      <c r="F84" s="10">
        <v>16</v>
      </c>
      <c r="G84" s="10">
        <v>19</v>
      </c>
      <c r="H84" s="14">
        <v>377</v>
      </c>
      <c r="I84" s="19">
        <v>44531</v>
      </c>
      <c r="J84" s="10">
        <f>Financial[[#This Row],[Units Sold]]*Financial[[#This Row],[Sale Price]]</f>
        <v>39425</v>
      </c>
      <c r="K84" s="11" cm="1">
        <f t="array" ref="K84">_xlfn.IFS(Financial[[#This Row],[Discount Band]]="High",0.15,Financial[[#This Row],[Discount Band]]="Medium",0.1,Financial[[#This Row],[Discount Band]]="Low",0.05,Financial[[#This Row],[Discount Band]]="None",0)</f>
        <v>0.1</v>
      </c>
      <c r="L84" s="10">
        <f>Financial[[#This Row],[Gross Sales]]*Financial[[#This Row],[Discount, %]]</f>
        <v>3942.5</v>
      </c>
      <c r="M84" s="10">
        <f>Financial[[#This Row],[Gross Sales]]-Financial[[#This Row],[Discounts, usd]]</f>
        <v>35482.5</v>
      </c>
      <c r="N84" s="10">
        <f>Financial[[#This Row],[Units Sold]]*Financial[[#This Row],[Manufacturing Price]]</f>
        <v>33200</v>
      </c>
      <c r="O84" s="10">
        <f>Financial[[#This Row],[ Sales with discount]]-(Financial[[#This Row],[Units Sold]]*Financial[[#This Row],[Manufacturing Price]])</f>
        <v>2282.5</v>
      </c>
      <c r="P84" s="12">
        <f>(Financial[[#This Row],[ Sales with discount]]-Financial[[#This Row],[COGS]])/Financial[[#This Row],[ Sales with discount]]</f>
        <v>6.4327485380116955E-2</v>
      </c>
      <c r="Q84" s="12">
        <f>(Financial[[#This Row],[ Sales with discount]]-Financial[[#This Row],[COGS]])/Financial[[#This Row],[COGS]]</f>
        <v>6.8750000000000006E-2</v>
      </c>
      <c r="R84" s="17">
        <f>Financial[[#This Row],[Units Sold]]/Financial[[#This Row],[quantity of transactions]]</f>
        <v>5.5039787798408488</v>
      </c>
      <c r="S84" s="17">
        <f>Financial[[#This Row],[ Sales with discount]]/Financial[[#This Row],[quantity of transactions]]</f>
        <v>94.118037135278513</v>
      </c>
      <c r="T84" s="5" t="str">
        <f>TEXT(Financial[[#This Row],[Date]],"MMMM")</f>
        <v>грудень</v>
      </c>
      <c r="U84" s="22">
        <f>YEAR(Financial[[#This Row],[Date]])</f>
        <v>2021</v>
      </c>
    </row>
    <row r="85" spans="1:21" x14ac:dyDescent="0.3">
      <c r="A85" t="s">
        <v>9</v>
      </c>
      <c r="B85" t="s">
        <v>13</v>
      </c>
      <c r="C85" s="3" t="s">
        <v>21</v>
      </c>
      <c r="D85" s="3" t="s">
        <v>28</v>
      </c>
      <c r="E85">
        <v>2213</v>
      </c>
      <c r="F85" s="10">
        <v>15</v>
      </c>
      <c r="G85" s="10">
        <v>21</v>
      </c>
      <c r="H85" s="14">
        <v>1390</v>
      </c>
      <c r="I85" s="19">
        <v>44197</v>
      </c>
      <c r="J85" s="10">
        <f>Financial[[#This Row],[Units Sold]]*Financial[[#This Row],[Sale Price]]</f>
        <v>46473</v>
      </c>
      <c r="K85" s="11" cm="1">
        <f t="array" ref="K85">_xlfn.IFS(Financial[[#This Row],[Discount Band]]="High",0.15,Financial[[#This Row],[Discount Band]]="Medium",0.1,Financial[[#This Row],[Discount Band]]="Low",0.05,Financial[[#This Row],[Discount Band]]="None",0)</f>
        <v>0</v>
      </c>
      <c r="L85" s="10">
        <f>Financial[[#This Row],[Gross Sales]]*Financial[[#This Row],[Discount, %]]</f>
        <v>0</v>
      </c>
      <c r="M85" s="10">
        <f>Financial[[#This Row],[Gross Sales]]-Financial[[#This Row],[Discounts, usd]]</f>
        <v>46473</v>
      </c>
      <c r="N85" s="10">
        <f>Financial[[#This Row],[Units Sold]]*Financial[[#This Row],[Manufacturing Price]]</f>
        <v>33195</v>
      </c>
      <c r="O85" s="10">
        <f>Financial[[#This Row],[ Sales with discount]]-(Financial[[#This Row],[Units Sold]]*Financial[[#This Row],[Manufacturing Price]])</f>
        <v>13278</v>
      </c>
      <c r="P85" s="12">
        <f>(Financial[[#This Row],[ Sales with discount]]-Financial[[#This Row],[COGS]])/Financial[[#This Row],[ Sales with discount]]</f>
        <v>0.2857142857142857</v>
      </c>
      <c r="Q85" s="12">
        <f>(Financial[[#This Row],[ Sales with discount]]-Financial[[#This Row],[COGS]])/Financial[[#This Row],[COGS]]</f>
        <v>0.4</v>
      </c>
      <c r="R85" s="17">
        <f>Financial[[#This Row],[Units Sold]]/Financial[[#This Row],[quantity of transactions]]</f>
        <v>1.5920863309352518</v>
      </c>
      <c r="S85" s="17">
        <f>Financial[[#This Row],[ Sales with discount]]/Financial[[#This Row],[quantity of transactions]]</f>
        <v>33.433812949640284</v>
      </c>
      <c r="T85" s="5" t="str">
        <f>TEXT(Financial[[#This Row],[Date]],"MMMM")</f>
        <v>січень</v>
      </c>
      <c r="U85" s="22">
        <f>YEAR(Financial[[#This Row],[Date]])</f>
        <v>2021</v>
      </c>
    </row>
    <row r="86" spans="1:21" x14ac:dyDescent="0.3">
      <c r="A86" t="s">
        <v>9</v>
      </c>
      <c r="B86" t="s">
        <v>13</v>
      </c>
      <c r="C86" s="3" t="s">
        <v>25</v>
      </c>
      <c r="D86" s="3" t="s">
        <v>31</v>
      </c>
      <c r="E86">
        <v>3375</v>
      </c>
      <c r="F86" s="10">
        <v>12</v>
      </c>
      <c r="G86" s="10">
        <v>21</v>
      </c>
      <c r="H86" s="14">
        <v>2680</v>
      </c>
      <c r="I86" s="19">
        <v>44501</v>
      </c>
      <c r="J86" s="10">
        <f>Financial[[#This Row],[Units Sold]]*Financial[[#This Row],[Sale Price]]</f>
        <v>70875</v>
      </c>
      <c r="K86" s="11" cm="1">
        <f t="array" ref="K86">_xlfn.IFS(Financial[[#This Row],[Discount Band]]="High",0.15,Financial[[#This Row],[Discount Band]]="Medium",0.1,Financial[[#This Row],[Discount Band]]="Low",0.05,Financial[[#This Row],[Discount Band]]="None",0)</f>
        <v>0.15</v>
      </c>
      <c r="L86" s="10">
        <f>Financial[[#This Row],[Gross Sales]]*Financial[[#This Row],[Discount, %]]</f>
        <v>10631.25</v>
      </c>
      <c r="M86" s="10">
        <f>Financial[[#This Row],[Gross Sales]]-Financial[[#This Row],[Discounts, usd]]</f>
        <v>60243.75</v>
      </c>
      <c r="N86" s="10">
        <f>Financial[[#This Row],[Units Sold]]*Financial[[#This Row],[Manufacturing Price]]</f>
        <v>40500</v>
      </c>
      <c r="O86" s="10">
        <f>Financial[[#This Row],[ Sales with discount]]-(Financial[[#This Row],[Units Sold]]*Financial[[#This Row],[Manufacturing Price]])</f>
        <v>19743.75</v>
      </c>
      <c r="P86" s="12">
        <f>(Financial[[#This Row],[ Sales with discount]]-Financial[[#This Row],[COGS]])/Financial[[#This Row],[ Sales with discount]]</f>
        <v>0.32773109243697479</v>
      </c>
      <c r="Q86" s="12">
        <f>(Financial[[#This Row],[ Sales with discount]]-Financial[[#This Row],[COGS]])/Financial[[#This Row],[COGS]]</f>
        <v>0.48749999999999999</v>
      </c>
      <c r="R86" s="17">
        <f>Financial[[#This Row],[Units Sold]]/Financial[[#This Row],[quantity of transactions]]</f>
        <v>1.2593283582089552</v>
      </c>
      <c r="S86" s="17">
        <f>Financial[[#This Row],[ Sales with discount]]/Financial[[#This Row],[quantity of transactions]]</f>
        <v>22.479011194029852</v>
      </c>
      <c r="T86" s="5" t="str">
        <f>TEXT(Financial[[#This Row],[Date]],"MMMM")</f>
        <v>листопад</v>
      </c>
      <c r="U86" s="22">
        <f>YEAR(Financial[[#This Row],[Date]])</f>
        <v>2021</v>
      </c>
    </row>
    <row r="87" spans="1:21" x14ac:dyDescent="0.3">
      <c r="A87" t="s">
        <v>9</v>
      </c>
      <c r="B87" t="s">
        <v>13</v>
      </c>
      <c r="C87" s="3" t="s">
        <v>23</v>
      </c>
      <c r="D87" s="3" t="s">
        <v>29</v>
      </c>
      <c r="E87">
        <v>2302</v>
      </c>
      <c r="F87" s="10">
        <v>17</v>
      </c>
      <c r="G87" s="10">
        <v>20</v>
      </c>
      <c r="H87" s="14">
        <v>971</v>
      </c>
      <c r="I87" s="19">
        <v>44440</v>
      </c>
      <c r="J87" s="10">
        <f>Financial[[#This Row],[Units Sold]]*Financial[[#This Row],[Sale Price]]</f>
        <v>46040</v>
      </c>
      <c r="K87" s="11" cm="1">
        <f t="array" ref="K87">_xlfn.IFS(Financial[[#This Row],[Discount Band]]="High",0.15,Financial[[#This Row],[Discount Band]]="Medium",0.1,Financial[[#This Row],[Discount Band]]="Low",0.05,Financial[[#This Row],[Discount Band]]="None",0)</f>
        <v>0.05</v>
      </c>
      <c r="L87" s="10">
        <f>Financial[[#This Row],[Gross Sales]]*Financial[[#This Row],[Discount, %]]</f>
        <v>2302</v>
      </c>
      <c r="M87" s="10">
        <f>Financial[[#This Row],[Gross Sales]]-Financial[[#This Row],[Discounts, usd]]</f>
        <v>43738</v>
      </c>
      <c r="N87" s="10">
        <f>Financial[[#This Row],[Units Sold]]*Financial[[#This Row],[Manufacturing Price]]</f>
        <v>39134</v>
      </c>
      <c r="O87" s="10">
        <f>Financial[[#This Row],[ Sales with discount]]-(Financial[[#This Row],[Units Sold]]*Financial[[#This Row],[Manufacturing Price]])</f>
        <v>4604</v>
      </c>
      <c r="P87" s="12">
        <f>(Financial[[#This Row],[ Sales with discount]]-Financial[[#This Row],[COGS]])/Financial[[#This Row],[ Sales with discount]]</f>
        <v>0.10526315789473684</v>
      </c>
      <c r="Q87" s="12">
        <f>(Financial[[#This Row],[ Sales with discount]]-Financial[[#This Row],[COGS]])/Financial[[#This Row],[COGS]]</f>
        <v>0.11764705882352941</v>
      </c>
      <c r="R87" s="17">
        <f>Financial[[#This Row],[Units Sold]]/Financial[[#This Row],[quantity of transactions]]</f>
        <v>2.3707518022657053</v>
      </c>
      <c r="S87" s="17">
        <f>Financial[[#This Row],[ Sales with discount]]/Financial[[#This Row],[quantity of transactions]]</f>
        <v>45.044284243048402</v>
      </c>
      <c r="T87" s="5" t="str">
        <f>TEXT(Financial[[#This Row],[Date]],"MMMM")</f>
        <v>вересень</v>
      </c>
      <c r="U87" s="22">
        <f>YEAR(Financial[[#This Row],[Date]])</f>
        <v>2021</v>
      </c>
    </row>
    <row r="88" spans="1:21" x14ac:dyDescent="0.3">
      <c r="A88" t="s">
        <v>9</v>
      </c>
      <c r="B88" t="s">
        <v>13</v>
      </c>
      <c r="C88" s="3" t="s">
        <v>26</v>
      </c>
      <c r="D88" s="3" t="s">
        <v>30</v>
      </c>
      <c r="E88">
        <v>612</v>
      </c>
      <c r="F88" s="10">
        <v>191</v>
      </c>
      <c r="G88" s="10">
        <v>354</v>
      </c>
      <c r="H88" s="14">
        <v>297</v>
      </c>
      <c r="I88" s="19">
        <v>44409</v>
      </c>
      <c r="J88" s="10">
        <f>Financial[[#This Row],[Units Sold]]*Financial[[#This Row],[Sale Price]]</f>
        <v>216648</v>
      </c>
      <c r="K88" s="11" cm="1">
        <f t="array" ref="K88">_xlfn.IFS(Financial[[#This Row],[Discount Band]]="High",0.15,Financial[[#This Row],[Discount Band]]="Medium",0.1,Financial[[#This Row],[Discount Band]]="Low",0.05,Financial[[#This Row],[Discount Band]]="None",0)</f>
        <v>0.1</v>
      </c>
      <c r="L88" s="10">
        <f>Financial[[#This Row],[Gross Sales]]*Financial[[#This Row],[Discount, %]]</f>
        <v>21664.800000000003</v>
      </c>
      <c r="M88" s="10">
        <f>Financial[[#This Row],[Gross Sales]]-Financial[[#This Row],[Discounts, usd]]</f>
        <v>194983.2</v>
      </c>
      <c r="N88" s="10">
        <f>Financial[[#This Row],[Units Sold]]*Financial[[#This Row],[Manufacturing Price]]</f>
        <v>116892</v>
      </c>
      <c r="O88" s="10">
        <f>Financial[[#This Row],[ Sales with discount]]-(Financial[[#This Row],[Units Sold]]*Financial[[#This Row],[Manufacturing Price]])</f>
        <v>78091.200000000012</v>
      </c>
      <c r="P88" s="12">
        <f>(Financial[[#This Row],[ Sales with discount]]-Financial[[#This Row],[COGS]])/Financial[[#This Row],[ Sales with discount]]</f>
        <v>0.40050219711236662</v>
      </c>
      <c r="Q88" s="12">
        <f>(Financial[[#This Row],[ Sales with discount]]-Financial[[#This Row],[COGS]])/Financial[[#This Row],[COGS]]</f>
        <v>0.668062827225131</v>
      </c>
      <c r="R88" s="17">
        <f>Financial[[#This Row],[Units Sold]]/Financial[[#This Row],[quantity of transactions]]</f>
        <v>2.0606060606060606</v>
      </c>
      <c r="S88" s="17">
        <f>Financial[[#This Row],[ Sales with discount]]/Financial[[#This Row],[quantity of transactions]]</f>
        <v>656.5090909090909</v>
      </c>
      <c r="T88" s="5" t="str">
        <f>TEXT(Financial[[#This Row],[Date]],"MMMM")</f>
        <v>серпень</v>
      </c>
      <c r="U88" s="22">
        <f>YEAR(Financial[[#This Row],[Date]])</f>
        <v>2021</v>
      </c>
    </row>
    <row r="89" spans="1:21" x14ac:dyDescent="0.3">
      <c r="A89" t="s">
        <v>9</v>
      </c>
      <c r="B89" t="s">
        <v>13</v>
      </c>
      <c r="C89" s="3" t="s">
        <v>21</v>
      </c>
      <c r="D89" s="3" t="s">
        <v>31</v>
      </c>
      <c r="E89">
        <v>1346</v>
      </c>
      <c r="F89" s="10">
        <v>279</v>
      </c>
      <c r="G89" s="10">
        <v>371</v>
      </c>
      <c r="H89" s="14">
        <v>582</v>
      </c>
      <c r="I89" s="19">
        <v>44256</v>
      </c>
      <c r="J89" s="10">
        <f>Financial[[#This Row],[Units Sold]]*Financial[[#This Row],[Sale Price]]</f>
        <v>499366</v>
      </c>
      <c r="K89" s="11" cm="1">
        <f t="array" ref="K89">_xlfn.IFS(Financial[[#This Row],[Discount Band]]="High",0.15,Financial[[#This Row],[Discount Band]]="Medium",0.1,Financial[[#This Row],[Discount Band]]="Low",0.05,Financial[[#This Row],[Discount Band]]="None",0)</f>
        <v>0.15</v>
      </c>
      <c r="L89" s="10">
        <f>Financial[[#This Row],[Gross Sales]]*Financial[[#This Row],[Discount, %]]</f>
        <v>74904.899999999994</v>
      </c>
      <c r="M89" s="10">
        <f>Financial[[#This Row],[Gross Sales]]-Financial[[#This Row],[Discounts, usd]]</f>
        <v>424461.1</v>
      </c>
      <c r="N89" s="10">
        <f>Financial[[#This Row],[Units Sold]]*Financial[[#This Row],[Manufacturing Price]]</f>
        <v>375534</v>
      </c>
      <c r="O89" s="10">
        <f>Financial[[#This Row],[ Sales with discount]]-(Financial[[#This Row],[Units Sold]]*Financial[[#This Row],[Manufacturing Price]])</f>
        <v>48927.099999999977</v>
      </c>
      <c r="P89" s="12">
        <f>(Financial[[#This Row],[ Sales with discount]]-Financial[[#This Row],[COGS]])/Financial[[#This Row],[ Sales with discount]]</f>
        <v>0.11526874900903752</v>
      </c>
      <c r="Q89" s="12">
        <f>(Financial[[#This Row],[ Sales with discount]]-Financial[[#This Row],[COGS]])/Financial[[#This Row],[COGS]]</f>
        <v>0.13028673835125443</v>
      </c>
      <c r="R89" s="17">
        <f>Financial[[#This Row],[Units Sold]]/Financial[[#This Row],[quantity of transactions]]</f>
        <v>2.3127147766323026</v>
      </c>
      <c r="S89" s="17">
        <f>Financial[[#This Row],[ Sales with discount]]/Financial[[#This Row],[quantity of transactions]]</f>
        <v>729.31460481099657</v>
      </c>
      <c r="T89" s="5" t="str">
        <f>TEXT(Financial[[#This Row],[Date]],"MMMM")</f>
        <v>березень</v>
      </c>
      <c r="U89" s="22">
        <f>YEAR(Financial[[#This Row],[Date]])</f>
        <v>2021</v>
      </c>
    </row>
    <row r="90" spans="1:21" x14ac:dyDescent="0.3">
      <c r="A90" t="s">
        <v>9</v>
      </c>
      <c r="B90" t="s">
        <v>13</v>
      </c>
      <c r="C90" s="3" t="s">
        <v>26</v>
      </c>
      <c r="D90" s="3" t="s">
        <v>31</v>
      </c>
      <c r="E90">
        <v>787</v>
      </c>
      <c r="F90" s="10">
        <v>290</v>
      </c>
      <c r="G90" s="10">
        <v>364</v>
      </c>
      <c r="H90" s="14">
        <v>489</v>
      </c>
      <c r="I90" s="19">
        <v>44440</v>
      </c>
      <c r="J90" s="10">
        <f>Financial[[#This Row],[Units Sold]]*Financial[[#This Row],[Sale Price]]</f>
        <v>286468</v>
      </c>
      <c r="K90" s="11" cm="1">
        <f t="array" ref="K90">_xlfn.IFS(Financial[[#This Row],[Discount Band]]="High",0.15,Financial[[#This Row],[Discount Band]]="Medium",0.1,Financial[[#This Row],[Discount Band]]="Low",0.05,Financial[[#This Row],[Discount Band]]="None",0)</f>
        <v>0.15</v>
      </c>
      <c r="L90" s="10">
        <f>Financial[[#This Row],[Gross Sales]]*Financial[[#This Row],[Discount, %]]</f>
        <v>42970.2</v>
      </c>
      <c r="M90" s="10">
        <f>Financial[[#This Row],[Gross Sales]]-Financial[[#This Row],[Discounts, usd]]</f>
        <v>243497.8</v>
      </c>
      <c r="N90" s="10">
        <f>Financial[[#This Row],[Units Sold]]*Financial[[#This Row],[Manufacturing Price]]</f>
        <v>228230</v>
      </c>
      <c r="O90" s="10">
        <f>Financial[[#This Row],[ Sales with discount]]-(Financial[[#This Row],[Units Sold]]*Financial[[#This Row],[Manufacturing Price]])</f>
        <v>15267.799999999988</v>
      </c>
      <c r="P90" s="12">
        <f>(Financial[[#This Row],[ Sales with discount]]-Financial[[#This Row],[COGS]])/Financial[[#This Row],[ Sales with discount]]</f>
        <v>6.2702003878474424E-2</v>
      </c>
      <c r="Q90" s="12">
        <f>(Financial[[#This Row],[ Sales with discount]]-Financial[[#This Row],[COGS]])/Financial[[#This Row],[COGS]]</f>
        <v>6.6896551724137873E-2</v>
      </c>
      <c r="R90" s="17">
        <f>Financial[[#This Row],[Units Sold]]/Financial[[#This Row],[quantity of transactions]]</f>
        <v>1.6094069529652353</v>
      </c>
      <c r="S90" s="17">
        <f>Financial[[#This Row],[ Sales with discount]]/Financial[[#This Row],[quantity of transactions]]</f>
        <v>497.95051124744373</v>
      </c>
      <c r="T90" s="5" t="str">
        <f>TEXT(Financial[[#This Row],[Date]],"MMMM")</f>
        <v>вересень</v>
      </c>
      <c r="U90" s="22">
        <f>YEAR(Financial[[#This Row],[Date]])</f>
        <v>2021</v>
      </c>
    </row>
    <row r="91" spans="1:21" x14ac:dyDescent="0.3">
      <c r="A91" t="s">
        <v>9</v>
      </c>
      <c r="B91" t="s">
        <v>13</v>
      </c>
      <c r="C91" s="3" t="s">
        <v>23</v>
      </c>
      <c r="D91" s="3" t="s">
        <v>31</v>
      </c>
      <c r="E91">
        <v>997</v>
      </c>
      <c r="F91" s="10">
        <v>293</v>
      </c>
      <c r="G91" s="10">
        <v>350</v>
      </c>
      <c r="H91" s="14">
        <v>76</v>
      </c>
      <c r="I91" s="19">
        <v>44501</v>
      </c>
      <c r="J91" s="10">
        <f>Financial[[#This Row],[Units Sold]]*Financial[[#This Row],[Sale Price]]</f>
        <v>348950</v>
      </c>
      <c r="K91" s="11" cm="1">
        <f t="array" ref="K91">_xlfn.IFS(Financial[[#This Row],[Discount Band]]="High",0.15,Financial[[#This Row],[Discount Band]]="Medium",0.1,Financial[[#This Row],[Discount Band]]="Low",0.05,Financial[[#This Row],[Discount Band]]="None",0)</f>
        <v>0.15</v>
      </c>
      <c r="L91" s="10">
        <f>Financial[[#This Row],[Gross Sales]]*Financial[[#This Row],[Discount, %]]</f>
        <v>52342.5</v>
      </c>
      <c r="M91" s="10">
        <f>Financial[[#This Row],[Gross Sales]]-Financial[[#This Row],[Discounts, usd]]</f>
        <v>296607.5</v>
      </c>
      <c r="N91" s="10">
        <f>Financial[[#This Row],[Units Sold]]*Financial[[#This Row],[Manufacturing Price]]</f>
        <v>292121</v>
      </c>
      <c r="O91" s="10">
        <f>Financial[[#This Row],[ Sales with discount]]-(Financial[[#This Row],[Units Sold]]*Financial[[#This Row],[Manufacturing Price]])</f>
        <v>4486.5</v>
      </c>
      <c r="P91" s="12">
        <f>(Financial[[#This Row],[ Sales with discount]]-Financial[[#This Row],[COGS]])/Financial[[#This Row],[ Sales with discount]]</f>
        <v>1.5126050420168067E-2</v>
      </c>
      <c r="Q91" s="12">
        <f>(Financial[[#This Row],[ Sales with discount]]-Financial[[#This Row],[COGS]])/Financial[[#This Row],[COGS]]</f>
        <v>1.5358361774744027E-2</v>
      </c>
      <c r="R91" s="17">
        <f>Financial[[#This Row],[Units Sold]]/Financial[[#This Row],[quantity of transactions]]</f>
        <v>13.118421052631579</v>
      </c>
      <c r="S91" s="17">
        <f>Financial[[#This Row],[ Sales with discount]]/Financial[[#This Row],[quantity of transactions]]</f>
        <v>3902.7302631578946</v>
      </c>
      <c r="T91" s="5" t="str">
        <f>TEXT(Financial[[#This Row],[Date]],"MMMM")</f>
        <v>листопад</v>
      </c>
      <c r="U91" s="22">
        <f>YEAR(Financial[[#This Row],[Date]])</f>
        <v>2021</v>
      </c>
    </row>
    <row r="92" spans="1:21" x14ac:dyDescent="0.3">
      <c r="A92" t="s">
        <v>9</v>
      </c>
      <c r="B92" t="s">
        <v>13</v>
      </c>
      <c r="C92" s="3" t="s">
        <v>26</v>
      </c>
      <c r="D92" s="3" t="s">
        <v>29</v>
      </c>
      <c r="E92">
        <v>2393</v>
      </c>
      <c r="F92" s="10">
        <v>255</v>
      </c>
      <c r="G92" s="10">
        <v>333</v>
      </c>
      <c r="H92" s="14">
        <v>1571</v>
      </c>
      <c r="I92" s="19">
        <v>44531</v>
      </c>
      <c r="J92" s="10">
        <f>Financial[[#This Row],[Units Sold]]*Financial[[#This Row],[Sale Price]]</f>
        <v>796869</v>
      </c>
      <c r="K92" s="11" cm="1">
        <f t="array" ref="K92">_xlfn.IFS(Financial[[#This Row],[Discount Band]]="High",0.15,Financial[[#This Row],[Discount Band]]="Medium",0.1,Financial[[#This Row],[Discount Band]]="Low",0.05,Financial[[#This Row],[Discount Band]]="None",0)</f>
        <v>0.05</v>
      </c>
      <c r="L92" s="10">
        <f>Financial[[#This Row],[Gross Sales]]*Financial[[#This Row],[Discount, %]]</f>
        <v>39843.450000000004</v>
      </c>
      <c r="M92" s="10">
        <f>Financial[[#This Row],[Gross Sales]]-Financial[[#This Row],[Discounts, usd]]</f>
        <v>757025.55</v>
      </c>
      <c r="N92" s="10">
        <f>Financial[[#This Row],[Units Sold]]*Financial[[#This Row],[Manufacturing Price]]</f>
        <v>610215</v>
      </c>
      <c r="O92" s="10">
        <f>Financial[[#This Row],[ Sales with discount]]-(Financial[[#This Row],[Units Sold]]*Financial[[#This Row],[Manufacturing Price]])</f>
        <v>146810.55000000005</v>
      </c>
      <c r="P92" s="12">
        <f>(Financial[[#This Row],[ Sales with discount]]-Financial[[#This Row],[COGS]])/Financial[[#This Row],[ Sales with discount]]</f>
        <v>0.19393077287814134</v>
      </c>
      <c r="Q92" s="12">
        <f>(Financial[[#This Row],[ Sales with discount]]-Financial[[#This Row],[COGS]])/Financial[[#This Row],[COGS]]</f>
        <v>0.24058823529411771</v>
      </c>
      <c r="R92" s="17">
        <f>Financial[[#This Row],[Units Sold]]/Financial[[#This Row],[quantity of transactions]]</f>
        <v>1.5232336091661363</v>
      </c>
      <c r="S92" s="17">
        <f>Financial[[#This Row],[ Sales with discount]]/Financial[[#This Row],[quantity of transactions]]</f>
        <v>481.87495225970724</v>
      </c>
      <c r="T92" s="5" t="str">
        <f>TEXT(Financial[[#This Row],[Date]],"MMMM")</f>
        <v>грудень</v>
      </c>
      <c r="U92" s="22">
        <f>YEAR(Financial[[#This Row],[Date]])</f>
        <v>2021</v>
      </c>
    </row>
    <row r="93" spans="1:21" x14ac:dyDescent="0.3">
      <c r="A93" t="s">
        <v>9</v>
      </c>
      <c r="B93" t="s">
        <v>13</v>
      </c>
      <c r="C93" s="3" t="s">
        <v>21</v>
      </c>
      <c r="D93" s="3" t="s">
        <v>29</v>
      </c>
      <c r="E93">
        <v>3769</v>
      </c>
      <c r="F93" s="10">
        <v>215</v>
      </c>
      <c r="G93" s="10">
        <v>343</v>
      </c>
      <c r="H93" s="14">
        <v>1441</v>
      </c>
      <c r="I93" s="19">
        <v>44531</v>
      </c>
      <c r="J93" s="10">
        <f>Financial[[#This Row],[Units Sold]]*Financial[[#This Row],[Sale Price]]</f>
        <v>1292767</v>
      </c>
      <c r="K93" s="11" cm="1">
        <f t="array" ref="K93">_xlfn.IFS(Financial[[#This Row],[Discount Band]]="High",0.15,Financial[[#This Row],[Discount Band]]="Medium",0.1,Financial[[#This Row],[Discount Band]]="Low",0.05,Financial[[#This Row],[Discount Band]]="None",0)</f>
        <v>0.05</v>
      </c>
      <c r="L93" s="10">
        <f>Financial[[#This Row],[Gross Sales]]*Financial[[#This Row],[Discount, %]]</f>
        <v>64638.350000000006</v>
      </c>
      <c r="M93" s="10">
        <f>Financial[[#This Row],[Gross Sales]]-Financial[[#This Row],[Discounts, usd]]</f>
        <v>1228128.6499999999</v>
      </c>
      <c r="N93" s="10">
        <f>Financial[[#This Row],[Units Sold]]*Financial[[#This Row],[Manufacturing Price]]</f>
        <v>810335</v>
      </c>
      <c r="O93" s="10">
        <f>Financial[[#This Row],[ Sales with discount]]-(Financial[[#This Row],[Units Sold]]*Financial[[#This Row],[Manufacturing Price]])</f>
        <v>417793.64999999991</v>
      </c>
      <c r="P93" s="12">
        <f>(Financial[[#This Row],[ Sales with discount]]-Financial[[#This Row],[COGS]])/Financial[[#This Row],[ Sales with discount]]</f>
        <v>0.34018720270062908</v>
      </c>
      <c r="Q93" s="12">
        <f>(Financial[[#This Row],[ Sales with discount]]-Financial[[#This Row],[COGS]])/Financial[[#This Row],[COGS]]</f>
        <v>0.51558139534883707</v>
      </c>
      <c r="R93" s="17">
        <f>Financial[[#This Row],[Units Sold]]/Financial[[#This Row],[quantity of transactions]]</f>
        <v>2.6155447605829285</v>
      </c>
      <c r="S93" s="17">
        <f>Financial[[#This Row],[ Sales with discount]]/Financial[[#This Row],[quantity of transactions]]</f>
        <v>852.27526023594714</v>
      </c>
      <c r="T93" s="5" t="str">
        <f>TEXT(Financial[[#This Row],[Date]],"MMMM")</f>
        <v>грудень</v>
      </c>
      <c r="U93" s="22">
        <f>YEAR(Financial[[#This Row],[Date]])</f>
        <v>2021</v>
      </c>
    </row>
    <row r="94" spans="1:21" x14ac:dyDescent="0.3">
      <c r="A94" t="s">
        <v>9</v>
      </c>
      <c r="B94" t="s">
        <v>13</v>
      </c>
      <c r="C94" s="3" t="s">
        <v>26</v>
      </c>
      <c r="D94" s="3" t="s">
        <v>31</v>
      </c>
      <c r="E94">
        <v>2878</v>
      </c>
      <c r="F94" s="10">
        <v>243</v>
      </c>
      <c r="G94" s="10">
        <v>371</v>
      </c>
      <c r="H94" s="14">
        <v>784</v>
      </c>
      <c r="I94" s="19">
        <v>44228</v>
      </c>
      <c r="J94" s="10">
        <f>Financial[[#This Row],[Units Sold]]*Financial[[#This Row],[Sale Price]]</f>
        <v>1067738</v>
      </c>
      <c r="K94" s="11" cm="1">
        <f t="array" ref="K94">_xlfn.IFS(Financial[[#This Row],[Discount Band]]="High",0.15,Financial[[#This Row],[Discount Band]]="Medium",0.1,Financial[[#This Row],[Discount Band]]="Low",0.05,Financial[[#This Row],[Discount Band]]="None",0)</f>
        <v>0.15</v>
      </c>
      <c r="L94" s="10">
        <f>Financial[[#This Row],[Gross Sales]]*Financial[[#This Row],[Discount, %]]</f>
        <v>160160.69999999998</v>
      </c>
      <c r="M94" s="10">
        <f>Financial[[#This Row],[Gross Sales]]-Financial[[#This Row],[Discounts, usd]]</f>
        <v>907577.3</v>
      </c>
      <c r="N94" s="10">
        <f>Financial[[#This Row],[Units Sold]]*Financial[[#This Row],[Manufacturing Price]]</f>
        <v>699354</v>
      </c>
      <c r="O94" s="10">
        <f>Financial[[#This Row],[ Sales with discount]]-(Financial[[#This Row],[Units Sold]]*Financial[[#This Row],[Manufacturing Price]])</f>
        <v>208223.30000000005</v>
      </c>
      <c r="P94" s="12">
        <f>(Financial[[#This Row],[ Sales with discount]]-Financial[[#This Row],[COGS]])/Financial[[#This Row],[ Sales with discount]]</f>
        <v>0.22942762010464568</v>
      </c>
      <c r="Q94" s="12">
        <f>(Financial[[#This Row],[ Sales with discount]]-Financial[[#This Row],[COGS]])/Financial[[#This Row],[COGS]]</f>
        <v>0.29773662551440339</v>
      </c>
      <c r="R94" s="17">
        <f>Financial[[#This Row],[Units Sold]]/Financial[[#This Row],[quantity of transactions]]</f>
        <v>3.670918367346939</v>
      </c>
      <c r="S94" s="17">
        <f>Financial[[#This Row],[ Sales with discount]]/Financial[[#This Row],[quantity of transactions]]</f>
        <v>1157.6241071428572</v>
      </c>
      <c r="T94" s="5" t="str">
        <f>TEXT(Financial[[#This Row],[Date]],"MMMM")</f>
        <v>лютий</v>
      </c>
      <c r="U94" s="22">
        <f>YEAR(Financial[[#This Row],[Date]])</f>
        <v>2021</v>
      </c>
    </row>
    <row r="95" spans="1:21" x14ac:dyDescent="0.3">
      <c r="A95" t="s">
        <v>9</v>
      </c>
      <c r="B95" t="s">
        <v>13</v>
      </c>
      <c r="C95" s="3" t="s">
        <v>24</v>
      </c>
      <c r="D95" s="3" t="s">
        <v>30</v>
      </c>
      <c r="E95">
        <v>1801</v>
      </c>
      <c r="F95" s="10">
        <v>299</v>
      </c>
      <c r="G95" s="10">
        <v>357</v>
      </c>
      <c r="H95" s="14">
        <v>984</v>
      </c>
      <c r="I95" s="19">
        <v>44470</v>
      </c>
      <c r="J95" s="10">
        <f>Financial[[#This Row],[Units Sold]]*Financial[[#This Row],[Sale Price]]</f>
        <v>642957</v>
      </c>
      <c r="K95" s="11" cm="1">
        <f t="array" ref="K95">_xlfn.IFS(Financial[[#This Row],[Discount Band]]="High",0.15,Financial[[#This Row],[Discount Band]]="Medium",0.1,Financial[[#This Row],[Discount Band]]="Low",0.05,Financial[[#This Row],[Discount Band]]="None",0)</f>
        <v>0.1</v>
      </c>
      <c r="L95" s="10">
        <f>Financial[[#This Row],[Gross Sales]]*Financial[[#This Row],[Discount, %]]</f>
        <v>64295.700000000004</v>
      </c>
      <c r="M95" s="10">
        <f>Financial[[#This Row],[Gross Sales]]-Financial[[#This Row],[Discounts, usd]]</f>
        <v>578661.30000000005</v>
      </c>
      <c r="N95" s="10">
        <f>Financial[[#This Row],[Units Sold]]*Financial[[#This Row],[Manufacturing Price]]</f>
        <v>538499</v>
      </c>
      <c r="O95" s="10">
        <f>Financial[[#This Row],[ Sales with discount]]-(Financial[[#This Row],[Units Sold]]*Financial[[#This Row],[Manufacturing Price]])</f>
        <v>40162.300000000047</v>
      </c>
      <c r="P95" s="12">
        <f>(Financial[[#This Row],[ Sales with discount]]-Financial[[#This Row],[COGS]])/Financial[[#This Row],[ Sales with discount]]</f>
        <v>6.9405539993775356E-2</v>
      </c>
      <c r="Q95" s="12">
        <f>(Financial[[#This Row],[ Sales with discount]]-Financial[[#This Row],[COGS]])/Financial[[#This Row],[COGS]]</f>
        <v>7.4581939799331184E-2</v>
      </c>
      <c r="R95" s="17">
        <f>Financial[[#This Row],[Units Sold]]/Financial[[#This Row],[quantity of transactions]]</f>
        <v>1.8302845528455285</v>
      </c>
      <c r="S95" s="17">
        <f>Financial[[#This Row],[ Sales with discount]]/Financial[[#This Row],[quantity of transactions]]</f>
        <v>588.07042682926829</v>
      </c>
      <c r="T95" s="5" t="str">
        <f>TEXT(Financial[[#This Row],[Date]],"MMMM")</f>
        <v>жовтень</v>
      </c>
      <c r="U95" s="22">
        <f>YEAR(Financial[[#This Row],[Date]])</f>
        <v>2021</v>
      </c>
    </row>
    <row r="96" spans="1:21" x14ac:dyDescent="0.3">
      <c r="A96" t="s">
        <v>9</v>
      </c>
      <c r="B96" t="s">
        <v>13</v>
      </c>
      <c r="C96" s="3" t="s">
        <v>25</v>
      </c>
      <c r="D96" s="3" t="s">
        <v>29</v>
      </c>
      <c r="E96">
        <v>1050</v>
      </c>
      <c r="F96" s="10">
        <v>193</v>
      </c>
      <c r="G96" s="10">
        <v>350</v>
      </c>
      <c r="H96" s="14">
        <v>864</v>
      </c>
      <c r="I96" s="19">
        <v>44287</v>
      </c>
      <c r="J96" s="10">
        <f>Financial[[#This Row],[Units Sold]]*Financial[[#This Row],[Sale Price]]</f>
        <v>367500</v>
      </c>
      <c r="K96" s="11" cm="1">
        <f t="array" ref="K96">_xlfn.IFS(Financial[[#This Row],[Discount Band]]="High",0.15,Financial[[#This Row],[Discount Band]]="Medium",0.1,Financial[[#This Row],[Discount Band]]="Low",0.05,Financial[[#This Row],[Discount Band]]="None",0)</f>
        <v>0.05</v>
      </c>
      <c r="L96" s="10">
        <f>Financial[[#This Row],[Gross Sales]]*Financial[[#This Row],[Discount, %]]</f>
        <v>18375</v>
      </c>
      <c r="M96" s="10">
        <f>Financial[[#This Row],[Gross Sales]]-Financial[[#This Row],[Discounts, usd]]</f>
        <v>349125</v>
      </c>
      <c r="N96" s="10">
        <f>Financial[[#This Row],[Units Sold]]*Financial[[#This Row],[Manufacturing Price]]</f>
        <v>202650</v>
      </c>
      <c r="O96" s="10">
        <f>Financial[[#This Row],[ Sales with discount]]-(Financial[[#This Row],[Units Sold]]*Financial[[#This Row],[Manufacturing Price]])</f>
        <v>146475</v>
      </c>
      <c r="P96" s="12">
        <f>(Financial[[#This Row],[ Sales with discount]]-Financial[[#This Row],[COGS]])/Financial[[#This Row],[ Sales with discount]]</f>
        <v>0.41954887218045112</v>
      </c>
      <c r="Q96" s="12">
        <f>(Financial[[#This Row],[ Sales with discount]]-Financial[[#This Row],[COGS]])/Financial[[#This Row],[COGS]]</f>
        <v>0.72279792746113991</v>
      </c>
      <c r="R96" s="17">
        <f>Financial[[#This Row],[Units Sold]]/Financial[[#This Row],[quantity of transactions]]</f>
        <v>1.2152777777777777</v>
      </c>
      <c r="S96" s="17">
        <f>Financial[[#This Row],[ Sales with discount]]/Financial[[#This Row],[quantity of transactions]]</f>
        <v>404.07986111111109</v>
      </c>
      <c r="T96" s="5" t="str">
        <f>TEXT(Financial[[#This Row],[Date]],"MMMM")</f>
        <v>квітень</v>
      </c>
      <c r="U96" s="22">
        <f>YEAR(Financial[[#This Row],[Date]])</f>
        <v>2021</v>
      </c>
    </row>
    <row r="97" spans="1:21" x14ac:dyDescent="0.3">
      <c r="A97" t="s">
        <v>9</v>
      </c>
      <c r="B97" t="s">
        <v>13</v>
      </c>
      <c r="C97" s="3" t="s">
        <v>26</v>
      </c>
      <c r="D97" s="3" t="s">
        <v>30</v>
      </c>
      <c r="E97">
        <v>1480</v>
      </c>
      <c r="F97" s="10">
        <v>252</v>
      </c>
      <c r="G97" s="10">
        <v>382</v>
      </c>
      <c r="H97" s="14">
        <v>717</v>
      </c>
      <c r="I97" s="19">
        <v>44470</v>
      </c>
      <c r="J97" s="10">
        <f>Financial[[#This Row],[Units Sold]]*Financial[[#This Row],[Sale Price]]</f>
        <v>565360</v>
      </c>
      <c r="K97" s="11" cm="1">
        <f t="array" ref="K97">_xlfn.IFS(Financial[[#This Row],[Discount Band]]="High",0.15,Financial[[#This Row],[Discount Band]]="Medium",0.1,Financial[[#This Row],[Discount Band]]="Low",0.05,Financial[[#This Row],[Discount Band]]="None",0)</f>
        <v>0.1</v>
      </c>
      <c r="L97" s="10">
        <f>Financial[[#This Row],[Gross Sales]]*Financial[[#This Row],[Discount, %]]</f>
        <v>56536</v>
      </c>
      <c r="M97" s="10">
        <f>Financial[[#This Row],[Gross Sales]]-Financial[[#This Row],[Discounts, usd]]</f>
        <v>508824</v>
      </c>
      <c r="N97" s="10">
        <f>Financial[[#This Row],[Units Sold]]*Financial[[#This Row],[Manufacturing Price]]</f>
        <v>372960</v>
      </c>
      <c r="O97" s="10">
        <f>Financial[[#This Row],[ Sales with discount]]-(Financial[[#This Row],[Units Sold]]*Financial[[#This Row],[Manufacturing Price]])</f>
        <v>135864</v>
      </c>
      <c r="P97" s="12">
        <f>(Financial[[#This Row],[ Sales with discount]]-Financial[[#This Row],[COGS]])/Financial[[#This Row],[ Sales with discount]]</f>
        <v>0.26701570680628273</v>
      </c>
      <c r="Q97" s="12">
        <f>(Financial[[#This Row],[ Sales with discount]]-Financial[[#This Row],[COGS]])/Financial[[#This Row],[COGS]]</f>
        <v>0.36428571428571427</v>
      </c>
      <c r="R97" s="17">
        <f>Financial[[#This Row],[Units Sold]]/Financial[[#This Row],[quantity of transactions]]</f>
        <v>2.0641562064156207</v>
      </c>
      <c r="S97" s="17">
        <f>Financial[[#This Row],[ Sales with discount]]/Financial[[#This Row],[quantity of transactions]]</f>
        <v>709.65690376569034</v>
      </c>
      <c r="T97" s="5" t="str">
        <f>TEXT(Financial[[#This Row],[Date]],"MMMM")</f>
        <v>жовтень</v>
      </c>
      <c r="U97" s="22">
        <f>YEAR(Financial[[#This Row],[Date]])</f>
        <v>2021</v>
      </c>
    </row>
    <row r="98" spans="1:21" x14ac:dyDescent="0.3">
      <c r="A98" t="s">
        <v>9</v>
      </c>
      <c r="B98" t="s">
        <v>13</v>
      </c>
      <c r="C98" s="3" t="s">
        <v>24</v>
      </c>
      <c r="D98" s="3" t="s">
        <v>31</v>
      </c>
      <c r="E98">
        <v>3515</v>
      </c>
      <c r="F98" s="10">
        <v>210</v>
      </c>
      <c r="G98" s="10">
        <v>385</v>
      </c>
      <c r="H98" s="14">
        <v>1086</v>
      </c>
      <c r="I98" s="19">
        <v>44348</v>
      </c>
      <c r="J98" s="10">
        <f>Financial[[#This Row],[Units Sold]]*Financial[[#This Row],[Sale Price]]</f>
        <v>1353275</v>
      </c>
      <c r="K98" s="11" cm="1">
        <f t="array" ref="K98">_xlfn.IFS(Financial[[#This Row],[Discount Band]]="High",0.15,Financial[[#This Row],[Discount Band]]="Medium",0.1,Financial[[#This Row],[Discount Band]]="Low",0.05,Financial[[#This Row],[Discount Band]]="None",0)</f>
        <v>0.15</v>
      </c>
      <c r="L98" s="10">
        <f>Financial[[#This Row],[Gross Sales]]*Financial[[#This Row],[Discount, %]]</f>
        <v>202991.25</v>
      </c>
      <c r="M98" s="10">
        <f>Financial[[#This Row],[Gross Sales]]-Financial[[#This Row],[Discounts, usd]]</f>
        <v>1150283.75</v>
      </c>
      <c r="N98" s="10">
        <f>Financial[[#This Row],[Units Sold]]*Financial[[#This Row],[Manufacturing Price]]</f>
        <v>738150</v>
      </c>
      <c r="O98" s="10">
        <f>Financial[[#This Row],[ Sales with discount]]-(Financial[[#This Row],[Units Sold]]*Financial[[#This Row],[Manufacturing Price]])</f>
        <v>412133.75</v>
      </c>
      <c r="P98" s="12">
        <f>(Financial[[#This Row],[ Sales with discount]]-Financial[[#This Row],[COGS]])/Financial[[#This Row],[ Sales with discount]]</f>
        <v>0.35828877005347592</v>
      </c>
      <c r="Q98" s="12">
        <f>(Financial[[#This Row],[ Sales with discount]]-Financial[[#This Row],[COGS]])/Financial[[#This Row],[COGS]]</f>
        <v>0.55833333333333335</v>
      </c>
      <c r="R98" s="17">
        <f>Financial[[#This Row],[Units Sold]]/Financial[[#This Row],[quantity of transactions]]</f>
        <v>3.2366482504604051</v>
      </c>
      <c r="S98" s="17">
        <f>Financial[[#This Row],[ Sales with discount]]/Financial[[#This Row],[quantity of transactions]]</f>
        <v>1059.1931399631676</v>
      </c>
      <c r="T98" s="5" t="str">
        <f>TEXT(Financial[[#This Row],[Date]],"MMMM")</f>
        <v>червень</v>
      </c>
      <c r="U98" s="22">
        <f>YEAR(Financial[[#This Row],[Date]])</f>
        <v>2021</v>
      </c>
    </row>
    <row r="99" spans="1:21" x14ac:dyDescent="0.3">
      <c r="A99" t="s">
        <v>9</v>
      </c>
      <c r="B99" t="s">
        <v>13</v>
      </c>
      <c r="C99" s="3" t="s">
        <v>22</v>
      </c>
      <c r="D99" s="3" t="s">
        <v>31</v>
      </c>
      <c r="E99">
        <v>2869</v>
      </c>
      <c r="F99" s="10">
        <v>255</v>
      </c>
      <c r="G99" s="10">
        <v>382</v>
      </c>
      <c r="H99" s="14">
        <v>891</v>
      </c>
      <c r="I99" s="19">
        <v>44197</v>
      </c>
      <c r="J99" s="10">
        <f>Financial[[#This Row],[Units Sold]]*Financial[[#This Row],[Sale Price]]</f>
        <v>1095958</v>
      </c>
      <c r="K99" s="11" cm="1">
        <f t="array" ref="K99">_xlfn.IFS(Financial[[#This Row],[Discount Band]]="High",0.15,Financial[[#This Row],[Discount Band]]="Medium",0.1,Financial[[#This Row],[Discount Band]]="Low",0.05,Financial[[#This Row],[Discount Band]]="None",0)</f>
        <v>0.15</v>
      </c>
      <c r="L99" s="10">
        <f>Financial[[#This Row],[Gross Sales]]*Financial[[#This Row],[Discount, %]]</f>
        <v>164393.69999999998</v>
      </c>
      <c r="M99" s="10">
        <f>Financial[[#This Row],[Gross Sales]]-Financial[[#This Row],[Discounts, usd]]</f>
        <v>931564.3</v>
      </c>
      <c r="N99" s="10">
        <f>Financial[[#This Row],[Units Sold]]*Financial[[#This Row],[Manufacturing Price]]</f>
        <v>731595</v>
      </c>
      <c r="O99" s="10">
        <f>Financial[[#This Row],[ Sales with discount]]-(Financial[[#This Row],[Units Sold]]*Financial[[#This Row],[Manufacturing Price]])</f>
        <v>199969.30000000005</v>
      </c>
      <c r="P99" s="12">
        <f>(Financial[[#This Row],[ Sales with discount]]-Financial[[#This Row],[COGS]])/Financial[[#This Row],[ Sales with discount]]</f>
        <v>0.21465968586387438</v>
      </c>
      <c r="Q99" s="12">
        <f>(Financial[[#This Row],[ Sales with discount]]-Financial[[#This Row],[COGS]])/Financial[[#This Row],[COGS]]</f>
        <v>0.27333333333333337</v>
      </c>
      <c r="R99" s="17">
        <f>Financial[[#This Row],[Units Sold]]/Financial[[#This Row],[quantity of transactions]]</f>
        <v>3.2199775533108865</v>
      </c>
      <c r="S99" s="17">
        <f>Financial[[#This Row],[ Sales with discount]]/Financial[[#This Row],[quantity of transactions]]</f>
        <v>1045.526711560045</v>
      </c>
      <c r="T99" s="5" t="str">
        <f>TEXT(Financial[[#This Row],[Date]],"MMMM")</f>
        <v>січень</v>
      </c>
      <c r="U99" s="22">
        <f>YEAR(Financial[[#This Row],[Date]])</f>
        <v>2021</v>
      </c>
    </row>
    <row r="100" spans="1:21" x14ac:dyDescent="0.3">
      <c r="A100" t="s">
        <v>9</v>
      </c>
      <c r="B100" t="s">
        <v>13</v>
      </c>
      <c r="C100" s="3" t="s">
        <v>23</v>
      </c>
      <c r="D100" s="3" t="s">
        <v>28</v>
      </c>
      <c r="E100">
        <v>1773</v>
      </c>
      <c r="F100" s="10">
        <v>255</v>
      </c>
      <c r="G100" s="10">
        <v>347</v>
      </c>
      <c r="H100" s="14">
        <v>977</v>
      </c>
      <c r="I100" s="19">
        <v>44501</v>
      </c>
      <c r="J100" s="10">
        <f>Financial[[#This Row],[Units Sold]]*Financial[[#This Row],[Sale Price]]</f>
        <v>615231</v>
      </c>
      <c r="K100" s="11" cm="1">
        <f t="array" ref="K100">_xlfn.IFS(Financial[[#This Row],[Discount Band]]="High",0.15,Financial[[#This Row],[Discount Band]]="Medium",0.1,Financial[[#This Row],[Discount Band]]="Low",0.05,Financial[[#This Row],[Discount Band]]="None",0)</f>
        <v>0</v>
      </c>
      <c r="L100" s="10">
        <f>Financial[[#This Row],[Gross Sales]]*Financial[[#This Row],[Discount, %]]</f>
        <v>0</v>
      </c>
      <c r="M100" s="10">
        <f>Financial[[#This Row],[Gross Sales]]-Financial[[#This Row],[Discounts, usd]]</f>
        <v>615231</v>
      </c>
      <c r="N100" s="10">
        <f>Financial[[#This Row],[Units Sold]]*Financial[[#This Row],[Manufacturing Price]]</f>
        <v>452115</v>
      </c>
      <c r="O100" s="10">
        <f>Financial[[#This Row],[ Sales with discount]]-(Financial[[#This Row],[Units Sold]]*Financial[[#This Row],[Manufacturing Price]])</f>
        <v>163116</v>
      </c>
      <c r="P100" s="12">
        <f>(Financial[[#This Row],[ Sales with discount]]-Financial[[#This Row],[COGS]])/Financial[[#This Row],[ Sales with discount]]</f>
        <v>0.26512968299711814</v>
      </c>
      <c r="Q100" s="12">
        <f>(Financial[[#This Row],[ Sales with discount]]-Financial[[#This Row],[COGS]])/Financial[[#This Row],[COGS]]</f>
        <v>0.36078431372549019</v>
      </c>
      <c r="R100" s="17">
        <f>Financial[[#This Row],[Units Sold]]/Financial[[#This Row],[quantity of transactions]]</f>
        <v>1.8147389969293757</v>
      </c>
      <c r="S100" s="17">
        <f>Financial[[#This Row],[ Sales with discount]]/Financial[[#This Row],[quantity of transactions]]</f>
        <v>629.71443193449329</v>
      </c>
      <c r="T100" s="5" t="str">
        <f>TEXT(Financial[[#This Row],[Date]],"MMMM")</f>
        <v>листопад</v>
      </c>
      <c r="U100" s="22">
        <f>YEAR(Financial[[#This Row],[Date]])</f>
        <v>2021</v>
      </c>
    </row>
    <row r="101" spans="1:21" x14ac:dyDescent="0.3">
      <c r="A101" t="s">
        <v>9</v>
      </c>
      <c r="B101" t="s">
        <v>13</v>
      </c>
      <c r="C101" s="3" t="s">
        <v>23</v>
      </c>
      <c r="D101" s="3" t="s">
        <v>29</v>
      </c>
      <c r="E101">
        <v>2387</v>
      </c>
      <c r="F101" s="10">
        <v>208</v>
      </c>
      <c r="G101" s="10">
        <v>350</v>
      </c>
      <c r="H101" s="14">
        <v>1492</v>
      </c>
      <c r="I101" s="19">
        <v>44531</v>
      </c>
      <c r="J101" s="10">
        <f>Financial[[#This Row],[Units Sold]]*Financial[[#This Row],[Sale Price]]</f>
        <v>835450</v>
      </c>
      <c r="K101" s="11" cm="1">
        <f t="array" ref="K101">_xlfn.IFS(Financial[[#This Row],[Discount Band]]="High",0.15,Financial[[#This Row],[Discount Band]]="Medium",0.1,Financial[[#This Row],[Discount Band]]="Low",0.05,Financial[[#This Row],[Discount Band]]="None",0)</f>
        <v>0.05</v>
      </c>
      <c r="L101" s="10">
        <f>Financial[[#This Row],[Gross Sales]]*Financial[[#This Row],[Discount, %]]</f>
        <v>41772.5</v>
      </c>
      <c r="M101" s="10">
        <f>Financial[[#This Row],[Gross Sales]]-Financial[[#This Row],[Discounts, usd]]</f>
        <v>793677.5</v>
      </c>
      <c r="N101" s="10">
        <f>Financial[[#This Row],[Units Sold]]*Financial[[#This Row],[Manufacturing Price]]</f>
        <v>496496</v>
      </c>
      <c r="O101" s="10">
        <f>Financial[[#This Row],[ Sales with discount]]-(Financial[[#This Row],[Units Sold]]*Financial[[#This Row],[Manufacturing Price]])</f>
        <v>297181.5</v>
      </c>
      <c r="P101" s="12">
        <f>(Financial[[#This Row],[ Sales with discount]]-Financial[[#This Row],[COGS]])/Financial[[#This Row],[ Sales with discount]]</f>
        <v>0.3744360902255639</v>
      </c>
      <c r="Q101" s="12">
        <f>(Financial[[#This Row],[ Sales with discount]]-Financial[[#This Row],[COGS]])/Financial[[#This Row],[COGS]]</f>
        <v>0.59855769230769229</v>
      </c>
      <c r="R101" s="17">
        <f>Financial[[#This Row],[Units Sold]]/Financial[[#This Row],[quantity of transactions]]</f>
        <v>1.5998659517426272</v>
      </c>
      <c r="S101" s="17">
        <f>Financial[[#This Row],[ Sales with discount]]/Financial[[#This Row],[quantity of transactions]]</f>
        <v>531.95542895442361</v>
      </c>
      <c r="T101" s="5" t="str">
        <f>TEXT(Financial[[#This Row],[Date]],"MMMM")</f>
        <v>грудень</v>
      </c>
      <c r="U101" s="22">
        <f>YEAR(Financial[[#This Row],[Date]])</f>
        <v>2021</v>
      </c>
    </row>
    <row r="102" spans="1:21" x14ac:dyDescent="0.3">
      <c r="A102" t="s">
        <v>7</v>
      </c>
      <c r="B102" t="s">
        <v>13</v>
      </c>
      <c r="C102" s="3" t="s">
        <v>23</v>
      </c>
      <c r="D102" s="3" t="s">
        <v>31</v>
      </c>
      <c r="E102">
        <v>3218</v>
      </c>
      <c r="F102" s="10">
        <v>11</v>
      </c>
      <c r="G102" s="10">
        <v>16</v>
      </c>
      <c r="H102" s="14">
        <v>2159</v>
      </c>
      <c r="I102" s="19">
        <v>44440</v>
      </c>
      <c r="J102" s="10">
        <f>Financial[[#This Row],[Units Sold]]*Financial[[#This Row],[Sale Price]]</f>
        <v>51488</v>
      </c>
      <c r="K102" s="11" cm="1">
        <f t="array" ref="K102">_xlfn.IFS(Financial[[#This Row],[Discount Band]]="High",0.15,Financial[[#This Row],[Discount Band]]="Medium",0.1,Financial[[#This Row],[Discount Band]]="Low",0.05,Financial[[#This Row],[Discount Band]]="None",0)</f>
        <v>0.15</v>
      </c>
      <c r="L102" s="10">
        <f>Financial[[#This Row],[Gross Sales]]*Financial[[#This Row],[Discount, %]]</f>
        <v>7723.2</v>
      </c>
      <c r="M102" s="10">
        <f>Financial[[#This Row],[Gross Sales]]-Financial[[#This Row],[Discounts, usd]]</f>
        <v>43764.800000000003</v>
      </c>
      <c r="N102" s="10">
        <f>Financial[[#This Row],[Units Sold]]*Financial[[#This Row],[Manufacturing Price]]</f>
        <v>35398</v>
      </c>
      <c r="O102" s="10">
        <f>Financial[[#This Row],[ Sales with discount]]-(Financial[[#This Row],[Units Sold]]*Financial[[#This Row],[Manufacturing Price]])</f>
        <v>8366.8000000000029</v>
      </c>
      <c r="P102" s="12">
        <f>(Financial[[#This Row],[ Sales with discount]]-Financial[[#This Row],[COGS]])/Financial[[#This Row],[ Sales with discount]]</f>
        <v>0.19117647058823534</v>
      </c>
      <c r="Q102" s="12">
        <f>(Financial[[#This Row],[ Sales with discount]]-Financial[[#This Row],[COGS]])/Financial[[#This Row],[COGS]]</f>
        <v>0.23636363636363644</v>
      </c>
      <c r="R102" s="17">
        <f>Financial[[#This Row],[Units Sold]]/Financial[[#This Row],[quantity of transactions]]</f>
        <v>1.4905048633626679</v>
      </c>
      <c r="S102" s="17">
        <f>Financial[[#This Row],[ Sales with discount]]/Financial[[#This Row],[quantity of transactions]]</f>
        <v>20.270866141732284</v>
      </c>
      <c r="T102" s="5" t="str">
        <f>TEXT(Financial[[#This Row],[Date]],"MMMM")</f>
        <v>вересень</v>
      </c>
      <c r="U102" s="22">
        <f>YEAR(Financial[[#This Row],[Date]])</f>
        <v>2021</v>
      </c>
    </row>
    <row r="103" spans="1:21" x14ac:dyDescent="0.3">
      <c r="A103" t="s">
        <v>7</v>
      </c>
      <c r="B103" t="s">
        <v>13</v>
      </c>
      <c r="C103" s="3" t="s">
        <v>21</v>
      </c>
      <c r="D103" s="3" t="s">
        <v>31</v>
      </c>
      <c r="E103">
        <v>2227</v>
      </c>
      <c r="F103" s="10">
        <v>8</v>
      </c>
      <c r="G103" s="10">
        <v>16</v>
      </c>
      <c r="H103" s="14">
        <v>2444</v>
      </c>
      <c r="I103" s="19">
        <v>44531</v>
      </c>
      <c r="J103" s="10">
        <f>Financial[[#This Row],[Units Sold]]*Financial[[#This Row],[Sale Price]]</f>
        <v>35632</v>
      </c>
      <c r="K103" s="11" cm="1">
        <f t="array" ref="K103">_xlfn.IFS(Financial[[#This Row],[Discount Band]]="High",0.15,Financial[[#This Row],[Discount Band]]="Medium",0.1,Financial[[#This Row],[Discount Band]]="Low",0.05,Financial[[#This Row],[Discount Band]]="None",0)</f>
        <v>0.15</v>
      </c>
      <c r="L103" s="10">
        <f>Financial[[#This Row],[Gross Sales]]*Financial[[#This Row],[Discount, %]]</f>
        <v>5344.8</v>
      </c>
      <c r="M103" s="10">
        <f>Financial[[#This Row],[Gross Sales]]-Financial[[#This Row],[Discounts, usd]]</f>
        <v>30287.200000000001</v>
      </c>
      <c r="N103" s="10">
        <f>Financial[[#This Row],[Units Sold]]*Financial[[#This Row],[Manufacturing Price]]</f>
        <v>17816</v>
      </c>
      <c r="O103" s="10">
        <f>Financial[[#This Row],[ Sales with discount]]-(Financial[[#This Row],[Units Sold]]*Financial[[#This Row],[Manufacturing Price]])</f>
        <v>12471.2</v>
      </c>
      <c r="P103" s="12">
        <f>(Financial[[#This Row],[ Sales with discount]]-Financial[[#This Row],[COGS]])/Financial[[#This Row],[ Sales with discount]]</f>
        <v>0.41176470588235298</v>
      </c>
      <c r="Q103" s="12">
        <f>(Financial[[#This Row],[ Sales with discount]]-Financial[[#This Row],[COGS]])/Financial[[#This Row],[COGS]]</f>
        <v>0.70000000000000007</v>
      </c>
      <c r="R103" s="17">
        <f>Financial[[#This Row],[Units Sold]]/Financial[[#This Row],[quantity of transactions]]</f>
        <v>0.91121112929623571</v>
      </c>
      <c r="S103" s="17">
        <f>Financial[[#This Row],[ Sales with discount]]/Financial[[#This Row],[quantity of transactions]]</f>
        <v>12.392471358428805</v>
      </c>
      <c r="T103" s="5" t="str">
        <f>TEXT(Financial[[#This Row],[Date]],"MMMM")</f>
        <v>грудень</v>
      </c>
      <c r="U103" s="22">
        <f>YEAR(Financial[[#This Row],[Date]])</f>
        <v>2021</v>
      </c>
    </row>
    <row r="104" spans="1:21" x14ac:dyDescent="0.3">
      <c r="A104" t="s">
        <v>7</v>
      </c>
      <c r="B104" t="s">
        <v>13</v>
      </c>
      <c r="C104" s="3" t="s">
        <v>23</v>
      </c>
      <c r="D104" s="3" t="s">
        <v>31</v>
      </c>
      <c r="E104">
        <v>1555</v>
      </c>
      <c r="F104" s="10">
        <v>9</v>
      </c>
      <c r="G104" s="10">
        <v>15</v>
      </c>
      <c r="H104" s="14">
        <v>1257</v>
      </c>
      <c r="I104" s="19">
        <v>44287</v>
      </c>
      <c r="J104" s="10">
        <f>Financial[[#This Row],[Units Sold]]*Financial[[#This Row],[Sale Price]]</f>
        <v>23325</v>
      </c>
      <c r="K104" s="11" cm="1">
        <f t="array" ref="K104">_xlfn.IFS(Financial[[#This Row],[Discount Band]]="High",0.15,Financial[[#This Row],[Discount Band]]="Medium",0.1,Financial[[#This Row],[Discount Band]]="Low",0.05,Financial[[#This Row],[Discount Band]]="None",0)</f>
        <v>0.15</v>
      </c>
      <c r="L104" s="10">
        <f>Financial[[#This Row],[Gross Sales]]*Financial[[#This Row],[Discount, %]]</f>
        <v>3498.75</v>
      </c>
      <c r="M104" s="10">
        <f>Financial[[#This Row],[Gross Sales]]-Financial[[#This Row],[Discounts, usd]]</f>
        <v>19826.25</v>
      </c>
      <c r="N104" s="10">
        <f>Financial[[#This Row],[Units Sold]]*Financial[[#This Row],[Manufacturing Price]]</f>
        <v>13995</v>
      </c>
      <c r="O104" s="10">
        <f>Financial[[#This Row],[ Sales with discount]]-(Financial[[#This Row],[Units Sold]]*Financial[[#This Row],[Manufacturing Price]])</f>
        <v>5831.25</v>
      </c>
      <c r="P104" s="12">
        <f>(Financial[[#This Row],[ Sales with discount]]-Financial[[#This Row],[COGS]])/Financial[[#This Row],[ Sales with discount]]</f>
        <v>0.29411764705882354</v>
      </c>
      <c r="Q104" s="12">
        <f>(Financial[[#This Row],[ Sales with discount]]-Financial[[#This Row],[COGS]])/Financial[[#This Row],[COGS]]</f>
        <v>0.41666666666666669</v>
      </c>
      <c r="R104" s="17">
        <f>Financial[[#This Row],[Units Sold]]/Financial[[#This Row],[quantity of transactions]]</f>
        <v>1.2370723945902944</v>
      </c>
      <c r="S104" s="17">
        <f>Financial[[#This Row],[ Sales with discount]]/Financial[[#This Row],[quantity of transactions]]</f>
        <v>15.772673031026253</v>
      </c>
      <c r="T104" s="5" t="str">
        <f>TEXT(Financial[[#This Row],[Date]],"MMMM")</f>
        <v>квітень</v>
      </c>
      <c r="U104" s="22">
        <f>YEAR(Financial[[#This Row],[Date]])</f>
        <v>2021</v>
      </c>
    </row>
    <row r="105" spans="1:21" x14ac:dyDescent="0.3">
      <c r="A105" t="s">
        <v>7</v>
      </c>
      <c r="B105" t="s">
        <v>13</v>
      </c>
      <c r="C105" s="3" t="s">
        <v>24</v>
      </c>
      <c r="D105" s="3" t="s">
        <v>30</v>
      </c>
      <c r="E105">
        <v>1326</v>
      </c>
      <c r="F105" s="10">
        <v>8</v>
      </c>
      <c r="G105" s="10">
        <v>16</v>
      </c>
      <c r="H105" s="14">
        <v>948</v>
      </c>
      <c r="I105" s="19">
        <v>44317</v>
      </c>
      <c r="J105" s="10">
        <f>Financial[[#This Row],[Units Sold]]*Financial[[#This Row],[Sale Price]]</f>
        <v>21216</v>
      </c>
      <c r="K105" s="11" cm="1">
        <f t="array" ref="K105">_xlfn.IFS(Financial[[#This Row],[Discount Band]]="High",0.15,Financial[[#This Row],[Discount Band]]="Medium",0.1,Financial[[#This Row],[Discount Band]]="Low",0.05,Financial[[#This Row],[Discount Band]]="None",0)</f>
        <v>0.1</v>
      </c>
      <c r="L105" s="10">
        <f>Financial[[#This Row],[Gross Sales]]*Financial[[#This Row],[Discount, %]]</f>
        <v>2121.6</v>
      </c>
      <c r="M105" s="10">
        <f>Financial[[#This Row],[Gross Sales]]-Financial[[#This Row],[Discounts, usd]]</f>
        <v>19094.400000000001</v>
      </c>
      <c r="N105" s="10">
        <f>Financial[[#This Row],[Units Sold]]*Financial[[#This Row],[Manufacturing Price]]</f>
        <v>10608</v>
      </c>
      <c r="O105" s="10">
        <f>Financial[[#This Row],[ Sales with discount]]-(Financial[[#This Row],[Units Sold]]*Financial[[#This Row],[Manufacturing Price]])</f>
        <v>8486.4000000000015</v>
      </c>
      <c r="P105" s="12">
        <f>(Financial[[#This Row],[ Sales with discount]]-Financial[[#This Row],[COGS]])/Financial[[#This Row],[ Sales with discount]]</f>
        <v>0.44444444444444448</v>
      </c>
      <c r="Q105" s="12">
        <f>(Financial[[#This Row],[ Sales with discount]]-Financial[[#This Row],[COGS]])/Financial[[#This Row],[COGS]]</f>
        <v>0.80000000000000016</v>
      </c>
      <c r="R105" s="17">
        <f>Financial[[#This Row],[Units Sold]]/Financial[[#This Row],[quantity of transactions]]</f>
        <v>1.3987341772151898</v>
      </c>
      <c r="S105" s="17">
        <f>Financial[[#This Row],[ Sales with discount]]/Financial[[#This Row],[quantity of transactions]]</f>
        <v>20.141772151898735</v>
      </c>
      <c r="T105" s="5" t="str">
        <f>TEXT(Financial[[#This Row],[Date]],"MMMM")</f>
        <v>травень</v>
      </c>
      <c r="U105" s="22">
        <f>YEAR(Financial[[#This Row],[Date]])</f>
        <v>2021</v>
      </c>
    </row>
    <row r="106" spans="1:21" x14ac:dyDescent="0.3">
      <c r="A106" t="s">
        <v>7</v>
      </c>
      <c r="B106" t="s">
        <v>13</v>
      </c>
      <c r="C106" s="3" t="s">
        <v>24</v>
      </c>
      <c r="D106" s="3" t="s">
        <v>31</v>
      </c>
      <c r="E106">
        <v>435</v>
      </c>
      <c r="F106" s="10">
        <v>9</v>
      </c>
      <c r="G106" s="10">
        <v>16</v>
      </c>
      <c r="H106" s="14">
        <v>461</v>
      </c>
      <c r="I106" s="19">
        <v>44197</v>
      </c>
      <c r="J106" s="10">
        <f>Financial[[#This Row],[Units Sold]]*Financial[[#This Row],[Sale Price]]</f>
        <v>6960</v>
      </c>
      <c r="K106" s="11" cm="1">
        <f t="array" ref="K106">_xlfn.IFS(Financial[[#This Row],[Discount Band]]="High",0.15,Financial[[#This Row],[Discount Band]]="Medium",0.1,Financial[[#This Row],[Discount Band]]="Low",0.05,Financial[[#This Row],[Discount Band]]="None",0)</f>
        <v>0.15</v>
      </c>
      <c r="L106" s="10">
        <f>Financial[[#This Row],[Gross Sales]]*Financial[[#This Row],[Discount, %]]</f>
        <v>1044</v>
      </c>
      <c r="M106" s="10">
        <f>Financial[[#This Row],[Gross Sales]]-Financial[[#This Row],[Discounts, usd]]</f>
        <v>5916</v>
      </c>
      <c r="N106" s="10">
        <f>Financial[[#This Row],[Units Sold]]*Financial[[#This Row],[Manufacturing Price]]</f>
        <v>3915</v>
      </c>
      <c r="O106" s="10">
        <f>Financial[[#This Row],[ Sales with discount]]-(Financial[[#This Row],[Units Sold]]*Financial[[#This Row],[Manufacturing Price]])</f>
        <v>2001</v>
      </c>
      <c r="P106" s="12">
        <f>(Financial[[#This Row],[ Sales with discount]]-Financial[[#This Row],[COGS]])/Financial[[#This Row],[ Sales with discount]]</f>
        <v>0.33823529411764708</v>
      </c>
      <c r="Q106" s="12">
        <f>(Financial[[#This Row],[ Sales with discount]]-Financial[[#This Row],[COGS]])/Financial[[#This Row],[COGS]]</f>
        <v>0.51111111111111107</v>
      </c>
      <c r="R106" s="17">
        <f>Financial[[#This Row],[Units Sold]]/Financial[[#This Row],[quantity of transactions]]</f>
        <v>0.94360086767895879</v>
      </c>
      <c r="S106" s="17">
        <f>Financial[[#This Row],[ Sales with discount]]/Financial[[#This Row],[quantity of transactions]]</f>
        <v>12.832971800433839</v>
      </c>
      <c r="T106" s="5" t="str">
        <f>TEXT(Financial[[#This Row],[Date]],"MMMM")</f>
        <v>січень</v>
      </c>
      <c r="U106" s="22">
        <f>YEAR(Financial[[#This Row],[Date]])</f>
        <v>2021</v>
      </c>
    </row>
    <row r="107" spans="1:21" x14ac:dyDescent="0.3">
      <c r="A107" t="s">
        <v>7</v>
      </c>
      <c r="B107" t="s">
        <v>13</v>
      </c>
      <c r="C107" s="3" t="s">
        <v>23</v>
      </c>
      <c r="D107" s="3" t="s">
        <v>29</v>
      </c>
      <c r="E107">
        <v>255</v>
      </c>
      <c r="F107" s="10">
        <v>12</v>
      </c>
      <c r="G107" s="10">
        <v>16</v>
      </c>
      <c r="H107" s="14">
        <v>221</v>
      </c>
      <c r="I107" s="19">
        <v>44440</v>
      </c>
      <c r="J107" s="10">
        <f>Financial[[#This Row],[Units Sold]]*Financial[[#This Row],[Sale Price]]</f>
        <v>4080</v>
      </c>
      <c r="K107" s="11" cm="1">
        <f t="array" ref="K107">_xlfn.IFS(Financial[[#This Row],[Discount Band]]="High",0.15,Financial[[#This Row],[Discount Band]]="Medium",0.1,Financial[[#This Row],[Discount Band]]="Low",0.05,Financial[[#This Row],[Discount Band]]="None",0)</f>
        <v>0.05</v>
      </c>
      <c r="L107" s="10">
        <f>Financial[[#This Row],[Gross Sales]]*Financial[[#This Row],[Discount, %]]</f>
        <v>204</v>
      </c>
      <c r="M107" s="10">
        <f>Financial[[#This Row],[Gross Sales]]-Financial[[#This Row],[Discounts, usd]]</f>
        <v>3876</v>
      </c>
      <c r="N107" s="10">
        <f>Financial[[#This Row],[Units Sold]]*Financial[[#This Row],[Manufacturing Price]]</f>
        <v>3060</v>
      </c>
      <c r="O107" s="10">
        <f>Financial[[#This Row],[ Sales with discount]]-(Financial[[#This Row],[Units Sold]]*Financial[[#This Row],[Manufacturing Price]])</f>
        <v>816</v>
      </c>
      <c r="P107" s="12">
        <f>(Financial[[#This Row],[ Sales with discount]]-Financial[[#This Row],[COGS]])/Financial[[#This Row],[ Sales with discount]]</f>
        <v>0.21052631578947367</v>
      </c>
      <c r="Q107" s="12">
        <f>(Financial[[#This Row],[ Sales with discount]]-Financial[[#This Row],[COGS]])/Financial[[#This Row],[COGS]]</f>
        <v>0.26666666666666666</v>
      </c>
      <c r="R107" s="17">
        <f>Financial[[#This Row],[Units Sold]]/Financial[[#This Row],[quantity of transactions]]</f>
        <v>1.1538461538461537</v>
      </c>
      <c r="S107" s="17">
        <f>Financial[[#This Row],[ Sales with discount]]/Financial[[#This Row],[quantity of transactions]]</f>
        <v>17.53846153846154</v>
      </c>
      <c r="T107" s="5" t="str">
        <f>TEXT(Financial[[#This Row],[Date]],"MMMM")</f>
        <v>вересень</v>
      </c>
      <c r="U107" s="22">
        <f>YEAR(Financial[[#This Row],[Date]])</f>
        <v>2021</v>
      </c>
    </row>
    <row r="108" spans="1:21" x14ac:dyDescent="0.3">
      <c r="A108" t="s">
        <v>7</v>
      </c>
      <c r="B108" t="s">
        <v>13</v>
      </c>
      <c r="C108" s="3" t="s">
        <v>26</v>
      </c>
      <c r="D108" s="3" t="s">
        <v>31</v>
      </c>
      <c r="E108">
        <v>2572</v>
      </c>
      <c r="F108" s="10">
        <v>12</v>
      </c>
      <c r="G108" s="10">
        <v>16</v>
      </c>
      <c r="H108" s="14">
        <v>1479</v>
      </c>
      <c r="I108" s="19">
        <v>44470</v>
      </c>
      <c r="J108" s="10">
        <f>Financial[[#This Row],[Units Sold]]*Financial[[#This Row],[Sale Price]]</f>
        <v>41152</v>
      </c>
      <c r="K108" s="11" cm="1">
        <f t="array" ref="K108">_xlfn.IFS(Financial[[#This Row],[Discount Band]]="High",0.15,Financial[[#This Row],[Discount Band]]="Medium",0.1,Financial[[#This Row],[Discount Band]]="Low",0.05,Financial[[#This Row],[Discount Band]]="None",0)</f>
        <v>0.15</v>
      </c>
      <c r="L108" s="10">
        <f>Financial[[#This Row],[Gross Sales]]*Financial[[#This Row],[Discount, %]]</f>
        <v>6172.8</v>
      </c>
      <c r="M108" s="10">
        <f>Financial[[#This Row],[Gross Sales]]-Financial[[#This Row],[Discounts, usd]]</f>
        <v>34979.199999999997</v>
      </c>
      <c r="N108" s="10">
        <f>Financial[[#This Row],[Units Sold]]*Financial[[#This Row],[Manufacturing Price]]</f>
        <v>30864</v>
      </c>
      <c r="O108" s="10">
        <f>Financial[[#This Row],[ Sales with discount]]-(Financial[[#This Row],[Units Sold]]*Financial[[#This Row],[Manufacturing Price]])</f>
        <v>4115.1999999999971</v>
      </c>
      <c r="P108" s="12">
        <f>(Financial[[#This Row],[ Sales with discount]]-Financial[[#This Row],[COGS]])/Financial[[#This Row],[ Sales with discount]]</f>
        <v>0.11764705882352934</v>
      </c>
      <c r="Q108" s="12">
        <f>(Financial[[#This Row],[ Sales with discount]]-Financial[[#This Row],[COGS]])/Financial[[#This Row],[COGS]]</f>
        <v>0.13333333333333325</v>
      </c>
      <c r="R108" s="17">
        <f>Financial[[#This Row],[Units Sold]]/Financial[[#This Row],[quantity of transactions]]</f>
        <v>1.7390128465179175</v>
      </c>
      <c r="S108" s="17">
        <f>Financial[[#This Row],[ Sales with discount]]/Financial[[#This Row],[quantity of transactions]]</f>
        <v>23.650574712643675</v>
      </c>
      <c r="T108" s="5" t="str">
        <f>TEXT(Financial[[#This Row],[Date]],"MMMM")</f>
        <v>жовтень</v>
      </c>
      <c r="U108" s="22">
        <f>YEAR(Financial[[#This Row],[Date]])</f>
        <v>2021</v>
      </c>
    </row>
    <row r="109" spans="1:21" x14ac:dyDescent="0.3">
      <c r="A109" t="s">
        <v>7</v>
      </c>
      <c r="B109" t="s">
        <v>13</v>
      </c>
      <c r="C109" s="3" t="s">
        <v>21</v>
      </c>
      <c r="D109" s="3" t="s">
        <v>30</v>
      </c>
      <c r="E109">
        <v>4408</v>
      </c>
      <c r="F109" s="10">
        <v>9</v>
      </c>
      <c r="G109" s="10">
        <v>15</v>
      </c>
      <c r="H109" s="14">
        <v>2257</v>
      </c>
      <c r="I109" s="19">
        <v>44348</v>
      </c>
      <c r="J109" s="10">
        <f>Financial[[#This Row],[Units Sold]]*Financial[[#This Row],[Sale Price]]</f>
        <v>66120</v>
      </c>
      <c r="K109" s="11" cm="1">
        <f t="array" ref="K109">_xlfn.IFS(Financial[[#This Row],[Discount Band]]="High",0.15,Financial[[#This Row],[Discount Band]]="Medium",0.1,Financial[[#This Row],[Discount Band]]="Low",0.05,Financial[[#This Row],[Discount Band]]="None",0)</f>
        <v>0.1</v>
      </c>
      <c r="L109" s="10">
        <f>Financial[[#This Row],[Gross Sales]]*Financial[[#This Row],[Discount, %]]</f>
        <v>6612</v>
      </c>
      <c r="M109" s="10">
        <f>Financial[[#This Row],[Gross Sales]]-Financial[[#This Row],[Discounts, usd]]</f>
        <v>59508</v>
      </c>
      <c r="N109" s="10">
        <f>Financial[[#This Row],[Units Sold]]*Financial[[#This Row],[Manufacturing Price]]</f>
        <v>39672</v>
      </c>
      <c r="O109" s="10">
        <f>Financial[[#This Row],[ Sales with discount]]-(Financial[[#This Row],[Units Sold]]*Financial[[#This Row],[Manufacturing Price]])</f>
        <v>19836</v>
      </c>
      <c r="P109" s="12">
        <f>(Financial[[#This Row],[ Sales with discount]]-Financial[[#This Row],[COGS]])/Financial[[#This Row],[ Sales with discount]]</f>
        <v>0.33333333333333331</v>
      </c>
      <c r="Q109" s="12">
        <f>(Financial[[#This Row],[ Sales with discount]]-Financial[[#This Row],[COGS]])/Financial[[#This Row],[COGS]]</f>
        <v>0.5</v>
      </c>
      <c r="R109" s="17">
        <f>Financial[[#This Row],[Units Sold]]/Financial[[#This Row],[quantity of transactions]]</f>
        <v>1.95303500221533</v>
      </c>
      <c r="S109" s="17">
        <f>Financial[[#This Row],[ Sales with discount]]/Financial[[#This Row],[quantity of transactions]]</f>
        <v>26.365972529906955</v>
      </c>
      <c r="T109" s="5" t="str">
        <f>TEXT(Financial[[#This Row],[Date]],"MMMM")</f>
        <v>червень</v>
      </c>
      <c r="U109" s="22">
        <f>YEAR(Financial[[#This Row],[Date]])</f>
        <v>2021</v>
      </c>
    </row>
    <row r="110" spans="1:21" x14ac:dyDescent="0.3">
      <c r="A110" t="s">
        <v>7</v>
      </c>
      <c r="B110" t="s">
        <v>13</v>
      </c>
      <c r="C110" s="3" t="s">
        <v>25</v>
      </c>
      <c r="D110" s="3" t="s">
        <v>30</v>
      </c>
      <c r="E110">
        <v>3550</v>
      </c>
      <c r="F110" s="10">
        <v>11</v>
      </c>
      <c r="G110" s="10">
        <v>17</v>
      </c>
      <c r="H110" s="14">
        <v>548</v>
      </c>
      <c r="I110" s="19">
        <v>44348</v>
      </c>
      <c r="J110" s="10">
        <f>Financial[[#This Row],[Units Sold]]*Financial[[#This Row],[Sale Price]]</f>
        <v>60350</v>
      </c>
      <c r="K110" s="11" cm="1">
        <f t="array" ref="K110">_xlfn.IFS(Financial[[#This Row],[Discount Band]]="High",0.15,Financial[[#This Row],[Discount Band]]="Medium",0.1,Financial[[#This Row],[Discount Band]]="Low",0.05,Financial[[#This Row],[Discount Band]]="None",0)</f>
        <v>0.1</v>
      </c>
      <c r="L110" s="10">
        <f>Financial[[#This Row],[Gross Sales]]*Financial[[#This Row],[Discount, %]]</f>
        <v>6035</v>
      </c>
      <c r="M110" s="10">
        <f>Financial[[#This Row],[Gross Sales]]-Financial[[#This Row],[Discounts, usd]]</f>
        <v>54315</v>
      </c>
      <c r="N110" s="10">
        <f>Financial[[#This Row],[Units Sold]]*Financial[[#This Row],[Manufacturing Price]]</f>
        <v>39050</v>
      </c>
      <c r="O110" s="10">
        <f>Financial[[#This Row],[ Sales with discount]]-(Financial[[#This Row],[Units Sold]]*Financial[[#This Row],[Manufacturing Price]])</f>
        <v>15265</v>
      </c>
      <c r="P110" s="12">
        <f>(Financial[[#This Row],[ Sales with discount]]-Financial[[#This Row],[COGS]])/Financial[[#This Row],[ Sales with discount]]</f>
        <v>0.28104575163398693</v>
      </c>
      <c r="Q110" s="12">
        <f>(Financial[[#This Row],[ Sales with discount]]-Financial[[#This Row],[COGS]])/Financial[[#This Row],[COGS]]</f>
        <v>0.39090909090909093</v>
      </c>
      <c r="R110" s="17">
        <f>Financial[[#This Row],[Units Sold]]/Financial[[#This Row],[quantity of transactions]]</f>
        <v>6.4781021897810218</v>
      </c>
      <c r="S110" s="17">
        <f>Financial[[#This Row],[ Sales with discount]]/Financial[[#This Row],[quantity of transactions]]</f>
        <v>99.114963503649633</v>
      </c>
      <c r="T110" s="5" t="str">
        <f>TEXT(Financial[[#This Row],[Date]],"MMMM")</f>
        <v>червень</v>
      </c>
      <c r="U110" s="22">
        <f>YEAR(Financial[[#This Row],[Date]])</f>
        <v>2021</v>
      </c>
    </row>
    <row r="111" spans="1:21" x14ac:dyDescent="0.3">
      <c r="A111" t="s">
        <v>7</v>
      </c>
      <c r="B111" t="s">
        <v>13</v>
      </c>
      <c r="C111" s="3" t="s">
        <v>26</v>
      </c>
      <c r="D111" s="3" t="s">
        <v>30</v>
      </c>
      <c r="E111">
        <v>2417</v>
      </c>
      <c r="F111" s="10">
        <v>9</v>
      </c>
      <c r="G111" s="10">
        <v>16</v>
      </c>
      <c r="H111" s="14">
        <v>1250</v>
      </c>
      <c r="I111" s="19">
        <v>44378</v>
      </c>
      <c r="J111" s="10">
        <f>Financial[[#This Row],[Units Sold]]*Financial[[#This Row],[Sale Price]]</f>
        <v>38672</v>
      </c>
      <c r="K111" s="11" cm="1">
        <f t="array" ref="K111">_xlfn.IFS(Financial[[#This Row],[Discount Band]]="High",0.15,Financial[[#This Row],[Discount Band]]="Medium",0.1,Financial[[#This Row],[Discount Band]]="Low",0.05,Financial[[#This Row],[Discount Band]]="None",0)</f>
        <v>0.1</v>
      </c>
      <c r="L111" s="10">
        <f>Financial[[#This Row],[Gross Sales]]*Financial[[#This Row],[Discount, %]]</f>
        <v>3867.2000000000003</v>
      </c>
      <c r="M111" s="10">
        <f>Financial[[#This Row],[Gross Sales]]-Financial[[#This Row],[Discounts, usd]]</f>
        <v>34804.800000000003</v>
      </c>
      <c r="N111" s="10">
        <f>Financial[[#This Row],[Units Sold]]*Financial[[#This Row],[Manufacturing Price]]</f>
        <v>21753</v>
      </c>
      <c r="O111" s="10">
        <f>Financial[[#This Row],[ Sales with discount]]-(Financial[[#This Row],[Units Sold]]*Financial[[#This Row],[Manufacturing Price]])</f>
        <v>13051.800000000003</v>
      </c>
      <c r="P111" s="12">
        <f>(Financial[[#This Row],[ Sales with discount]]-Financial[[#This Row],[COGS]])/Financial[[#This Row],[ Sales with discount]]</f>
        <v>0.37500000000000006</v>
      </c>
      <c r="Q111" s="12">
        <f>(Financial[[#This Row],[ Sales with discount]]-Financial[[#This Row],[COGS]])/Financial[[#This Row],[COGS]]</f>
        <v>0.60000000000000009</v>
      </c>
      <c r="R111" s="17">
        <f>Financial[[#This Row],[Units Sold]]/Financial[[#This Row],[quantity of transactions]]</f>
        <v>1.9336</v>
      </c>
      <c r="S111" s="17">
        <f>Financial[[#This Row],[ Sales with discount]]/Financial[[#This Row],[quantity of transactions]]</f>
        <v>27.843840000000004</v>
      </c>
      <c r="T111" s="5" t="str">
        <f>TEXT(Financial[[#This Row],[Date]],"MMMM")</f>
        <v>липень</v>
      </c>
      <c r="U111" s="22">
        <f>YEAR(Financial[[#This Row],[Date]])</f>
        <v>2021</v>
      </c>
    </row>
    <row r="112" spans="1:21" x14ac:dyDescent="0.3">
      <c r="A112" t="s">
        <v>7</v>
      </c>
      <c r="B112" t="s">
        <v>13</v>
      </c>
      <c r="C112" s="3" t="s">
        <v>21</v>
      </c>
      <c r="D112" s="3" t="s">
        <v>31</v>
      </c>
      <c r="E112">
        <v>2193</v>
      </c>
      <c r="F112" s="10">
        <v>11</v>
      </c>
      <c r="G112" s="10">
        <v>15</v>
      </c>
      <c r="H112" s="14">
        <v>695</v>
      </c>
      <c r="I112" s="19">
        <v>44501</v>
      </c>
      <c r="J112" s="10">
        <f>Financial[[#This Row],[Units Sold]]*Financial[[#This Row],[Sale Price]]</f>
        <v>32895</v>
      </c>
      <c r="K112" s="11" cm="1">
        <f t="array" ref="K112">_xlfn.IFS(Financial[[#This Row],[Discount Band]]="High",0.15,Financial[[#This Row],[Discount Band]]="Medium",0.1,Financial[[#This Row],[Discount Band]]="Low",0.05,Financial[[#This Row],[Discount Band]]="None",0)</f>
        <v>0.15</v>
      </c>
      <c r="L112" s="10">
        <f>Financial[[#This Row],[Gross Sales]]*Financial[[#This Row],[Discount, %]]</f>
        <v>4934.25</v>
      </c>
      <c r="M112" s="10">
        <f>Financial[[#This Row],[Gross Sales]]-Financial[[#This Row],[Discounts, usd]]</f>
        <v>27960.75</v>
      </c>
      <c r="N112" s="10">
        <f>Financial[[#This Row],[Units Sold]]*Financial[[#This Row],[Manufacturing Price]]</f>
        <v>24123</v>
      </c>
      <c r="O112" s="10">
        <f>Financial[[#This Row],[ Sales with discount]]-(Financial[[#This Row],[Units Sold]]*Financial[[#This Row],[Manufacturing Price]])</f>
        <v>3837.75</v>
      </c>
      <c r="P112" s="12">
        <f>(Financial[[#This Row],[ Sales with discount]]-Financial[[#This Row],[COGS]])/Financial[[#This Row],[ Sales with discount]]</f>
        <v>0.13725490196078433</v>
      </c>
      <c r="Q112" s="12">
        <f>(Financial[[#This Row],[ Sales with discount]]-Financial[[#This Row],[COGS]])/Financial[[#This Row],[COGS]]</f>
        <v>0.15909090909090909</v>
      </c>
      <c r="R112" s="17">
        <f>Financial[[#This Row],[Units Sold]]/Financial[[#This Row],[quantity of transactions]]</f>
        <v>3.1553956834532375</v>
      </c>
      <c r="S112" s="17">
        <f>Financial[[#This Row],[ Sales with discount]]/Financial[[#This Row],[quantity of transactions]]</f>
        <v>40.231294964028777</v>
      </c>
      <c r="T112" s="5" t="str">
        <f>TEXT(Financial[[#This Row],[Date]],"MMMM")</f>
        <v>листопад</v>
      </c>
      <c r="U112" s="22">
        <f>YEAR(Financial[[#This Row],[Date]])</f>
        <v>2021</v>
      </c>
    </row>
    <row r="113" spans="1:21" x14ac:dyDescent="0.3">
      <c r="A113" t="s">
        <v>7</v>
      </c>
      <c r="B113" t="s">
        <v>13</v>
      </c>
      <c r="C113" s="3" t="s">
        <v>23</v>
      </c>
      <c r="D113" s="3" t="s">
        <v>31</v>
      </c>
      <c r="E113">
        <v>2309</v>
      </c>
      <c r="F113" s="10">
        <v>8</v>
      </c>
      <c r="G113" s="10">
        <v>16</v>
      </c>
      <c r="H113" s="14">
        <v>1097</v>
      </c>
      <c r="I113" s="19">
        <v>44470</v>
      </c>
      <c r="J113" s="10">
        <f>Financial[[#This Row],[Units Sold]]*Financial[[#This Row],[Sale Price]]</f>
        <v>36944</v>
      </c>
      <c r="K113" s="11" cm="1">
        <f t="array" ref="K113">_xlfn.IFS(Financial[[#This Row],[Discount Band]]="High",0.15,Financial[[#This Row],[Discount Band]]="Medium",0.1,Financial[[#This Row],[Discount Band]]="Low",0.05,Financial[[#This Row],[Discount Band]]="None",0)</f>
        <v>0.15</v>
      </c>
      <c r="L113" s="10">
        <f>Financial[[#This Row],[Gross Sales]]*Financial[[#This Row],[Discount, %]]</f>
        <v>5541.5999999999995</v>
      </c>
      <c r="M113" s="10">
        <f>Financial[[#This Row],[Gross Sales]]-Financial[[#This Row],[Discounts, usd]]</f>
        <v>31402.400000000001</v>
      </c>
      <c r="N113" s="10">
        <f>Financial[[#This Row],[Units Sold]]*Financial[[#This Row],[Manufacturing Price]]</f>
        <v>18472</v>
      </c>
      <c r="O113" s="10">
        <f>Financial[[#This Row],[ Sales with discount]]-(Financial[[#This Row],[Units Sold]]*Financial[[#This Row],[Manufacturing Price]])</f>
        <v>12930.400000000001</v>
      </c>
      <c r="P113" s="12">
        <f>(Financial[[#This Row],[ Sales with discount]]-Financial[[#This Row],[COGS]])/Financial[[#This Row],[ Sales with discount]]</f>
        <v>0.41176470588235298</v>
      </c>
      <c r="Q113" s="12">
        <f>(Financial[[#This Row],[ Sales with discount]]-Financial[[#This Row],[COGS]])/Financial[[#This Row],[COGS]]</f>
        <v>0.70000000000000007</v>
      </c>
      <c r="R113" s="17">
        <f>Financial[[#This Row],[Units Sold]]/Financial[[#This Row],[quantity of transactions]]</f>
        <v>2.104831358249772</v>
      </c>
      <c r="S113" s="17">
        <f>Financial[[#This Row],[ Sales with discount]]/Financial[[#This Row],[quantity of transactions]]</f>
        <v>28.625706472196903</v>
      </c>
      <c r="T113" s="5" t="str">
        <f>TEXT(Financial[[#This Row],[Date]],"MMMM")</f>
        <v>жовтень</v>
      </c>
      <c r="U113" s="22">
        <f>YEAR(Financial[[#This Row],[Date]])</f>
        <v>2021</v>
      </c>
    </row>
    <row r="114" spans="1:21" x14ac:dyDescent="0.3">
      <c r="A114" t="s">
        <v>7</v>
      </c>
      <c r="B114" t="s">
        <v>13</v>
      </c>
      <c r="C114" s="3" t="s">
        <v>23</v>
      </c>
      <c r="D114" s="3" t="s">
        <v>31</v>
      </c>
      <c r="E114">
        <v>3036</v>
      </c>
      <c r="F114" s="10">
        <v>9</v>
      </c>
      <c r="G114" s="10">
        <v>17</v>
      </c>
      <c r="H114" s="14">
        <v>3181</v>
      </c>
      <c r="I114" s="19">
        <v>44409</v>
      </c>
      <c r="J114" s="10">
        <f>Financial[[#This Row],[Units Sold]]*Financial[[#This Row],[Sale Price]]</f>
        <v>51612</v>
      </c>
      <c r="K114" s="11" cm="1">
        <f t="array" ref="K114">_xlfn.IFS(Financial[[#This Row],[Discount Band]]="High",0.15,Financial[[#This Row],[Discount Band]]="Medium",0.1,Financial[[#This Row],[Discount Band]]="Low",0.05,Financial[[#This Row],[Discount Band]]="None",0)</f>
        <v>0.15</v>
      </c>
      <c r="L114" s="10">
        <f>Financial[[#This Row],[Gross Sales]]*Financial[[#This Row],[Discount, %]]</f>
        <v>7741.7999999999993</v>
      </c>
      <c r="M114" s="10">
        <f>Financial[[#This Row],[Gross Sales]]-Financial[[#This Row],[Discounts, usd]]</f>
        <v>43870.2</v>
      </c>
      <c r="N114" s="10">
        <f>Financial[[#This Row],[Units Sold]]*Financial[[#This Row],[Manufacturing Price]]</f>
        <v>27324</v>
      </c>
      <c r="O114" s="10">
        <f>Financial[[#This Row],[ Sales with discount]]-(Financial[[#This Row],[Units Sold]]*Financial[[#This Row],[Manufacturing Price]])</f>
        <v>16546.199999999997</v>
      </c>
      <c r="P114" s="12">
        <f>(Financial[[#This Row],[ Sales with discount]]-Financial[[#This Row],[COGS]])/Financial[[#This Row],[ Sales with discount]]</f>
        <v>0.37716262975778542</v>
      </c>
      <c r="Q114" s="12">
        <f>(Financial[[#This Row],[ Sales with discount]]-Financial[[#This Row],[COGS]])/Financial[[#This Row],[COGS]]</f>
        <v>0.6055555555555554</v>
      </c>
      <c r="R114" s="17">
        <f>Financial[[#This Row],[Units Sold]]/Financial[[#This Row],[quantity of transactions]]</f>
        <v>0.95441685004715493</v>
      </c>
      <c r="S114" s="17">
        <f>Financial[[#This Row],[ Sales with discount]]/Financial[[#This Row],[quantity of transactions]]</f>
        <v>13.791323483181388</v>
      </c>
      <c r="T114" s="5" t="str">
        <f>TEXT(Financial[[#This Row],[Date]],"MMMM")</f>
        <v>серпень</v>
      </c>
      <c r="U114" s="22">
        <f>YEAR(Financial[[#This Row],[Date]])</f>
        <v>2021</v>
      </c>
    </row>
    <row r="115" spans="1:21" x14ac:dyDescent="0.3">
      <c r="A115" t="s">
        <v>7</v>
      </c>
      <c r="B115" t="s">
        <v>13</v>
      </c>
      <c r="C115" s="3" t="s">
        <v>21</v>
      </c>
      <c r="D115" s="3" t="s">
        <v>31</v>
      </c>
      <c r="E115">
        <v>3970</v>
      </c>
      <c r="F115" s="10">
        <v>8</v>
      </c>
      <c r="G115" s="10">
        <v>16</v>
      </c>
      <c r="H115" s="14">
        <v>2656</v>
      </c>
      <c r="I115" s="19">
        <v>44501</v>
      </c>
      <c r="J115" s="10">
        <f>Financial[[#This Row],[Units Sold]]*Financial[[#This Row],[Sale Price]]</f>
        <v>63520</v>
      </c>
      <c r="K115" s="11" cm="1">
        <f t="array" ref="K115">_xlfn.IFS(Financial[[#This Row],[Discount Band]]="High",0.15,Financial[[#This Row],[Discount Band]]="Medium",0.1,Financial[[#This Row],[Discount Band]]="Low",0.05,Financial[[#This Row],[Discount Band]]="None",0)</f>
        <v>0.15</v>
      </c>
      <c r="L115" s="10">
        <f>Financial[[#This Row],[Gross Sales]]*Financial[[#This Row],[Discount, %]]</f>
        <v>9528</v>
      </c>
      <c r="M115" s="10">
        <f>Financial[[#This Row],[Gross Sales]]-Financial[[#This Row],[Discounts, usd]]</f>
        <v>53992</v>
      </c>
      <c r="N115" s="10">
        <f>Financial[[#This Row],[Units Sold]]*Financial[[#This Row],[Manufacturing Price]]</f>
        <v>31760</v>
      </c>
      <c r="O115" s="10">
        <f>Financial[[#This Row],[ Sales with discount]]-(Financial[[#This Row],[Units Sold]]*Financial[[#This Row],[Manufacturing Price]])</f>
        <v>22232</v>
      </c>
      <c r="P115" s="12">
        <f>(Financial[[#This Row],[ Sales with discount]]-Financial[[#This Row],[COGS]])/Financial[[#This Row],[ Sales with discount]]</f>
        <v>0.41176470588235292</v>
      </c>
      <c r="Q115" s="12">
        <f>(Financial[[#This Row],[ Sales with discount]]-Financial[[#This Row],[COGS]])/Financial[[#This Row],[COGS]]</f>
        <v>0.7</v>
      </c>
      <c r="R115" s="17">
        <f>Financial[[#This Row],[Units Sold]]/Financial[[#This Row],[quantity of transactions]]</f>
        <v>1.4947289156626506</v>
      </c>
      <c r="S115" s="17">
        <f>Financial[[#This Row],[ Sales with discount]]/Financial[[#This Row],[quantity of transactions]]</f>
        <v>20.328313253012048</v>
      </c>
      <c r="T115" s="5" t="str">
        <f>TEXT(Financial[[#This Row],[Date]],"MMMM")</f>
        <v>листопад</v>
      </c>
      <c r="U115" s="22">
        <f>YEAR(Financial[[#This Row],[Date]])</f>
        <v>2021</v>
      </c>
    </row>
    <row r="116" spans="1:21" x14ac:dyDescent="0.3">
      <c r="A116" t="s">
        <v>7</v>
      </c>
      <c r="B116" t="s">
        <v>13</v>
      </c>
      <c r="C116" s="3" t="s">
        <v>23</v>
      </c>
      <c r="D116" s="3" t="s">
        <v>29</v>
      </c>
      <c r="E116">
        <v>3070</v>
      </c>
      <c r="F116" s="10">
        <v>10</v>
      </c>
      <c r="G116" s="10">
        <v>15</v>
      </c>
      <c r="H116" s="14">
        <v>755</v>
      </c>
      <c r="I116" s="19">
        <v>44228</v>
      </c>
      <c r="J116" s="10">
        <f>Financial[[#This Row],[Units Sold]]*Financial[[#This Row],[Sale Price]]</f>
        <v>46050</v>
      </c>
      <c r="K116" s="11" cm="1">
        <f t="array" ref="K116">_xlfn.IFS(Financial[[#This Row],[Discount Band]]="High",0.15,Financial[[#This Row],[Discount Band]]="Medium",0.1,Financial[[#This Row],[Discount Band]]="Low",0.05,Financial[[#This Row],[Discount Band]]="None",0)</f>
        <v>0.05</v>
      </c>
      <c r="L116" s="10">
        <f>Financial[[#This Row],[Gross Sales]]*Financial[[#This Row],[Discount, %]]</f>
        <v>2302.5</v>
      </c>
      <c r="M116" s="10">
        <f>Financial[[#This Row],[Gross Sales]]-Financial[[#This Row],[Discounts, usd]]</f>
        <v>43747.5</v>
      </c>
      <c r="N116" s="10">
        <f>Financial[[#This Row],[Units Sold]]*Financial[[#This Row],[Manufacturing Price]]</f>
        <v>30700</v>
      </c>
      <c r="O116" s="10">
        <f>Financial[[#This Row],[ Sales with discount]]-(Financial[[#This Row],[Units Sold]]*Financial[[#This Row],[Manufacturing Price]])</f>
        <v>13047.5</v>
      </c>
      <c r="P116" s="12">
        <f>(Financial[[#This Row],[ Sales with discount]]-Financial[[#This Row],[COGS]])/Financial[[#This Row],[ Sales with discount]]</f>
        <v>0.2982456140350877</v>
      </c>
      <c r="Q116" s="12">
        <f>(Financial[[#This Row],[ Sales with discount]]-Financial[[#This Row],[COGS]])/Financial[[#This Row],[COGS]]</f>
        <v>0.42499999999999999</v>
      </c>
      <c r="R116" s="17">
        <f>Financial[[#This Row],[Units Sold]]/Financial[[#This Row],[quantity of transactions]]</f>
        <v>4.0662251655629138</v>
      </c>
      <c r="S116" s="17">
        <f>Financial[[#This Row],[ Sales with discount]]/Financial[[#This Row],[quantity of transactions]]</f>
        <v>57.943708609271525</v>
      </c>
      <c r="T116" s="5" t="str">
        <f>TEXT(Financial[[#This Row],[Date]],"MMMM")</f>
        <v>лютий</v>
      </c>
      <c r="U116" s="22">
        <f>YEAR(Financial[[#This Row],[Date]])</f>
        <v>2021</v>
      </c>
    </row>
    <row r="117" spans="1:21" x14ac:dyDescent="0.3">
      <c r="A117" t="s">
        <v>7</v>
      </c>
      <c r="B117" t="s">
        <v>13</v>
      </c>
      <c r="C117" s="3" t="s">
        <v>25</v>
      </c>
      <c r="D117" s="3" t="s">
        <v>31</v>
      </c>
      <c r="E117">
        <v>1467</v>
      </c>
      <c r="F117" s="10">
        <v>10</v>
      </c>
      <c r="G117" s="10">
        <v>17</v>
      </c>
      <c r="H117" s="14">
        <v>331</v>
      </c>
      <c r="I117" s="19">
        <v>44470</v>
      </c>
      <c r="J117" s="10">
        <f>Financial[[#This Row],[Units Sold]]*Financial[[#This Row],[Sale Price]]</f>
        <v>24939</v>
      </c>
      <c r="K117" s="11" cm="1">
        <f t="array" ref="K117">_xlfn.IFS(Financial[[#This Row],[Discount Band]]="High",0.15,Financial[[#This Row],[Discount Band]]="Medium",0.1,Financial[[#This Row],[Discount Band]]="Low",0.05,Financial[[#This Row],[Discount Band]]="None",0)</f>
        <v>0.15</v>
      </c>
      <c r="L117" s="10">
        <f>Financial[[#This Row],[Gross Sales]]*Financial[[#This Row],[Discount, %]]</f>
        <v>3740.85</v>
      </c>
      <c r="M117" s="10">
        <f>Financial[[#This Row],[Gross Sales]]-Financial[[#This Row],[Discounts, usd]]</f>
        <v>21198.15</v>
      </c>
      <c r="N117" s="10">
        <f>Financial[[#This Row],[Units Sold]]*Financial[[#This Row],[Manufacturing Price]]</f>
        <v>14670</v>
      </c>
      <c r="O117" s="10">
        <f>Financial[[#This Row],[ Sales with discount]]-(Financial[[#This Row],[Units Sold]]*Financial[[#This Row],[Manufacturing Price]])</f>
        <v>6528.1500000000015</v>
      </c>
      <c r="P117" s="12">
        <f>(Financial[[#This Row],[ Sales with discount]]-Financial[[#This Row],[COGS]])/Financial[[#This Row],[ Sales with discount]]</f>
        <v>0.30795847750865057</v>
      </c>
      <c r="Q117" s="12">
        <f>(Financial[[#This Row],[ Sales with discount]]-Financial[[#This Row],[COGS]])/Financial[[#This Row],[COGS]]</f>
        <v>0.44500000000000012</v>
      </c>
      <c r="R117" s="17">
        <f>Financial[[#This Row],[Units Sold]]/Financial[[#This Row],[quantity of transactions]]</f>
        <v>4.4320241691842899</v>
      </c>
      <c r="S117" s="17">
        <f>Financial[[#This Row],[ Sales with discount]]/Financial[[#This Row],[quantity of transactions]]</f>
        <v>64.042749244712994</v>
      </c>
      <c r="T117" s="5" t="str">
        <f>TEXT(Financial[[#This Row],[Date]],"MMMM")</f>
        <v>жовтень</v>
      </c>
      <c r="U117" s="22">
        <f>YEAR(Financial[[#This Row],[Date]])</f>
        <v>2021</v>
      </c>
    </row>
    <row r="118" spans="1:21" x14ac:dyDescent="0.3">
      <c r="A118" t="s">
        <v>7</v>
      </c>
      <c r="B118" t="s">
        <v>13</v>
      </c>
      <c r="C118" s="3" t="s">
        <v>23</v>
      </c>
      <c r="D118" s="3" t="s">
        <v>31</v>
      </c>
      <c r="E118">
        <v>2049</v>
      </c>
      <c r="F118" s="10">
        <v>11</v>
      </c>
      <c r="G118" s="10">
        <v>15</v>
      </c>
      <c r="H118" s="14">
        <v>279</v>
      </c>
      <c r="I118" s="19">
        <v>44470</v>
      </c>
      <c r="J118" s="10">
        <f>Financial[[#This Row],[Units Sold]]*Financial[[#This Row],[Sale Price]]</f>
        <v>30735</v>
      </c>
      <c r="K118" s="11" cm="1">
        <f t="array" ref="K118">_xlfn.IFS(Financial[[#This Row],[Discount Band]]="High",0.15,Financial[[#This Row],[Discount Band]]="Medium",0.1,Financial[[#This Row],[Discount Band]]="Low",0.05,Financial[[#This Row],[Discount Band]]="None",0)</f>
        <v>0.15</v>
      </c>
      <c r="L118" s="10">
        <f>Financial[[#This Row],[Gross Sales]]*Financial[[#This Row],[Discount, %]]</f>
        <v>4610.25</v>
      </c>
      <c r="M118" s="10">
        <f>Financial[[#This Row],[Gross Sales]]-Financial[[#This Row],[Discounts, usd]]</f>
        <v>26124.75</v>
      </c>
      <c r="N118" s="10">
        <f>Financial[[#This Row],[Units Sold]]*Financial[[#This Row],[Manufacturing Price]]</f>
        <v>22539</v>
      </c>
      <c r="O118" s="10">
        <f>Financial[[#This Row],[ Sales with discount]]-(Financial[[#This Row],[Units Sold]]*Financial[[#This Row],[Manufacturing Price]])</f>
        <v>3585.75</v>
      </c>
      <c r="P118" s="12">
        <f>(Financial[[#This Row],[ Sales with discount]]-Financial[[#This Row],[COGS]])/Financial[[#This Row],[ Sales with discount]]</f>
        <v>0.13725490196078433</v>
      </c>
      <c r="Q118" s="12">
        <f>(Financial[[#This Row],[ Sales with discount]]-Financial[[#This Row],[COGS]])/Financial[[#This Row],[COGS]]</f>
        <v>0.15909090909090909</v>
      </c>
      <c r="R118" s="17">
        <f>Financial[[#This Row],[Units Sold]]/Financial[[#This Row],[quantity of transactions]]</f>
        <v>7.344086021505376</v>
      </c>
      <c r="S118" s="17">
        <f>Financial[[#This Row],[ Sales with discount]]/Financial[[#This Row],[quantity of transactions]]</f>
        <v>93.637096774193552</v>
      </c>
      <c r="T118" s="5" t="str">
        <f>TEXT(Financial[[#This Row],[Date]],"MMMM")</f>
        <v>жовтень</v>
      </c>
      <c r="U118" s="22">
        <f>YEAR(Financial[[#This Row],[Date]])</f>
        <v>2021</v>
      </c>
    </row>
    <row r="119" spans="1:21" x14ac:dyDescent="0.3">
      <c r="A119" t="s">
        <v>7</v>
      </c>
      <c r="B119" t="s">
        <v>13</v>
      </c>
      <c r="C119" s="3" t="s">
        <v>22</v>
      </c>
      <c r="D119" s="3" t="s">
        <v>31</v>
      </c>
      <c r="E119">
        <v>2688</v>
      </c>
      <c r="F119" s="10">
        <v>12</v>
      </c>
      <c r="G119" s="10">
        <v>16</v>
      </c>
      <c r="H119" s="14">
        <v>130</v>
      </c>
      <c r="I119" s="19">
        <v>44531</v>
      </c>
      <c r="J119" s="10">
        <f>Financial[[#This Row],[Units Sold]]*Financial[[#This Row],[Sale Price]]</f>
        <v>43008</v>
      </c>
      <c r="K119" s="11" cm="1">
        <f t="array" ref="K119">_xlfn.IFS(Financial[[#This Row],[Discount Band]]="High",0.15,Financial[[#This Row],[Discount Band]]="Medium",0.1,Financial[[#This Row],[Discount Band]]="Low",0.05,Financial[[#This Row],[Discount Band]]="None",0)</f>
        <v>0.15</v>
      </c>
      <c r="L119" s="10">
        <f>Financial[[#This Row],[Gross Sales]]*Financial[[#This Row],[Discount, %]]</f>
        <v>6451.2</v>
      </c>
      <c r="M119" s="10">
        <f>Financial[[#This Row],[Gross Sales]]-Financial[[#This Row],[Discounts, usd]]</f>
        <v>36556.800000000003</v>
      </c>
      <c r="N119" s="10">
        <f>Financial[[#This Row],[Units Sold]]*Financial[[#This Row],[Manufacturing Price]]</f>
        <v>32256</v>
      </c>
      <c r="O119" s="10">
        <f>Financial[[#This Row],[ Sales with discount]]-(Financial[[#This Row],[Units Sold]]*Financial[[#This Row],[Manufacturing Price]])</f>
        <v>4300.8000000000029</v>
      </c>
      <c r="P119" s="12">
        <f>(Financial[[#This Row],[ Sales with discount]]-Financial[[#This Row],[COGS]])/Financial[[#This Row],[ Sales with discount]]</f>
        <v>0.11764705882352948</v>
      </c>
      <c r="Q119" s="12">
        <f>(Financial[[#This Row],[ Sales with discount]]-Financial[[#This Row],[COGS]])/Financial[[#This Row],[COGS]]</f>
        <v>0.13333333333333341</v>
      </c>
      <c r="R119" s="17">
        <f>Financial[[#This Row],[Units Sold]]/Financial[[#This Row],[quantity of transactions]]</f>
        <v>20.676923076923078</v>
      </c>
      <c r="S119" s="17">
        <f>Financial[[#This Row],[ Sales with discount]]/Financial[[#This Row],[quantity of transactions]]</f>
        <v>281.20615384615388</v>
      </c>
      <c r="T119" s="5" t="str">
        <f>TEXT(Financial[[#This Row],[Date]],"MMMM")</f>
        <v>грудень</v>
      </c>
      <c r="U119" s="22">
        <f>YEAR(Financial[[#This Row],[Date]])</f>
        <v>2021</v>
      </c>
    </row>
    <row r="120" spans="1:21" x14ac:dyDescent="0.3">
      <c r="A120" t="s">
        <v>7</v>
      </c>
      <c r="B120" t="s">
        <v>13</v>
      </c>
      <c r="C120" s="3" t="s">
        <v>22</v>
      </c>
      <c r="D120" s="3" t="s">
        <v>29</v>
      </c>
      <c r="E120">
        <v>2299</v>
      </c>
      <c r="F120" s="10">
        <v>9</v>
      </c>
      <c r="G120" s="10">
        <v>16</v>
      </c>
      <c r="H120" s="14">
        <v>1708</v>
      </c>
      <c r="I120" s="19">
        <v>44256</v>
      </c>
      <c r="J120" s="10">
        <f>Financial[[#This Row],[Units Sold]]*Financial[[#This Row],[Sale Price]]</f>
        <v>36784</v>
      </c>
      <c r="K120" s="11" cm="1">
        <f t="array" ref="K120">_xlfn.IFS(Financial[[#This Row],[Discount Band]]="High",0.15,Financial[[#This Row],[Discount Band]]="Medium",0.1,Financial[[#This Row],[Discount Band]]="Low",0.05,Financial[[#This Row],[Discount Band]]="None",0)</f>
        <v>0.05</v>
      </c>
      <c r="L120" s="10">
        <f>Financial[[#This Row],[Gross Sales]]*Financial[[#This Row],[Discount, %]]</f>
        <v>1839.2</v>
      </c>
      <c r="M120" s="10">
        <f>Financial[[#This Row],[Gross Sales]]-Financial[[#This Row],[Discounts, usd]]</f>
        <v>34944.800000000003</v>
      </c>
      <c r="N120" s="10">
        <f>Financial[[#This Row],[Units Sold]]*Financial[[#This Row],[Manufacturing Price]]</f>
        <v>20691</v>
      </c>
      <c r="O120" s="10">
        <f>Financial[[#This Row],[ Sales with discount]]-(Financial[[#This Row],[Units Sold]]*Financial[[#This Row],[Manufacturing Price]])</f>
        <v>14253.800000000003</v>
      </c>
      <c r="P120" s="12">
        <f>(Financial[[#This Row],[ Sales with discount]]-Financial[[#This Row],[COGS]])/Financial[[#This Row],[ Sales with discount]]</f>
        <v>0.40789473684210531</v>
      </c>
      <c r="Q120" s="12">
        <f>(Financial[[#This Row],[ Sales with discount]]-Financial[[#This Row],[COGS]])/Financial[[#This Row],[COGS]]</f>
        <v>0.68888888888888899</v>
      </c>
      <c r="R120" s="17">
        <f>Financial[[#This Row],[Units Sold]]/Financial[[#This Row],[quantity of transactions]]</f>
        <v>1.3460187353629978</v>
      </c>
      <c r="S120" s="17">
        <f>Financial[[#This Row],[ Sales with discount]]/Financial[[#This Row],[quantity of transactions]]</f>
        <v>20.459484777517567</v>
      </c>
      <c r="T120" s="5" t="str">
        <f>TEXT(Financial[[#This Row],[Date]],"MMMM")</f>
        <v>березень</v>
      </c>
      <c r="U120" s="22">
        <f>YEAR(Financial[[#This Row],[Date]])</f>
        <v>2021</v>
      </c>
    </row>
    <row r="121" spans="1:21" x14ac:dyDescent="0.3">
      <c r="A121" t="s">
        <v>7</v>
      </c>
      <c r="B121" t="s">
        <v>13</v>
      </c>
      <c r="C121" s="3" t="s">
        <v>23</v>
      </c>
      <c r="D121" s="3" t="s">
        <v>28</v>
      </c>
      <c r="E121">
        <v>2610</v>
      </c>
      <c r="F121" s="10">
        <v>13</v>
      </c>
      <c r="G121" s="10">
        <v>16</v>
      </c>
      <c r="H121" s="14">
        <v>891</v>
      </c>
      <c r="I121" s="19">
        <v>44531</v>
      </c>
      <c r="J121" s="10">
        <f>Financial[[#This Row],[Units Sold]]*Financial[[#This Row],[Sale Price]]</f>
        <v>41760</v>
      </c>
      <c r="K121" s="11" cm="1">
        <f t="array" ref="K121">_xlfn.IFS(Financial[[#This Row],[Discount Band]]="High",0.15,Financial[[#This Row],[Discount Band]]="Medium",0.1,Financial[[#This Row],[Discount Band]]="Low",0.05,Financial[[#This Row],[Discount Band]]="None",0)</f>
        <v>0</v>
      </c>
      <c r="L121" s="10">
        <f>Financial[[#This Row],[Gross Sales]]*Financial[[#This Row],[Discount, %]]</f>
        <v>0</v>
      </c>
      <c r="M121" s="10">
        <f>Financial[[#This Row],[Gross Sales]]-Financial[[#This Row],[Discounts, usd]]</f>
        <v>41760</v>
      </c>
      <c r="N121" s="10">
        <f>Financial[[#This Row],[Units Sold]]*Financial[[#This Row],[Manufacturing Price]]</f>
        <v>33930</v>
      </c>
      <c r="O121" s="10">
        <f>Financial[[#This Row],[ Sales with discount]]-(Financial[[#This Row],[Units Sold]]*Financial[[#This Row],[Manufacturing Price]])</f>
        <v>7830</v>
      </c>
      <c r="P121" s="12">
        <f>(Financial[[#This Row],[ Sales with discount]]-Financial[[#This Row],[COGS]])/Financial[[#This Row],[ Sales with discount]]</f>
        <v>0.1875</v>
      </c>
      <c r="Q121" s="12">
        <f>(Financial[[#This Row],[ Sales with discount]]-Financial[[#This Row],[COGS]])/Financial[[#This Row],[COGS]]</f>
        <v>0.23076923076923078</v>
      </c>
      <c r="R121" s="17">
        <f>Financial[[#This Row],[Units Sold]]/Financial[[#This Row],[quantity of transactions]]</f>
        <v>2.9292929292929295</v>
      </c>
      <c r="S121" s="17">
        <f>Financial[[#This Row],[ Sales with discount]]/Financial[[#This Row],[quantity of transactions]]</f>
        <v>46.868686868686872</v>
      </c>
      <c r="T121" s="5" t="str">
        <f>TEXT(Financial[[#This Row],[Date]],"MMMM")</f>
        <v>грудень</v>
      </c>
      <c r="U121" s="22">
        <f>YEAR(Financial[[#This Row],[Date]])</f>
        <v>2021</v>
      </c>
    </row>
    <row r="122" spans="1:21" x14ac:dyDescent="0.3">
      <c r="A122" t="s">
        <v>6</v>
      </c>
      <c r="B122" t="s">
        <v>13</v>
      </c>
      <c r="C122" s="3" t="s">
        <v>22</v>
      </c>
      <c r="D122" s="1" t="s">
        <v>30</v>
      </c>
      <c r="E122">
        <v>4574</v>
      </c>
      <c r="F122" s="10">
        <v>232</v>
      </c>
      <c r="G122" s="10">
        <v>312</v>
      </c>
      <c r="H122" s="14">
        <v>1524</v>
      </c>
      <c r="I122" s="19">
        <v>44287</v>
      </c>
      <c r="J122" s="10">
        <f>Financial[[#This Row],[Units Sold]]*Financial[[#This Row],[Sale Price]]</f>
        <v>1427088</v>
      </c>
      <c r="K122" s="11" cm="1">
        <f t="array" ref="K122">_xlfn.IFS(Financial[[#This Row],[Discount Band]]="High",0.15,Financial[[#This Row],[Discount Band]]="Medium",0.1,Financial[[#This Row],[Discount Band]]="Low",0.05,Financial[[#This Row],[Discount Band]]="None",0)</f>
        <v>0.1</v>
      </c>
      <c r="L122" s="10">
        <f>Financial[[#This Row],[Gross Sales]]*Financial[[#This Row],[Discount, %]]</f>
        <v>142708.80000000002</v>
      </c>
      <c r="M122" s="10">
        <f>Financial[[#This Row],[Gross Sales]]-Financial[[#This Row],[Discounts, usd]]</f>
        <v>1284379.2</v>
      </c>
      <c r="N122" s="10">
        <f>Financial[[#This Row],[Units Sold]]*Financial[[#This Row],[Manufacturing Price]]</f>
        <v>1061168</v>
      </c>
      <c r="O122" s="10">
        <f>Financial[[#This Row],[ Sales with discount]]-(Financial[[#This Row],[Units Sold]]*Financial[[#This Row],[Manufacturing Price]])</f>
        <v>223211.19999999995</v>
      </c>
      <c r="P122" s="12">
        <f>(Financial[[#This Row],[ Sales with discount]]-Financial[[#This Row],[COGS]])/Financial[[#This Row],[ Sales with discount]]</f>
        <v>0.17378917378917375</v>
      </c>
      <c r="Q122" s="12">
        <f>(Financial[[#This Row],[ Sales with discount]]-Financial[[#This Row],[COGS]])/Financial[[#This Row],[COGS]]</f>
        <v>0.21034482758620685</v>
      </c>
      <c r="R122" s="17">
        <f>Financial[[#This Row],[Units Sold]]/Financial[[#This Row],[quantity of transactions]]</f>
        <v>3.0013123359580054</v>
      </c>
      <c r="S122" s="17">
        <f>Financial[[#This Row],[ Sales with discount]]/Financial[[#This Row],[quantity of transactions]]</f>
        <v>842.76850393700784</v>
      </c>
      <c r="T122" s="5" t="str">
        <f>TEXT(Financial[[#This Row],[Date]],"MMMM")</f>
        <v>квітень</v>
      </c>
      <c r="U122" s="22">
        <f>YEAR(Financial[[#This Row],[Date]])</f>
        <v>2021</v>
      </c>
    </row>
    <row r="123" spans="1:21" x14ac:dyDescent="0.3">
      <c r="A123" t="s">
        <v>6</v>
      </c>
      <c r="B123" t="s">
        <v>13</v>
      </c>
      <c r="C123" s="3" t="s">
        <v>26</v>
      </c>
      <c r="D123" s="3" t="s">
        <v>31</v>
      </c>
      <c r="E123">
        <v>976</v>
      </c>
      <c r="F123" s="10">
        <v>197</v>
      </c>
      <c r="G123" s="10">
        <v>294</v>
      </c>
      <c r="H123" s="14">
        <v>719</v>
      </c>
      <c r="I123" s="19">
        <v>44256</v>
      </c>
      <c r="J123" s="10">
        <f>Financial[[#This Row],[Units Sold]]*Financial[[#This Row],[Sale Price]]</f>
        <v>286944</v>
      </c>
      <c r="K123" s="11" cm="1">
        <f t="array" ref="K123">_xlfn.IFS(Financial[[#This Row],[Discount Band]]="High",0.15,Financial[[#This Row],[Discount Band]]="Medium",0.1,Financial[[#This Row],[Discount Band]]="Low",0.05,Financial[[#This Row],[Discount Band]]="None",0)</f>
        <v>0.15</v>
      </c>
      <c r="L123" s="10">
        <f>Financial[[#This Row],[Gross Sales]]*Financial[[#This Row],[Discount, %]]</f>
        <v>43041.599999999999</v>
      </c>
      <c r="M123" s="10">
        <f>Financial[[#This Row],[Gross Sales]]-Financial[[#This Row],[Discounts, usd]]</f>
        <v>243902.4</v>
      </c>
      <c r="N123" s="10">
        <f>Financial[[#This Row],[Units Sold]]*Financial[[#This Row],[Manufacturing Price]]</f>
        <v>192272</v>
      </c>
      <c r="O123" s="10">
        <f>Financial[[#This Row],[ Sales with discount]]-(Financial[[#This Row],[Units Sold]]*Financial[[#This Row],[Manufacturing Price]])</f>
        <v>51630.399999999994</v>
      </c>
      <c r="P123" s="12">
        <f>(Financial[[#This Row],[ Sales with discount]]-Financial[[#This Row],[COGS]])/Financial[[#This Row],[ Sales with discount]]</f>
        <v>0.21168467386954781</v>
      </c>
      <c r="Q123" s="12">
        <f>(Financial[[#This Row],[ Sales with discount]]-Financial[[#This Row],[COGS]])/Financial[[#This Row],[COGS]]</f>
        <v>0.26852791878172588</v>
      </c>
      <c r="R123" s="17">
        <f>Financial[[#This Row],[Units Sold]]/Financial[[#This Row],[quantity of transactions]]</f>
        <v>1.3574408901251738</v>
      </c>
      <c r="S123" s="17">
        <f>Financial[[#This Row],[ Sales with discount]]/Financial[[#This Row],[quantity of transactions]]</f>
        <v>339.22447844228094</v>
      </c>
      <c r="T123" s="5" t="str">
        <f>TEXT(Financial[[#This Row],[Date]],"MMMM")</f>
        <v>березень</v>
      </c>
      <c r="U123" s="22">
        <f>YEAR(Financial[[#This Row],[Date]])</f>
        <v>2021</v>
      </c>
    </row>
    <row r="124" spans="1:21" x14ac:dyDescent="0.3">
      <c r="A124" t="s">
        <v>6</v>
      </c>
      <c r="B124" t="s">
        <v>13</v>
      </c>
      <c r="C124" s="3" t="s">
        <v>25</v>
      </c>
      <c r="D124" s="3" t="s">
        <v>31</v>
      </c>
      <c r="E124">
        <v>1852</v>
      </c>
      <c r="F124" s="10">
        <v>184</v>
      </c>
      <c r="G124" s="10">
        <v>324</v>
      </c>
      <c r="H124" s="14">
        <v>1091</v>
      </c>
      <c r="I124" s="19">
        <v>44470</v>
      </c>
      <c r="J124" s="10">
        <f>Financial[[#This Row],[Units Sold]]*Financial[[#This Row],[Sale Price]]</f>
        <v>600048</v>
      </c>
      <c r="K124" s="11" cm="1">
        <f t="array" ref="K124">_xlfn.IFS(Financial[[#This Row],[Discount Band]]="High",0.15,Financial[[#This Row],[Discount Band]]="Medium",0.1,Financial[[#This Row],[Discount Band]]="Low",0.05,Financial[[#This Row],[Discount Band]]="None",0)</f>
        <v>0.15</v>
      </c>
      <c r="L124" s="10">
        <f>Financial[[#This Row],[Gross Sales]]*Financial[[#This Row],[Discount, %]]</f>
        <v>90007.2</v>
      </c>
      <c r="M124" s="10">
        <f>Financial[[#This Row],[Gross Sales]]-Financial[[#This Row],[Discounts, usd]]</f>
        <v>510040.8</v>
      </c>
      <c r="N124" s="10">
        <f>Financial[[#This Row],[Units Sold]]*Financial[[#This Row],[Manufacturing Price]]</f>
        <v>340768</v>
      </c>
      <c r="O124" s="10">
        <f>Financial[[#This Row],[ Sales with discount]]-(Financial[[#This Row],[Units Sold]]*Financial[[#This Row],[Manufacturing Price]])</f>
        <v>169272.8</v>
      </c>
      <c r="P124" s="12">
        <f>(Financial[[#This Row],[ Sales with discount]]-Financial[[#This Row],[COGS]])/Financial[[#This Row],[ Sales with discount]]</f>
        <v>0.33188090050835145</v>
      </c>
      <c r="Q124" s="12">
        <f>(Financial[[#This Row],[ Sales with discount]]-Financial[[#This Row],[COGS]])/Financial[[#This Row],[COGS]]</f>
        <v>0.49673913043478257</v>
      </c>
      <c r="R124" s="17">
        <f>Financial[[#This Row],[Units Sold]]/Financial[[#This Row],[quantity of transactions]]</f>
        <v>1.6975252062328139</v>
      </c>
      <c r="S124" s="17">
        <f>Financial[[#This Row],[ Sales with discount]]/Financial[[#This Row],[quantity of transactions]]</f>
        <v>467.49844179651694</v>
      </c>
      <c r="T124" s="5" t="str">
        <f>TEXT(Financial[[#This Row],[Date]],"MMMM")</f>
        <v>жовтень</v>
      </c>
      <c r="U124" s="22">
        <f>YEAR(Financial[[#This Row],[Date]])</f>
        <v>2021</v>
      </c>
    </row>
    <row r="125" spans="1:21" x14ac:dyDescent="0.3">
      <c r="A125" t="s">
        <v>6</v>
      </c>
      <c r="B125" t="s">
        <v>13</v>
      </c>
      <c r="C125" s="3" t="s">
        <v>25</v>
      </c>
      <c r="D125" s="3" t="s">
        <v>29</v>
      </c>
      <c r="E125">
        <v>2928</v>
      </c>
      <c r="F125" s="10">
        <v>189</v>
      </c>
      <c r="G125" s="10">
        <v>318</v>
      </c>
      <c r="H125" s="14">
        <v>1974</v>
      </c>
      <c r="I125" s="19">
        <v>44409</v>
      </c>
      <c r="J125" s="10">
        <f>Financial[[#This Row],[Units Sold]]*Financial[[#This Row],[Sale Price]]</f>
        <v>931104</v>
      </c>
      <c r="K125" s="11" cm="1">
        <f t="array" ref="K125">_xlfn.IFS(Financial[[#This Row],[Discount Band]]="High",0.15,Financial[[#This Row],[Discount Band]]="Medium",0.1,Financial[[#This Row],[Discount Band]]="Low",0.05,Financial[[#This Row],[Discount Band]]="None",0)</f>
        <v>0.05</v>
      </c>
      <c r="L125" s="10">
        <f>Financial[[#This Row],[Gross Sales]]*Financial[[#This Row],[Discount, %]]</f>
        <v>46555.200000000004</v>
      </c>
      <c r="M125" s="10">
        <f>Financial[[#This Row],[Gross Sales]]-Financial[[#This Row],[Discounts, usd]]</f>
        <v>884548.8</v>
      </c>
      <c r="N125" s="10">
        <f>Financial[[#This Row],[Units Sold]]*Financial[[#This Row],[Manufacturing Price]]</f>
        <v>553392</v>
      </c>
      <c r="O125" s="10">
        <f>Financial[[#This Row],[ Sales with discount]]-(Financial[[#This Row],[Units Sold]]*Financial[[#This Row],[Manufacturing Price]])</f>
        <v>331156.80000000005</v>
      </c>
      <c r="P125" s="12">
        <f>(Financial[[#This Row],[ Sales with discount]]-Financial[[#This Row],[COGS]])/Financial[[#This Row],[ Sales with discount]]</f>
        <v>0.37437934458788485</v>
      </c>
      <c r="Q125" s="12">
        <f>(Financial[[#This Row],[ Sales with discount]]-Financial[[#This Row],[COGS]])/Financial[[#This Row],[COGS]]</f>
        <v>0.59841269841269851</v>
      </c>
      <c r="R125" s="17">
        <f>Financial[[#This Row],[Units Sold]]/Financial[[#This Row],[quantity of transactions]]</f>
        <v>1.4832826747720365</v>
      </c>
      <c r="S125" s="17">
        <f>Financial[[#This Row],[ Sales with discount]]/Financial[[#This Row],[quantity of transactions]]</f>
        <v>448.09969604863227</v>
      </c>
      <c r="T125" s="5" t="str">
        <f>TEXT(Financial[[#This Row],[Date]],"MMMM")</f>
        <v>серпень</v>
      </c>
      <c r="U125" s="22">
        <f>YEAR(Financial[[#This Row],[Date]])</f>
        <v>2021</v>
      </c>
    </row>
    <row r="126" spans="1:21" x14ac:dyDescent="0.3">
      <c r="A126" t="s">
        <v>6</v>
      </c>
      <c r="B126" t="s">
        <v>13</v>
      </c>
      <c r="C126" s="3" t="s">
        <v>23</v>
      </c>
      <c r="D126" s="3" t="s">
        <v>30</v>
      </c>
      <c r="E126">
        <v>1592</v>
      </c>
      <c r="F126" s="10">
        <v>157</v>
      </c>
      <c r="G126" s="10">
        <v>318</v>
      </c>
      <c r="H126" s="14">
        <v>130</v>
      </c>
      <c r="I126" s="19">
        <v>44501</v>
      </c>
      <c r="J126" s="10">
        <f>Financial[[#This Row],[Units Sold]]*Financial[[#This Row],[Sale Price]]</f>
        <v>506256</v>
      </c>
      <c r="K126" s="11" cm="1">
        <f t="array" ref="K126">_xlfn.IFS(Financial[[#This Row],[Discount Band]]="High",0.15,Financial[[#This Row],[Discount Band]]="Medium",0.1,Financial[[#This Row],[Discount Band]]="Low",0.05,Financial[[#This Row],[Discount Band]]="None",0)</f>
        <v>0.1</v>
      </c>
      <c r="L126" s="10">
        <f>Financial[[#This Row],[Gross Sales]]*Financial[[#This Row],[Discount, %]]</f>
        <v>50625.600000000006</v>
      </c>
      <c r="M126" s="10">
        <f>Financial[[#This Row],[Gross Sales]]-Financial[[#This Row],[Discounts, usd]]</f>
        <v>455630.4</v>
      </c>
      <c r="N126" s="10">
        <f>Financial[[#This Row],[Units Sold]]*Financial[[#This Row],[Manufacturing Price]]</f>
        <v>249944</v>
      </c>
      <c r="O126" s="10">
        <f>Financial[[#This Row],[ Sales with discount]]-(Financial[[#This Row],[Units Sold]]*Financial[[#This Row],[Manufacturing Price]])</f>
        <v>205686.40000000002</v>
      </c>
      <c r="P126" s="12">
        <f>(Financial[[#This Row],[ Sales with discount]]-Financial[[#This Row],[COGS]])/Financial[[#This Row],[ Sales with discount]]</f>
        <v>0.45143256464011183</v>
      </c>
      <c r="Q126" s="12">
        <f>(Financial[[#This Row],[ Sales with discount]]-Financial[[#This Row],[COGS]])/Financial[[#This Row],[COGS]]</f>
        <v>0.82292993630573252</v>
      </c>
      <c r="R126" s="17">
        <f>Financial[[#This Row],[Units Sold]]/Financial[[#This Row],[quantity of transactions]]</f>
        <v>12.246153846153845</v>
      </c>
      <c r="S126" s="17">
        <f>Financial[[#This Row],[ Sales with discount]]/Financial[[#This Row],[quantity of transactions]]</f>
        <v>3504.8492307692309</v>
      </c>
      <c r="T126" s="5" t="str">
        <f>TEXT(Financial[[#This Row],[Date]],"MMMM")</f>
        <v>листопад</v>
      </c>
      <c r="U126" s="22">
        <f>YEAR(Financial[[#This Row],[Date]])</f>
        <v>2021</v>
      </c>
    </row>
    <row r="127" spans="1:21" x14ac:dyDescent="0.3">
      <c r="A127" t="s">
        <v>6</v>
      </c>
      <c r="B127" t="s">
        <v>13</v>
      </c>
      <c r="C127" s="3" t="s">
        <v>22</v>
      </c>
      <c r="D127" s="3" t="s">
        <v>30</v>
      </c>
      <c r="E127">
        <v>1528</v>
      </c>
      <c r="F127" s="10">
        <v>226</v>
      </c>
      <c r="G127" s="10">
        <v>306</v>
      </c>
      <c r="H127" s="14">
        <v>1376</v>
      </c>
      <c r="I127" s="19">
        <v>44440</v>
      </c>
      <c r="J127" s="10">
        <f>Financial[[#This Row],[Units Sold]]*Financial[[#This Row],[Sale Price]]</f>
        <v>467568</v>
      </c>
      <c r="K127" s="11" cm="1">
        <f t="array" ref="K127">_xlfn.IFS(Financial[[#This Row],[Discount Band]]="High",0.15,Financial[[#This Row],[Discount Band]]="Medium",0.1,Financial[[#This Row],[Discount Band]]="Low",0.05,Financial[[#This Row],[Discount Band]]="None",0)</f>
        <v>0.1</v>
      </c>
      <c r="L127" s="10">
        <f>Financial[[#This Row],[Gross Sales]]*Financial[[#This Row],[Discount, %]]</f>
        <v>46756.800000000003</v>
      </c>
      <c r="M127" s="10">
        <f>Financial[[#This Row],[Gross Sales]]-Financial[[#This Row],[Discounts, usd]]</f>
        <v>420811.2</v>
      </c>
      <c r="N127" s="10">
        <f>Financial[[#This Row],[Units Sold]]*Financial[[#This Row],[Manufacturing Price]]</f>
        <v>345328</v>
      </c>
      <c r="O127" s="10">
        <f>Financial[[#This Row],[ Sales with discount]]-(Financial[[#This Row],[Units Sold]]*Financial[[#This Row],[Manufacturing Price]])</f>
        <v>75483.200000000012</v>
      </c>
      <c r="P127" s="12">
        <f>(Financial[[#This Row],[ Sales with discount]]-Financial[[#This Row],[COGS]])/Financial[[#This Row],[ Sales with discount]]</f>
        <v>0.17937545388525783</v>
      </c>
      <c r="Q127" s="12">
        <f>(Financial[[#This Row],[ Sales with discount]]-Financial[[#This Row],[COGS]])/Financial[[#This Row],[COGS]]</f>
        <v>0.21858407079646022</v>
      </c>
      <c r="R127" s="17">
        <f>Financial[[#This Row],[Units Sold]]/Financial[[#This Row],[quantity of transactions]]</f>
        <v>1.1104651162790697</v>
      </c>
      <c r="S127" s="17">
        <f>Financial[[#This Row],[ Sales with discount]]/Financial[[#This Row],[quantity of transactions]]</f>
        <v>305.82209302325583</v>
      </c>
      <c r="T127" s="5" t="str">
        <f>TEXT(Financial[[#This Row],[Date]],"MMMM")</f>
        <v>вересень</v>
      </c>
      <c r="U127" s="22">
        <f>YEAR(Financial[[#This Row],[Date]])</f>
        <v>2021</v>
      </c>
    </row>
    <row r="128" spans="1:21" x14ac:dyDescent="0.3">
      <c r="A128" t="s">
        <v>6</v>
      </c>
      <c r="B128" t="s">
        <v>13</v>
      </c>
      <c r="C128" s="3" t="s">
        <v>25</v>
      </c>
      <c r="D128" s="3" t="s">
        <v>30</v>
      </c>
      <c r="E128">
        <v>3535</v>
      </c>
      <c r="F128" s="10">
        <v>146</v>
      </c>
      <c r="G128" s="10">
        <v>318</v>
      </c>
      <c r="H128" s="14">
        <v>1379</v>
      </c>
      <c r="I128" s="19">
        <v>44531</v>
      </c>
      <c r="J128" s="10">
        <f>Financial[[#This Row],[Units Sold]]*Financial[[#This Row],[Sale Price]]</f>
        <v>1124130</v>
      </c>
      <c r="K128" s="11" cm="1">
        <f t="array" ref="K128">_xlfn.IFS(Financial[[#This Row],[Discount Band]]="High",0.15,Financial[[#This Row],[Discount Band]]="Medium",0.1,Financial[[#This Row],[Discount Band]]="Low",0.05,Financial[[#This Row],[Discount Band]]="None",0)</f>
        <v>0.1</v>
      </c>
      <c r="L128" s="10">
        <f>Financial[[#This Row],[Gross Sales]]*Financial[[#This Row],[Discount, %]]</f>
        <v>112413</v>
      </c>
      <c r="M128" s="10">
        <f>Financial[[#This Row],[Gross Sales]]-Financial[[#This Row],[Discounts, usd]]</f>
        <v>1011717</v>
      </c>
      <c r="N128" s="10">
        <f>Financial[[#This Row],[Units Sold]]*Financial[[#This Row],[Manufacturing Price]]</f>
        <v>516110</v>
      </c>
      <c r="O128" s="10">
        <f>Financial[[#This Row],[ Sales with discount]]-(Financial[[#This Row],[Units Sold]]*Financial[[#This Row],[Manufacturing Price]])</f>
        <v>495607</v>
      </c>
      <c r="P128" s="12">
        <f>(Financial[[#This Row],[ Sales with discount]]-Financial[[#This Row],[COGS]])/Financial[[#This Row],[ Sales with discount]]</f>
        <v>0.48986722571628233</v>
      </c>
      <c r="Q128" s="12">
        <f>(Financial[[#This Row],[ Sales with discount]]-Financial[[#This Row],[COGS]])/Financial[[#This Row],[COGS]]</f>
        <v>0.96027397260273972</v>
      </c>
      <c r="R128" s="17">
        <f>Financial[[#This Row],[Units Sold]]/Financial[[#This Row],[quantity of transactions]]</f>
        <v>2.563451776649746</v>
      </c>
      <c r="S128" s="17">
        <f>Financial[[#This Row],[ Sales with discount]]/Financial[[#This Row],[quantity of transactions]]</f>
        <v>733.65989847715741</v>
      </c>
      <c r="T128" s="5" t="str">
        <f>TEXT(Financial[[#This Row],[Date]],"MMMM")</f>
        <v>грудень</v>
      </c>
      <c r="U128" s="22">
        <f>YEAR(Financial[[#This Row],[Date]])</f>
        <v>2021</v>
      </c>
    </row>
    <row r="129" spans="1:21" x14ac:dyDescent="0.3">
      <c r="A129" t="s">
        <v>6</v>
      </c>
      <c r="B129" t="s">
        <v>13</v>
      </c>
      <c r="C129" s="3" t="s">
        <v>23</v>
      </c>
      <c r="D129" s="3" t="s">
        <v>31</v>
      </c>
      <c r="E129">
        <v>1553</v>
      </c>
      <c r="F129" s="10">
        <v>189</v>
      </c>
      <c r="G129" s="10">
        <v>306</v>
      </c>
      <c r="H129" s="14">
        <v>1144</v>
      </c>
      <c r="I129" s="19">
        <v>44501</v>
      </c>
      <c r="J129" s="10">
        <f>Financial[[#This Row],[Units Sold]]*Financial[[#This Row],[Sale Price]]</f>
        <v>475218</v>
      </c>
      <c r="K129" s="11" cm="1">
        <f t="array" ref="K129">_xlfn.IFS(Financial[[#This Row],[Discount Band]]="High",0.15,Financial[[#This Row],[Discount Band]]="Medium",0.1,Financial[[#This Row],[Discount Band]]="Low",0.05,Financial[[#This Row],[Discount Band]]="None",0)</f>
        <v>0.15</v>
      </c>
      <c r="L129" s="10">
        <f>Financial[[#This Row],[Gross Sales]]*Financial[[#This Row],[Discount, %]]</f>
        <v>71282.7</v>
      </c>
      <c r="M129" s="10">
        <f>Financial[[#This Row],[Gross Sales]]-Financial[[#This Row],[Discounts, usd]]</f>
        <v>403935.3</v>
      </c>
      <c r="N129" s="10">
        <f>Financial[[#This Row],[Units Sold]]*Financial[[#This Row],[Manufacturing Price]]</f>
        <v>293517</v>
      </c>
      <c r="O129" s="10">
        <f>Financial[[#This Row],[ Sales with discount]]-(Financial[[#This Row],[Units Sold]]*Financial[[#This Row],[Manufacturing Price]])</f>
        <v>110418.29999999999</v>
      </c>
      <c r="P129" s="12">
        <f>(Financial[[#This Row],[ Sales with discount]]-Financial[[#This Row],[COGS]])/Financial[[#This Row],[ Sales with discount]]</f>
        <v>0.27335640138408301</v>
      </c>
      <c r="Q129" s="12">
        <f>(Financial[[#This Row],[ Sales with discount]]-Financial[[#This Row],[COGS]])/Financial[[#This Row],[COGS]]</f>
        <v>0.37619047619047613</v>
      </c>
      <c r="R129" s="17">
        <f>Financial[[#This Row],[Units Sold]]/Financial[[#This Row],[quantity of transactions]]</f>
        <v>1.3575174825174825</v>
      </c>
      <c r="S129" s="17">
        <f>Financial[[#This Row],[ Sales with discount]]/Financial[[#This Row],[quantity of transactions]]</f>
        <v>353.09029720279722</v>
      </c>
      <c r="T129" s="5" t="str">
        <f>TEXT(Financial[[#This Row],[Date]],"MMMM")</f>
        <v>листопад</v>
      </c>
      <c r="U129" s="22">
        <f>YEAR(Financial[[#This Row],[Date]])</f>
        <v>2021</v>
      </c>
    </row>
    <row r="130" spans="1:21" x14ac:dyDescent="0.3">
      <c r="A130" t="s">
        <v>6</v>
      </c>
      <c r="B130" t="s">
        <v>13</v>
      </c>
      <c r="C130" s="3" t="s">
        <v>25</v>
      </c>
      <c r="D130" s="3" t="s">
        <v>31</v>
      </c>
      <c r="E130">
        <v>290</v>
      </c>
      <c r="F130" s="10">
        <v>194</v>
      </c>
      <c r="G130" s="10">
        <v>330</v>
      </c>
      <c r="H130" s="14">
        <v>112</v>
      </c>
      <c r="I130" s="19">
        <v>44470</v>
      </c>
      <c r="J130" s="10">
        <f>Financial[[#This Row],[Units Sold]]*Financial[[#This Row],[Sale Price]]</f>
        <v>95700</v>
      </c>
      <c r="K130" s="11" cm="1">
        <f t="array" ref="K130">_xlfn.IFS(Financial[[#This Row],[Discount Band]]="High",0.15,Financial[[#This Row],[Discount Band]]="Medium",0.1,Financial[[#This Row],[Discount Band]]="Low",0.05,Financial[[#This Row],[Discount Band]]="None",0)</f>
        <v>0.15</v>
      </c>
      <c r="L130" s="10">
        <f>Financial[[#This Row],[Gross Sales]]*Financial[[#This Row],[Discount, %]]</f>
        <v>14355</v>
      </c>
      <c r="M130" s="10">
        <f>Financial[[#This Row],[Gross Sales]]-Financial[[#This Row],[Discounts, usd]]</f>
        <v>81345</v>
      </c>
      <c r="N130" s="10">
        <f>Financial[[#This Row],[Units Sold]]*Financial[[#This Row],[Manufacturing Price]]</f>
        <v>56260</v>
      </c>
      <c r="O130" s="10">
        <f>Financial[[#This Row],[ Sales with discount]]-(Financial[[#This Row],[Units Sold]]*Financial[[#This Row],[Manufacturing Price]])</f>
        <v>25085</v>
      </c>
      <c r="P130" s="12">
        <f>(Financial[[#This Row],[ Sales with discount]]-Financial[[#This Row],[COGS]])/Financial[[#This Row],[ Sales with discount]]</f>
        <v>0.30837789661319071</v>
      </c>
      <c r="Q130" s="12">
        <f>(Financial[[#This Row],[ Sales with discount]]-Financial[[#This Row],[COGS]])/Financial[[#This Row],[COGS]]</f>
        <v>0.44587628865979384</v>
      </c>
      <c r="R130" s="17">
        <f>Financial[[#This Row],[Units Sold]]/Financial[[#This Row],[quantity of transactions]]</f>
        <v>2.5892857142857144</v>
      </c>
      <c r="S130" s="17">
        <f>Financial[[#This Row],[ Sales with discount]]/Financial[[#This Row],[quantity of transactions]]</f>
        <v>726.29464285714289</v>
      </c>
      <c r="T130" s="5" t="str">
        <f>TEXT(Financial[[#This Row],[Date]],"MMMM")</f>
        <v>жовтень</v>
      </c>
      <c r="U130" s="22">
        <f>YEAR(Financial[[#This Row],[Date]])</f>
        <v>2021</v>
      </c>
    </row>
    <row r="131" spans="1:21" x14ac:dyDescent="0.3">
      <c r="A131" t="s">
        <v>6</v>
      </c>
      <c r="B131" t="s">
        <v>13</v>
      </c>
      <c r="C131" s="3" t="s">
        <v>24</v>
      </c>
      <c r="D131" s="3" t="s">
        <v>31</v>
      </c>
      <c r="E131">
        <v>343</v>
      </c>
      <c r="F131" s="10">
        <v>225</v>
      </c>
      <c r="G131" s="10">
        <v>297</v>
      </c>
      <c r="H131" s="14">
        <v>244</v>
      </c>
      <c r="I131" s="19">
        <v>44470</v>
      </c>
      <c r="J131" s="10">
        <f>Financial[[#This Row],[Units Sold]]*Financial[[#This Row],[Sale Price]]</f>
        <v>101871</v>
      </c>
      <c r="K131" s="11" cm="1">
        <f t="array" ref="K131">_xlfn.IFS(Financial[[#This Row],[Discount Band]]="High",0.15,Financial[[#This Row],[Discount Band]]="Medium",0.1,Financial[[#This Row],[Discount Band]]="Low",0.05,Financial[[#This Row],[Discount Band]]="None",0)</f>
        <v>0.15</v>
      </c>
      <c r="L131" s="10">
        <f>Financial[[#This Row],[Gross Sales]]*Financial[[#This Row],[Discount, %]]</f>
        <v>15280.65</v>
      </c>
      <c r="M131" s="10">
        <f>Financial[[#This Row],[Gross Sales]]-Financial[[#This Row],[Discounts, usd]]</f>
        <v>86590.35</v>
      </c>
      <c r="N131" s="10">
        <f>Financial[[#This Row],[Units Sold]]*Financial[[#This Row],[Manufacturing Price]]</f>
        <v>77175</v>
      </c>
      <c r="O131" s="10">
        <f>Financial[[#This Row],[ Sales with discount]]-(Financial[[#This Row],[Units Sold]]*Financial[[#This Row],[Manufacturing Price]])</f>
        <v>9415.3500000000058</v>
      </c>
      <c r="P131" s="12">
        <f>(Financial[[#This Row],[ Sales with discount]]-Financial[[#This Row],[COGS]])/Financial[[#This Row],[ Sales with discount]]</f>
        <v>0.10873440285204997</v>
      </c>
      <c r="Q131" s="12">
        <f>(Financial[[#This Row],[ Sales with discount]]-Financial[[#This Row],[COGS]])/Financial[[#This Row],[COGS]]</f>
        <v>0.12200000000000008</v>
      </c>
      <c r="R131" s="17">
        <f>Financial[[#This Row],[Units Sold]]/Financial[[#This Row],[quantity of transactions]]</f>
        <v>1.4057377049180328</v>
      </c>
      <c r="S131" s="17">
        <f>Financial[[#This Row],[ Sales with discount]]/Financial[[#This Row],[quantity of transactions]]</f>
        <v>354.87848360655738</v>
      </c>
      <c r="T131" s="5" t="str">
        <f>TEXT(Financial[[#This Row],[Date]],"MMMM")</f>
        <v>жовтень</v>
      </c>
      <c r="U131" s="22">
        <f>YEAR(Financial[[#This Row],[Date]])</f>
        <v>2021</v>
      </c>
    </row>
    <row r="132" spans="1:21" x14ac:dyDescent="0.3">
      <c r="A132" t="s">
        <v>6</v>
      </c>
      <c r="B132" t="s">
        <v>13</v>
      </c>
      <c r="C132" s="3" t="s">
        <v>23</v>
      </c>
      <c r="D132" s="3" t="s">
        <v>30</v>
      </c>
      <c r="E132">
        <v>2530</v>
      </c>
      <c r="F132" s="10">
        <v>215</v>
      </c>
      <c r="G132" s="10">
        <v>300</v>
      </c>
      <c r="H132" s="14">
        <v>983</v>
      </c>
      <c r="I132" s="19">
        <v>44317</v>
      </c>
      <c r="J132" s="10">
        <f>Financial[[#This Row],[Units Sold]]*Financial[[#This Row],[Sale Price]]</f>
        <v>759000</v>
      </c>
      <c r="K132" s="11" cm="1">
        <f t="array" ref="K132">_xlfn.IFS(Financial[[#This Row],[Discount Band]]="High",0.15,Financial[[#This Row],[Discount Band]]="Medium",0.1,Financial[[#This Row],[Discount Band]]="Low",0.05,Financial[[#This Row],[Discount Band]]="None",0)</f>
        <v>0.1</v>
      </c>
      <c r="L132" s="10">
        <f>Financial[[#This Row],[Gross Sales]]*Financial[[#This Row],[Discount, %]]</f>
        <v>75900</v>
      </c>
      <c r="M132" s="10">
        <f>Financial[[#This Row],[Gross Sales]]-Financial[[#This Row],[Discounts, usd]]</f>
        <v>683100</v>
      </c>
      <c r="N132" s="10">
        <f>Financial[[#This Row],[Units Sold]]*Financial[[#This Row],[Manufacturing Price]]</f>
        <v>543950</v>
      </c>
      <c r="O132" s="10">
        <f>Financial[[#This Row],[ Sales with discount]]-(Financial[[#This Row],[Units Sold]]*Financial[[#This Row],[Manufacturing Price]])</f>
        <v>139150</v>
      </c>
      <c r="P132" s="12">
        <f>(Financial[[#This Row],[ Sales with discount]]-Financial[[#This Row],[COGS]])/Financial[[#This Row],[ Sales with discount]]</f>
        <v>0.20370370370370369</v>
      </c>
      <c r="Q132" s="12">
        <f>(Financial[[#This Row],[ Sales with discount]]-Financial[[#This Row],[COGS]])/Financial[[#This Row],[COGS]]</f>
        <v>0.2558139534883721</v>
      </c>
      <c r="R132" s="17">
        <f>Financial[[#This Row],[Units Sold]]/Financial[[#This Row],[quantity of transactions]]</f>
        <v>2.5737538148524925</v>
      </c>
      <c r="S132" s="17">
        <f>Financial[[#This Row],[ Sales with discount]]/Financial[[#This Row],[quantity of transactions]]</f>
        <v>694.91353001017296</v>
      </c>
      <c r="T132" s="5" t="str">
        <f>TEXT(Financial[[#This Row],[Date]],"MMMM")</f>
        <v>травень</v>
      </c>
      <c r="U132" s="22">
        <f>YEAR(Financial[[#This Row],[Date]])</f>
        <v>2021</v>
      </c>
    </row>
    <row r="133" spans="1:21" x14ac:dyDescent="0.3">
      <c r="A133" t="s">
        <v>6</v>
      </c>
      <c r="B133" t="s">
        <v>13</v>
      </c>
      <c r="C133" s="3" t="s">
        <v>23</v>
      </c>
      <c r="D133" s="3" t="s">
        <v>31</v>
      </c>
      <c r="E133">
        <v>934</v>
      </c>
      <c r="F133" s="10">
        <v>198</v>
      </c>
      <c r="G133" s="10">
        <v>321</v>
      </c>
      <c r="H133" s="14">
        <v>472</v>
      </c>
      <c r="I133" s="19">
        <v>44197</v>
      </c>
      <c r="J133" s="10">
        <f>Financial[[#This Row],[Units Sold]]*Financial[[#This Row],[Sale Price]]</f>
        <v>299814</v>
      </c>
      <c r="K133" s="11" cm="1">
        <f t="array" ref="K133">_xlfn.IFS(Financial[[#This Row],[Discount Band]]="High",0.15,Financial[[#This Row],[Discount Band]]="Medium",0.1,Financial[[#This Row],[Discount Band]]="Low",0.05,Financial[[#This Row],[Discount Band]]="None",0)</f>
        <v>0.15</v>
      </c>
      <c r="L133" s="10">
        <f>Financial[[#This Row],[Gross Sales]]*Financial[[#This Row],[Discount, %]]</f>
        <v>44972.1</v>
      </c>
      <c r="M133" s="10">
        <f>Financial[[#This Row],[Gross Sales]]-Financial[[#This Row],[Discounts, usd]]</f>
        <v>254841.9</v>
      </c>
      <c r="N133" s="10">
        <f>Financial[[#This Row],[Units Sold]]*Financial[[#This Row],[Manufacturing Price]]</f>
        <v>184932</v>
      </c>
      <c r="O133" s="10">
        <f>Financial[[#This Row],[ Sales with discount]]-(Financial[[#This Row],[Units Sold]]*Financial[[#This Row],[Manufacturing Price]])</f>
        <v>69909.899999999994</v>
      </c>
      <c r="P133" s="12">
        <f>(Financial[[#This Row],[ Sales with discount]]-Financial[[#This Row],[COGS]])/Financial[[#This Row],[ Sales with discount]]</f>
        <v>0.27432655305112696</v>
      </c>
      <c r="Q133" s="12">
        <f>(Financial[[#This Row],[ Sales with discount]]-Financial[[#This Row],[COGS]])/Financial[[#This Row],[COGS]]</f>
        <v>0.37803030303030299</v>
      </c>
      <c r="R133" s="17">
        <f>Financial[[#This Row],[Units Sold]]/Financial[[#This Row],[quantity of transactions]]</f>
        <v>1.978813559322034</v>
      </c>
      <c r="S133" s="17">
        <f>Financial[[#This Row],[ Sales with discount]]/Financial[[#This Row],[quantity of transactions]]</f>
        <v>539.91927966101696</v>
      </c>
      <c r="T133" s="5" t="str">
        <f>TEXT(Financial[[#This Row],[Date]],"MMMM")</f>
        <v>січень</v>
      </c>
      <c r="U133" s="22">
        <f>YEAR(Financial[[#This Row],[Date]])</f>
        <v>2021</v>
      </c>
    </row>
    <row r="134" spans="1:21" x14ac:dyDescent="0.3">
      <c r="A134" t="s">
        <v>6</v>
      </c>
      <c r="B134" t="s">
        <v>13</v>
      </c>
      <c r="C134" s="3" t="s">
        <v>23</v>
      </c>
      <c r="D134" s="3" t="s">
        <v>30</v>
      </c>
      <c r="E134">
        <v>1392</v>
      </c>
      <c r="F134" s="10">
        <v>181</v>
      </c>
      <c r="G134" s="10">
        <v>327</v>
      </c>
      <c r="H134" s="14">
        <v>656</v>
      </c>
      <c r="I134" s="19">
        <v>44348</v>
      </c>
      <c r="J134" s="10">
        <f>Financial[[#This Row],[Units Sold]]*Financial[[#This Row],[Sale Price]]</f>
        <v>455184</v>
      </c>
      <c r="K134" s="11" cm="1">
        <f t="array" ref="K134">_xlfn.IFS(Financial[[#This Row],[Discount Band]]="High",0.15,Financial[[#This Row],[Discount Band]]="Medium",0.1,Financial[[#This Row],[Discount Band]]="Low",0.05,Financial[[#This Row],[Discount Band]]="None",0)</f>
        <v>0.1</v>
      </c>
      <c r="L134" s="10">
        <f>Financial[[#This Row],[Gross Sales]]*Financial[[#This Row],[Discount, %]]</f>
        <v>45518.400000000001</v>
      </c>
      <c r="M134" s="10">
        <f>Financial[[#This Row],[Gross Sales]]-Financial[[#This Row],[Discounts, usd]]</f>
        <v>409665.6</v>
      </c>
      <c r="N134" s="10">
        <f>Financial[[#This Row],[Units Sold]]*Financial[[#This Row],[Manufacturing Price]]</f>
        <v>251952</v>
      </c>
      <c r="O134" s="10">
        <f>Financial[[#This Row],[ Sales with discount]]-(Financial[[#This Row],[Units Sold]]*Financial[[#This Row],[Manufacturing Price]])</f>
        <v>157713.59999999998</v>
      </c>
      <c r="P134" s="12">
        <f>(Financial[[#This Row],[ Sales with discount]]-Financial[[#This Row],[COGS]])/Financial[[#This Row],[ Sales with discount]]</f>
        <v>0.38498131158681614</v>
      </c>
      <c r="Q134" s="12">
        <f>(Financial[[#This Row],[ Sales with discount]]-Financial[[#This Row],[COGS]])/Financial[[#This Row],[COGS]]</f>
        <v>0.62596685082872916</v>
      </c>
      <c r="R134" s="17">
        <f>Financial[[#This Row],[Units Sold]]/Financial[[#This Row],[quantity of transactions]]</f>
        <v>2.1219512195121952</v>
      </c>
      <c r="S134" s="17">
        <f>Financial[[#This Row],[ Sales with discount]]/Financial[[#This Row],[quantity of transactions]]</f>
        <v>624.49024390243903</v>
      </c>
      <c r="T134" s="5" t="str">
        <f>TEXT(Financial[[#This Row],[Date]],"MMMM")</f>
        <v>червень</v>
      </c>
      <c r="U134" s="22">
        <f>YEAR(Financial[[#This Row],[Date]])</f>
        <v>2021</v>
      </c>
    </row>
    <row r="135" spans="1:21" x14ac:dyDescent="0.3">
      <c r="A135" t="s">
        <v>6</v>
      </c>
      <c r="B135" t="s">
        <v>13</v>
      </c>
      <c r="C135" s="3" t="s">
        <v>21</v>
      </c>
      <c r="D135" s="3" t="s">
        <v>30</v>
      </c>
      <c r="E135">
        <v>1308</v>
      </c>
      <c r="F135" s="10">
        <v>221</v>
      </c>
      <c r="G135" s="10">
        <v>303</v>
      </c>
      <c r="H135" s="14">
        <v>534</v>
      </c>
      <c r="I135" s="19">
        <v>44348</v>
      </c>
      <c r="J135" s="10">
        <f>Financial[[#This Row],[Units Sold]]*Financial[[#This Row],[Sale Price]]</f>
        <v>396324</v>
      </c>
      <c r="K135" s="11" cm="1">
        <f t="array" ref="K135">_xlfn.IFS(Financial[[#This Row],[Discount Band]]="High",0.15,Financial[[#This Row],[Discount Band]]="Medium",0.1,Financial[[#This Row],[Discount Band]]="Low",0.05,Financial[[#This Row],[Discount Band]]="None",0)</f>
        <v>0.1</v>
      </c>
      <c r="L135" s="10">
        <f>Financial[[#This Row],[Gross Sales]]*Financial[[#This Row],[Discount, %]]</f>
        <v>39632.400000000001</v>
      </c>
      <c r="M135" s="10">
        <f>Financial[[#This Row],[Gross Sales]]-Financial[[#This Row],[Discounts, usd]]</f>
        <v>356691.6</v>
      </c>
      <c r="N135" s="10">
        <f>Financial[[#This Row],[Units Sold]]*Financial[[#This Row],[Manufacturing Price]]</f>
        <v>289068</v>
      </c>
      <c r="O135" s="10">
        <f>Financial[[#This Row],[ Sales with discount]]-(Financial[[#This Row],[Units Sold]]*Financial[[#This Row],[Manufacturing Price]])</f>
        <v>67623.599999999977</v>
      </c>
      <c r="P135" s="12">
        <f>(Financial[[#This Row],[ Sales with discount]]-Financial[[#This Row],[COGS]])/Financial[[#This Row],[ Sales with discount]]</f>
        <v>0.18958562522918954</v>
      </c>
      <c r="Q135" s="12">
        <f>(Financial[[#This Row],[ Sales with discount]]-Financial[[#This Row],[COGS]])/Financial[[#This Row],[COGS]]</f>
        <v>0.23393665158371033</v>
      </c>
      <c r="R135" s="17">
        <f>Financial[[#This Row],[Units Sold]]/Financial[[#This Row],[quantity of transactions]]</f>
        <v>2.4494382022471912</v>
      </c>
      <c r="S135" s="17">
        <f>Financial[[#This Row],[ Sales with discount]]/Financial[[#This Row],[quantity of transactions]]</f>
        <v>667.96179775280893</v>
      </c>
      <c r="T135" s="5" t="str">
        <f>TEXT(Financial[[#This Row],[Date]],"MMMM")</f>
        <v>червень</v>
      </c>
      <c r="U135" s="22">
        <f>YEAR(Financial[[#This Row],[Date]])</f>
        <v>2021</v>
      </c>
    </row>
    <row r="136" spans="1:21" x14ac:dyDescent="0.3">
      <c r="A136" t="s">
        <v>6</v>
      </c>
      <c r="B136" t="s">
        <v>13</v>
      </c>
      <c r="C136" s="3" t="s">
        <v>25</v>
      </c>
      <c r="D136" s="3" t="s">
        <v>28</v>
      </c>
      <c r="E136">
        <v>2269</v>
      </c>
      <c r="F136" s="10">
        <v>202</v>
      </c>
      <c r="G136" s="10">
        <v>285</v>
      </c>
      <c r="H136" s="14">
        <v>161</v>
      </c>
      <c r="I136" s="19">
        <v>44228</v>
      </c>
      <c r="J136" s="10">
        <f>Financial[[#This Row],[Units Sold]]*Financial[[#This Row],[Sale Price]]</f>
        <v>646665</v>
      </c>
      <c r="K136" s="11" cm="1">
        <f t="array" ref="K136">_xlfn.IFS(Financial[[#This Row],[Discount Band]]="High",0.15,Financial[[#This Row],[Discount Band]]="Medium",0.1,Financial[[#This Row],[Discount Band]]="Low",0.05,Financial[[#This Row],[Discount Band]]="None",0)</f>
        <v>0</v>
      </c>
      <c r="L136" s="10">
        <f>Financial[[#This Row],[Gross Sales]]*Financial[[#This Row],[Discount, %]]</f>
        <v>0</v>
      </c>
      <c r="M136" s="10">
        <f>Financial[[#This Row],[Gross Sales]]-Financial[[#This Row],[Discounts, usd]]</f>
        <v>646665</v>
      </c>
      <c r="N136" s="10">
        <f>Financial[[#This Row],[Units Sold]]*Financial[[#This Row],[Manufacturing Price]]</f>
        <v>458338</v>
      </c>
      <c r="O136" s="10">
        <f>Financial[[#This Row],[ Sales with discount]]-(Financial[[#This Row],[Units Sold]]*Financial[[#This Row],[Manufacturing Price]])</f>
        <v>188327</v>
      </c>
      <c r="P136" s="12">
        <f>(Financial[[#This Row],[ Sales with discount]]-Financial[[#This Row],[COGS]])/Financial[[#This Row],[ Sales with discount]]</f>
        <v>0.29122807017543861</v>
      </c>
      <c r="Q136" s="12">
        <f>(Financial[[#This Row],[ Sales with discount]]-Financial[[#This Row],[COGS]])/Financial[[#This Row],[COGS]]</f>
        <v>0.41089108910891087</v>
      </c>
      <c r="R136" s="17">
        <f>Financial[[#This Row],[Units Sold]]/Financial[[#This Row],[quantity of transactions]]</f>
        <v>14.093167701863354</v>
      </c>
      <c r="S136" s="17">
        <f>Financial[[#This Row],[ Sales with discount]]/Financial[[#This Row],[quantity of transactions]]</f>
        <v>4016.5527950310561</v>
      </c>
      <c r="T136" s="5" t="str">
        <f>TEXT(Financial[[#This Row],[Date]],"MMMM")</f>
        <v>лютий</v>
      </c>
      <c r="U136" s="22">
        <f>YEAR(Financial[[#This Row],[Date]])</f>
        <v>2021</v>
      </c>
    </row>
    <row r="137" spans="1:21" x14ac:dyDescent="0.3">
      <c r="A137" t="s">
        <v>6</v>
      </c>
      <c r="B137" t="s">
        <v>13</v>
      </c>
      <c r="C137" s="3" t="s">
        <v>26</v>
      </c>
      <c r="D137" s="3" t="s">
        <v>29</v>
      </c>
      <c r="E137">
        <v>2635</v>
      </c>
      <c r="F137" s="10">
        <v>183</v>
      </c>
      <c r="G137" s="10">
        <v>312</v>
      </c>
      <c r="H137" s="14">
        <v>1667</v>
      </c>
      <c r="I137" s="19">
        <v>44531</v>
      </c>
      <c r="J137" s="10">
        <f>Financial[[#This Row],[Units Sold]]*Financial[[#This Row],[Sale Price]]</f>
        <v>822120</v>
      </c>
      <c r="K137" s="11" cm="1">
        <f t="array" ref="K137">_xlfn.IFS(Financial[[#This Row],[Discount Band]]="High",0.15,Financial[[#This Row],[Discount Band]]="Medium",0.1,Financial[[#This Row],[Discount Band]]="Low",0.05,Financial[[#This Row],[Discount Band]]="None",0)</f>
        <v>0.05</v>
      </c>
      <c r="L137" s="10">
        <f>Financial[[#This Row],[Gross Sales]]*Financial[[#This Row],[Discount, %]]</f>
        <v>41106</v>
      </c>
      <c r="M137" s="10">
        <f>Financial[[#This Row],[Gross Sales]]-Financial[[#This Row],[Discounts, usd]]</f>
        <v>781014</v>
      </c>
      <c r="N137" s="10">
        <f>Financial[[#This Row],[Units Sold]]*Financial[[#This Row],[Manufacturing Price]]</f>
        <v>482205</v>
      </c>
      <c r="O137" s="10">
        <f>Financial[[#This Row],[ Sales with discount]]-(Financial[[#This Row],[Units Sold]]*Financial[[#This Row],[Manufacturing Price]])</f>
        <v>298809</v>
      </c>
      <c r="P137" s="12">
        <f>(Financial[[#This Row],[ Sales with discount]]-Financial[[#This Row],[COGS]])/Financial[[#This Row],[ Sales with discount]]</f>
        <v>0.38259109311740891</v>
      </c>
      <c r="Q137" s="12">
        <f>(Financial[[#This Row],[ Sales with discount]]-Financial[[#This Row],[COGS]])/Financial[[#This Row],[COGS]]</f>
        <v>0.61967213114754094</v>
      </c>
      <c r="R137" s="17">
        <f>Financial[[#This Row],[Units Sold]]/Financial[[#This Row],[quantity of transactions]]</f>
        <v>1.5806838632273545</v>
      </c>
      <c r="S137" s="17">
        <f>Financial[[#This Row],[ Sales with discount]]/Financial[[#This Row],[quantity of transactions]]</f>
        <v>468.51469706058788</v>
      </c>
      <c r="T137" s="5" t="str">
        <f>TEXT(Financial[[#This Row],[Date]],"MMMM")</f>
        <v>грудень</v>
      </c>
      <c r="U137" s="22">
        <f>YEAR(Financial[[#This Row],[Date]])</f>
        <v>2021</v>
      </c>
    </row>
    <row r="138" spans="1:21" x14ac:dyDescent="0.3">
      <c r="A138" t="s">
        <v>6</v>
      </c>
      <c r="B138" t="s">
        <v>13</v>
      </c>
      <c r="C138" s="3" t="s">
        <v>21</v>
      </c>
      <c r="D138" s="3" t="s">
        <v>31</v>
      </c>
      <c r="E138">
        <v>2203</v>
      </c>
      <c r="F138" s="10">
        <v>196</v>
      </c>
      <c r="G138" s="10">
        <v>315</v>
      </c>
      <c r="H138" s="14">
        <v>1562</v>
      </c>
      <c r="I138" s="19">
        <v>44470</v>
      </c>
      <c r="J138" s="10">
        <f>Financial[[#This Row],[Units Sold]]*Financial[[#This Row],[Sale Price]]</f>
        <v>693945</v>
      </c>
      <c r="K138" s="11" cm="1">
        <f t="array" ref="K138">_xlfn.IFS(Financial[[#This Row],[Discount Band]]="High",0.15,Financial[[#This Row],[Discount Band]]="Medium",0.1,Financial[[#This Row],[Discount Band]]="Low",0.05,Financial[[#This Row],[Discount Band]]="None",0)</f>
        <v>0.15</v>
      </c>
      <c r="L138" s="10">
        <f>Financial[[#This Row],[Gross Sales]]*Financial[[#This Row],[Discount, %]]</f>
        <v>104091.75</v>
      </c>
      <c r="M138" s="10">
        <f>Financial[[#This Row],[Gross Sales]]-Financial[[#This Row],[Discounts, usd]]</f>
        <v>589853.25</v>
      </c>
      <c r="N138" s="10">
        <f>Financial[[#This Row],[Units Sold]]*Financial[[#This Row],[Manufacturing Price]]</f>
        <v>431788</v>
      </c>
      <c r="O138" s="10">
        <f>Financial[[#This Row],[ Sales with discount]]-(Financial[[#This Row],[Units Sold]]*Financial[[#This Row],[Manufacturing Price]])</f>
        <v>158065.25</v>
      </c>
      <c r="P138" s="12">
        <f>(Financial[[#This Row],[ Sales with discount]]-Financial[[#This Row],[COGS]])/Financial[[#This Row],[ Sales with discount]]</f>
        <v>0.26797385620915032</v>
      </c>
      <c r="Q138" s="12">
        <f>(Financial[[#This Row],[ Sales with discount]]-Financial[[#This Row],[COGS]])/Financial[[#This Row],[COGS]]</f>
        <v>0.36607142857142855</v>
      </c>
      <c r="R138" s="17">
        <f>Financial[[#This Row],[Units Sold]]/Financial[[#This Row],[quantity of transactions]]</f>
        <v>1.410371318822023</v>
      </c>
      <c r="S138" s="17">
        <f>Financial[[#This Row],[ Sales with discount]]/Financial[[#This Row],[quantity of transactions]]</f>
        <v>377.62692061459666</v>
      </c>
      <c r="T138" s="5" t="str">
        <f>TEXT(Financial[[#This Row],[Date]],"MMMM")</f>
        <v>жовтень</v>
      </c>
      <c r="U138" s="22">
        <f>YEAR(Financial[[#This Row],[Date]])</f>
        <v>2021</v>
      </c>
    </row>
    <row r="139" spans="1:21" x14ac:dyDescent="0.3">
      <c r="A139" t="s">
        <v>6</v>
      </c>
      <c r="B139" t="s">
        <v>13</v>
      </c>
      <c r="C139" s="3" t="s">
        <v>25</v>
      </c>
      <c r="D139" s="3" t="s">
        <v>30</v>
      </c>
      <c r="E139">
        <v>2822</v>
      </c>
      <c r="F139" s="10">
        <v>256</v>
      </c>
      <c r="G139" s="10">
        <v>303</v>
      </c>
      <c r="H139" s="14">
        <v>626</v>
      </c>
      <c r="I139" s="19">
        <v>44440</v>
      </c>
      <c r="J139" s="10">
        <f>Financial[[#This Row],[Units Sold]]*Financial[[#This Row],[Sale Price]]</f>
        <v>855066</v>
      </c>
      <c r="K139" s="11" cm="1">
        <f t="array" ref="K139">_xlfn.IFS(Financial[[#This Row],[Discount Band]]="High",0.15,Financial[[#This Row],[Discount Band]]="Medium",0.1,Financial[[#This Row],[Discount Band]]="Low",0.05,Financial[[#This Row],[Discount Band]]="None",0)</f>
        <v>0.1</v>
      </c>
      <c r="L139" s="10">
        <f>Financial[[#This Row],[Gross Sales]]*Financial[[#This Row],[Discount, %]]</f>
        <v>85506.6</v>
      </c>
      <c r="M139" s="10">
        <f>Financial[[#This Row],[Gross Sales]]-Financial[[#This Row],[Discounts, usd]]</f>
        <v>769559.4</v>
      </c>
      <c r="N139" s="10">
        <f>Financial[[#This Row],[Units Sold]]*Financial[[#This Row],[Manufacturing Price]]</f>
        <v>722432</v>
      </c>
      <c r="O139" s="10">
        <f>Financial[[#This Row],[ Sales with discount]]-(Financial[[#This Row],[Units Sold]]*Financial[[#This Row],[Manufacturing Price]])</f>
        <v>47127.400000000023</v>
      </c>
      <c r="P139" s="12">
        <f>(Financial[[#This Row],[ Sales with discount]]-Financial[[#This Row],[COGS]])/Financial[[#This Row],[ Sales with discount]]</f>
        <v>6.1239457279061271E-2</v>
      </c>
      <c r="Q139" s="12">
        <f>(Financial[[#This Row],[ Sales with discount]]-Financial[[#This Row],[COGS]])/Financial[[#This Row],[COGS]]</f>
        <v>6.5234375000000039E-2</v>
      </c>
      <c r="R139" s="17">
        <f>Financial[[#This Row],[Units Sold]]/Financial[[#This Row],[quantity of transactions]]</f>
        <v>4.5079872204472844</v>
      </c>
      <c r="S139" s="17">
        <f>Financial[[#This Row],[ Sales with discount]]/Financial[[#This Row],[quantity of transactions]]</f>
        <v>1229.3281150159744</v>
      </c>
      <c r="T139" s="5" t="str">
        <f>TEXT(Financial[[#This Row],[Date]],"MMMM")</f>
        <v>вересень</v>
      </c>
      <c r="U139" s="22">
        <f>YEAR(Financial[[#This Row],[Date]])</f>
        <v>2021</v>
      </c>
    </row>
    <row r="140" spans="1:21" x14ac:dyDescent="0.3">
      <c r="A140" t="s">
        <v>6</v>
      </c>
      <c r="B140" t="s">
        <v>13</v>
      </c>
      <c r="C140" s="3" t="s">
        <v>23</v>
      </c>
      <c r="D140" s="3" t="s">
        <v>29</v>
      </c>
      <c r="E140">
        <v>2438</v>
      </c>
      <c r="F140" s="10">
        <v>182</v>
      </c>
      <c r="G140" s="10">
        <v>288</v>
      </c>
      <c r="H140" s="14">
        <v>1408</v>
      </c>
      <c r="I140" s="19">
        <v>44531</v>
      </c>
      <c r="J140" s="10">
        <f>Financial[[#This Row],[Units Sold]]*Financial[[#This Row],[Sale Price]]</f>
        <v>702144</v>
      </c>
      <c r="K140" s="11" cm="1">
        <f t="array" ref="K140">_xlfn.IFS(Financial[[#This Row],[Discount Band]]="High",0.15,Financial[[#This Row],[Discount Band]]="Medium",0.1,Financial[[#This Row],[Discount Band]]="Low",0.05,Financial[[#This Row],[Discount Band]]="None",0)</f>
        <v>0.05</v>
      </c>
      <c r="L140" s="10">
        <f>Financial[[#This Row],[Gross Sales]]*Financial[[#This Row],[Discount, %]]</f>
        <v>35107.200000000004</v>
      </c>
      <c r="M140" s="10">
        <f>Financial[[#This Row],[Gross Sales]]-Financial[[#This Row],[Discounts, usd]]</f>
        <v>667036.80000000005</v>
      </c>
      <c r="N140" s="10">
        <f>Financial[[#This Row],[Units Sold]]*Financial[[#This Row],[Manufacturing Price]]</f>
        <v>443716</v>
      </c>
      <c r="O140" s="10">
        <f>Financial[[#This Row],[ Sales with discount]]-(Financial[[#This Row],[Units Sold]]*Financial[[#This Row],[Manufacturing Price]])</f>
        <v>223320.80000000005</v>
      </c>
      <c r="P140" s="12">
        <f>(Financial[[#This Row],[ Sales with discount]]-Financial[[#This Row],[COGS]])/Financial[[#This Row],[ Sales with discount]]</f>
        <v>0.33479532163742692</v>
      </c>
      <c r="Q140" s="12">
        <f>(Financial[[#This Row],[ Sales with discount]]-Financial[[#This Row],[COGS]])/Financial[[#This Row],[COGS]]</f>
        <v>0.5032967032967034</v>
      </c>
      <c r="R140" s="17">
        <f>Financial[[#This Row],[Units Sold]]/Financial[[#This Row],[quantity of transactions]]</f>
        <v>1.7315340909090908</v>
      </c>
      <c r="S140" s="17">
        <f>Financial[[#This Row],[ Sales with discount]]/Financial[[#This Row],[quantity of transactions]]</f>
        <v>473.74772727272733</v>
      </c>
      <c r="T140" s="5" t="str">
        <f>TEXT(Financial[[#This Row],[Date]],"MMMM")</f>
        <v>грудень</v>
      </c>
      <c r="U140" s="22">
        <f>YEAR(Financial[[#This Row],[Date]])</f>
        <v>2021</v>
      </c>
    </row>
    <row r="141" spans="1:21" x14ac:dyDescent="0.3">
      <c r="A141" t="s">
        <v>6</v>
      </c>
      <c r="B141" t="s">
        <v>13</v>
      </c>
      <c r="C141" s="3" t="s">
        <v>24</v>
      </c>
      <c r="D141" s="3" t="s">
        <v>30</v>
      </c>
      <c r="E141">
        <v>5774</v>
      </c>
      <c r="F141" s="10">
        <v>232</v>
      </c>
      <c r="G141" s="10">
        <v>297</v>
      </c>
      <c r="H141" s="14">
        <v>928</v>
      </c>
      <c r="I141" s="19">
        <v>44378</v>
      </c>
      <c r="J141" s="10">
        <f>Financial[[#This Row],[Units Sold]]*Financial[[#This Row],[Sale Price]]</f>
        <v>1714878</v>
      </c>
      <c r="K141" s="11" cm="1">
        <f t="array" ref="K141">_xlfn.IFS(Financial[[#This Row],[Discount Band]]="High",0.15,Financial[[#This Row],[Discount Band]]="Medium",0.1,Financial[[#This Row],[Discount Band]]="Low",0.05,Financial[[#This Row],[Discount Band]]="None",0)</f>
        <v>0.1</v>
      </c>
      <c r="L141" s="10">
        <f>Financial[[#This Row],[Gross Sales]]*Financial[[#This Row],[Discount, %]]</f>
        <v>171487.80000000002</v>
      </c>
      <c r="M141" s="10">
        <f>Financial[[#This Row],[Gross Sales]]-Financial[[#This Row],[Discounts, usd]]</f>
        <v>1543390.2</v>
      </c>
      <c r="N141" s="10">
        <f>Financial[[#This Row],[Units Sold]]*Financial[[#This Row],[Manufacturing Price]]</f>
        <v>1339568</v>
      </c>
      <c r="O141" s="10">
        <f>Financial[[#This Row],[ Sales with discount]]-(Financial[[#This Row],[Units Sold]]*Financial[[#This Row],[Manufacturing Price]])</f>
        <v>203822.19999999995</v>
      </c>
      <c r="P141" s="12">
        <f>(Financial[[#This Row],[ Sales with discount]]-Financial[[#This Row],[COGS]])/Financial[[#This Row],[ Sales with discount]]</f>
        <v>0.13206135428357649</v>
      </c>
      <c r="Q141" s="12">
        <f>(Financial[[#This Row],[ Sales with discount]]-Financial[[#This Row],[COGS]])/Financial[[#This Row],[COGS]]</f>
        <v>0.15215517241379306</v>
      </c>
      <c r="R141" s="17">
        <f>Financial[[#This Row],[Units Sold]]/Financial[[#This Row],[quantity of transactions]]</f>
        <v>6.2219827586206895</v>
      </c>
      <c r="S141" s="17">
        <f>Financial[[#This Row],[ Sales with discount]]/Financial[[#This Row],[quantity of transactions]]</f>
        <v>1663.1359913793103</v>
      </c>
      <c r="T141" s="5" t="str">
        <f>TEXT(Financial[[#This Row],[Date]],"MMMM")</f>
        <v>липень</v>
      </c>
      <c r="U141" s="22">
        <f>YEAR(Financial[[#This Row],[Date]])</f>
        <v>2021</v>
      </c>
    </row>
    <row r="142" spans="1:21" x14ac:dyDescent="0.3">
      <c r="A142" t="s">
        <v>10</v>
      </c>
      <c r="B142" t="s">
        <v>14</v>
      </c>
      <c r="C142" s="3" t="s">
        <v>26</v>
      </c>
      <c r="D142" s="3" t="s">
        <v>31</v>
      </c>
      <c r="E142">
        <v>3774</v>
      </c>
      <c r="F142" s="10">
        <v>7</v>
      </c>
      <c r="G142" s="10">
        <v>13</v>
      </c>
      <c r="H142" s="14">
        <v>2131</v>
      </c>
      <c r="I142" s="19">
        <v>44409</v>
      </c>
      <c r="J142" s="10">
        <f>Financial[[#This Row],[Units Sold]]*Financial[[#This Row],[Sale Price]]</f>
        <v>49062</v>
      </c>
      <c r="K142" s="11" cm="1">
        <f t="array" ref="K142">_xlfn.IFS(Financial[[#This Row],[Discount Band]]="High",0.15,Financial[[#This Row],[Discount Band]]="Medium",0.1,Financial[[#This Row],[Discount Band]]="Low",0.05,Financial[[#This Row],[Discount Band]]="None",0)</f>
        <v>0.15</v>
      </c>
      <c r="L142" s="10">
        <f>Financial[[#This Row],[Gross Sales]]*Financial[[#This Row],[Discount, %]]</f>
        <v>7359.3</v>
      </c>
      <c r="M142" s="10">
        <f>Financial[[#This Row],[Gross Sales]]-Financial[[#This Row],[Discounts, usd]]</f>
        <v>41702.699999999997</v>
      </c>
      <c r="N142" s="10">
        <f>Financial[[#This Row],[Units Sold]]*Financial[[#This Row],[Manufacturing Price]]</f>
        <v>26418</v>
      </c>
      <c r="O142" s="10">
        <f>Financial[[#This Row],[ Sales with discount]]-(Financial[[#This Row],[Units Sold]]*Financial[[#This Row],[Manufacturing Price]])</f>
        <v>15284.699999999997</v>
      </c>
      <c r="P142" s="12">
        <f>(Financial[[#This Row],[ Sales with discount]]-Financial[[#This Row],[COGS]])/Financial[[#This Row],[ Sales with discount]]</f>
        <v>0.36651583710407237</v>
      </c>
      <c r="Q142" s="12">
        <f>(Financial[[#This Row],[ Sales with discount]]-Financial[[#This Row],[COGS]])/Financial[[#This Row],[COGS]]</f>
        <v>0.57857142857142851</v>
      </c>
      <c r="R142" s="17">
        <f>Financial[[#This Row],[Units Sold]]/Financial[[#This Row],[quantity of transactions]]</f>
        <v>1.7709995307367432</v>
      </c>
      <c r="S142" s="17">
        <f>Financial[[#This Row],[ Sales with discount]]/Financial[[#This Row],[quantity of transactions]]</f>
        <v>19.569544814641013</v>
      </c>
      <c r="T142" s="5" t="str">
        <f>TEXT(Financial[[#This Row],[Date]],"MMMM")</f>
        <v>серпень</v>
      </c>
      <c r="U142" s="22">
        <f>YEAR(Financial[[#This Row],[Date]])</f>
        <v>2021</v>
      </c>
    </row>
    <row r="143" spans="1:21" x14ac:dyDescent="0.3">
      <c r="A143" t="s">
        <v>10</v>
      </c>
      <c r="B143" t="s">
        <v>14</v>
      </c>
      <c r="C143" s="3" t="s">
        <v>22</v>
      </c>
      <c r="D143" s="3" t="s">
        <v>30</v>
      </c>
      <c r="E143">
        <v>2604</v>
      </c>
      <c r="F143" s="10">
        <v>8</v>
      </c>
      <c r="G143" s="10">
        <v>12</v>
      </c>
      <c r="H143" s="14">
        <v>1197</v>
      </c>
      <c r="I143" s="19">
        <v>44501</v>
      </c>
      <c r="J143" s="10">
        <f>Financial[[#This Row],[Units Sold]]*Financial[[#This Row],[Sale Price]]</f>
        <v>31248</v>
      </c>
      <c r="K143" s="11" cm="1">
        <f t="array" ref="K143">_xlfn.IFS(Financial[[#This Row],[Discount Band]]="High",0.15,Financial[[#This Row],[Discount Band]]="Medium",0.1,Financial[[#This Row],[Discount Band]]="Low",0.05,Financial[[#This Row],[Discount Band]]="None",0)</f>
        <v>0.1</v>
      </c>
      <c r="L143" s="10">
        <f>Financial[[#This Row],[Gross Sales]]*Financial[[#This Row],[Discount, %]]</f>
        <v>3124.8</v>
      </c>
      <c r="M143" s="10">
        <f>Financial[[#This Row],[Gross Sales]]-Financial[[#This Row],[Discounts, usd]]</f>
        <v>28123.200000000001</v>
      </c>
      <c r="N143" s="10">
        <f>Financial[[#This Row],[Units Sold]]*Financial[[#This Row],[Manufacturing Price]]</f>
        <v>20832</v>
      </c>
      <c r="O143" s="10">
        <f>Financial[[#This Row],[ Sales with discount]]-(Financial[[#This Row],[Units Sold]]*Financial[[#This Row],[Manufacturing Price]])</f>
        <v>7291.2000000000007</v>
      </c>
      <c r="P143" s="12">
        <f>(Financial[[#This Row],[ Sales with discount]]-Financial[[#This Row],[COGS]])/Financial[[#This Row],[ Sales with discount]]</f>
        <v>0.2592592592592593</v>
      </c>
      <c r="Q143" s="12">
        <f>(Financial[[#This Row],[ Sales with discount]]-Financial[[#This Row],[COGS]])/Financial[[#This Row],[COGS]]</f>
        <v>0.35000000000000003</v>
      </c>
      <c r="R143" s="17">
        <f>Financial[[#This Row],[Units Sold]]/Financial[[#This Row],[quantity of transactions]]</f>
        <v>2.1754385964912282</v>
      </c>
      <c r="S143" s="17">
        <f>Financial[[#This Row],[ Sales with discount]]/Financial[[#This Row],[quantity of transactions]]</f>
        <v>23.494736842105265</v>
      </c>
      <c r="T143" s="5" t="str">
        <f>TEXT(Financial[[#This Row],[Date]],"MMMM")</f>
        <v>листопад</v>
      </c>
      <c r="U143" s="22">
        <f>YEAR(Financial[[#This Row],[Date]])</f>
        <v>2021</v>
      </c>
    </row>
    <row r="144" spans="1:21" x14ac:dyDescent="0.3">
      <c r="A144" t="s">
        <v>10</v>
      </c>
      <c r="B144" t="s">
        <v>14</v>
      </c>
      <c r="C144" s="3" t="s">
        <v>25</v>
      </c>
      <c r="D144" s="3" t="s">
        <v>31</v>
      </c>
      <c r="E144">
        <v>1960</v>
      </c>
      <c r="F144" s="10">
        <v>8</v>
      </c>
      <c r="G144" s="10">
        <v>12</v>
      </c>
      <c r="H144" s="14">
        <v>1961</v>
      </c>
      <c r="I144" s="19">
        <v>44197</v>
      </c>
      <c r="J144" s="10">
        <f>Financial[[#This Row],[Units Sold]]*Financial[[#This Row],[Sale Price]]</f>
        <v>23520</v>
      </c>
      <c r="K144" s="11" cm="1">
        <f t="array" ref="K144">_xlfn.IFS(Financial[[#This Row],[Discount Band]]="High",0.15,Financial[[#This Row],[Discount Band]]="Medium",0.1,Financial[[#This Row],[Discount Band]]="Low",0.05,Financial[[#This Row],[Discount Band]]="None",0)</f>
        <v>0.15</v>
      </c>
      <c r="L144" s="10">
        <f>Financial[[#This Row],[Gross Sales]]*Financial[[#This Row],[Discount, %]]</f>
        <v>3528</v>
      </c>
      <c r="M144" s="10">
        <f>Financial[[#This Row],[Gross Sales]]-Financial[[#This Row],[Discounts, usd]]</f>
        <v>19992</v>
      </c>
      <c r="N144" s="10">
        <f>Financial[[#This Row],[Units Sold]]*Financial[[#This Row],[Manufacturing Price]]</f>
        <v>15680</v>
      </c>
      <c r="O144" s="10">
        <f>Financial[[#This Row],[ Sales with discount]]-(Financial[[#This Row],[Units Sold]]*Financial[[#This Row],[Manufacturing Price]])</f>
        <v>4312</v>
      </c>
      <c r="P144" s="12">
        <f>(Financial[[#This Row],[ Sales with discount]]-Financial[[#This Row],[COGS]])/Financial[[#This Row],[ Sales with discount]]</f>
        <v>0.21568627450980393</v>
      </c>
      <c r="Q144" s="12">
        <f>(Financial[[#This Row],[ Sales with discount]]-Financial[[#This Row],[COGS]])/Financial[[#This Row],[COGS]]</f>
        <v>0.27500000000000002</v>
      </c>
      <c r="R144" s="17">
        <f>Financial[[#This Row],[Units Sold]]/Financial[[#This Row],[quantity of transactions]]</f>
        <v>0.99949005609382968</v>
      </c>
      <c r="S144" s="17">
        <f>Financial[[#This Row],[ Sales with discount]]/Financial[[#This Row],[quantity of transactions]]</f>
        <v>10.194798572157064</v>
      </c>
      <c r="T144" s="5" t="str">
        <f>TEXT(Financial[[#This Row],[Date]],"MMMM")</f>
        <v>січень</v>
      </c>
      <c r="U144" s="22">
        <f>YEAR(Financial[[#This Row],[Date]])</f>
        <v>2021</v>
      </c>
    </row>
    <row r="145" spans="1:21" x14ac:dyDescent="0.3">
      <c r="A145" t="s">
        <v>10</v>
      </c>
      <c r="B145" t="s">
        <v>14</v>
      </c>
      <c r="C145" s="3" t="s">
        <v>23</v>
      </c>
      <c r="D145" s="3" t="s">
        <v>29</v>
      </c>
      <c r="E145">
        <v>2103</v>
      </c>
      <c r="F145" s="10">
        <v>8</v>
      </c>
      <c r="G145" s="10">
        <v>12</v>
      </c>
      <c r="H145" s="14">
        <v>1743</v>
      </c>
      <c r="I145" s="19">
        <v>44501</v>
      </c>
      <c r="J145" s="10">
        <f>Financial[[#This Row],[Units Sold]]*Financial[[#This Row],[Sale Price]]</f>
        <v>25236</v>
      </c>
      <c r="K145" s="11" cm="1">
        <f t="array" ref="K145">_xlfn.IFS(Financial[[#This Row],[Discount Band]]="High",0.15,Financial[[#This Row],[Discount Band]]="Medium",0.1,Financial[[#This Row],[Discount Band]]="Low",0.05,Financial[[#This Row],[Discount Band]]="None",0)</f>
        <v>0.05</v>
      </c>
      <c r="L145" s="10">
        <f>Financial[[#This Row],[Gross Sales]]*Financial[[#This Row],[Discount, %]]</f>
        <v>1261.8000000000002</v>
      </c>
      <c r="M145" s="10">
        <f>Financial[[#This Row],[Gross Sales]]-Financial[[#This Row],[Discounts, usd]]</f>
        <v>23974.2</v>
      </c>
      <c r="N145" s="10">
        <f>Financial[[#This Row],[Units Sold]]*Financial[[#This Row],[Manufacturing Price]]</f>
        <v>16824</v>
      </c>
      <c r="O145" s="10">
        <f>Financial[[#This Row],[ Sales with discount]]-(Financial[[#This Row],[Units Sold]]*Financial[[#This Row],[Manufacturing Price]])</f>
        <v>7150.2000000000007</v>
      </c>
      <c r="P145" s="12">
        <f>(Financial[[#This Row],[ Sales with discount]]-Financial[[#This Row],[COGS]])/Financial[[#This Row],[ Sales with discount]]</f>
        <v>0.29824561403508776</v>
      </c>
      <c r="Q145" s="12">
        <f>(Financial[[#This Row],[ Sales with discount]]-Financial[[#This Row],[COGS]])/Financial[[#This Row],[COGS]]</f>
        <v>0.42500000000000004</v>
      </c>
      <c r="R145" s="17">
        <f>Financial[[#This Row],[Units Sold]]/Financial[[#This Row],[quantity of transactions]]</f>
        <v>1.2065404475043029</v>
      </c>
      <c r="S145" s="17">
        <f>Financial[[#This Row],[ Sales with discount]]/Financial[[#This Row],[quantity of transactions]]</f>
        <v>13.754561101549054</v>
      </c>
      <c r="T145" s="5" t="str">
        <f>TEXT(Financial[[#This Row],[Date]],"MMMM")</f>
        <v>листопад</v>
      </c>
      <c r="U145" s="22">
        <f>YEAR(Financial[[#This Row],[Date]])</f>
        <v>2021</v>
      </c>
    </row>
    <row r="146" spans="1:21" x14ac:dyDescent="0.3">
      <c r="A146" t="s">
        <v>10</v>
      </c>
      <c r="B146" t="s">
        <v>14</v>
      </c>
      <c r="C146" s="3" t="s">
        <v>25</v>
      </c>
      <c r="D146" s="3" t="s">
        <v>30</v>
      </c>
      <c r="E146">
        <v>2555</v>
      </c>
      <c r="F146" s="10">
        <v>10</v>
      </c>
      <c r="G146" s="10">
        <v>12</v>
      </c>
      <c r="H146" s="14">
        <v>411</v>
      </c>
      <c r="I146" s="19">
        <v>44440</v>
      </c>
      <c r="J146" s="10">
        <f>Financial[[#This Row],[Units Sold]]*Financial[[#This Row],[Sale Price]]</f>
        <v>30660</v>
      </c>
      <c r="K146" s="11" cm="1">
        <f t="array" ref="K146">_xlfn.IFS(Financial[[#This Row],[Discount Band]]="High",0.15,Financial[[#This Row],[Discount Band]]="Medium",0.1,Financial[[#This Row],[Discount Band]]="Low",0.05,Financial[[#This Row],[Discount Band]]="None",0)</f>
        <v>0.1</v>
      </c>
      <c r="L146" s="10">
        <f>Financial[[#This Row],[Gross Sales]]*Financial[[#This Row],[Discount, %]]</f>
        <v>3066</v>
      </c>
      <c r="M146" s="10">
        <f>Financial[[#This Row],[Gross Sales]]-Financial[[#This Row],[Discounts, usd]]</f>
        <v>27594</v>
      </c>
      <c r="N146" s="10">
        <f>Financial[[#This Row],[Units Sold]]*Financial[[#This Row],[Manufacturing Price]]</f>
        <v>25550</v>
      </c>
      <c r="O146" s="10">
        <f>Financial[[#This Row],[ Sales with discount]]-(Financial[[#This Row],[Units Sold]]*Financial[[#This Row],[Manufacturing Price]])</f>
        <v>2044</v>
      </c>
      <c r="P146" s="12">
        <f>(Financial[[#This Row],[ Sales with discount]]-Financial[[#This Row],[COGS]])/Financial[[#This Row],[ Sales with discount]]</f>
        <v>7.407407407407407E-2</v>
      </c>
      <c r="Q146" s="12">
        <f>(Financial[[#This Row],[ Sales with discount]]-Financial[[#This Row],[COGS]])/Financial[[#This Row],[COGS]]</f>
        <v>0.08</v>
      </c>
      <c r="R146" s="17">
        <f>Financial[[#This Row],[Units Sold]]/Financial[[#This Row],[quantity of transactions]]</f>
        <v>6.21654501216545</v>
      </c>
      <c r="S146" s="17">
        <f>Financial[[#This Row],[ Sales with discount]]/Financial[[#This Row],[quantity of transactions]]</f>
        <v>67.138686131386862</v>
      </c>
      <c r="T146" s="5" t="str">
        <f>TEXT(Financial[[#This Row],[Date]],"MMMM")</f>
        <v>вересень</v>
      </c>
      <c r="U146" s="22">
        <f>YEAR(Financial[[#This Row],[Date]])</f>
        <v>2021</v>
      </c>
    </row>
    <row r="147" spans="1:21" x14ac:dyDescent="0.3">
      <c r="A147" t="s">
        <v>10</v>
      </c>
      <c r="B147" t="s">
        <v>14</v>
      </c>
      <c r="C147" s="3" t="s">
        <v>25</v>
      </c>
      <c r="D147" s="3" t="s">
        <v>29</v>
      </c>
      <c r="E147">
        <v>1099</v>
      </c>
      <c r="F147" s="10">
        <v>9</v>
      </c>
      <c r="G147" s="10">
        <v>12</v>
      </c>
      <c r="H147" s="14">
        <v>142</v>
      </c>
      <c r="I147" s="19">
        <v>44317</v>
      </c>
      <c r="J147" s="10">
        <f>Financial[[#This Row],[Units Sold]]*Financial[[#This Row],[Sale Price]]</f>
        <v>13188</v>
      </c>
      <c r="K147" s="11" cm="1">
        <f t="array" ref="K147">_xlfn.IFS(Financial[[#This Row],[Discount Band]]="High",0.15,Financial[[#This Row],[Discount Band]]="Medium",0.1,Financial[[#This Row],[Discount Band]]="Low",0.05,Financial[[#This Row],[Discount Band]]="None",0)</f>
        <v>0.05</v>
      </c>
      <c r="L147" s="10">
        <f>Financial[[#This Row],[Gross Sales]]*Financial[[#This Row],[Discount, %]]</f>
        <v>659.40000000000009</v>
      </c>
      <c r="M147" s="10">
        <f>Financial[[#This Row],[Gross Sales]]-Financial[[#This Row],[Discounts, usd]]</f>
        <v>12528.6</v>
      </c>
      <c r="N147" s="10">
        <f>Financial[[#This Row],[Units Sold]]*Financial[[#This Row],[Manufacturing Price]]</f>
        <v>9891</v>
      </c>
      <c r="O147" s="10">
        <f>Financial[[#This Row],[ Sales with discount]]-(Financial[[#This Row],[Units Sold]]*Financial[[#This Row],[Manufacturing Price]])</f>
        <v>2637.6000000000004</v>
      </c>
      <c r="P147" s="12">
        <f>(Financial[[#This Row],[ Sales with discount]]-Financial[[#This Row],[COGS]])/Financial[[#This Row],[ Sales with discount]]</f>
        <v>0.2105263157894737</v>
      </c>
      <c r="Q147" s="12">
        <f>(Financial[[#This Row],[ Sales with discount]]-Financial[[#This Row],[COGS]])/Financial[[#This Row],[COGS]]</f>
        <v>0.26666666666666672</v>
      </c>
      <c r="R147" s="17">
        <f>Financial[[#This Row],[Units Sold]]/Financial[[#This Row],[quantity of transactions]]</f>
        <v>7.73943661971831</v>
      </c>
      <c r="S147" s="17">
        <f>Financial[[#This Row],[ Sales with discount]]/Financial[[#This Row],[quantity of transactions]]</f>
        <v>88.229577464788733</v>
      </c>
      <c r="T147" s="5" t="str">
        <f>TEXT(Financial[[#This Row],[Date]],"MMMM")</f>
        <v>травень</v>
      </c>
      <c r="U147" s="22">
        <f>YEAR(Financial[[#This Row],[Date]])</f>
        <v>2021</v>
      </c>
    </row>
    <row r="148" spans="1:21" x14ac:dyDescent="0.3">
      <c r="A148" t="s">
        <v>10</v>
      </c>
      <c r="B148" t="s">
        <v>14</v>
      </c>
      <c r="C148" s="3" t="s">
        <v>26</v>
      </c>
      <c r="D148" s="3" t="s">
        <v>30</v>
      </c>
      <c r="E148">
        <v>333</v>
      </c>
      <c r="F148" s="10">
        <v>6</v>
      </c>
      <c r="G148" s="10">
        <v>13</v>
      </c>
      <c r="H148" s="14">
        <v>21</v>
      </c>
      <c r="I148" s="19">
        <v>44531</v>
      </c>
      <c r="J148" s="10">
        <f>Financial[[#This Row],[Units Sold]]*Financial[[#This Row],[Sale Price]]</f>
        <v>4329</v>
      </c>
      <c r="K148" s="11" cm="1">
        <f t="array" ref="K148">_xlfn.IFS(Financial[[#This Row],[Discount Band]]="High",0.15,Financial[[#This Row],[Discount Band]]="Medium",0.1,Financial[[#This Row],[Discount Band]]="Low",0.05,Financial[[#This Row],[Discount Band]]="None",0)</f>
        <v>0.1</v>
      </c>
      <c r="L148" s="10">
        <f>Financial[[#This Row],[Gross Sales]]*Financial[[#This Row],[Discount, %]]</f>
        <v>432.90000000000003</v>
      </c>
      <c r="M148" s="10">
        <f>Financial[[#This Row],[Gross Sales]]-Financial[[#This Row],[Discounts, usd]]</f>
        <v>3896.1</v>
      </c>
      <c r="N148" s="10">
        <f>Financial[[#This Row],[Units Sold]]*Financial[[#This Row],[Manufacturing Price]]</f>
        <v>1998</v>
      </c>
      <c r="O148" s="10">
        <f>Financial[[#This Row],[ Sales with discount]]-(Financial[[#This Row],[Units Sold]]*Financial[[#This Row],[Manufacturing Price]])</f>
        <v>1898.1</v>
      </c>
      <c r="P148" s="12">
        <f>(Financial[[#This Row],[ Sales with discount]]-Financial[[#This Row],[COGS]])/Financial[[#This Row],[ Sales with discount]]</f>
        <v>0.48717948717948717</v>
      </c>
      <c r="Q148" s="12">
        <f>(Financial[[#This Row],[ Sales with discount]]-Financial[[#This Row],[COGS]])/Financial[[#This Row],[COGS]]</f>
        <v>0.95</v>
      </c>
      <c r="R148" s="17">
        <f>Financial[[#This Row],[Units Sold]]/Financial[[#This Row],[quantity of transactions]]</f>
        <v>15.857142857142858</v>
      </c>
      <c r="S148" s="17">
        <f>Financial[[#This Row],[ Sales with discount]]/Financial[[#This Row],[quantity of transactions]]</f>
        <v>185.52857142857141</v>
      </c>
      <c r="T148" s="5" t="str">
        <f>TEXT(Financial[[#This Row],[Date]],"MMMM")</f>
        <v>грудень</v>
      </c>
      <c r="U148" s="22">
        <f>YEAR(Financial[[#This Row],[Date]])</f>
        <v>2021</v>
      </c>
    </row>
    <row r="149" spans="1:21" x14ac:dyDescent="0.3">
      <c r="A149" t="s">
        <v>10</v>
      </c>
      <c r="B149" t="s">
        <v>14</v>
      </c>
      <c r="C149" s="3" t="s">
        <v>21</v>
      </c>
      <c r="D149" s="3" t="s">
        <v>29</v>
      </c>
      <c r="E149">
        <v>2712</v>
      </c>
      <c r="F149" s="10">
        <v>10</v>
      </c>
      <c r="G149" s="10">
        <v>12</v>
      </c>
      <c r="H149" s="14">
        <v>1153</v>
      </c>
      <c r="I149" s="19">
        <v>44440</v>
      </c>
      <c r="J149" s="10">
        <f>Financial[[#This Row],[Units Sold]]*Financial[[#This Row],[Sale Price]]</f>
        <v>32544</v>
      </c>
      <c r="K149" s="11" cm="1">
        <f t="array" ref="K149">_xlfn.IFS(Financial[[#This Row],[Discount Band]]="High",0.15,Financial[[#This Row],[Discount Band]]="Medium",0.1,Financial[[#This Row],[Discount Band]]="Low",0.05,Financial[[#This Row],[Discount Band]]="None",0)</f>
        <v>0.05</v>
      </c>
      <c r="L149" s="10">
        <f>Financial[[#This Row],[Gross Sales]]*Financial[[#This Row],[Discount, %]]</f>
        <v>1627.2</v>
      </c>
      <c r="M149" s="10">
        <f>Financial[[#This Row],[Gross Sales]]-Financial[[#This Row],[Discounts, usd]]</f>
        <v>30916.799999999999</v>
      </c>
      <c r="N149" s="10">
        <f>Financial[[#This Row],[Units Sold]]*Financial[[#This Row],[Manufacturing Price]]</f>
        <v>27120</v>
      </c>
      <c r="O149" s="10">
        <f>Financial[[#This Row],[ Sales with discount]]-(Financial[[#This Row],[Units Sold]]*Financial[[#This Row],[Manufacturing Price]])</f>
        <v>3796.7999999999993</v>
      </c>
      <c r="P149" s="12">
        <f>(Financial[[#This Row],[ Sales with discount]]-Financial[[#This Row],[COGS]])/Financial[[#This Row],[ Sales with discount]]</f>
        <v>0.12280701754385963</v>
      </c>
      <c r="Q149" s="12">
        <f>(Financial[[#This Row],[ Sales with discount]]-Financial[[#This Row],[COGS]])/Financial[[#This Row],[COGS]]</f>
        <v>0.13999999999999999</v>
      </c>
      <c r="R149" s="17">
        <f>Financial[[#This Row],[Units Sold]]/Financial[[#This Row],[quantity of transactions]]</f>
        <v>2.352124891587164</v>
      </c>
      <c r="S149" s="17">
        <f>Financial[[#This Row],[ Sales with discount]]/Financial[[#This Row],[quantity of transactions]]</f>
        <v>26.814223764093668</v>
      </c>
      <c r="T149" s="5" t="str">
        <f>TEXT(Financial[[#This Row],[Date]],"MMMM")</f>
        <v>вересень</v>
      </c>
      <c r="U149" s="22">
        <f>YEAR(Financial[[#This Row],[Date]])</f>
        <v>2021</v>
      </c>
    </row>
    <row r="150" spans="1:21" x14ac:dyDescent="0.3">
      <c r="A150" t="s">
        <v>10</v>
      </c>
      <c r="B150" t="s">
        <v>14</v>
      </c>
      <c r="C150" s="3" t="s">
        <v>24</v>
      </c>
      <c r="D150" s="3" t="s">
        <v>30</v>
      </c>
      <c r="E150">
        <v>2421</v>
      </c>
      <c r="F150" s="10">
        <v>9</v>
      </c>
      <c r="G150" s="10">
        <v>12</v>
      </c>
      <c r="H150" s="14">
        <v>1830</v>
      </c>
      <c r="I150" s="19">
        <v>44256</v>
      </c>
      <c r="J150" s="10">
        <f>Financial[[#This Row],[Units Sold]]*Financial[[#This Row],[Sale Price]]</f>
        <v>29052</v>
      </c>
      <c r="K150" s="11" cm="1">
        <f t="array" ref="K150">_xlfn.IFS(Financial[[#This Row],[Discount Band]]="High",0.15,Financial[[#This Row],[Discount Band]]="Medium",0.1,Financial[[#This Row],[Discount Band]]="Low",0.05,Financial[[#This Row],[Discount Band]]="None",0)</f>
        <v>0.1</v>
      </c>
      <c r="L150" s="10">
        <f>Financial[[#This Row],[Gross Sales]]*Financial[[#This Row],[Discount, %]]</f>
        <v>2905.2000000000003</v>
      </c>
      <c r="M150" s="10">
        <f>Financial[[#This Row],[Gross Sales]]-Financial[[#This Row],[Discounts, usd]]</f>
        <v>26146.799999999999</v>
      </c>
      <c r="N150" s="10">
        <f>Financial[[#This Row],[Units Sold]]*Financial[[#This Row],[Manufacturing Price]]</f>
        <v>21789</v>
      </c>
      <c r="O150" s="10">
        <f>Financial[[#This Row],[ Sales with discount]]-(Financial[[#This Row],[Units Sold]]*Financial[[#This Row],[Manufacturing Price]])</f>
        <v>4357.7999999999993</v>
      </c>
      <c r="P150" s="12">
        <f>(Financial[[#This Row],[ Sales with discount]]-Financial[[#This Row],[COGS]])/Financial[[#This Row],[ Sales with discount]]</f>
        <v>0.16666666666666663</v>
      </c>
      <c r="Q150" s="12">
        <f>(Financial[[#This Row],[ Sales with discount]]-Financial[[#This Row],[COGS]])/Financial[[#This Row],[COGS]]</f>
        <v>0.19999999999999996</v>
      </c>
      <c r="R150" s="17">
        <f>Financial[[#This Row],[Units Sold]]/Financial[[#This Row],[quantity of transactions]]</f>
        <v>1.3229508196721311</v>
      </c>
      <c r="S150" s="17">
        <f>Financial[[#This Row],[ Sales with discount]]/Financial[[#This Row],[quantity of transactions]]</f>
        <v>14.287868852459017</v>
      </c>
      <c r="T150" s="5" t="str">
        <f>TEXT(Financial[[#This Row],[Date]],"MMMM")</f>
        <v>березень</v>
      </c>
      <c r="U150" s="22">
        <f>YEAR(Financial[[#This Row],[Date]])</f>
        <v>2021</v>
      </c>
    </row>
    <row r="151" spans="1:21" x14ac:dyDescent="0.3">
      <c r="A151" t="s">
        <v>10</v>
      </c>
      <c r="B151" t="s">
        <v>14</v>
      </c>
      <c r="C151" s="3" t="s">
        <v>23</v>
      </c>
      <c r="D151" s="3" t="s">
        <v>31</v>
      </c>
      <c r="E151">
        <v>1665</v>
      </c>
      <c r="F151" s="10">
        <v>7</v>
      </c>
      <c r="G151" s="10">
        <v>13</v>
      </c>
      <c r="H151" s="14">
        <v>1085</v>
      </c>
      <c r="I151" s="19">
        <v>44470</v>
      </c>
      <c r="J151" s="10">
        <f>Financial[[#This Row],[Units Sold]]*Financial[[#This Row],[Sale Price]]</f>
        <v>21645</v>
      </c>
      <c r="K151" s="11" cm="1">
        <f t="array" ref="K151">_xlfn.IFS(Financial[[#This Row],[Discount Band]]="High",0.15,Financial[[#This Row],[Discount Band]]="Medium",0.1,Financial[[#This Row],[Discount Band]]="Low",0.05,Financial[[#This Row],[Discount Band]]="None",0)</f>
        <v>0.15</v>
      </c>
      <c r="L151" s="10">
        <f>Financial[[#This Row],[Gross Sales]]*Financial[[#This Row],[Discount, %]]</f>
        <v>3246.75</v>
      </c>
      <c r="M151" s="10">
        <f>Financial[[#This Row],[Gross Sales]]-Financial[[#This Row],[Discounts, usd]]</f>
        <v>18398.25</v>
      </c>
      <c r="N151" s="10">
        <f>Financial[[#This Row],[Units Sold]]*Financial[[#This Row],[Manufacturing Price]]</f>
        <v>11655</v>
      </c>
      <c r="O151" s="10">
        <f>Financial[[#This Row],[ Sales with discount]]-(Financial[[#This Row],[Units Sold]]*Financial[[#This Row],[Manufacturing Price]])</f>
        <v>6743.25</v>
      </c>
      <c r="P151" s="12">
        <f>(Financial[[#This Row],[ Sales with discount]]-Financial[[#This Row],[COGS]])/Financial[[#This Row],[ Sales with discount]]</f>
        <v>0.36651583710407237</v>
      </c>
      <c r="Q151" s="12">
        <f>(Financial[[#This Row],[ Sales with discount]]-Financial[[#This Row],[COGS]])/Financial[[#This Row],[COGS]]</f>
        <v>0.57857142857142863</v>
      </c>
      <c r="R151" s="17">
        <f>Financial[[#This Row],[Units Sold]]/Financial[[#This Row],[quantity of transactions]]</f>
        <v>1.5345622119815667</v>
      </c>
      <c r="S151" s="17">
        <f>Financial[[#This Row],[ Sales with discount]]/Financial[[#This Row],[quantity of transactions]]</f>
        <v>16.956912442396312</v>
      </c>
      <c r="T151" s="5" t="str">
        <f>TEXT(Financial[[#This Row],[Date]],"MMMM")</f>
        <v>жовтень</v>
      </c>
      <c r="U151" s="22">
        <f>YEAR(Financial[[#This Row],[Date]])</f>
        <v>2021</v>
      </c>
    </row>
    <row r="152" spans="1:21" x14ac:dyDescent="0.3">
      <c r="A152" t="s">
        <v>10</v>
      </c>
      <c r="B152" t="s">
        <v>14</v>
      </c>
      <c r="C152" s="3" t="s">
        <v>21</v>
      </c>
      <c r="D152" s="3" t="s">
        <v>30</v>
      </c>
      <c r="E152">
        <v>2270</v>
      </c>
      <c r="F152" s="10">
        <v>8</v>
      </c>
      <c r="G152" s="10">
        <v>12</v>
      </c>
      <c r="H152" s="14">
        <v>108</v>
      </c>
      <c r="I152" s="19">
        <v>44228</v>
      </c>
      <c r="J152" s="10">
        <f>Financial[[#This Row],[Units Sold]]*Financial[[#This Row],[Sale Price]]</f>
        <v>27240</v>
      </c>
      <c r="K152" s="11" cm="1">
        <f t="array" ref="K152">_xlfn.IFS(Financial[[#This Row],[Discount Band]]="High",0.15,Financial[[#This Row],[Discount Band]]="Medium",0.1,Financial[[#This Row],[Discount Band]]="Low",0.05,Financial[[#This Row],[Discount Band]]="None",0)</f>
        <v>0.1</v>
      </c>
      <c r="L152" s="10">
        <f>Financial[[#This Row],[Gross Sales]]*Financial[[#This Row],[Discount, %]]</f>
        <v>2724</v>
      </c>
      <c r="M152" s="10">
        <f>Financial[[#This Row],[Gross Sales]]-Financial[[#This Row],[Discounts, usd]]</f>
        <v>24516</v>
      </c>
      <c r="N152" s="10">
        <f>Financial[[#This Row],[Units Sold]]*Financial[[#This Row],[Manufacturing Price]]</f>
        <v>18160</v>
      </c>
      <c r="O152" s="10">
        <f>Financial[[#This Row],[ Sales with discount]]-(Financial[[#This Row],[Units Sold]]*Financial[[#This Row],[Manufacturing Price]])</f>
        <v>6356</v>
      </c>
      <c r="P152" s="12">
        <f>(Financial[[#This Row],[ Sales with discount]]-Financial[[#This Row],[COGS]])/Financial[[#This Row],[ Sales with discount]]</f>
        <v>0.25925925925925924</v>
      </c>
      <c r="Q152" s="12">
        <f>(Financial[[#This Row],[ Sales with discount]]-Financial[[#This Row],[COGS]])/Financial[[#This Row],[COGS]]</f>
        <v>0.35</v>
      </c>
      <c r="R152" s="17">
        <f>Financial[[#This Row],[Units Sold]]/Financial[[#This Row],[quantity of transactions]]</f>
        <v>21.018518518518519</v>
      </c>
      <c r="S152" s="17">
        <f>Financial[[#This Row],[ Sales with discount]]/Financial[[#This Row],[quantity of transactions]]</f>
        <v>227</v>
      </c>
      <c r="T152" s="5" t="str">
        <f>TEXT(Financial[[#This Row],[Date]],"MMMM")</f>
        <v>лютий</v>
      </c>
      <c r="U152" s="22">
        <f>YEAR(Financial[[#This Row],[Date]])</f>
        <v>2021</v>
      </c>
    </row>
    <row r="153" spans="1:21" x14ac:dyDescent="0.3">
      <c r="A153" t="s">
        <v>10</v>
      </c>
      <c r="B153" t="s">
        <v>14</v>
      </c>
      <c r="C153" s="3" t="s">
        <v>26</v>
      </c>
      <c r="D153" s="3" t="s">
        <v>31</v>
      </c>
      <c r="E153">
        <v>1568</v>
      </c>
      <c r="F153" s="10">
        <v>8</v>
      </c>
      <c r="G153" s="10">
        <v>13</v>
      </c>
      <c r="H153" s="14">
        <v>1188</v>
      </c>
      <c r="I153" s="19">
        <v>44470</v>
      </c>
      <c r="J153" s="10">
        <f>Financial[[#This Row],[Units Sold]]*Financial[[#This Row],[Sale Price]]</f>
        <v>20384</v>
      </c>
      <c r="K153" s="11" cm="1">
        <f t="array" ref="K153">_xlfn.IFS(Financial[[#This Row],[Discount Band]]="High",0.15,Financial[[#This Row],[Discount Band]]="Medium",0.1,Financial[[#This Row],[Discount Band]]="Low",0.05,Financial[[#This Row],[Discount Band]]="None",0)</f>
        <v>0.15</v>
      </c>
      <c r="L153" s="10">
        <f>Financial[[#This Row],[Gross Sales]]*Financial[[#This Row],[Discount, %]]</f>
        <v>3057.6</v>
      </c>
      <c r="M153" s="10">
        <f>Financial[[#This Row],[Gross Sales]]-Financial[[#This Row],[Discounts, usd]]</f>
        <v>17326.400000000001</v>
      </c>
      <c r="N153" s="10">
        <f>Financial[[#This Row],[Units Sold]]*Financial[[#This Row],[Manufacturing Price]]</f>
        <v>12544</v>
      </c>
      <c r="O153" s="10">
        <f>Financial[[#This Row],[ Sales with discount]]-(Financial[[#This Row],[Units Sold]]*Financial[[#This Row],[Manufacturing Price]])</f>
        <v>4782.4000000000015</v>
      </c>
      <c r="P153" s="12">
        <f>(Financial[[#This Row],[ Sales with discount]]-Financial[[#This Row],[COGS]])/Financial[[#This Row],[ Sales with discount]]</f>
        <v>0.27601809954751139</v>
      </c>
      <c r="Q153" s="12">
        <f>(Financial[[#This Row],[ Sales with discount]]-Financial[[#This Row],[COGS]])/Financial[[#This Row],[COGS]]</f>
        <v>0.38125000000000009</v>
      </c>
      <c r="R153" s="17">
        <f>Financial[[#This Row],[Units Sold]]/Financial[[#This Row],[quantity of transactions]]</f>
        <v>1.3198653198653199</v>
      </c>
      <c r="S153" s="17">
        <f>Financial[[#This Row],[ Sales with discount]]/Financial[[#This Row],[quantity of transactions]]</f>
        <v>14.584511784511786</v>
      </c>
      <c r="T153" s="5" t="str">
        <f>TEXT(Financial[[#This Row],[Date]],"MMMM")</f>
        <v>жовтень</v>
      </c>
      <c r="U153" s="22">
        <f>YEAR(Financial[[#This Row],[Date]])</f>
        <v>2021</v>
      </c>
    </row>
    <row r="154" spans="1:21" x14ac:dyDescent="0.3">
      <c r="A154" t="s">
        <v>10</v>
      </c>
      <c r="B154" t="s">
        <v>14</v>
      </c>
      <c r="C154" s="3" t="s">
        <v>23</v>
      </c>
      <c r="D154" s="3" t="s">
        <v>29</v>
      </c>
      <c r="E154">
        <v>1248</v>
      </c>
      <c r="F154" s="10">
        <v>10</v>
      </c>
      <c r="G154" s="10">
        <v>13</v>
      </c>
      <c r="H154" s="14">
        <v>953</v>
      </c>
      <c r="I154" s="19">
        <v>44531</v>
      </c>
      <c r="J154" s="10">
        <f>Financial[[#This Row],[Units Sold]]*Financial[[#This Row],[Sale Price]]</f>
        <v>16224</v>
      </c>
      <c r="K154" s="11" cm="1">
        <f t="array" ref="K154">_xlfn.IFS(Financial[[#This Row],[Discount Band]]="High",0.15,Financial[[#This Row],[Discount Band]]="Medium",0.1,Financial[[#This Row],[Discount Band]]="Low",0.05,Financial[[#This Row],[Discount Band]]="None",0)</f>
        <v>0.05</v>
      </c>
      <c r="L154" s="10">
        <f>Financial[[#This Row],[Gross Sales]]*Financial[[#This Row],[Discount, %]]</f>
        <v>811.2</v>
      </c>
      <c r="M154" s="10">
        <f>Financial[[#This Row],[Gross Sales]]-Financial[[#This Row],[Discounts, usd]]</f>
        <v>15412.8</v>
      </c>
      <c r="N154" s="10">
        <f>Financial[[#This Row],[Units Sold]]*Financial[[#This Row],[Manufacturing Price]]</f>
        <v>12480</v>
      </c>
      <c r="O154" s="10">
        <f>Financial[[#This Row],[ Sales with discount]]-(Financial[[#This Row],[Units Sold]]*Financial[[#This Row],[Manufacturing Price]])</f>
        <v>2932.7999999999993</v>
      </c>
      <c r="P154" s="12">
        <f>(Financial[[#This Row],[ Sales with discount]]-Financial[[#This Row],[COGS]])/Financial[[#This Row],[ Sales with discount]]</f>
        <v>0.19028340080971656</v>
      </c>
      <c r="Q154" s="12">
        <f>(Financial[[#This Row],[ Sales with discount]]-Financial[[#This Row],[COGS]])/Financial[[#This Row],[COGS]]</f>
        <v>0.23499999999999993</v>
      </c>
      <c r="R154" s="17">
        <f>Financial[[#This Row],[Units Sold]]/Financial[[#This Row],[quantity of transactions]]</f>
        <v>1.3095487932843652</v>
      </c>
      <c r="S154" s="17">
        <f>Financial[[#This Row],[ Sales with discount]]/Financial[[#This Row],[quantity of transactions]]</f>
        <v>16.172927597061911</v>
      </c>
      <c r="T154" s="5" t="str">
        <f>TEXT(Financial[[#This Row],[Date]],"MMMM")</f>
        <v>грудень</v>
      </c>
      <c r="U154" s="22">
        <f>YEAR(Financial[[#This Row],[Date]])</f>
        <v>2021</v>
      </c>
    </row>
    <row r="155" spans="1:21" x14ac:dyDescent="0.3">
      <c r="A155" t="s">
        <v>10</v>
      </c>
      <c r="B155" t="s">
        <v>14</v>
      </c>
      <c r="C155" s="3" t="s">
        <v>21</v>
      </c>
      <c r="D155" s="3" t="s">
        <v>31</v>
      </c>
      <c r="E155">
        <v>1116</v>
      </c>
      <c r="F155" s="10">
        <v>7</v>
      </c>
      <c r="G155" s="10">
        <v>12</v>
      </c>
      <c r="H155" s="14">
        <v>438</v>
      </c>
      <c r="I155" s="19">
        <v>44470</v>
      </c>
      <c r="J155" s="10">
        <f>Financial[[#This Row],[Units Sold]]*Financial[[#This Row],[Sale Price]]</f>
        <v>13392</v>
      </c>
      <c r="K155" s="11" cm="1">
        <f t="array" ref="K155">_xlfn.IFS(Financial[[#This Row],[Discount Band]]="High",0.15,Financial[[#This Row],[Discount Band]]="Medium",0.1,Financial[[#This Row],[Discount Band]]="Low",0.05,Financial[[#This Row],[Discount Band]]="None",0)</f>
        <v>0.15</v>
      </c>
      <c r="L155" s="10">
        <f>Financial[[#This Row],[Gross Sales]]*Financial[[#This Row],[Discount, %]]</f>
        <v>2008.8</v>
      </c>
      <c r="M155" s="10">
        <f>Financial[[#This Row],[Gross Sales]]-Financial[[#This Row],[Discounts, usd]]</f>
        <v>11383.2</v>
      </c>
      <c r="N155" s="10">
        <f>Financial[[#This Row],[Units Sold]]*Financial[[#This Row],[Manufacturing Price]]</f>
        <v>7812</v>
      </c>
      <c r="O155" s="10">
        <f>Financial[[#This Row],[ Sales with discount]]-(Financial[[#This Row],[Units Sold]]*Financial[[#This Row],[Manufacturing Price]])</f>
        <v>3571.2000000000007</v>
      </c>
      <c r="P155" s="12">
        <f>(Financial[[#This Row],[ Sales with discount]]-Financial[[#This Row],[COGS]])/Financial[[#This Row],[ Sales with discount]]</f>
        <v>0.31372549019607848</v>
      </c>
      <c r="Q155" s="12">
        <f>(Financial[[#This Row],[ Sales with discount]]-Financial[[#This Row],[COGS]])/Financial[[#This Row],[COGS]]</f>
        <v>0.45714285714285724</v>
      </c>
      <c r="R155" s="17">
        <f>Financial[[#This Row],[Units Sold]]/Financial[[#This Row],[quantity of transactions]]</f>
        <v>2.547945205479452</v>
      </c>
      <c r="S155" s="17">
        <f>Financial[[#This Row],[ Sales with discount]]/Financial[[#This Row],[quantity of transactions]]</f>
        <v>25.989041095890414</v>
      </c>
      <c r="T155" s="5" t="str">
        <f>TEXT(Financial[[#This Row],[Date]],"MMMM")</f>
        <v>жовтень</v>
      </c>
      <c r="U155" s="22">
        <f>YEAR(Financial[[#This Row],[Date]])</f>
        <v>2021</v>
      </c>
    </row>
    <row r="156" spans="1:21" x14ac:dyDescent="0.3">
      <c r="A156" t="s">
        <v>10</v>
      </c>
      <c r="B156" t="s">
        <v>14</v>
      </c>
      <c r="C156" s="3" t="s">
        <v>24</v>
      </c>
      <c r="D156" s="3" t="s">
        <v>29</v>
      </c>
      <c r="E156">
        <v>1251</v>
      </c>
      <c r="F156" s="10">
        <v>10</v>
      </c>
      <c r="G156" s="10">
        <v>12</v>
      </c>
      <c r="H156" s="14">
        <v>1006</v>
      </c>
      <c r="I156" s="19">
        <v>44531</v>
      </c>
      <c r="J156" s="10">
        <f>Financial[[#This Row],[Units Sold]]*Financial[[#This Row],[Sale Price]]</f>
        <v>15012</v>
      </c>
      <c r="K156" s="11" cm="1">
        <f t="array" ref="K156">_xlfn.IFS(Financial[[#This Row],[Discount Band]]="High",0.15,Financial[[#This Row],[Discount Band]]="Medium",0.1,Financial[[#This Row],[Discount Band]]="Low",0.05,Financial[[#This Row],[Discount Band]]="None",0)</f>
        <v>0.05</v>
      </c>
      <c r="L156" s="10">
        <f>Financial[[#This Row],[Gross Sales]]*Financial[[#This Row],[Discount, %]]</f>
        <v>750.6</v>
      </c>
      <c r="M156" s="10">
        <f>Financial[[#This Row],[Gross Sales]]-Financial[[#This Row],[Discounts, usd]]</f>
        <v>14261.4</v>
      </c>
      <c r="N156" s="10">
        <f>Financial[[#This Row],[Units Sold]]*Financial[[#This Row],[Manufacturing Price]]</f>
        <v>12510</v>
      </c>
      <c r="O156" s="10">
        <f>Financial[[#This Row],[ Sales with discount]]-(Financial[[#This Row],[Units Sold]]*Financial[[#This Row],[Manufacturing Price]])</f>
        <v>1751.3999999999996</v>
      </c>
      <c r="P156" s="12">
        <f>(Financial[[#This Row],[ Sales with discount]]-Financial[[#This Row],[COGS]])/Financial[[#This Row],[ Sales with discount]]</f>
        <v>0.12280701754385963</v>
      </c>
      <c r="Q156" s="12">
        <f>(Financial[[#This Row],[ Sales with discount]]-Financial[[#This Row],[COGS]])/Financial[[#This Row],[COGS]]</f>
        <v>0.13999999999999996</v>
      </c>
      <c r="R156" s="17">
        <f>Financial[[#This Row],[Units Sold]]/Financial[[#This Row],[quantity of transactions]]</f>
        <v>1.2435387673956262</v>
      </c>
      <c r="S156" s="17">
        <f>Financial[[#This Row],[ Sales with discount]]/Financial[[#This Row],[quantity of transactions]]</f>
        <v>14.176341948310139</v>
      </c>
      <c r="T156" s="5" t="str">
        <f>TEXT(Financial[[#This Row],[Date]],"MMMM")</f>
        <v>грудень</v>
      </c>
      <c r="U156" s="22">
        <f>YEAR(Financial[[#This Row],[Date]])</f>
        <v>2021</v>
      </c>
    </row>
    <row r="157" spans="1:21" x14ac:dyDescent="0.3">
      <c r="A157" t="s">
        <v>10</v>
      </c>
      <c r="B157" t="s">
        <v>14</v>
      </c>
      <c r="C157" s="3" t="s">
        <v>23</v>
      </c>
      <c r="D157" s="3" t="s">
        <v>31</v>
      </c>
      <c r="E157">
        <v>1956</v>
      </c>
      <c r="F157" s="10">
        <v>7</v>
      </c>
      <c r="G157" s="10">
        <v>12</v>
      </c>
      <c r="H157" s="14">
        <v>98</v>
      </c>
      <c r="I157" s="19">
        <v>44470</v>
      </c>
      <c r="J157" s="10">
        <f>Financial[[#This Row],[Units Sold]]*Financial[[#This Row],[Sale Price]]</f>
        <v>23472</v>
      </c>
      <c r="K157" s="11" cm="1">
        <f t="array" ref="K157">_xlfn.IFS(Financial[[#This Row],[Discount Band]]="High",0.15,Financial[[#This Row],[Discount Band]]="Medium",0.1,Financial[[#This Row],[Discount Band]]="Low",0.05,Financial[[#This Row],[Discount Band]]="None",0)</f>
        <v>0.15</v>
      </c>
      <c r="L157" s="10">
        <f>Financial[[#This Row],[Gross Sales]]*Financial[[#This Row],[Discount, %]]</f>
        <v>3520.7999999999997</v>
      </c>
      <c r="M157" s="10">
        <f>Financial[[#This Row],[Gross Sales]]-Financial[[#This Row],[Discounts, usd]]</f>
        <v>19951.2</v>
      </c>
      <c r="N157" s="10">
        <f>Financial[[#This Row],[Units Sold]]*Financial[[#This Row],[Manufacturing Price]]</f>
        <v>13692</v>
      </c>
      <c r="O157" s="10">
        <f>Financial[[#This Row],[ Sales with discount]]-(Financial[[#This Row],[Units Sold]]*Financial[[#This Row],[Manufacturing Price]])</f>
        <v>6259.2000000000007</v>
      </c>
      <c r="P157" s="12">
        <f>(Financial[[#This Row],[ Sales with discount]]-Financial[[#This Row],[COGS]])/Financial[[#This Row],[ Sales with discount]]</f>
        <v>0.31372549019607848</v>
      </c>
      <c r="Q157" s="12">
        <f>(Financial[[#This Row],[ Sales with discount]]-Financial[[#This Row],[COGS]])/Financial[[#This Row],[COGS]]</f>
        <v>0.45714285714285718</v>
      </c>
      <c r="R157" s="17">
        <f>Financial[[#This Row],[Units Sold]]/Financial[[#This Row],[quantity of transactions]]</f>
        <v>19.959183673469386</v>
      </c>
      <c r="S157" s="17">
        <f>Financial[[#This Row],[ Sales with discount]]/Financial[[#This Row],[quantity of transactions]]</f>
        <v>203.58367346938778</v>
      </c>
      <c r="T157" s="5" t="str">
        <f>TEXT(Financial[[#This Row],[Date]],"MMMM")</f>
        <v>жовтень</v>
      </c>
      <c r="U157" s="22">
        <f>YEAR(Financial[[#This Row],[Date]])</f>
        <v>2021</v>
      </c>
    </row>
    <row r="158" spans="1:21" x14ac:dyDescent="0.3">
      <c r="A158" t="s">
        <v>10</v>
      </c>
      <c r="B158" t="s">
        <v>14</v>
      </c>
      <c r="C158" s="3" t="s">
        <v>22</v>
      </c>
      <c r="D158" s="3" t="s">
        <v>29</v>
      </c>
      <c r="E158">
        <v>2734</v>
      </c>
      <c r="F158" s="10">
        <v>9</v>
      </c>
      <c r="G158" s="10">
        <v>12</v>
      </c>
      <c r="H158" s="14">
        <v>109</v>
      </c>
      <c r="I158" s="19">
        <v>44348</v>
      </c>
      <c r="J158" s="10">
        <f>Financial[[#This Row],[Units Sold]]*Financial[[#This Row],[Sale Price]]</f>
        <v>32808</v>
      </c>
      <c r="K158" s="11" cm="1">
        <f t="array" ref="K158">_xlfn.IFS(Financial[[#This Row],[Discount Band]]="High",0.15,Financial[[#This Row],[Discount Band]]="Medium",0.1,Financial[[#This Row],[Discount Band]]="Low",0.05,Financial[[#This Row],[Discount Band]]="None",0)</f>
        <v>0.05</v>
      </c>
      <c r="L158" s="10">
        <f>Financial[[#This Row],[Gross Sales]]*Financial[[#This Row],[Discount, %]]</f>
        <v>1640.4</v>
      </c>
      <c r="M158" s="10">
        <f>Financial[[#This Row],[Gross Sales]]-Financial[[#This Row],[Discounts, usd]]</f>
        <v>31167.599999999999</v>
      </c>
      <c r="N158" s="10">
        <f>Financial[[#This Row],[Units Sold]]*Financial[[#This Row],[Manufacturing Price]]</f>
        <v>24606</v>
      </c>
      <c r="O158" s="10">
        <f>Financial[[#This Row],[ Sales with discount]]-(Financial[[#This Row],[Units Sold]]*Financial[[#This Row],[Manufacturing Price]])</f>
        <v>6561.5999999999985</v>
      </c>
      <c r="P158" s="12">
        <f>(Financial[[#This Row],[ Sales with discount]]-Financial[[#This Row],[COGS]])/Financial[[#This Row],[ Sales with discount]]</f>
        <v>0.21052631578947364</v>
      </c>
      <c r="Q158" s="12">
        <f>(Financial[[#This Row],[ Sales with discount]]-Financial[[#This Row],[COGS]])/Financial[[#This Row],[COGS]]</f>
        <v>0.26666666666666661</v>
      </c>
      <c r="R158" s="17">
        <f>Financial[[#This Row],[Units Sold]]/Financial[[#This Row],[quantity of transactions]]</f>
        <v>25.082568807339449</v>
      </c>
      <c r="S158" s="17">
        <f>Financial[[#This Row],[ Sales with discount]]/Financial[[#This Row],[quantity of transactions]]</f>
        <v>285.94128440366973</v>
      </c>
      <c r="T158" s="5" t="str">
        <f>TEXT(Financial[[#This Row],[Date]],"MMMM")</f>
        <v>червень</v>
      </c>
      <c r="U158" s="22">
        <f>YEAR(Financial[[#This Row],[Date]])</f>
        <v>2021</v>
      </c>
    </row>
    <row r="159" spans="1:21" x14ac:dyDescent="0.3">
      <c r="A159" t="s">
        <v>10</v>
      </c>
      <c r="B159" t="s">
        <v>14</v>
      </c>
      <c r="C159" s="3" t="s">
        <v>25</v>
      </c>
      <c r="D159" s="3" t="s">
        <v>30</v>
      </c>
      <c r="E159">
        <v>2213</v>
      </c>
      <c r="F159" s="10">
        <v>10</v>
      </c>
      <c r="G159" s="10">
        <v>12</v>
      </c>
      <c r="H159" s="14">
        <v>769</v>
      </c>
      <c r="I159" s="19">
        <v>44287</v>
      </c>
      <c r="J159" s="10">
        <f>Financial[[#This Row],[Units Sold]]*Financial[[#This Row],[Sale Price]]</f>
        <v>26556</v>
      </c>
      <c r="K159" s="11" cm="1">
        <f t="array" ref="K159">_xlfn.IFS(Financial[[#This Row],[Discount Band]]="High",0.15,Financial[[#This Row],[Discount Band]]="Medium",0.1,Financial[[#This Row],[Discount Band]]="Low",0.05,Financial[[#This Row],[Discount Band]]="None",0)</f>
        <v>0.1</v>
      </c>
      <c r="L159" s="10">
        <f>Financial[[#This Row],[Gross Sales]]*Financial[[#This Row],[Discount, %]]</f>
        <v>2655.6000000000004</v>
      </c>
      <c r="M159" s="10">
        <f>Financial[[#This Row],[Gross Sales]]-Financial[[#This Row],[Discounts, usd]]</f>
        <v>23900.400000000001</v>
      </c>
      <c r="N159" s="10">
        <f>Financial[[#This Row],[Units Sold]]*Financial[[#This Row],[Manufacturing Price]]</f>
        <v>22130</v>
      </c>
      <c r="O159" s="10">
        <f>Financial[[#This Row],[ Sales with discount]]-(Financial[[#This Row],[Units Sold]]*Financial[[#This Row],[Manufacturing Price]])</f>
        <v>1770.4000000000015</v>
      </c>
      <c r="P159" s="12">
        <f>(Financial[[#This Row],[ Sales with discount]]-Financial[[#This Row],[COGS]])/Financial[[#This Row],[ Sales with discount]]</f>
        <v>7.4074074074074125E-2</v>
      </c>
      <c r="Q159" s="12">
        <f>(Financial[[#This Row],[ Sales with discount]]-Financial[[#This Row],[COGS]])/Financial[[#This Row],[COGS]]</f>
        <v>8.0000000000000071E-2</v>
      </c>
      <c r="R159" s="17">
        <f>Financial[[#This Row],[Units Sold]]/Financial[[#This Row],[quantity of transactions]]</f>
        <v>2.8777633289986997</v>
      </c>
      <c r="S159" s="17">
        <f>Financial[[#This Row],[ Sales with discount]]/Financial[[#This Row],[quantity of transactions]]</f>
        <v>31.079843953185957</v>
      </c>
      <c r="T159" s="5" t="str">
        <f>TEXT(Financial[[#This Row],[Date]],"MMMM")</f>
        <v>квітень</v>
      </c>
      <c r="U159" s="22">
        <f>YEAR(Financial[[#This Row],[Date]])</f>
        <v>2021</v>
      </c>
    </row>
    <row r="160" spans="1:21" x14ac:dyDescent="0.3">
      <c r="A160" t="s">
        <v>10</v>
      </c>
      <c r="B160" t="s">
        <v>14</v>
      </c>
      <c r="C160" s="3" t="s">
        <v>23</v>
      </c>
      <c r="D160" s="3" t="s">
        <v>29</v>
      </c>
      <c r="E160">
        <v>2448</v>
      </c>
      <c r="F160" s="10">
        <v>8</v>
      </c>
      <c r="G160" s="10">
        <v>11</v>
      </c>
      <c r="H160" s="14">
        <v>663</v>
      </c>
      <c r="I160" s="19">
        <v>44348</v>
      </c>
      <c r="J160" s="10">
        <f>Financial[[#This Row],[Units Sold]]*Financial[[#This Row],[Sale Price]]</f>
        <v>26928</v>
      </c>
      <c r="K160" s="11" cm="1">
        <f t="array" ref="K160">_xlfn.IFS(Financial[[#This Row],[Discount Band]]="High",0.15,Financial[[#This Row],[Discount Band]]="Medium",0.1,Financial[[#This Row],[Discount Band]]="Low",0.05,Financial[[#This Row],[Discount Band]]="None",0)</f>
        <v>0.05</v>
      </c>
      <c r="L160" s="10">
        <f>Financial[[#This Row],[Gross Sales]]*Financial[[#This Row],[Discount, %]]</f>
        <v>1346.4</v>
      </c>
      <c r="M160" s="10">
        <f>Financial[[#This Row],[Gross Sales]]-Financial[[#This Row],[Discounts, usd]]</f>
        <v>25581.599999999999</v>
      </c>
      <c r="N160" s="10">
        <f>Financial[[#This Row],[Units Sold]]*Financial[[#This Row],[Manufacturing Price]]</f>
        <v>19584</v>
      </c>
      <c r="O160" s="10">
        <f>Financial[[#This Row],[ Sales with discount]]-(Financial[[#This Row],[Units Sold]]*Financial[[#This Row],[Manufacturing Price]])</f>
        <v>5997.5999999999985</v>
      </c>
      <c r="P160" s="12">
        <f>(Financial[[#This Row],[ Sales with discount]]-Financial[[#This Row],[COGS]])/Financial[[#This Row],[ Sales with discount]]</f>
        <v>0.23444976076555019</v>
      </c>
      <c r="Q160" s="12">
        <f>(Financial[[#This Row],[ Sales with discount]]-Financial[[#This Row],[COGS]])/Financial[[#This Row],[COGS]]</f>
        <v>0.30624999999999991</v>
      </c>
      <c r="R160" s="17">
        <f>Financial[[#This Row],[Units Sold]]/Financial[[#This Row],[quantity of transactions]]</f>
        <v>3.6923076923076925</v>
      </c>
      <c r="S160" s="17">
        <f>Financial[[#This Row],[ Sales with discount]]/Financial[[#This Row],[quantity of transactions]]</f>
        <v>38.584615384615383</v>
      </c>
      <c r="T160" s="5" t="str">
        <f>TEXT(Financial[[#This Row],[Date]],"MMMM")</f>
        <v>червень</v>
      </c>
      <c r="U160" s="22">
        <f>YEAR(Financial[[#This Row],[Date]])</f>
        <v>2021</v>
      </c>
    </row>
    <row r="161" spans="1:21" x14ac:dyDescent="0.3">
      <c r="A161" t="s">
        <v>10</v>
      </c>
      <c r="B161" t="s">
        <v>14</v>
      </c>
      <c r="C161" s="3" t="s">
        <v>23</v>
      </c>
      <c r="D161" s="3" t="s">
        <v>31</v>
      </c>
      <c r="E161">
        <v>2522</v>
      </c>
      <c r="F161" s="10">
        <v>10</v>
      </c>
      <c r="G161" s="10">
        <v>13</v>
      </c>
      <c r="H161" s="14">
        <v>2467</v>
      </c>
      <c r="I161" s="19">
        <v>44378</v>
      </c>
      <c r="J161" s="10">
        <f>Financial[[#This Row],[Units Sold]]*Financial[[#This Row],[Sale Price]]</f>
        <v>32786</v>
      </c>
      <c r="K161" s="11" cm="1">
        <f t="array" ref="K161">_xlfn.IFS(Financial[[#This Row],[Discount Band]]="High",0.15,Financial[[#This Row],[Discount Band]]="Medium",0.1,Financial[[#This Row],[Discount Band]]="Low",0.05,Financial[[#This Row],[Discount Band]]="None",0)</f>
        <v>0.15</v>
      </c>
      <c r="L161" s="10">
        <f>Financial[[#This Row],[Gross Sales]]*Financial[[#This Row],[Discount, %]]</f>
        <v>4917.8999999999996</v>
      </c>
      <c r="M161" s="10">
        <f>Financial[[#This Row],[Gross Sales]]-Financial[[#This Row],[Discounts, usd]]</f>
        <v>27868.1</v>
      </c>
      <c r="N161" s="10">
        <f>Financial[[#This Row],[Units Sold]]*Financial[[#This Row],[Manufacturing Price]]</f>
        <v>25220</v>
      </c>
      <c r="O161" s="10">
        <f>Financial[[#This Row],[ Sales with discount]]-(Financial[[#This Row],[Units Sold]]*Financial[[#This Row],[Manufacturing Price]])</f>
        <v>2648.0999999999985</v>
      </c>
      <c r="P161" s="12">
        <f>(Financial[[#This Row],[ Sales with discount]]-Financial[[#This Row],[COGS]])/Financial[[#This Row],[ Sales with discount]]</f>
        <v>9.5022624434389094E-2</v>
      </c>
      <c r="Q161" s="12">
        <f>(Financial[[#This Row],[ Sales with discount]]-Financial[[#This Row],[COGS]])/Financial[[#This Row],[COGS]]</f>
        <v>0.10499999999999994</v>
      </c>
      <c r="R161" s="17">
        <f>Financial[[#This Row],[Units Sold]]/Financial[[#This Row],[quantity of transactions]]</f>
        <v>1.0222942845561411</v>
      </c>
      <c r="S161" s="17">
        <f>Financial[[#This Row],[ Sales with discount]]/Financial[[#This Row],[quantity of transactions]]</f>
        <v>11.296351844345358</v>
      </c>
      <c r="T161" s="5" t="str">
        <f>TEXT(Financial[[#This Row],[Date]],"MMMM")</f>
        <v>липень</v>
      </c>
      <c r="U161" s="22">
        <f>YEAR(Financial[[#This Row],[Date]])</f>
        <v>2021</v>
      </c>
    </row>
    <row r="162" spans="1:21" x14ac:dyDescent="0.3">
      <c r="A162" t="s">
        <v>8</v>
      </c>
      <c r="B162" t="s">
        <v>14</v>
      </c>
      <c r="C162" s="3" t="s">
        <v>21</v>
      </c>
      <c r="D162" s="3" t="s">
        <v>31</v>
      </c>
      <c r="E162">
        <v>1765</v>
      </c>
      <c r="F162" s="10">
        <v>114</v>
      </c>
      <c r="G162" s="10">
        <v>136</v>
      </c>
      <c r="H162" s="14">
        <v>1323</v>
      </c>
      <c r="I162" s="19">
        <v>44531</v>
      </c>
      <c r="J162" s="10">
        <f>Financial[[#This Row],[Units Sold]]*Financial[[#This Row],[Sale Price]]</f>
        <v>240040</v>
      </c>
      <c r="K162" s="11" cm="1">
        <f t="array" ref="K162">_xlfn.IFS(Financial[[#This Row],[Discount Band]]="High",0.15,Financial[[#This Row],[Discount Band]]="Medium",0.1,Financial[[#This Row],[Discount Band]]="Low",0.05,Financial[[#This Row],[Discount Band]]="None",0)</f>
        <v>0.15</v>
      </c>
      <c r="L162" s="10">
        <f>Financial[[#This Row],[Gross Sales]]*Financial[[#This Row],[Discount, %]]</f>
        <v>36006</v>
      </c>
      <c r="M162" s="10">
        <f>Financial[[#This Row],[Gross Sales]]-Financial[[#This Row],[Discounts, usd]]</f>
        <v>204034</v>
      </c>
      <c r="N162" s="10">
        <f>Financial[[#This Row],[Units Sold]]*Financial[[#This Row],[Manufacturing Price]]</f>
        <v>201210</v>
      </c>
      <c r="O162" s="10">
        <f>Financial[[#This Row],[ Sales with discount]]-(Financial[[#This Row],[Units Sold]]*Financial[[#This Row],[Manufacturing Price]])</f>
        <v>2824</v>
      </c>
      <c r="P162" s="12">
        <f>(Financial[[#This Row],[ Sales with discount]]-Financial[[#This Row],[COGS]])/Financial[[#This Row],[ Sales with discount]]</f>
        <v>1.384083044982699E-2</v>
      </c>
      <c r="Q162" s="12">
        <f>(Financial[[#This Row],[ Sales with discount]]-Financial[[#This Row],[COGS]])/Financial[[#This Row],[COGS]]</f>
        <v>1.4035087719298246E-2</v>
      </c>
      <c r="R162" s="17">
        <f>Financial[[#This Row],[Units Sold]]/Financial[[#This Row],[quantity of transactions]]</f>
        <v>1.3340891912320483</v>
      </c>
      <c r="S162" s="17">
        <f>Financial[[#This Row],[ Sales with discount]]/Financial[[#This Row],[quantity of transactions]]</f>
        <v>154.22071050642478</v>
      </c>
      <c r="T162" s="5" t="str">
        <f>TEXT(Financial[[#This Row],[Date]],"MMMM")</f>
        <v>грудень</v>
      </c>
      <c r="U162" s="22">
        <f>YEAR(Financial[[#This Row],[Date]])</f>
        <v>2021</v>
      </c>
    </row>
    <row r="163" spans="1:21" x14ac:dyDescent="0.3">
      <c r="A163" t="s">
        <v>8</v>
      </c>
      <c r="B163" t="s">
        <v>14</v>
      </c>
      <c r="C163" s="3" t="s">
        <v>21</v>
      </c>
      <c r="D163" s="3" t="s">
        <v>31</v>
      </c>
      <c r="E163">
        <v>1152</v>
      </c>
      <c r="F163" s="10">
        <v>89</v>
      </c>
      <c r="G163" s="10">
        <v>136</v>
      </c>
      <c r="H163" s="14">
        <v>750</v>
      </c>
      <c r="I163" s="19">
        <v>44440</v>
      </c>
      <c r="J163" s="10">
        <f>Financial[[#This Row],[Units Sold]]*Financial[[#This Row],[Sale Price]]</f>
        <v>156672</v>
      </c>
      <c r="K163" s="11" cm="1">
        <f t="array" ref="K163">_xlfn.IFS(Financial[[#This Row],[Discount Band]]="High",0.15,Financial[[#This Row],[Discount Band]]="Medium",0.1,Financial[[#This Row],[Discount Band]]="Low",0.05,Financial[[#This Row],[Discount Band]]="None",0)</f>
        <v>0.15</v>
      </c>
      <c r="L163" s="10">
        <f>Financial[[#This Row],[Gross Sales]]*Financial[[#This Row],[Discount, %]]</f>
        <v>23500.799999999999</v>
      </c>
      <c r="M163" s="10">
        <f>Financial[[#This Row],[Gross Sales]]-Financial[[#This Row],[Discounts, usd]]</f>
        <v>133171.20000000001</v>
      </c>
      <c r="N163" s="10">
        <f>Financial[[#This Row],[Units Sold]]*Financial[[#This Row],[Manufacturing Price]]</f>
        <v>102528</v>
      </c>
      <c r="O163" s="10">
        <f>Financial[[#This Row],[ Sales with discount]]-(Financial[[#This Row],[Units Sold]]*Financial[[#This Row],[Manufacturing Price]])</f>
        <v>30643.200000000012</v>
      </c>
      <c r="P163" s="12">
        <f>(Financial[[#This Row],[ Sales with discount]]-Financial[[#This Row],[COGS]])/Financial[[#This Row],[ Sales with discount]]</f>
        <v>0.23010380622837376</v>
      </c>
      <c r="Q163" s="12">
        <f>(Financial[[#This Row],[ Sales with discount]]-Financial[[#This Row],[COGS]])/Financial[[#This Row],[COGS]]</f>
        <v>0.29887640449438213</v>
      </c>
      <c r="R163" s="17">
        <f>Financial[[#This Row],[Units Sold]]/Financial[[#This Row],[quantity of transactions]]</f>
        <v>1.536</v>
      </c>
      <c r="S163" s="17">
        <f>Financial[[#This Row],[ Sales with discount]]/Financial[[#This Row],[quantity of transactions]]</f>
        <v>177.56160000000003</v>
      </c>
      <c r="T163" s="5" t="str">
        <f>TEXT(Financial[[#This Row],[Date]],"MMMM")</f>
        <v>вересень</v>
      </c>
      <c r="U163" s="22">
        <f>YEAR(Financial[[#This Row],[Date]])</f>
        <v>2021</v>
      </c>
    </row>
    <row r="164" spans="1:21" x14ac:dyDescent="0.3">
      <c r="A164" t="s">
        <v>8</v>
      </c>
      <c r="B164" t="s">
        <v>14</v>
      </c>
      <c r="C164" s="3" t="s">
        <v>21</v>
      </c>
      <c r="D164" s="3" t="s">
        <v>31</v>
      </c>
      <c r="E164">
        <v>1162</v>
      </c>
      <c r="F164" s="10">
        <v>82</v>
      </c>
      <c r="G164" s="10">
        <v>125</v>
      </c>
      <c r="H164" s="14">
        <v>1147</v>
      </c>
      <c r="I164" s="19">
        <v>44409</v>
      </c>
      <c r="J164" s="10">
        <f>Financial[[#This Row],[Units Sold]]*Financial[[#This Row],[Sale Price]]</f>
        <v>145250</v>
      </c>
      <c r="K164" s="11" cm="1">
        <f t="array" ref="K164">_xlfn.IFS(Financial[[#This Row],[Discount Band]]="High",0.15,Financial[[#This Row],[Discount Band]]="Medium",0.1,Financial[[#This Row],[Discount Band]]="Low",0.05,Financial[[#This Row],[Discount Band]]="None",0)</f>
        <v>0.15</v>
      </c>
      <c r="L164" s="10">
        <f>Financial[[#This Row],[Gross Sales]]*Financial[[#This Row],[Discount, %]]</f>
        <v>21787.5</v>
      </c>
      <c r="M164" s="10">
        <f>Financial[[#This Row],[Gross Sales]]-Financial[[#This Row],[Discounts, usd]]</f>
        <v>123462.5</v>
      </c>
      <c r="N164" s="10">
        <f>Financial[[#This Row],[Units Sold]]*Financial[[#This Row],[Manufacturing Price]]</f>
        <v>95284</v>
      </c>
      <c r="O164" s="10">
        <f>Financial[[#This Row],[ Sales with discount]]-(Financial[[#This Row],[Units Sold]]*Financial[[#This Row],[Manufacturing Price]])</f>
        <v>28178.5</v>
      </c>
      <c r="P164" s="12">
        <f>(Financial[[#This Row],[ Sales with discount]]-Financial[[#This Row],[COGS]])/Financial[[#This Row],[ Sales with discount]]</f>
        <v>0.22823529411764706</v>
      </c>
      <c r="Q164" s="12">
        <f>(Financial[[#This Row],[ Sales with discount]]-Financial[[#This Row],[COGS]])/Financial[[#This Row],[COGS]]</f>
        <v>0.29573170731707316</v>
      </c>
      <c r="R164" s="17">
        <f>Financial[[#This Row],[Units Sold]]/Financial[[#This Row],[quantity of transactions]]</f>
        <v>1.013077593722755</v>
      </c>
      <c r="S164" s="17">
        <f>Financial[[#This Row],[ Sales with discount]]/Financial[[#This Row],[quantity of transactions]]</f>
        <v>107.63949433304272</v>
      </c>
      <c r="T164" s="5" t="str">
        <f>TEXT(Financial[[#This Row],[Date]],"MMMM")</f>
        <v>серпень</v>
      </c>
      <c r="U164" s="22">
        <f>YEAR(Financial[[#This Row],[Date]])</f>
        <v>2021</v>
      </c>
    </row>
    <row r="165" spans="1:21" x14ac:dyDescent="0.3">
      <c r="A165" t="s">
        <v>8</v>
      </c>
      <c r="B165" t="s">
        <v>14</v>
      </c>
      <c r="C165" s="3" t="s">
        <v>24</v>
      </c>
      <c r="D165" s="3" t="s">
        <v>31</v>
      </c>
      <c r="E165">
        <v>791</v>
      </c>
      <c r="F165" s="10">
        <v>88</v>
      </c>
      <c r="G165" s="10">
        <v>128</v>
      </c>
      <c r="H165" s="14">
        <v>241</v>
      </c>
      <c r="I165" s="19">
        <v>44440</v>
      </c>
      <c r="J165" s="10">
        <f>Financial[[#This Row],[Units Sold]]*Financial[[#This Row],[Sale Price]]</f>
        <v>101248</v>
      </c>
      <c r="K165" s="11" cm="1">
        <f t="array" ref="K165">_xlfn.IFS(Financial[[#This Row],[Discount Band]]="High",0.15,Financial[[#This Row],[Discount Band]]="Medium",0.1,Financial[[#This Row],[Discount Band]]="Low",0.05,Financial[[#This Row],[Discount Band]]="None",0)</f>
        <v>0.15</v>
      </c>
      <c r="L165" s="10">
        <f>Financial[[#This Row],[Gross Sales]]*Financial[[#This Row],[Discount, %]]</f>
        <v>15187.199999999999</v>
      </c>
      <c r="M165" s="10">
        <f>Financial[[#This Row],[Gross Sales]]-Financial[[#This Row],[Discounts, usd]]</f>
        <v>86060.800000000003</v>
      </c>
      <c r="N165" s="10">
        <f>Financial[[#This Row],[Units Sold]]*Financial[[#This Row],[Manufacturing Price]]</f>
        <v>69608</v>
      </c>
      <c r="O165" s="10">
        <f>Financial[[#This Row],[ Sales with discount]]-(Financial[[#This Row],[Units Sold]]*Financial[[#This Row],[Manufacturing Price]])</f>
        <v>16452.800000000003</v>
      </c>
      <c r="P165" s="12">
        <f>(Financial[[#This Row],[ Sales with discount]]-Financial[[#This Row],[COGS]])/Financial[[#This Row],[ Sales with discount]]</f>
        <v>0.19117647058823531</v>
      </c>
      <c r="Q165" s="12">
        <f>(Financial[[#This Row],[ Sales with discount]]-Financial[[#This Row],[COGS]])/Financial[[#This Row],[COGS]]</f>
        <v>0.23636363636363641</v>
      </c>
      <c r="R165" s="17">
        <f>Financial[[#This Row],[Units Sold]]/Financial[[#This Row],[quantity of transactions]]</f>
        <v>3.2821576763485476</v>
      </c>
      <c r="S165" s="17">
        <f>Financial[[#This Row],[ Sales with discount]]/Financial[[#This Row],[quantity of transactions]]</f>
        <v>357.09875518672203</v>
      </c>
      <c r="T165" s="5" t="str">
        <f>TEXT(Financial[[#This Row],[Date]],"MMMM")</f>
        <v>вересень</v>
      </c>
      <c r="U165" s="22">
        <f>YEAR(Financial[[#This Row],[Date]])</f>
        <v>2021</v>
      </c>
    </row>
    <row r="166" spans="1:21" x14ac:dyDescent="0.3">
      <c r="A166" t="s">
        <v>8</v>
      </c>
      <c r="B166" t="s">
        <v>14</v>
      </c>
      <c r="C166" s="3" t="s">
        <v>26</v>
      </c>
      <c r="D166" s="3" t="s">
        <v>30</v>
      </c>
      <c r="E166">
        <v>2403</v>
      </c>
      <c r="F166" s="10">
        <v>71</v>
      </c>
      <c r="G166" s="10">
        <v>130</v>
      </c>
      <c r="H166" s="14">
        <v>1130</v>
      </c>
      <c r="I166" s="19">
        <v>44197</v>
      </c>
      <c r="J166" s="10">
        <f>Financial[[#This Row],[Units Sold]]*Financial[[#This Row],[Sale Price]]</f>
        <v>312390</v>
      </c>
      <c r="K166" s="11" cm="1">
        <f t="array" ref="K166">_xlfn.IFS(Financial[[#This Row],[Discount Band]]="High",0.15,Financial[[#This Row],[Discount Band]]="Medium",0.1,Financial[[#This Row],[Discount Band]]="Low",0.05,Financial[[#This Row],[Discount Band]]="None",0)</f>
        <v>0.1</v>
      </c>
      <c r="L166" s="10">
        <f>Financial[[#This Row],[Gross Sales]]*Financial[[#This Row],[Discount, %]]</f>
        <v>31239</v>
      </c>
      <c r="M166" s="10">
        <f>Financial[[#This Row],[Gross Sales]]-Financial[[#This Row],[Discounts, usd]]</f>
        <v>281151</v>
      </c>
      <c r="N166" s="10">
        <f>Financial[[#This Row],[Units Sold]]*Financial[[#This Row],[Manufacturing Price]]</f>
        <v>170613</v>
      </c>
      <c r="O166" s="10">
        <f>Financial[[#This Row],[ Sales with discount]]-(Financial[[#This Row],[Units Sold]]*Financial[[#This Row],[Manufacturing Price]])</f>
        <v>110538</v>
      </c>
      <c r="P166" s="12">
        <f>(Financial[[#This Row],[ Sales with discount]]-Financial[[#This Row],[COGS]])/Financial[[#This Row],[ Sales with discount]]</f>
        <v>0.39316239316239315</v>
      </c>
      <c r="Q166" s="12">
        <f>(Financial[[#This Row],[ Sales with discount]]-Financial[[#This Row],[COGS]])/Financial[[#This Row],[COGS]]</f>
        <v>0.647887323943662</v>
      </c>
      <c r="R166" s="17">
        <f>Financial[[#This Row],[Units Sold]]/Financial[[#This Row],[quantity of transactions]]</f>
        <v>2.1265486725663716</v>
      </c>
      <c r="S166" s="17">
        <f>Financial[[#This Row],[ Sales with discount]]/Financial[[#This Row],[quantity of transactions]]</f>
        <v>248.8061946902655</v>
      </c>
      <c r="T166" s="5" t="str">
        <f>TEXT(Financial[[#This Row],[Date]],"MMMM")</f>
        <v>січень</v>
      </c>
      <c r="U166" s="22">
        <f>YEAR(Financial[[#This Row],[Date]])</f>
        <v>2021</v>
      </c>
    </row>
    <row r="167" spans="1:21" x14ac:dyDescent="0.3">
      <c r="A167" t="s">
        <v>8</v>
      </c>
      <c r="B167" t="s">
        <v>14</v>
      </c>
      <c r="C167" s="3" t="s">
        <v>24</v>
      </c>
      <c r="D167" s="3" t="s">
        <v>30</v>
      </c>
      <c r="E167">
        <v>955</v>
      </c>
      <c r="F167" s="10">
        <v>109</v>
      </c>
      <c r="G167" s="10">
        <v>126</v>
      </c>
      <c r="H167" s="14">
        <v>472</v>
      </c>
      <c r="I167" s="19">
        <v>44470</v>
      </c>
      <c r="J167" s="10">
        <f>Financial[[#This Row],[Units Sold]]*Financial[[#This Row],[Sale Price]]</f>
        <v>120330</v>
      </c>
      <c r="K167" s="11" cm="1">
        <f t="array" ref="K167">_xlfn.IFS(Financial[[#This Row],[Discount Band]]="High",0.15,Financial[[#This Row],[Discount Band]]="Medium",0.1,Financial[[#This Row],[Discount Band]]="Low",0.05,Financial[[#This Row],[Discount Band]]="None",0)</f>
        <v>0.1</v>
      </c>
      <c r="L167" s="10">
        <f>Financial[[#This Row],[Gross Sales]]*Financial[[#This Row],[Discount, %]]</f>
        <v>12033</v>
      </c>
      <c r="M167" s="10">
        <f>Financial[[#This Row],[Gross Sales]]-Financial[[#This Row],[Discounts, usd]]</f>
        <v>108297</v>
      </c>
      <c r="N167" s="10">
        <f>Financial[[#This Row],[Units Sold]]*Financial[[#This Row],[Manufacturing Price]]</f>
        <v>104095</v>
      </c>
      <c r="O167" s="10">
        <f>Financial[[#This Row],[ Sales with discount]]-(Financial[[#This Row],[Units Sold]]*Financial[[#This Row],[Manufacturing Price]])</f>
        <v>4202</v>
      </c>
      <c r="P167" s="12">
        <f>(Financial[[#This Row],[ Sales with discount]]-Financial[[#This Row],[COGS]])/Financial[[#This Row],[ Sales with discount]]</f>
        <v>3.8800705467372132E-2</v>
      </c>
      <c r="Q167" s="12">
        <f>(Financial[[#This Row],[ Sales with discount]]-Financial[[#This Row],[COGS]])/Financial[[#This Row],[COGS]]</f>
        <v>4.0366972477064222E-2</v>
      </c>
      <c r="R167" s="17">
        <f>Financial[[#This Row],[Units Sold]]/Financial[[#This Row],[quantity of transactions]]</f>
        <v>2.0233050847457625</v>
      </c>
      <c r="S167" s="17">
        <f>Financial[[#This Row],[ Sales with discount]]/Financial[[#This Row],[quantity of transactions]]</f>
        <v>229.44279661016949</v>
      </c>
      <c r="T167" s="5" t="str">
        <f>TEXT(Financial[[#This Row],[Date]],"MMMM")</f>
        <v>жовтень</v>
      </c>
      <c r="U167" s="22">
        <f>YEAR(Financial[[#This Row],[Date]])</f>
        <v>2021</v>
      </c>
    </row>
    <row r="168" spans="1:21" x14ac:dyDescent="0.3">
      <c r="A168" t="s">
        <v>8</v>
      </c>
      <c r="B168" t="s">
        <v>14</v>
      </c>
      <c r="C168" s="3" t="s">
        <v>23</v>
      </c>
      <c r="D168" s="3" t="s">
        <v>30</v>
      </c>
      <c r="E168">
        <v>840</v>
      </c>
      <c r="F168" s="10">
        <v>104</v>
      </c>
      <c r="G168" s="10">
        <v>131</v>
      </c>
      <c r="H168" s="14">
        <v>701</v>
      </c>
      <c r="I168" s="19">
        <v>44470</v>
      </c>
      <c r="J168" s="10">
        <f>Financial[[#This Row],[Units Sold]]*Financial[[#This Row],[Sale Price]]</f>
        <v>110040</v>
      </c>
      <c r="K168" s="11" cm="1">
        <f t="array" ref="K168">_xlfn.IFS(Financial[[#This Row],[Discount Band]]="High",0.15,Financial[[#This Row],[Discount Band]]="Medium",0.1,Financial[[#This Row],[Discount Band]]="Low",0.05,Financial[[#This Row],[Discount Band]]="None",0)</f>
        <v>0.1</v>
      </c>
      <c r="L168" s="10">
        <f>Financial[[#This Row],[Gross Sales]]*Financial[[#This Row],[Discount, %]]</f>
        <v>11004</v>
      </c>
      <c r="M168" s="10">
        <f>Financial[[#This Row],[Gross Sales]]-Financial[[#This Row],[Discounts, usd]]</f>
        <v>99036</v>
      </c>
      <c r="N168" s="10">
        <f>Financial[[#This Row],[Units Sold]]*Financial[[#This Row],[Manufacturing Price]]</f>
        <v>87360</v>
      </c>
      <c r="O168" s="10">
        <f>Financial[[#This Row],[ Sales with discount]]-(Financial[[#This Row],[Units Sold]]*Financial[[#This Row],[Manufacturing Price]])</f>
        <v>11676</v>
      </c>
      <c r="P168" s="12">
        <f>(Financial[[#This Row],[ Sales with discount]]-Financial[[#This Row],[COGS]])/Financial[[#This Row],[ Sales with discount]]</f>
        <v>0.11789652247667515</v>
      </c>
      <c r="Q168" s="12">
        <f>(Financial[[#This Row],[ Sales with discount]]-Financial[[#This Row],[COGS]])/Financial[[#This Row],[COGS]]</f>
        <v>0.13365384615384615</v>
      </c>
      <c r="R168" s="17">
        <f>Financial[[#This Row],[Units Sold]]/Financial[[#This Row],[quantity of transactions]]</f>
        <v>1.1982881597717547</v>
      </c>
      <c r="S168" s="17">
        <f>Financial[[#This Row],[ Sales with discount]]/Financial[[#This Row],[quantity of transactions]]</f>
        <v>141.27817403708988</v>
      </c>
      <c r="T168" s="5" t="str">
        <f>TEXT(Financial[[#This Row],[Date]],"MMMM")</f>
        <v>жовтень</v>
      </c>
      <c r="U168" s="22">
        <f>YEAR(Financial[[#This Row],[Date]])</f>
        <v>2021</v>
      </c>
    </row>
    <row r="169" spans="1:21" x14ac:dyDescent="0.3">
      <c r="A169" t="s">
        <v>8</v>
      </c>
      <c r="B169" t="s">
        <v>14</v>
      </c>
      <c r="C169" s="3" t="s">
        <v>22</v>
      </c>
      <c r="D169" s="3" t="s">
        <v>30</v>
      </c>
      <c r="E169">
        <v>2518</v>
      </c>
      <c r="F169" s="10">
        <v>87</v>
      </c>
      <c r="G169" s="10">
        <v>120</v>
      </c>
      <c r="H169" s="14">
        <v>988</v>
      </c>
      <c r="I169" s="19">
        <v>44501</v>
      </c>
      <c r="J169" s="10">
        <f>Financial[[#This Row],[Units Sold]]*Financial[[#This Row],[Sale Price]]</f>
        <v>302160</v>
      </c>
      <c r="K169" s="11" cm="1">
        <f t="array" ref="K169">_xlfn.IFS(Financial[[#This Row],[Discount Band]]="High",0.15,Financial[[#This Row],[Discount Band]]="Medium",0.1,Financial[[#This Row],[Discount Band]]="Low",0.05,Financial[[#This Row],[Discount Band]]="None",0)</f>
        <v>0.1</v>
      </c>
      <c r="L169" s="10">
        <f>Financial[[#This Row],[Gross Sales]]*Financial[[#This Row],[Discount, %]]</f>
        <v>30216</v>
      </c>
      <c r="M169" s="10">
        <f>Financial[[#This Row],[Gross Sales]]-Financial[[#This Row],[Discounts, usd]]</f>
        <v>271944</v>
      </c>
      <c r="N169" s="10">
        <f>Financial[[#This Row],[Units Sold]]*Financial[[#This Row],[Manufacturing Price]]</f>
        <v>219066</v>
      </c>
      <c r="O169" s="10">
        <f>Financial[[#This Row],[ Sales with discount]]-(Financial[[#This Row],[Units Sold]]*Financial[[#This Row],[Manufacturing Price]])</f>
        <v>52878</v>
      </c>
      <c r="P169" s="12">
        <f>(Financial[[#This Row],[ Sales with discount]]-Financial[[#This Row],[COGS]])/Financial[[#This Row],[ Sales with discount]]</f>
        <v>0.19444444444444445</v>
      </c>
      <c r="Q169" s="12">
        <f>(Financial[[#This Row],[ Sales with discount]]-Financial[[#This Row],[COGS]])/Financial[[#This Row],[COGS]]</f>
        <v>0.2413793103448276</v>
      </c>
      <c r="R169" s="17">
        <f>Financial[[#This Row],[Units Sold]]/Financial[[#This Row],[quantity of transactions]]</f>
        <v>2.548582995951417</v>
      </c>
      <c r="S169" s="17">
        <f>Financial[[#This Row],[ Sales with discount]]/Financial[[#This Row],[quantity of transactions]]</f>
        <v>275.24696356275302</v>
      </c>
      <c r="T169" s="5" t="str">
        <f>TEXT(Financial[[#This Row],[Date]],"MMMM")</f>
        <v>листопад</v>
      </c>
      <c r="U169" s="22">
        <f>YEAR(Financial[[#This Row],[Date]])</f>
        <v>2021</v>
      </c>
    </row>
    <row r="170" spans="1:21" x14ac:dyDescent="0.3">
      <c r="A170" t="s">
        <v>8</v>
      </c>
      <c r="B170" t="s">
        <v>14</v>
      </c>
      <c r="C170" s="3" t="s">
        <v>25</v>
      </c>
      <c r="D170" s="3" t="s">
        <v>29</v>
      </c>
      <c r="E170">
        <v>1260</v>
      </c>
      <c r="F170" s="10">
        <v>67</v>
      </c>
      <c r="G170" s="10">
        <v>134</v>
      </c>
      <c r="H170" s="14">
        <v>859</v>
      </c>
      <c r="I170" s="19">
        <v>44348</v>
      </c>
      <c r="J170" s="10">
        <f>Financial[[#This Row],[Units Sold]]*Financial[[#This Row],[Sale Price]]</f>
        <v>168840</v>
      </c>
      <c r="K170" s="11" cm="1">
        <f t="array" ref="K170">_xlfn.IFS(Financial[[#This Row],[Discount Band]]="High",0.15,Financial[[#This Row],[Discount Band]]="Medium",0.1,Financial[[#This Row],[Discount Band]]="Low",0.05,Financial[[#This Row],[Discount Band]]="None",0)</f>
        <v>0.05</v>
      </c>
      <c r="L170" s="10">
        <f>Financial[[#This Row],[Gross Sales]]*Financial[[#This Row],[Discount, %]]</f>
        <v>8442</v>
      </c>
      <c r="M170" s="10">
        <f>Financial[[#This Row],[Gross Sales]]-Financial[[#This Row],[Discounts, usd]]</f>
        <v>160398</v>
      </c>
      <c r="N170" s="10">
        <f>Financial[[#This Row],[Units Sold]]*Financial[[#This Row],[Manufacturing Price]]</f>
        <v>84420</v>
      </c>
      <c r="O170" s="10">
        <f>Financial[[#This Row],[ Sales with discount]]-(Financial[[#This Row],[Units Sold]]*Financial[[#This Row],[Manufacturing Price]])</f>
        <v>75978</v>
      </c>
      <c r="P170" s="12">
        <f>(Financial[[#This Row],[ Sales with discount]]-Financial[[#This Row],[COGS]])/Financial[[#This Row],[ Sales with discount]]</f>
        <v>0.47368421052631576</v>
      </c>
      <c r="Q170" s="12">
        <f>(Financial[[#This Row],[ Sales with discount]]-Financial[[#This Row],[COGS]])/Financial[[#This Row],[COGS]]</f>
        <v>0.9</v>
      </c>
      <c r="R170" s="17">
        <f>Financial[[#This Row],[Units Sold]]/Financial[[#This Row],[quantity of transactions]]</f>
        <v>1.4668218859138533</v>
      </c>
      <c r="S170" s="17">
        <f>Financial[[#This Row],[ Sales with discount]]/Financial[[#This Row],[quantity of transactions]]</f>
        <v>186.72642607683352</v>
      </c>
      <c r="T170" s="5" t="str">
        <f>TEXT(Financial[[#This Row],[Date]],"MMMM")</f>
        <v>червень</v>
      </c>
      <c r="U170" s="22">
        <f>YEAR(Financial[[#This Row],[Date]])</f>
        <v>2021</v>
      </c>
    </row>
    <row r="171" spans="1:21" x14ac:dyDescent="0.3">
      <c r="A171" t="s">
        <v>8</v>
      </c>
      <c r="B171" t="s">
        <v>14</v>
      </c>
      <c r="C171" s="3" t="s">
        <v>22</v>
      </c>
      <c r="D171" s="3" t="s">
        <v>29</v>
      </c>
      <c r="E171">
        <v>1672</v>
      </c>
      <c r="F171" s="10">
        <v>69</v>
      </c>
      <c r="G171" s="10">
        <v>125</v>
      </c>
      <c r="H171" s="14">
        <v>914</v>
      </c>
      <c r="I171" s="19">
        <v>44531</v>
      </c>
      <c r="J171" s="10">
        <f>Financial[[#This Row],[Units Sold]]*Financial[[#This Row],[Sale Price]]</f>
        <v>209000</v>
      </c>
      <c r="K171" s="11" cm="1">
        <f t="array" ref="K171">_xlfn.IFS(Financial[[#This Row],[Discount Band]]="High",0.15,Financial[[#This Row],[Discount Band]]="Medium",0.1,Financial[[#This Row],[Discount Band]]="Low",0.05,Financial[[#This Row],[Discount Band]]="None",0)</f>
        <v>0.05</v>
      </c>
      <c r="L171" s="10">
        <f>Financial[[#This Row],[Gross Sales]]*Financial[[#This Row],[Discount, %]]</f>
        <v>10450</v>
      </c>
      <c r="M171" s="10">
        <f>Financial[[#This Row],[Gross Sales]]-Financial[[#This Row],[Discounts, usd]]</f>
        <v>198550</v>
      </c>
      <c r="N171" s="10">
        <f>Financial[[#This Row],[Units Sold]]*Financial[[#This Row],[Manufacturing Price]]</f>
        <v>115368</v>
      </c>
      <c r="O171" s="10">
        <f>Financial[[#This Row],[ Sales with discount]]-(Financial[[#This Row],[Units Sold]]*Financial[[#This Row],[Manufacturing Price]])</f>
        <v>83182</v>
      </c>
      <c r="P171" s="12">
        <f>(Financial[[#This Row],[ Sales with discount]]-Financial[[#This Row],[COGS]])/Financial[[#This Row],[ Sales with discount]]</f>
        <v>0.41894736842105262</v>
      </c>
      <c r="Q171" s="12">
        <f>(Financial[[#This Row],[ Sales with discount]]-Financial[[#This Row],[COGS]])/Financial[[#This Row],[COGS]]</f>
        <v>0.72101449275362317</v>
      </c>
      <c r="R171" s="17">
        <f>Financial[[#This Row],[Units Sold]]/Financial[[#This Row],[quantity of transactions]]</f>
        <v>1.8293216630196936</v>
      </c>
      <c r="S171" s="17">
        <f>Financial[[#This Row],[ Sales with discount]]/Financial[[#This Row],[quantity of transactions]]</f>
        <v>217.23194748358861</v>
      </c>
      <c r="T171" s="5" t="str">
        <f>TEXT(Financial[[#This Row],[Date]],"MMMM")</f>
        <v>грудень</v>
      </c>
      <c r="U171" s="22">
        <f>YEAR(Financial[[#This Row],[Date]])</f>
        <v>2021</v>
      </c>
    </row>
    <row r="172" spans="1:21" x14ac:dyDescent="0.3">
      <c r="A172" t="s">
        <v>8</v>
      </c>
      <c r="B172" t="s">
        <v>14</v>
      </c>
      <c r="C172" s="3" t="s">
        <v>23</v>
      </c>
      <c r="D172" s="3" t="s">
        <v>29</v>
      </c>
      <c r="E172">
        <v>818</v>
      </c>
      <c r="F172" s="10">
        <v>84</v>
      </c>
      <c r="G172" s="10">
        <v>129</v>
      </c>
      <c r="H172" s="14">
        <v>811</v>
      </c>
      <c r="I172" s="19">
        <v>44348</v>
      </c>
      <c r="J172" s="10">
        <f>Financial[[#This Row],[Units Sold]]*Financial[[#This Row],[Sale Price]]</f>
        <v>105522</v>
      </c>
      <c r="K172" s="11" cm="1">
        <f t="array" ref="K172">_xlfn.IFS(Financial[[#This Row],[Discount Band]]="High",0.15,Financial[[#This Row],[Discount Band]]="Medium",0.1,Financial[[#This Row],[Discount Band]]="Low",0.05,Financial[[#This Row],[Discount Band]]="None",0)</f>
        <v>0.05</v>
      </c>
      <c r="L172" s="10">
        <f>Financial[[#This Row],[Gross Sales]]*Financial[[#This Row],[Discount, %]]</f>
        <v>5276.1</v>
      </c>
      <c r="M172" s="10">
        <f>Financial[[#This Row],[Gross Sales]]-Financial[[#This Row],[Discounts, usd]]</f>
        <v>100245.9</v>
      </c>
      <c r="N172" s="10">
        <f>Financial[[#This Row],[Units Sold]]*Financial[[#This Row],[Manufacturing Price]]</f>
        <v>68712</v>
      </c>
      <c r="O172" s="10">
        <f>Financial[[#This Row],[ Sales with discount]]-(Financial[[#This Row],[Units Sold]]*Financial[[#This Row],[Manufacturing Price]])</f>
        <v>31533.899999999994</v>
      </c>
      <c r="P172" s="12">
        <f>(Financial[[#This Row],[ Sales with discount]]-Financial[[#This Row],[COGS]])/Financial[[#This Row],[ Sales with discount]]</f>
        <v>0.31456548347613217</v>
      </c>
      <c r="Q172" s="12">
        <f>(Financial[[#This Row],[ Sales with discount]]-Financial[[#This Row],[COGS]])/Financial[[#This Row],[COGS]]</f>
        <v>0.45892857142857135</v>
      </c>
      <c r="R172" s="17">
        <f>Financial[[#This Row],[Units Sold]]/Financial[[#This Row],[quantity of transactions]]</f>
        <v>1.0086313193588163</v>
      </c>
      <c r="S172" s="17">
        <f>Financial[[#This Row],[ Sales with discount]]/Financial[[#This Row],[quantity of transactions]]</f>
        <v>123.60776818742293</v>
      </c>
      <c r="T172" s="5" t="str">
        <f>TEXT(Financial[[#This Row],[Date]],"MMMM")</f>
        <v>червень</v>
      </c>
      <c r="U172" s="22">
        <f>YEAR(Financial[[#This Row],[Date]])</f>
        <v>2021</v>
      </c>
    </row>
    <row r="173" spans="1:21" x14ac:dyDescent="0.3">
      <c r="A173" t="s">
        <v>8</v>
      </c>
      <c r="B173" t="s">
        <v>14</v>
      </c>
      <c r="C173" s="3" t="s">
        <v>23</v>
      </c>
      <c r="D173" s="3" t="s">
        <v>30</v>
      </c>
      <c r="E173">
        <v>2822</v>
      </c>
      <c r="F173" s="10">
        <v>110</v>
      </c>
      <c r="G173" s="10">
        <v>125</v>
      </c>
      <c r="H173" s="14">
        <v>2222</v>
      </c>
      <c r="I173" s="19">
        <v>44256</v>
      </c>
      <c r="J173" s="10">
        <f>Financial[[#This Row],[Units Sold]]*Financial[[#This Row],[Sale Price]]</f>
        <v>352750</v>
      </c>
      <c r="K173" s="11" cm="1">
        <f t="array" ref="K173">_xlfn.IFS(Financial[[#This Row],[Discount Band]]="High",0.15,Financial[[#This Row],[Discount Band]]="Medium",0.1,Financial[[#This Row],[Discount Band]]="Low",0.05,Financial[[#This Row],[Discount Band]]="None",0)</f>
        <v>0.1</v>
      </c>
      <c r="L173" s="10">
        <f>Financial[[#This Row],[Gross Sales]]*Financial[[#This Row],[Discount, %]]</f>
        <v>35275</v>
      </c>
      <c r="M173" s="10">
        <f>Financial[[#This Row],[Gross Sales]]-Financial[[#This Row],[Discounts, usd]]</f>
        <v>317475</v>
      </c>
      <c r="N173" s="10">
        <f>Financial[[#This Row],[Units Sold]]*Financial[[#This Row],[Manufacturing Price]]</f>
        <v>310420</v>
      </c>
      <c r="O173" s="10">
        <f>Financial[[#This Row],[ Sales with discount]]-(Financial[[#This Row],[Units Sold]]*Financial[[#This Row],[Manufacturing Price]])</f>
        <v>7055</v>
      </c>
      <c r="P173" s="12">
        <f>(Financial[[#This Row],[ Sales with discount]]-Financial[[#This Row],[COGS]])/Financial[[#This Row],[ Sales with discount]]</f>
        <v>2.2222222222222223E-2</v>
      </c>
      <c r="Q173" s="12">
        <f>(Financial[[#This Row],[ Sales with discount]]-Financial[[#This Row],[COGS]])/Financial[[#This Row],[COGS]]</f>
        <v>2.2727272727272728E-2</v>
      </c>
      <c r="R173" s="17">
        <f>Financial[[#This Row],[Units Sold]]/Financial[[#This Row],[quantity of transactions]]</f>
        <v>1.27002700270027</v>
      </c>
      <c r="S173" s="17">
        <f>Financial[[#This Row],[ Sales with discount]]/Financial[[#This Row],[quantity of transactions]]</f>
        <v>142.87803780378039</v>
      </c>
      <c r="T173" s="5" t="str">
        <f>TEXT(Financial[[#This Row],[Date]],"MMMM")</f>
        <v>березень</v>
      </c>
      <c r="U173" s="22">
        <f>YEAR(Financial[[#This Row],[Date]])</f>
        <v>2021</v>
      </c>
    </row>
    <row r="174" spans="1:21" x14ac:dyDescent="0.3">
      <c r="A174" t="s">
        <v>8</v>
      </c>
      <c r="B174" t="s">
        <v>14</v>
      </c>
      <c r="C174" s="3" t="s">
        <v>21</v>
      </c>
      <c r="D174" s="3" t="s">
        <v>31</v>
      </c>
      <c r="E174">
        <v>3053</v>
      </c>
      <c r="F174" s="10">
        <v>76</v>
      </c>
      <c r="G174" s="10">
        <v>135</v>
      </c>
      <c r="H174" s="14">
        <v>2331</v>
      </c>
      <c r="I174" s="19">
        <v>44470</v>
      </c>
      <c r="J174" s="10">
        <f>Financial[[#This Row],[Units Sold]]*Financial[[#This Row],[Sale Price]]</f>
        <v>412155</v>
      </c>
      <c r="K174" s="11" cm="1">
        <f t="array" ref="K174">_xlfn.IFS(Financial[[#This Row],[Discount Band]]="High",0.15,Financial[[#This Row],[Discount Band]]="Medium",0.1,Financial[[#This Row],[Discount Band]]="Low",0.05,Financial[[#This Row],[Discount Band]]="None",0)</f>
        <v>0.15</v>
      </c>
      <c r="L174" s="10">
        <f>Financial[[#This Row],[Gross Sales]]*Financial[[#This Row],[Discount, %]]</f>
        <v>61823.25</v>
      </c>
      <c r="M174" s="10">
        <f>Financial[[#This Row],[Gross Sales]]-Financial[[#This Row],[Discounts, usd]]</f>
        <v>350331.75</v>
      </c>
      <c r="N174" s="10">
        <f>Financial[[#This Row],[Units Sold]]*Financial[[#This Row],[Manufacturing Price]]</f>
        <v>232028</v>
      </c>
      <c r="O174" s="10">
        <f>Financial[[#This Row],[ Sales with discount]]-(Financial[[#This Row],[Units Sold]]*Financial[[#This Row],[Manufacturing Price]])</f>
        <v>118303.75</v>
      </c>
      <c r="P174" s="12">
        <f>(Financial[[#This Row],[ Sales with discount]]-Financial[[#This Row],[COGS]])/Financial[[#This Row],[ Sales with discount]]</f>
        <v>0.33769063180827885</v>
      </c>
      <c r="Q174" s="12">
        <f>(Financial[[#This Row],[ Sales with discount]]-Financial[[#This Row],[COGS]])/Financial[[#This Row],[COGS]]</f>
        <v>0.50986842105263153</v>
      </c>
      <c r="R174" s="17">
        <f>Financial[[#This Row],[Units Sold]]/Financial[[#This Row],[quantity of transactions]]</f>
        <v>1.3097383097383097</v>
      </c>
      <c r="S174" s="17">
        <f>Financial[[#This Row],[ Sales with discount]]/Financial[[#This Row],[quantity of transactions]]</f>
        <v>150.29247104247105</v>
      </c>
      <c r="T174" s="5" t="str">
        <f>TEXT(Financial[[#This Row],[Date]],"MMMM")</f>
        <v>жовтень</v>
      </c>
      <c r="U174" s="22">
        <f>YEAR(Financial[[#This Row],[Date]])</f>
        <v>2021</v>
      </c>
    </row>
    <row r="175" spans="1:21" x14ac:dyDescent="0.3">
      <c r="A175" t="s">
        <v>8</v>
      </c>
      <c r="B175" t="s">
        <v>14</v>
      </c>
      <c r="C175" s="3" t="s">
        <v>23</v>
      </c>
      <c r="D175" s="3" t="s">
        <v>29</v>
      </c>
      <c r="E175">
        <v>1657</v>
      </c>
      <c r="F175" s="10">
        <v>87</v>
      </c>
      <c r="G175" s="10">
        <v>121</v>
      </c>
      <c r="H175" s="14">
        <v>1373</v>
      </c>
      <c r="I175" s="19">
        <v>44531</v>
      </c>
      <c r="J175" s="10">
        <f>Financial[[#This Row],[Units Sold]]*Financial[[#This Row],[Sale Price]]</f>
        <v>200497</v>
      </c>
      <c r="K175" s="11" cm="1">
        <f t="array" ref="K175">_xlfn.IFS(Financial[[#This Row],[Discount Band]]="High",0.15,Financial[[#This Row],[Discount Band]]="Medium",0.1,Financial[[#This Row],[Discount Band]]="Low",0.05,Financial[[#This Row],[Discount Band]]="None",0)</f>
        <v>0.05</v>
      </c>
      <c r="L175" s="10">
        <f>Financial[[#This Row],[Gross Sales]]*Financial[[#This Row],[Discount, %]]</f>
        <v>10024.85</v>
      </c>
      <c r="M175" s="10">
        <f>Financial[[#This Row],[Gross Sales]]-Financial[[#This Row],[Discounts, usd]]</f>
        <v>190472.15</v>
      </c>
      <c r="N175" s="10">
        <f>Financial[[#This Row],[Units Sold]]*Financial[[#This Row],[Manufacturing Price]]</f>
        <v>144159</v>
      </c>
      <c r="O175" s="10">
        <f>Financial[[#This Row],[ Sales with discount]]-(Financial[[#This Row],[Units Sold]]*Financial[[#This Row],[Manufacturing Price]])</f>
        <v>46313.149999999994</v>
      </c>
      <c r="P175" s="12">
        <f>(Financial[[#This Row],[ Sales with discount]]-Financial[[#This Row],[COGS]])/Financial[[#This Row],[ Sales with discount]]</f>
        <v>0.24314919530230533</v>
      </c>
      <c r="Q175" s="12">
        <f>(Financial[[#This Row],[ Sales with discount]]-Financial[[#This Row],[COGS]])/Financial[[#This Row],[COGS]]</f>
        <v>0.32126436781609191</v>
      </c>
      <c r="R175" s="17">
        <f>Financial[[#This Row],[Units Sold]]/Financial[[#This Row],[quantity of transactions]]</f>
        <v>1.2068463219227967</v>
      </c>
      <c r="S175" s="17">
        <f>Financial[[#This Row],[ Sales with discount]]/Financial[[#This Row],[quantity of transactions]]</f>
        <v>138.7269847050255</v>
      </c>
      <c r="T175" s="5" t="str">
        <f>TEXT(Financial[[#This Row],[Date]],"MMMM")</f>
        <v>грудень</v>
      </c>
      <c r="U175" s="22">
        <f>YEAR(Financial[[#This Row],[Date]])</f>
        <v>2021</v>
      </c>
    </row>
    <row r="176" spans="1:21" x14ac:dyDescent="0.3">
      <c r="A176" t="s">
        <v>8</v>
      </c>
      <c r="B176" t="s">
        <v>14</v>
      </c>
      <c r="C176" s="3" t="s">
        <v>26</v>
      </c>
      <c r="D176" s="3" t="s">
        <v>31</v>
      </c>
      <c r="E176">
        <v>1390</v>
      </c>
      <c r="F176" s="10">
        <v>69</v>
      </c>
      <c r="G176" s="10">
        <v>120</v>
      </c>
      <c r="H176" s="14">
        <v>204</v>
      </c>
      <c r="I176" s="19">
        <v>44317</v>
      </c>
      <c r="J176" s="10">
        <f>Financial[[#This Row],[Units Sold]]*Financial[[#This Row],[Sale Price]]</f>
        <v>166800</v>
      </c>
      <c r="K176" s="11" cm="1">
        <f t="array" ref="K176">_xlfn.IFS(Financial[[#This Row],[Discount Band]]="High",0.15,Financial[[#This Row],[Discount Band]]="Medium",0.1,Financial[[#This Row],[Discount Band]]="Low",0.05,Financial[[#This Row],[Discount Band]]="None",0)</f>
        <v>0.15</v>
      </c>
      <c r="L176" s="10">
        <f>Financial[[#This Row],[Gross Sales]]*Financial[[#This Row],[Discount, %]]</f>
        <v>25020</v>
      </c>
      <c r="M176" s="10">
        <f>Financial[[#This Row],[Gross Sales]]-Financial[[#This Row],[Discounts, usd]]</f>
        <v>141780</v>
      </c>
      <c r="N176" s="10">
        <f>Financial[[#This Row],[Units Sold]]*Financial[[#This Row],[Manufacturing Price]]</f>
        <v>95910</v>
      </c>
      <c r="O176" s="10">
        <f>Financial[[#This Row],[ Sales with discount]]-(Financial[[#This Row],[Units Sold]]*Financial[[#This Row],[Manufacturing Price]])</f>
        <v>45870</v>
      </c>
      <c r="P176" s="12">
        <f>(Financial[[#This Row],[ Sales with discount]]-Financial[[#This Row],[COGS]])/Financial[[#This Row],[ Sales with discount]]</f>
        <v>0.3235294117647059</v>
      </c>
      <c r="Q176" s="12">
        <f>(Financial[[#This Row],[ Sales with discount]]-Financial[[#This Row],[COGS]])/Financial[[#This Row],[COGS]]</f>
        <v>0.47826086956521741</v>
      </c>
      <c r="R176" s="17">
        <f>Financial[[#This Row],[Units Sold]]/Financial[[#This Row],[quantity of transactions]]</f>
        <v>6.8137254901960782</v>
      </c>
      <c r="S176" s="17">
        <f>Financial[[#This Row],[ Sales with discount]]/Financial[[#This Row],[quantity of transactions]]</f>
        <v>695</v>
      </c>
      <c r="T176" s="5" t="str">
        <f>TEXT(Financial[[#This Row],[Date]],"MMMM")</f>
        <v>травень</v>
      </c>
      <c r="U176" s="22">
        <f>YEAR(Financial[[#This Row],[Date]])</f>
        <v>2021</v>
      </c>
    </row>
    <row r="177" spans="1:21" x14ac:dyDescent="0.3">
      <c r="A177" t="s">
        <v>8</v>
      </c>
      <c r="B177" t="s">
        <v>14</v>
      </c>
      <c r="C177" s="3" t="s">
        <v>25</v>
      </c>
      <c r="D177" s="3" t="s">
        <v>29</v>
      </c>
      <c r="E177">
        <v>2159</v>
      </c>
      <c r="F177" s="10">
        <v>89</v>
      </c>
      <c r="G177" s="10">
        <v>120</v>
      </c>
      <c r="H177" s="14">
        <v>187</v>
      </c>
      <c r="I177" s="19">
        <v>44501</v>
      </c>
      <c r="J177" s="10">
        <f>Financial[[#This Row],[Units Sold]]*Financial[[#This Row],[Sale Price]]</f>
        <v>259080</v>
      </c>
      <c r="K177" s="11" cm="1">
        <f t="array" ref="K177">_xlfn.IFS(Financial[[#This Row],[Discount Band]]="High",0.15,Financial[[#This Row],[Discount Band]]="Medium",0.1,Financial[[#This Row],[Discount Band]]="Low",0.05,Financial[[#This Row],[Discount Band]]="None",0)</f>
        <v>0.05</v>
      </c>
      <c r="L177" s="10">
        <f>Financial[[#This Row],[Gross Sales]]*Financial[[#This Row],[Discount, %]]</f>
        <v>12954</v>
      </c>
      <c r="M177" s="10">
        <f>Financial[[#This Row],[Gross Sales]]-Financial[[#This Row],[Discounts, usd]]</f>
        <v>246126</v>
      </c>
      <c r="N177" s="10">
        <f>Financial[[#This Row],[Units Sold]]*Financial[[#This Row],[Manufacturing Price]]</f>
        <v>192151</v>
      </c>
      <c r="O177" s="10">
        <f>Financial[[#This Row],[ Sales with discount]]-(Financial[[#This Row],[Units Sold]]*Financial[[#This Row],[Manufacturing Price]])</f>
        <v>53975</v>
      </c>
      <c r="P177" s="12">
        <f>(Financial[[#This Row],[ Sales with discount]]-Financial[[#This Row],[COGS]])/Financial[[#This Row],[ Sales with discount]]</f>
        <v>0.21929824561403508</v>
      </c>
      <c r="Q177" s="12">
        <f>(Financial[[#This Row],[ Sales with discount]]-Financial[[#This Row],[COGS]])/Financial[[#This Row],[COGS]]</f>
        <v>0.2808988764044944</v>
      </c>
      <c r="R177" s="17">
        <f>Financial[[#This Row],[Units Sold]]/Financial[[#This Row],[quantity of transactions]]</f>
        <v>11.545454545454545</v>
      </c>
      <c r="S177" s="17">
        <f>Financial[[#This Row],[ Sales with discount]]/Financial[[#This Row],[quantity of transactions]]</f>
        <v>1316.1818181818182</v>
      </c>
      <c r="T177" s="5" t="str">
        <f>TEXT(Financial[[#This Row],[Date]],"MMMM")</f>
        <v>листопад</v>
      </c>
      <c r="U177" s="22">
        <f>YEAR(Financial[[#This Row],[Date]])</f>
        <v>2021</v>
      </c>
    </row>
    <row r="178" spans="1:21" x14ac:dyDescent="0.3">
      <c r="A178" t="s">
        <v>8</v>
      </c>
      <c r="B178" t="s">
        <v>14</v>
      </c>
      <c r="C178" s="3" t="s">
        <v>24</v>
      </c>
      <c r="D178" s="3" t="s">
        <v>28</v>
      </c>
      <c r="E178">
        <v>2661</v>
      </c>
      <c r="F178" s="10">
        <v>97</v>
      </c>
      <c r="G178" s="10">
        <v>130</v>
      </c>
      <c r="H178" s="14">
        <v>848</v>
      </c>
      <c r="I178" s="19">
        <v>44228</v>
      </c>
      <c r="J178" s="10">
        <f>Financial[[#This Row],[Units Sold]]*Financial[[#This Row],[Sale Price]]</f>
        <v>345930</v>
      </c>
      <c r="K178" s="11" cm="1">
        <f t="array" ref="K178">_xlfn.IFS(Financial[[#This Row],[Discount Band]]="High",0.15,Financial[[#This Row],[Discount Band]]="Medium",0.1,Financial[[#This Row],[Discount Band]]="Low",0.05,Financial[[#This Row],[Discount Band]]="None",0)</f>
        <v>0</v>
      </c>
      <c r="L178" s="10">
        <f>Financial[[#This Row],[Gross Sales]]*Financial[[#This Row],[Discount, %]]</f>
        <v>0</v>
      </c>
      <c r="M178" s="10">
        <f>Financial[[#This Row],[Gross Sales]]-Financial[[#This Row],[Discounts, usd]]</f>
        <v>345930</v>
      </c>
      <c r="N178" s="10">
        <f>Financial[[#This Row],[Units Sold]]*Financial[[#This Row],[Manufacturing Price]]</f>
        <v>258117</v>
      </c>
      <c r="O178" s="10">
        <f>Financial[[#This Row],[ Sales with discount]]-(Financial[[#This Row],[Units Sold]]*Financial[[#This Row],[Manufacturing Price]])</f>
        <v>87813</v>
      </c>
      <c r="P178" s="12">
        <f>(Financial[[#This Row],[ Sales with discount]]-Financial[[#This Row],[COGS]])/Financial[[#This Row],[ Sales with discount]]</f>
        <v>0.25384615384615383</v>
      </c>
      <c r="Q178" s="12">
        <f>(Financial[[#This Row],[ Sales with discount]]-Financial[[#This Row],[COGS]])/Financial[[#This Row],[COGS]]</f>
        <v>0.34020618556701032</v>
      </c>
      <c r="R178" s="17">
        <f>Financial[[#This Row],[Units Sold]]/Financial[[#This Row],[quantity of transactions]]</f>
        <v>3.1379716981132075</v>
      </c>
      <c r="S178" s="17">
        <f>Financial[[#This Row],[ Sales with discount]]/Financial[[#This Row],[quantity of transactions]]</f>
        <v>407.93632075471697</v>
      </c>
      <c r="T178" s="5" t="str">
        <f>TEXT(Financial[[#This Row],[Date]],"MMMM")</f>
        <v>лютий</v>
      </c>
      <c r="U178" s="22">
        <f>YEAR(Financial[[#This Row],[Date]])</f>
        <v>2021</v>
      </c>
    </row>
    <row r="179" spans="1:21" x14ac:dyDescent="0.3">
      <c r="A179" t="s">
        <v>8</v>
      </c>
      <c r="B179" t="s">
        <v>14</v>
      </c>
      <c r="C179" s="3" t="s">
        <v>23</v>
      </c>
      <c r="D179" s="3" t="s">
        <v>31</v>
      </c>
      <c r="E179">
        <v>2656</v>
      </c>
      <c r="F179" s="10">
        <v>88</v>
      </c>
      <c r="G179" s="10">
        <v>131</v>
      </c>
      <c r="H179" s="14">
        <v>2530</v>
      </c>
      <c r="I179" s="19">
        <v>44470</v>
      </c>
      <c r="J179" s="10">
        <f>Financial[[#This Row],[Units Sold]]*Financial[[#This Row],[Sale Price]]</f>
        <v>347936</v>
      </c>
      <c r="K179" s="11" cm="1">
        <f t="array" ref="K179">_xlfn.IFS(Financial[[#This Row],[Discount Band]]="High",0.15,Financial[[#This Row],[Discount Band]]="Medium",0.1,Financial[[#This Row],[Discount Band]]="Low",0.05,Financial[[#This Row],[Discount Band]]="None",0)</f>
        <v>0.15</v>
      </c>
      <c r="L179" s="10">
        <f>Financial[[#This Row],[Gross Sales]]*Financial[[#This Row],[Discount, %]]</f>
        <v>52190.400000000001</v>
      </c>
      <c r="M179" s="10">
        <f>Financial[[#This Row],[Gross Sales]]-Financial[[#This Row],[Discounts, usd]]</f>
        <v>295745.59999999998</v>
      </c>
      <c r="N179" s="10">
        <f>Financial[[#This Row],[Units Sold]]*Financial[[#This Row],[Manufacturing Price]]</f>
        <v>233728</v>
      </c>
      <c r="O179" s="10">
        <f>Financial[[#This Row],[ Sales with discount]]-(Financial[[#This Row],[Units Sold]]*Financial[[#This Row],[Manufacturing Price]])</f>
        <v>62017.599999999977</v>
      </c>
      <c r="P179" s="12">
        <f>(Financial[[#This Row],[ Sales with discount]]-Financial[[#This Row],[COGS]])/Financial[[#This Row],[ Sales with discount]]</f>
        <v>0.20969914683430618</v>
      </c>
      <c r="Q179" s="12">
        <f>(Financial[[#This Row],[ Sales with discount]]-Financial[[#This Row],[COGS]])/Financial[[#This Row],[COGS]]</f>
        <v>0.26534090909090902</v>
      </c>
      <c r="R179" s="17">
        <f>Financial[[#This Row],[Units Sold]]/Financial[[#This Row],[quantity of transactions]]</f>
        <v>1.0498023715415019</v>
      </c>
      <c r="S179" s="17">
        <f>Financial[[#This Row],[ Sales with discount]]/Financial[[#This Row],[quantity of transactions]]</f>
        <v>116.89549407114623</v>
      </c>
      <c r="T179" s="5" t="str">
        <f>TEXT(Financial[[#This Row],[Date]],"MMMM")</f>
        <v>жовтень</v>
      </c>
      <c r="U179" s="22">
        <f>YEAR(Financial[[#This Row],[Date]])</f>
        <v>2021</v>
      </c>
    </row>
    <row r="180" spans="1:21" x14ac:dyDescent="0.3">
      <c r="A180" t="s">
        <v>8</v>
      </c>
      <c r="B180" t="s">
        <v>14</v>
      </c>
      <c r="C180" s="3" t="s">
        <v>23</v>
      </c>
      <c r="D180" s="3" t="s">
        <v>29</v>
      </c>
      <c r="E180">
        <v>3710</v>
      </c>
      <c r="F180" s="10">
        <v>108</v>
      </c>
      <c r="G180" s="10">
        <v>124</v>
      </c>
      <c r="H180" s="14">
        <v>642</v>
      </c>
      <c r="I180" s="19">
        <v>44378</v>
      </c>
      <c r="J180" s="10">
        <f>Financial[[#This Row],[Units Sold]]*Financial[[#This Row],[Sale Price]]</f>
        <v>460040</v>
      </c>
      <c r="K180" s="11" cm="1">
        <f t="array" ref="K180">_xlfn.IFS(Financial[[#This Row],[Discount Band]]="High",0.15,Financial[[#This Row],[Discount Band]]="Medium",0.1,Financial[[#This Row],[Discount Band]]="Low",0.05,Financial[[#This Row],[Discount Band]]="None",0)</f>
        <v>0.05</v>
      </c>
      <c r="L180" s="10">
        <f>Financial[[#This Row],[Gross Sales]]*Financial[[#This Row],[Discount, %]]</f>
        <v>23002</v>
      </c>
      <c r="M180" s="10">
        <f>Financial[[#This Row],[Gross Sales]]-Financial[[#This Row],[Discounts, usd]]</f>
        <v>437038</v>
      </c>
      <c r="N180" s="10">
        <f>Financial[[#This Row],[Units Sold]]*Financial[[#This Row],[Manufacturing Price]]</f>
        <v>400680</v>
      </c>
      <c r="O180" s="10">
        <f>Financial[[#This Row],[ Sales with discount]]-(Financial[[#This Row],[Units Sold]]*Financial[[#This Row],[Manufacturing Price]])</f>
        <v>36358</v>
      </c>
      <c r="P180" s="12">
        <f>(Financial[[#This Row],[ Sales with discount]]-Financial[[#This Row],[COGS]])/Financial[[#This Row],[ Sales with discount]]</f>
        <v>8.3191850594227498E-2</v>
      </c>
      <c r="Q180" s="12">
        <f>(Financial[[#This Row],[ Sales with discount]]-Financial[[#This Row],[COGS]])/Financial[[#This Row],[COGS]]</f>
        <v>9.0740740740740747E-2</v>
      </c>
      <c r="R180" s="17">
        <f>Financial[[#This Row],[Units Sold]]/Financial[[#This Row],[quantity of transactions]]</f>
        <v>5.7788161993769469</v>
      </c>
      <c r="S180" s="17">
        <f>Financial[[#This Row],[ Sales with discount]]/Financial[[#This Row],[quantity of transactions]]</f>
        <v>680.74454828660441</v>
      </c>
      <c r="T180" s="5" t="str">
        <f>TEXT(Financial[[#This Row],[Date]],"MMMM")</f>
        <v>липень</v>
      </c>
      <c r="U180" s="22">
        <f>YEAR(Financial[[#This Row],[Date]])</f>
        <v>2021</v>
      </c>
    </row>
    <row r="181" spans="1:21" x14ac:dyDescent="0.3">
      <c r="A181" t="s">
        <v>8</v>
      </c>
      <c r="B181" t="s">
        <v>14</v>
      </c>
      <c r="C181" s="3" t="s">
        <v>21</v>
      </c>
      <c r="D181" s="3" t="s">
        <v>29</v>
      </c>
      <c r="E181">
        <v>4616</v>
      </c>
      <c r="F181" s="10">
        <v>76</v>
      </c>
      <c r="G181" s="10">
        <v>133</v>
      </c>
      <c r="H181" s="14">
        <v>1569</v>
      </c>
      <c r="I181" s="19">
        <v>44287</v>
      </c>
      <c r="J181" s="10">
        <f>Financial[[#This Row],[Units Sold]]*Financial[[#This Row],[Sale Price]]</f>
        <v>613928</v>
      </c>
      <c r="K181" s="11" cm="1">
        <f t="array" ref="K181">_xlfn.IFS(Financial[[#This Row],[Discount Band]]="High",0.15,Financial[[#This Row],[Discount Band]]="Medium",0.1,Financial[[#This Row],[Discount Band]]="Low",0.05,Financial[[#This Row],[Discount Band]]="None",0)</f>
        <v>0.05</v>
      </c>
      <c r="L181" s="10">
        <f>Financial[[#This Row],[Gross Sales]]*Financial[[#This Row],[Discount, %]]</f>
        <v>30696.400000000001</v>
      </c>
      <c r="M181" s="10">
        <f>Financial[[#This Row],[Gross Sales]]-Financial[[#This Row],[Discounts, usd]]</f>
        <v>583231.6</v>
      </c>
      <c r="N181" s="10">
        <f>Financial[[#This Row],[Units Sold]]*Financial[[#This Row],[Manufacturing Price]]</f>
        <v>350816</v>
      </c>
      <c r="O181" s="10">
        <f>Financial[[#This Row],[ Sales with discount]]-(Financial[[#This Row],[Units Sold]]*Financial[[#This Row],[Manufacturing Price]])</f>
        <v>232415.59999999998</v>
      </c>
      <c r="P181" s="12">
        <f>(Financial[[#This Row],[ Sales with discount]]-Financial[[#This Row],[COGS]])/Financial[[#This Row],[ Sales with discount]]</f>
        <v>0.39849624060150374</v>
      </c>
      <c r="Q181" s="12">
        <f>(Financial[[#This Row],[ Sales with discount]]-Financial[[#This Row],[COGS]])/Financial[[#This Row],[COGS]]</f>
        <v>0.66249999999999998</v>
      </c>
      <c r="R181" s="17">
        <f>Financial[[#This Row],[Units Sold]]/Financial[[#This Row],[quantity of transactions]]</f>
        <v>2.9420012746972595</v>
      </c>
      <c r="S181" s="17">
        <f>Financial[[#This Row],[ Sales with discount]]/Financial[[#This Row],[quantity of transactions]]</f>
        <v>371.72186105799869</v>
      </c>
      <c r="T181" s="5" t="str">
        <f>TEXT(Financial[[#This Row],[Date]],"MMMM")</f>
        <v>квітень</v>
      </c>
      <c r="U181" s="22">
        <f>YEAR(Financial[[#This Row],[Date]])</f>
        <v>2021</v>
      </c>
    </row>
    <row r="182" spans="1:21" x14ac:dyDescent="0.3">
      <c r="A182" t="s">
        <v>9</v>
      </c>
      <c r="B182" t="s">
        <v>14</v>
      </c>
      <c r="C182" s="3" t="s">
        <v>23</v>
      </c>
      <c r="D182" s="3" t="s">
        <v>31</v>
      </c>
      <c r="E182">
        <v>2498</v>
      </c>
      <c r="F182" s="10">
        <v>206</v>
      </c>
      <c r="G182" s="10">
        <v>343</v>
      </c>
      <c r="H182" s="14">
        <v>440</v>
      </c>
      <c r="I182" s="19">
        <v>44501</v>
      </c>
      <c r="J182" s="10">
        <f>Financial[[#This Row],[Units Sold]]*Financial[[#This Row],[Sale Price]]</f>
        <v>856814</v>
      </c>
      <c r="K182" s="11" cm="1">
        <f t="array" ref="K182">_xlfn.IFS(Financial[[#This Row],[Discount Band]]="High",0.15,Financial[[#This Row],[Discount Band]]="Medium",0.1,Financial[[#This Row],[Discount Band]]="Low",0.05,Financial[[#This Row],[Discount Band]]="None",0)</f>
        <v>0.15</v>
      </c>
      <c r="L182" s="10">
        <f>Financial[[#This Row],[Gross Sales]]*Financial[[#This Row],[Discount, %]]</f>
        <v>128522.09999999999</v>
      </c>
      <c r="M182" s="10">
        <f>Financial[[#This Row],[Gross Sales]]-Financial[[#This Row],[Discounts, usd]]</f>
        <v>728291.9</v>
      </c>
      <c r="N182" s="10">
        <f>Financial[[#This Row],[Units Sold]]*Financial[[#This Row],[Manufacturing Price]]</f>
        <v>514588</v>
      </c>
      <c r="O182" s="10">
        <f>Financial[[#This Row],[ Sales with discount]]-(Financial[[#This Row],[Units Sold]]*Financial[[#This Row],[Manufacturing Price]])</f>
        <v>213703.90000000002</v>
      </c>
      <c r="P182" s="12">
        <f>(Financial[[#This Row],[ Sales with discount]]-Financial[[#This Row],[COGS]])/Financial[[#This Row],[ Sales with discount]]</f>
        <v>0.29343165837763679</v>
      </c>
      <c r="Q182" s="12">
        <f>(Financial[[#This Row],[ Sales with discount]]-Financial[[#This Row],[COGS]])/Financial[[#This Row],[COGS]]</f>
        <v>0.41529126213592238</v>
      </c>
      <c r="R182" s="17">
        <f>Financial[[#This Row],[Units Sold]]/Financial[[#This Row],[quantity of transactions]]</f>
        <v>5.6772727272727277</v>
      </c>
      <c r="S182" s="17">
        <f>Financial[[#This Row],[ Sales with discount]]/Financial[[#This Row],[quantity of transactions]]</f>
        <v>1655.2088636363637</v>
      </c>
      <c r="T182" s="5" t="str">
        <f>TEXT(Financial[[#This Row],[Date]],"MMMM")</f>
        <v>листопад</v>
      </c>
      <c r="U182" s="22">
        <f>YEAR(Financial[[#This Row],[Date]])</f>
        <v>2021</v>
      </c>
    </row>
    <row r="183" spans="1:21" x14ac:dyDescent="0.3">
      <c r="A183" t="s">
        <v>9</v>
      </c>
      <c r="B183" t="s">
        <v>14</v>
      </c>
      <c r="C183" s="3" t="s">
        <v>21</v>
      </c>
      <c r="D183" s="3" t="s">
        <v>31</v>
      </c>
      <c r="E183">
        <v>2568</v>
      </c>
      <c r="F183" s="10">
        <v>209</v>
      </c>
      <c r="G183" s="10">
        <v>350</v>
      </c>
      <c r="H183" s="14">
        <v>1492</v>
      </c>
      <c r="I183" s="19">
        <v>44256</v>
      </c>
      <c r="J183" s="10">
        <f>Financial[[#This Row],[Units Sold]]*Financial[[#This Row],[Sale Price]]</f>
        <v>898800</v>
      </c>
      <c r="K183" s="11" cm="1">
        <f t="array" ref="K183">_xlfn.IFS(Financial[[#This Row],[Discount Band]]="High",0.15,Financial[[#This Row],[Discount Band]]="Medium",0.1,Financial[[#This Row],[Discount Band]]="Low",0.05,Financial[[#This Row],[Discount Band]]="None",0)</f>
        <v>0.15</v>
      </c>
      <c r="L183" s="10">
        <f>Financial[[#This Row],[Gross Sales]]*Financial[[#This Row],[Discount, %]]</f>
        <v>134820</v>
      </c>
      <c r="M183" s="10">
        <f>Financial[[#This Row],[Gross Sales]]-Financial[[#This Row],[Discounts, usd]]</f>
        <v>763980</v>
      </c>
      <c r="N183" s="10">
        <f>Financial[[#This Row],[Units Sold]]*Financial[[#This Row],[Manufacturing Price]]</f>
        <v>536712</v>
      </c>
      <c r="O183" s="10">
        <f>Financial[[#This Row],[ Sales with discount]]-(Financial[[#This Row],[Units Sold]]*Financial[[#This Row],[Manufacturing Price]])</f>
        <v>227268</v>
      </c>
      <c r="P183" s="12">
        <f>(Financial[[#This Row],[ Sales with discount]]-Financial[[#This Row],[COGS]])/Financial[[#This Row],[ Sales with discount]]</f>
        <v>0.29747899159663865</v>
      </c>
      <c r="Q183" s="12">
        <f>(Financial[[#This Row],[ Sales with discount]]-Financial[[#This Row],[COGS]])/Financial[[#This Row],[COGS]]</f>
        <v>0.42344497607655501</v>
      </c>
      <c r="R183" s="17">
        <f>Financial[[#This Row],[Units Sold]]/Financial[[#This Row],[quantity of transactions]]</f>
        <v>1.7211796246648794</v>
      </c>
      <c r="S183" s="17">
        <f>Financial[[#This Row],[ Sales with discount]]/Financial[[#This Row],[quantity of transactions]]</f>
        <v>512.05093833780165</v>
      </c>
      <c r="T183" s="5" t="str">
        <f>TEXT(Financial[[#This Row],[Date]],"MMMM")</f>
        <v>березень</v>
      </c>
      <c r="U183" s="22">
        <f>YEAR(Financial[[#This Row],[Date]])</f>
        <v>2021</v>
      </c>
    </row>
    <row r="184" spans="1:21" x14ac:dyDescent="0.3">
      <c r="A184" t="s">
        <v>9</v>
      </c>
      <c r="B184" t="s">
        <v>14</v>
      </c>
      <c r="C184" s="3" t="s">
        <v>23</v>
      </c>
      <c r="D184" s="3" t="s">
        <v>31</v>
      </c>
      <c r="E184">
        <v>1804</v>
      </c>
      <c r="F184" s="10">
        <v>305</v>
      </c>
      <c r="G184" s="10">
        <v>333</v>
      </c>
      <c r="H184" s="14">
        <v>1837</v>
      </c>
      <c r="I184" s="19">
        <v>44501</v>
      </c>
      <c r="J184" s="10">
        <f>Financial[[#This Row],[Units Sold]]*Financial[[#This Row],[Sale Price]]</f>
        <v>600732</v>
      </c>
      <c r="K184" s="11" cm="1">
        <f t="array" ref="K184">_xlfn.IFS(Financial[[#This Row],[Discount Band]]="High",0.15,Financial[[#This Row],[Discount Band]]="Medium",0.1,Financial[[#This Row],[Discount Band]]="Low",0.05,Financial[[#This Row],[Discount Band]]="None",0)</f>
        <v>0.15</v>
      </c>
      <c r="L184" s="10">
        <f>Financial[[#This Row],[Gross Sales]]*Financial[[#This Row],[Discount, %]]</f>
        <v>90109.8</v>
      </c>
      <c r="M184" s="10">
        <f>Financial[[#This Row],[Gross Sales]]-Financial[[#This Row],[Discounts, usd]]</f>
        <v>510622.2</v>
      </c>
      <c r="N184" s="10">
        <f>Financial[[#This Row],[Units Sold]]*Financial[[#This Row],[Manufacturing Price]]</f>
        <v>550220</v>
      </c>
      <c r="O184" s="10">
        <f>Financial[[#This Row],[ Sales with discount]]-(Financial[[#This Row],[Units Sold]]*Financial[[#This Row],[Manufacturing Price]])</f>
        <v>-39597.799999999988</v>
      </c>
      <c r="P184" s="12">
        <f>(Financial[[#This Row],[ Sales with discount]]-Financial[[#This Row],[COGS]])/Financial[[#This Row],[ Sales with discount]]</f>
        <v>-7.7548136371665757E-2</v>
      </c>
      <c r="Q184" s="12">
        <f>(Financial[[#This Row],[ Sales with discount]]-Financial[[#This Row],[COGS]])/Financial[[#This Row],[COGS]]</f>
        <v>-7.1967213114754083E-2</v>
      </c>
      <c r="R184" s="17">
        <f>Financial[[#This Row],[Units Sold]]/Financial[[#This Row],[quantity of transactions]]</f>
        <v>0.98203592814371254</v>
      </c>
      <c r="S184" s="17">
        <f>Financial[[#This Row],[ Sales with discount]]/Financial[[#This Row],[quantity of transactions]]</f>
        <v>277.96526946107787</v>
      </c>
      <c r="T184" s="5" t="str">
        <f>TEXT(Financial[[#This Row],[Date]],"MMMM")</f>
        <v>листопад</v>
      </c>
      <c r="U184" s="22">
        <f>YEAR(Financial[[#This Row],[Date]])</f>
        <v>2021</v>
      </c>
    </row>
    <row r="185" spans="1:21" x14ac:dyDescent="0.3">
      <c r="A185" t="s">
        <v>9</v>
      </c>
      <c r="B185" t="s">
        <v>14</v>
      </c>
      <c r="C185" s="3" t="s">
        <v>24</v>
      </c>
      <c r="D185" s="3" t="s">
        <v>31</v>
      </c>
      <c r="E185">
        <v>673</v>
      </c>
      <c r="F185" s="10">
        <v>289</v>
      </c>
      <c r="G185" s="10">
        <v>364</v>
      </c>
      <c r="H185" s="14">
        <v>521</v>
      </c>
      <c r="I185" s="19">
        <v>44378</v>
      </c>
      <c r="J185" s="10">
        <f>Financial[[#This Row],[Units Sold]]*Financial[[#This Row],[Sale Price]]</f>
        <v>244972</v>
      </c>
      <c r="K185" s="11" cm="1">
        <f t="array" ref="K185">_xlfn.IFS(Financial[[#This Row],[Discount Band]]="High",0.15,Financial[[#This Row],[Discount Band]]="Medium",0.1,Financial[[#This Row],[Discount Band]]="Low",0.05,Financial[[#This Row],[Discount Band]]="None",0)</f>
        <v>0.15</v>
      </c>
      <c r="L185" s="10">
        <f>Financial[[#This Row],[Gross Sales]]*Financial[[#This Row],[Discount, %]]</f>
        <v>36745.799999999996</v>
      </c>
      <c r="M185" s="10">
        <f>Financial[[#This Row],[Gross Sales]]-Financial[[#This Row],[Discounts, usd]]</f>
        <v>208226.2</v>
      </c>
      <c r="N185" s="10">
        <f>Financial[[#This Row],[Units Sold]]*Financial[[#This Row],[Manufacturing Price]]</f>
        <v>194497</v>
      </c>
      <c r="O185" s="10">
        <f>Financial[[#This Row],[ Sales with discount]]-(Financial[[#This Row],[Units Sold]]*Financial[[#This Row],[Manufacturing Price]])</f>
        <v>13729.200000000012</v>
      </c>
      <c r="P185" s="12">
        <f>(Financial[[#This Row],[ Sales with discount]]-Financial[[#This Row],[COGS]])/Financial[[#This Row],[ Sales with discount]]</f>
        <v>6.5934065934065991E-2</v>
      </c>
      <c r="Q185" s="12">
        <f>(Financial[[#This Row],[ Sales with discount]]-Financial[[#This Row],[COGS]])/Financial[[#This Row],[COGS]]</f>
        <v>7.0588235294117702E-2</v>
      </c>
      <c r="R185" s="17">
        <f>Financial[[#This Row],[Units Sold]]/Financial[[#This Row],[quantity of transactions]]</f>
        <v>1.2917466410748562</v>
      </c>
      <c r="S185" s="17">
        <f>Financial[[#This Row],[ Sales with discount]]/Financial[[#This Row],[quantity of transactions]]</f>
        <v>399.66641074856051</v>
      </c>
      <c r="T185" s="5" t="str">
        <f>TEXT(Financial[[#This Row],[Date]],"MMMM")</f>
        <v>липень</v>
      </c>
      <c r="U185" s="22">
        <f>YEAR(Financial[[#This Row],[Date]])</f>
        <v>2021</v>
      </c>
    </row>
    <row r="186" spans="1:21" x14ac:dyDescent="0.3">
      <c r="A186" t="s">
        <v>9</v>
      </c>
      <c r="B186" t="s">
        <v>14</v>
      </c>
      <c r="C186" s="3" t="s">
        <v>21</v>
      </c>
      <c r="D186" s="3" t="s">
        <v>31</v>
      </c>
      <c r="E186">
        <v>3421</v>
      </c>
      <c r="F186" s="10">
        <v>10</v>
      </c>
      <c r="G186" s="10">
        <v>19</v>
      </c>
      <c r="H186" s="14">
        <v>2357</v>
      </c>
      <c r="I186" s="19">
        <v>44197</v>
      </c>
      <c r="J186" s="10">
        <f>Financial[[#This Row],[Units Sold]]*Financial[[#This Row],[Sale Price]]</f>
        <v>64999</v>
      </c>
      <c r="K186" s="11" cm="1">
        <f t="array" ref="K186">_xlfn.IFS(Financial[[#This Row],[Discount Band]]="High",0.15,Financial[[#This Row],[Discount Band]]="Medium",0.1,Financial[[#This Row],[Discount Band]]="Low",0.05,Financial[[#This Row],[Discount Band]]="None",0)</f>
        <v>0.15</v>
      </c>
      <c r="L186" s="10">
        <f>Financial[[#This Row],[Gross Sales]]*Financial[[#This Row],[Discount, %]]</f>
        <v>9749.85</v>
      </c>
      <c r="M186" s="10">
        <f>Financial[[#This Row],[Gross Sales]]-Financial[[#This Row],[Discounts, usd]]</f>
        <v>55249.15</v>
      </c>
      <c r="N186" s="10">
        <f>Financial[[#This Row],[Units Sold]]*Financial[[#This Row],[Manufacturing Price]]</f>
        <v>34210</v>
      </c>
      <c r="O186" s="10">
        <f>Financial[[#This Row],[ Sales with discount]]-(Financial[[#This Row],[Units Sold]]*Financial[[#This Row],[Manufacturing Price]])</f>
        <v>21039.15</v>
      </c>
      <c r="P186" s="12">
        <f>(Financial[[#This Row],[ Sales with discount]]-Financial[[#This Row],[COGS]])/Financial[[#This Row],[ Sales with discount]]</f>
        <v>0.38080495356037153</v>
      </c>
      <c r="Q186" s="12">
        <f>(Financial[[#This Row],[ Sales with discount]]-Financial[[#This Row],[COGS]])/Financial[[#This Row],[COGS]]</f>
        <v>0.61499999999999999</v>
      </c>
      <c r="R186" s="17">
        <f>Financial[[#This Row],[Units Sold]]/Financial[[#This Row],[quantity of transactions]]</f>
        <v>1.4514212982605006</v>
      </c>
      <c r="S186" s="17">
        <f>Financial[[#This Row],[ Sales with discount]]/Financial[[#This Row],[quantity of transactions]]</f>
        <v>23.440453966907086</v>
      </c>
      <c r="T186" s="5" t="str">
        <f>TEXT(Financial[[#This Row],[Date]],"MMMM")</f>
        <v>січень</v>
      </c>
      <c r="U186" s="22">
        <f>YEAR(Financial[[#This Row],[Date]])</f>
        <v>2021</v>
      </c>
    </row>
    <row r="187" spans="1:21" x14ac:dyDescent="0.3">
      <c r="A187" t="s">
        <v>9</v>
      </c>
      <c r="B187" t="s">
        <v>14</v>
      </c>
      <c r="C187" s="3" t="s">
        <v>26</v>
      </c>
      <c r="D187" s="3" t="s">
        <v>31</v>
      </c>
      <c r="E187">
        <v>3778</v>
      </c>
      <c r="F187" s="10">
        <v>4</v>
      </c>
      <c r="G187" s="10">
        <v>7</v>
      </c>
      <c r="H187" s="14">
        <v>932</v>
      </c>
      <c r="I187" s="19">
        <v>44378</v>
      </c>
      <c r="J187" s="10">
        <f>Financial[[#This Row],[Units Sold]]*Financial[[#This Row],[Sale Price]]</f>
        <v>26446</v>
      </c>
      <c r="K187" s="11" cm="1">
        <f t="array" ref="K187">_xlfn.IFS(Financial[[#This Row],[Discount Band]]="High",0.15,Financial[[#This Row],[Discount Band]]="Medium",0.1,Financial[[#This Row],[Discount Band]]="Low",0.05,Financial[[#This Row],[Discount Band]]="None",0)</f>
        <v>0.15</v>
      </c>
      <c r="L187" s="10">
        <f>Financial[[#This Row],[Gross Sales]]*Financial[[#This Row],[Discount, %]]</f>
        <v>3966.8999999999996</v>
      </c>
      <c r="M187" s="10">
        <f>Financial[[#This Row],[Gross Sales]]-Financial[[#This Row],[Discounts, usd]]</f>
        <v>22479.1</v>
      </c>
      <c r="N187" s="10">
        <f>Financial[[#This Row],[Units Sold]]*Financial[[#This Row],[Manufacturing Price]]</f>
        <v>15112</v>
      </c>
      <c r="O187" s="10">
        <f>Financial[[#This Row],[ Sales with discount]]-(Financial[[#This Row],[Units Sold]]*Financial[[#This Row],[Manufacturing Price]])</f>
        <v>7367.0999999999985</v>
      </c>
      <c r="P187" s="12">
        <f>(Financial[[#This Row],[ Sales with discount]]-Financial[[#This Row],[COGS]])/Financial[[#This Row],[ Sales with discount]]</f>
        <v>0.32773109243697474</v>
      </c>
      <c r="Q187" s="12">
        <f>(Financial[[#This Row],[ Sales with discount]]-Financial[[#This Row],[COGS]])/Financial[[#This Row],[COGS]]</f>
        <v>0.48749999999999988</v>
      </c>
      <c r="R187" s="17">
        <f>Financial[[#This Row],[Units Sold]]/Financial[[#This Row],[quantity of transactions]]</f>
        <v>4.0536480686695278</v>
      </c>
      <c r="S187" s="17">
        <f>Financial[[#This Row],[ Sales with discount]]/Financial[[#This Row],[quantity of transactions]]</f>
        <v>24.119206008583689</v>
      </c>
      <c r="T187" s="5" t="str">
        <f>TEXT(Financial[[#This Row],[Date]],"MMMM")</f>
        <v>липень</v>
      </c>
      <c r="U187" s="22">
        <f>YEAR(Financial[[#This Row],[Date]])</f>
        <v>2021</v>
      </c>
    </row>
    <row r="188" spans="1:21" x14ac:dyDescent="0.3">
      <c r="A188" t="s">
        <v>9</v>
      </c>
      <c r="B188" t="s">
        <v>14</v>
      </c>
      <c r="C188" s="3" t="s">
        <v>23</v>
      </c>
      <c r="D188" s="3" t="s">
        <v>31</v>
      </c>
      <c r="E188">
        <v>2748</v>
      </c>
      <c r="F188" s="10">
        <v>4</v>
      </c>
      <c r="G188" s="10">
        <v>7</v>
      </c>
      <c r="H188" s="14">
        <v>1635</v>
      </c>
      <c r="I188" s="19">
        <v>44409</v>
      </c>
      <c r="J188" s="10">
        <f>Financial[[#This Row],[Units Sold]]*Financial[[#This Row],[Sale Price]]</f>
        <v>19236</v>
      </c>
      <c r="K188" s="11" cm="1">
        <f t="array" ref="K188">_xlfn.IFS(Financial[[#This Row],[Discount Band]]="High",0.15,Financial[[#This Row],[Discount Band]]="Medium",0.1,Financial[[#This Row],[Discount Band]]="Low",0.05,Financial[[#This Row],[Discount Band]]="None",0)</f>
        <v>0.15</v>
      </c>
      <c r="L188" s="10">
        <f>Financial[[#This Row],[Gross Sales]]*Financial[[#This Row],[Discount, %]]</f>
        <v>2885.4</v>
      </c>
      <c r="M188" s="10">
        <f>Financial[[#This Row],[Gross Sales]]-Financial[[#This Row],[Discounts, usd]]</f>
        <v>16350.6</v>
      </c>
      <c r="N188" s="10">
        <f>Financial[[#This Row],[Units Sold]]*Financial[[#This Row],[Manufacturing Price]]</f>
        <v>10992</v>
      </c>
      <c r="O188" s="10">
        <f>Financial[[#This Row],[ Sales with discount]]-(Financial[[#This Row],[Units Sold]]*Financial[[#This Row],[Manufacturing Price]])</f>
        <v>5358.6</v>
      </c>
      <c r="P188" s="12">
        <f>(Financial[[#This Row],[ Sales with discount]]-Financial[[#This Row],[COGS]])/Financial[[#This Row],[ Sales with discount]]</f>
        <v>0.32773109243697479</v>
      </c>
      <c r="Q188" s="12">
        <f>(Financial[[#This Row],[ Sales with discount]]-Financial[[#This Row],[COGS]])/Financial[[#This Row],[COGS]]</f>
        <v>0.48750000000000004</v>
      </c>
      <c r="R188" s="17">
        <f>Financial[[#This Row],[Units Sold]]/Financial[[#This Row],[quantity of transactions]]</f>
        <v>1.6807339449541285</v>
      </c>
      <c r="S188" s="17">
        <f>Financial[[#This Row],[ Sales with discount]]/Financial[[#This Row],[quantity of transactions]]</f>
        <v>10.000366972477064</v>
      </c>
      <c r="T188" s="5" t="str">
        <f>TEXT(Financial[[#This Row],[Date]],"MMMM")</f>
        <v>серпень</v>
      </c>
      <c r="U188" s="22">
        <f>YEAR(Financial[[#This Row],[Date]])</f>
        <v>2021</v>
      </c>
    </row>
    <row r="189" spans="1:21" x14ac:dyDescent="0.3">
      <c r="A189" t="s">
        <v>9</v>
      </c>
      <c r="B189" t="s">
        <v>14</v>
      </c>
      <c r="C189" s="3" t="s">
        <v>23</v>
      </c>
      <c r="D189" s="3" t="s">
        <v>30</v>
      </c>
      <c r="E189">
        <v>2235</v>
      </c>
      <c r="F189" s="10">
        <v>16</v>
      </c>
      <c r="G189" s="10">
        <v>20</v>
      </c>
      <c r="H189" s="14">
        <v>1179</v>
      </c>
      <c r="I189" s="19">
        <v>44440</v>
      </c>
      <c r="J189" s="10">
        <f>Financial[[#This Row],[Units Sold]]*Financial[[#This Row],[Sale Price]]</f>
        <v>44700</v>
      </c>
      <c r="K189" s="11" cm="1">
        <f t="array" ref="K189">_xlfn.IFS(Financial[[#This Row],[Discount Band]]="High",0.15,Financial[[#This Row],[Discount Band]]="Medium",0.1,Financial[[#This Row],[Discount Band]]="Low",0.05,Financial[[#This Row],[Discount Band]]="None",0)</f>
        <v>0.1</v>
      </c>
      <c r="L189" s="10">
        <f>Financial[[#This Row],[Gross Sales]]*Financial[[#This Row],[Discount, %]]</f>
        <v>4470</v>
      </c>
      <c r="M189" s="10">
        <f>Financial[[#This Row],[Gross Sales]]-Financial[[#This Row],[Discounts, usd]]</f>
        <v>40230</v>
      </c>
      <c r="N189" s="10">
        <f>Financial[[#This Row],[Units Sold]]*Financial[[#This Row],[Manufacturing Price]]</f>
        <v>35760</v>
      </c>
      <c r="O189" s="10">
        <f>Financial[[#This Row],[ Sales with discount]]-(Financial[[#This Row],[Units Sold]]*Financial[[#This Row],[Manufacturing Price]])</f>
        <v>4470</v>
      </c>
      <c r="P189" s="12">
        <f>(Financial[[#This Row],[ Sales with discount]]-Financial[[#This Row],[COGS]])/Financial[[#This Row],[ Sales with discount]]</f>
        <v>0.1111111111111111</v>
      </c>
      <c r="Q189" s="12">
        <f>(Financial[[#This Row],[ Sales with discount]]-Financial[[#This Row],[COGS]])/Financial[[#This Row],[COGS]]</f>
        <v>0.125</v>
      </c>
      <c r="R189" s="17">
        <f>Financial[[#This Row],[Units Sold]]/Financial[[#This Row],[quantity of transactions]]</f>
        <v>1.8956743002544529</v>
      </c>
      <c r="S189" s="17">
        <f>Financial[[#This Row],[ Sales with discount]]/Financial[[#This Row],[quantity of transactions]]</f>
        <v>34.122137404580151</v>
      </c>
      <c r="T189" s="5" t="str">
        <f>TEXT(Financial[[#This Row],[Date]],"MMMM")</f>
        <v>вересень</v>
      </c>
      <c r="U189" s="22">
        <f>YEAR(Financial[[#This Row],[Date]])</f>
        <v>2021</v>
      </c>
    </row>
    <row r="190" spans="1:21" x14ac:dyDescent="0.3">
      <c r="A190" t="s">
        <v>9</v>
      </c>
      <c r="B190" t="s">
        <v>14</v>
      </c>
      <c r="C190" s="3" t="s">
        <v>24</v>
      </c>
      <c r="D190" s="3" t="s">
        <v>30</v>
      </c>
      <c r="E190">
        <v>1207</v>
      </c>
      <c r="F190" s="10">
        <v>14</v>
      </c>
      <c r="G190" s="10">
        <v>20</v>
      </c>
      <c r="H190" s="14">
        <v>631</v>
      </c>
      <c r="I190" s="19">
        <v>44531</v>
      </c>
      <c r="J190" s="10">
        <f>Financial[[#This Row],[Units Sold]]*Financial[[#This Row],[Sale Price]]</f>
        <v>24140</v>
      </c>
      <c r="K190" s="11" cm="1">
        <f t="array" ref="K190">_xlfn.IFS(Financial[[#This Row],[Discount Band]]="High",0.15,Financial[[#This Row],[Discount Band]]="Medium",0.1,Financial[[#This Row],[Discount Band]]="Low",0.05,Financial[[#This Row],[Discount Band]]="None",0)</f>
        <v>0.1</v>
      </c>
      <c r="L190" s="10">
        <f>Financial[[#This Row],[Gross Sales]]*Financial[[#This Row],[Discount, %]]</f>
        <v>2414</v>
      </c>
      <c r="M190" s="10">
        <f>Financial[[#This Row],[Gross Sales]]-Financial[[#This Row],[Discounts, usd]]</f>
        <v>21726</v>
      </c>
      <c r="N190" s="10">
        <f>Financial[[#This Row],[Units Sold]]*Financial[[#This Row],[Manufacturing Price]]</f>
        <v>16898</v>
      </c>
      <c r="O190" s="10">
        <f>Financial[[#This Row],[ Sales with discount]]-(Financial[[#This Row],[Units Sold]]*Financial[[#This Row],[Manufacturing Price]])</f>
        <v>4828</v>
      </c>
      <c r="P190" s="12">
        <f>(Financial[[#This Row],[ Sales with discount]]-Financial[[#This Row],[COGS]])/Financial[[#This Row],[ Sales with discount]]</f>
        <v>0.22222222222222221</v>
      </c>
      <c r="Q190" s="12">
        <f>(Financial[[#This Row],[ Sales with discount]]-Financial[[#This Row],[COGS]])/Financial[[#This Row],[COGS]]</f>
        <v>0.2857142857142857</v>
      </c>
      <c r="R190" s="17">
        <f>Financial[[#This Row],[Units Sold]]/Financial[[#This Row],[quantity of transactions]]</f>
        <v>1.9128367670364501</v>
      </c>
      <c r="S190" s="17">
        <f>Financial[[#This Row],[ Sales with discount]]/Financial[[#This Row],[quantity of transactions]]</f>
        <v>34.431061806656103</v>
      </c>
      <c r="T190" s="5" t="str">
        <f>TEXT(Financial[[#This Row],[Date]],"MMMM")</f>
        <v>грудень</v>
      </c>
      <c r="U190" s="22">
        <f>YEAR(Financial[[#This Row],[Date]])</f>
        <v>2021</v>
      </c>
    </row>
    <row r="191" spans="1:21" x14ac:dyDescent="0.3">
      <c r="A191" t="s">
        <v>9</v>
      </c>
      <c r="B191" t="s">
        <v>14</v>
      </c>
      <c r="C191" s="3" t="s">
        <v>25</v>
      </c>
      <c r="D191" s="3" t="s">
        <v>31</v>
      </c>
      <c r="E191">
        <v>279</v>
      </c>
      <c r="F191" s="10">
        <v>13</v>
      </c>
      <c r="G191" s="10">
        <v>22</v>
      </c>
      <c r="H191" s="14">
        <v>297</v>
      </c>
      <c r="I191" s="19">
        <v>44531</v>
      </c>
      <c r="J191" s="10">
        <f>Financial[[#This Row],[Units Sold]]*Financial[[#This Row],[Sale Price]]</f>
        <v>6138</v>
      </c>
      <c r="K191" s="11" cm="1">
        <f t="array" ref="K191">_xlfn.IFS(Financial[[#This Row],[Discount Band]]="High",0.15,Financial[[#This Row],[Discount Band]]="Medium",0.1,Financial[[#This Row],[Discount Band]]="Low",0.05,Financial[[#This Row],[Discount Band]]="None",0)</f>
        <v>0.15</v>
      </c>
      <c r="L191" s="10">
        <f>Financial[[#This Row],[Gross Sales]]*Financial[[#This Row],[Discount, %]]</f>
        <v>920.69999999999993</v>
      </c>
      <c r="M191" s="10">
        <f>Financial[[#This Row],[Gross Sales]]-Financial[[#This Row],[Discounts, usd]]</f>
        <v>5217.3</v>
      </c>
      <c r="N191" s="10">
        <f>Financial[[#This Row],[Units Sold]]*Financial[[#This Row],[Manufacturing Price]]</f>
        <v>3627</v>
      </c>
      <c r="O191" s="10">
        <f>Financial[[#This Row],[ Sales with discount]]-(Financial[[#This Row],[Units Sold]]*Financial[[#This Row],[Manufacturing Price]])</f>
        <v>1590.3000000000002</v>
      </c>
      <c r="P191" s="12">
        <f>(Financial[[#This Row],[ Sales with discount]]-Financial[[#This Row],[COGS]])/Financial[[#This Row],[ Sales with discount]]</f>
        <v>0.30481283422459893</v>
      </c>
      <c r="Q191" s="12">
        <f>(Financial[[#This Row],[ Sales with discount]]-Financial[[#This Row],[COGS]])/Financial[[#This Row],[COGS]]</f>
        <v>0.43846153846153851</v>
      </c>
      <c r="R191" s="17">
        <f>Financial[[#This Row],[Units Sold]]/Financial[[#This Row],[quantity of transactions]]</f>
        <v>0.93939393939393945</v>
      </c>
      <c r="S191" s="17">
        <f>Financial[[#This Row],[ Sales with discount]]/Financial[[#This Row],[quantity of transactions]]</f>
        <v>17.566666666666666</v>
      </c>
      <c r="T191" s="5" t="str">
        <f>TEXT(Financial[[#This Row],[Date]],"MMMM")</f>
        <v>грудень</v>
      </c>
      <c r="U191" s="22">
        <f>YEAR(Financial[[#This Row],[Date]])</f>
        <v>2021</v>
      </c>
    </row>
    <row r="192" spans="1:21" x14ac:dyDescent="0.3">
      <c r="A192" t="s">
        <v>9</v>
      </c>
      <c r="B192" t="s">
        <v>14</v>
      </c>
      <c r="C192" s="3" t="s">
        <v>22</v>
      </c>
      <c r="D192" s="3" t="s">
        <v>29</v>
      </c>
      <c r="E192">
        <v>655</v>
      </c>
      <c r="F192" s="10">
        <v>5</v>
      </c>
      <c r="G192" s="10">
        <v>7</v>
      </c>
      <c r="H192" s="14">
        <v>472</v>
      </c>
      <c r="I192" s="19">
        <v>44440</v>
      </c>
      <c r="J192" s="10">
        <f>Financial[[#This Row],[Units Sold]]*Financial[[#This Row],[Sale Price]]</f>
        <v>4585</v>
      </c>
      <c r="K192" s="11" cm="1">
        <f t="array" ref="K192">_xlfn.IFS(Financial[[#This Row],[Discount Band]]="High",0.15,Financial[[#This Row],[Discount Band]]="Medium",0.1,Financial[[#This Row],[Discount Band]]="Low",0.05,Financial[[#This Row],[Discount Band]]="None",0)</f>
        <v>0.05</v>
      </c>
      <c r="L192" s="10">
        <f>Financial[[#This Row],[Gross Sales]]*Financial[[#This Row],[Discount, %]]</f>
        <v>229.25</v>
      </c>
      <c r="M192" s="10">
        <f>Financial[[#This Row],[Gross Sales]]-Financial[[#This Row],[Discounts, usd]]</f>
        <v>4355.75</v>
      </c>
      <c r="N192" s="10">
        <f>Financial[[#This Row],[Units Sold]]*Financial[[#This Row],[Manufacturing Price]]</f>
        <v>3275</v>
      </c>
      <c r="O192" s="10">
        <f>Financial[[#This Row],[ Sales with discount]]-(Financial[[#This Row],[Units Sold]]*Financial[[#This Row],[Manufacturing Price]])</f>
        <v>1080.75</v>
      </c>
      <c r="P192" s="12">
        <f>(Financial[[#This Row],[ Sales with discount]]-Financial[[#This Row],[COGS]])/Financial[[#This Row],[ Sales with discount]]</f>
        <v>0.24812030075187969</v>
      </c>
      <c r="Q192" s="12">
        <f>(Financial[[#This Row],[ Sales with discount]]-Financial[[#This Row],[COGS]])/Financial[[#This Row],[COGS]]</f>
        <v>0.33</v>
      </c>
      <c r="R192" s="17">
        <f>Financial[[#This Row],[Units Sold]]/Financial[[#This Row],[quantity of transactions]]</f>
        <v>1.3877118644067796</v>
      </c>
      <c r="S192" s="17">
        <f>Financial[[#This Row],[ Sales with discount]]/Financial[[#This Row],[quantity of transactions]]</f>
        <v>9.2282838983050848</v>
      </c>
      <c r="T192" s="5" t="str">
        <f>TEXT(Financial[[#This Row],[Date]],"MMMM")</f>
        <v>вересень</v>
      </c>
      <c r="U192" s="22">
        <f>YEAR(Financial[[#This Row],[Date]])</f>
        <v>2021</v>
      </c>
    </row>
    <row r="193" spans="1:21" x14ac:dyDescent="0.3">
      <c r="A193" t="s">
        <v>9</v>
      </c>
      <c r="B193" t="s">
        <v>14</v>
      </c>
      <c r="C193" s="3" t="s">
        <v>26</v>
      </c>
      <c r="D193" s="3" t="s">
        <v>31</v>
      </c>
      <c r="E193">
        <v>1122</v>
      </c>
      <c r="F193" s="10">
        <v>4</v>
      </c>
      <c r="G193" s="10">
        <v>8</v>
      </c>
      <c r="H193" s="14">
        <v>595</v>
      </c>
      <c r="I193" s="19">
        <v>44348</v>
      </c>
      <c r="J193" s="10">
        <f>Financial[[#This Row],[Units Sold]]*Financial[[#This Row],[Sale Price]]</f>
        <v>8976</v>
      </c>
      <c r="K193" s="11" cm="1">
        <f t="array" ref="K193">_xlfn.IFS(Financial[[#This Row],[Discount Band]]="High",0.15,Financial[[#This Row],[Discount Band]]="Medium",0.1,Financial[[#This Row],[Discount Band]]="Low",0.05,Financial[[#This Row],[Discount Band]]="None",0)</f>
        <v>0.15</v>
      </c>
      <c r="L193" s="10">
        <f>Financial[[#This Row],[Gross Sales]]*Financial[[#This Row],[Discount, %]]</f>
        <v>1346.3999999999999</v>
      </c>
      <c r="M193" s="10">
        <f>Financial[[#This Row],[Gross Sales]]-Financial[[#This Row],[Discounts, usd]]</f>
        <v>7629.6</v>
      </c>
      <c r="N193" s="10">
        <f>Financial[[#This Row],[Units Sold]]*Financial[[#This Row],[Manufacturing Price]]</f>
        <v>4488</v>
      </c>
      <c r="O193" s="10">
        <f>Financial[[#This Row],[ Sales with discount]]-(Financial[[#This Row],[Units Sold]]*Financial[[#This Row],[Manufacturing Price]])</f>
        <v>3141.6000000000004</v>
      </c>
      <c r="P193" s="12">
        <f>(Financial[[#This Row],[ Sales with discount]]-Financial[[#This Row],[COGS]])/Financial[[#This Row],[ Sales with discount]]</f>
        <v>0.41176470588235298</v>
      </c>
      <c r="Q193" s="12">
        <f>(Financial[[#This Row],[ Sales with discount]]-Financial[[#This Row],[COGS]])/Financial[[#This Row],[COGS]]</f>
        <v>0.70000000000000007</v>
      </c>
      <c r="R193" s="17">
        <f>Financial[[#This Row],[Units Sold]]/Financial[[#This Row],[quantity of transactions]]</f>
        <v>1.8857142857142857</v>
      </c>
      <c r="S193" s="17">
        <f>Financial[[#This Row],[ Sales with discount]]/Financial[[#This Row],[quantity of transactions]]</f>
        <v>12.822857142857144</v>
      </c>
      <c r="T193" s="5" t="str">
        <f>TEXT(Financial[[#This Row],[Date]],"MMMM")</f>
        <v>червень</v>
      </c>
      <c r="U193" s="22">
        <f>YEAR(Financial[[#This Row],[Date]])</f>
        <v>2021</v>
      </c>
    </row>
    <row r="194" spans="1:21" x14ac:dyDescent="0.3">
      <c r="A194" t="s">
        <v>9</v>
      </c>
      <c r="B194" t="s">
        <v>14</v>
      </c>
      <c r="C194" s="3" t="s">
        <v>22</v>
      </c>
      <c r="D194" s="3" t="s">
        <v>31</v>
      </c>
      <c r="E194">
        <v>383</v>
      </c>
      <c r="F194" s="10">
        <v>5</v>
      </c>
      <c r="G194" s="10">
        <v>7</v>
      </c>
      <c r="H194" s="14">
        <v>71</v>
      </c>
      <c r="I194" s="19">
        <v>44228</v>
      </c>
      <c r="J194" s="10">
        <f>Financial[[#This Row],[Units Sold]]*Financial[[#This Row],[Sale Price]]</f>
        <v>2681</v>
      </c>
      <c r="K194" s="11" cm="1">
        <f t="array" ref="K194">_xlfn.IFS(Financial[[#This Row],[Discount Band]]="High",0.15,Financial[[#This Row],[Discount Band]]="Medium",0.1,Financial[[#This Row],[Discount Band]]="Low",0.05,Financial[[#This Row],[Discount Band]]="None",0)</f>
        <v>0.15</v>
      </c>
      <c r="L194" s="10">
        <f>Financial[[#This Row],[Gross Sales]]*Financial[[#This Row],[Discount, %]]</f>
        <v>402.15</v>
      </c>
      <c r="M194" s="10">
        <f>Financial[[#This Row],[Gross Sales]]-Financial[[#This Row],[Discounts, usd]]</f>
        <v>2278.85</v>
      </c>
      <c r="N194" s="10">
        <f>Financial[[#This Row],[Units Sold]]*Financial[[#This Row],[Manufacturing Price]]</f>
        <v>1915</v>
      </c>
      <c r="O194" s="10">
        <f>Financial[[#This Row],[ Sales with discount]]-(Financial[[#This Row],[Units Sold]]*Financial[[#This Row],[Manufacturing Price]])</f>
        <v>363.84999999999991</v>
      </c>
      <c r="P194" s="12">
        <f>(Financial[[#This Row],[ Sales with discount]]-Financial[[#This Row],[COGS]])/Financial[[#This Row],[ Sales with discount]]</f>
        <v>0.15966386554621845</v>
      </c>
      <c r="Q194" s="12">
        <f>(Financial[[#This Row],[ Sales with discount]]-Financial[[#This Row],[COGS]])/Financial[[#This Row],[COGS]]</f>
        <v>0.18999999999999995</v>
      </c>
      <c r="R194" s="17">
        <f>Financial[[#This Row],[Units Sold]]/Financial[[#This Row],[quantity of transactions]]</f>
        <v>5.394366197183099</v>
      </c>
      <c r="S194" s="17">
        <f>Financial[[#This Row],[ Sales with discount]]/Financial[[#This Row],[quantity of transactions]]</f>
        <v>32.096478873239434</v>
      </c>
      <c r="T194" s="5" t="str">
        <f>TEXT(Financial[[#This Row],[Date]],"MMMM")</f>
        <v>лютий</v>
      </c>
      <c r="U194" s="22">
        <f>YEAR(Financial[[#This Row],[Date]])</f>
        <v>2021</v>
      </c>
    </row>
    <row r="195" spans="1:21" x14ac:dyDescent="0.3">
      <c r="A195" t="s">
        <v>9</v>
      </c>
      <c r="B195" t="s">
        <v>14</v>
      </c>
      <c r="C195" s="3" t="s">
        <v>23</v>
      </c>
      <c r="D195" s="3" t="s">
        <v>31</v>
      </c>
      <c r="E195">
        <v>453</v>
      </c>
      <c r="F195" s="10">
        <v>16</v>
      </c>
      <c r="G195" s="10">
        <v>19</v>
      </c>
      <c r="H195" s="14">
        <v>282</v>
      </c>
      <c r="I195" s="19">
        <v>44531</v>
      </c>
      <c r="J195" s="10">
        <f>Financial[[#This Row],[Units Sold]]*Financial[[#This Row],[Sale Price]]</f>
        <v>8607</v>
      </c>
      <c r="K195" s="11" cm="1">
        <f t="array" ref="K195">_xlfn.IFS(Financial[[#This Row],[Discount Band]]="High",0.15,Financial[[#This Row],[Discount Band]]="Medium",0.1,Financial[[#This Row],[Discount Band]]="Low",0.05,Financial[[#This Row],[Discount Band]]="None",0)</f>
        <v>0.15</v>
      </c>
      <c r="L195" s="10">
        <f>Financial[[#This Row],[Gross Sales]]*Financial[[#This Row],[Discount, %]]</f>
        <v>1291.05</v>
      </c>
      <c r="M195" s="10">
        <f>Financial[[#This Row],[Gross Sales]]-Financial[[#This Row],[Discounts, usd]]</f>
        <v>7315.95</v>
      </c>
      <c r="N195" s="10">
        <f>Financial[[#This Row],[Units Sold]]*Financial[[#This Row],[Manufacturing Price]]</f>
        <v>7248</v>
      </c>
      <c r="O195" s="10">
        <f>Financial[[#This Row],[ Sales with discount]]-(Financial[[#This Row],[Units Sold]]*Financial[[#This Row],[Manufacturing Price]])</f>
        <v>67.949999999999818</v>
      </c>
      <c r="P195" s="12">
        <f>(Financial[[#This Row],[ Sales with discount]]-Financial[[#This Row],[COGS]])/Financial[[#This Row],[ Sales with discount]]</f>
        <v>9.2879256965944026E-3</v>
      </c>
      <c r="Q195" s="12">
        <f>(Financial[[#This Row],[ Sales with discount]]-Financial[[#This Row],[COGS]])/Financial[[#This Row],[COGS]]</f>
        <v>9.3749999999999754E-3</v>
      </c>
      <c r="R195" s="17">
        <f>Financial[[#This Row],[Units Sold]]/Financial[[#This Row],[quantity of transactions]]</f>
        <v>1.6063829787234043</v>
      </c>
      <c r="S195" s="17">
        <f>Financial[[#This Row],[ Sales with discount]]/Financial[[#This Row],[quantity of transactions]]</f>
        <v>25.943085106382977</v>
      </c>
      <c r="T195" s="5" t="str">
        <f>TEXT(Financial[[#This Row],[Date]],"MMMM")</f>
        <v>грудень</v>
      </c>
      <c r="U195" s="22">
        <f>YEAR(Financial[[#This Row],[Date]])</f>
        <v>2021</v>
      </c>
    </row>
    <row r="196" spans="1:21" x14ac:dyDescent="0.3">
      <c r="A196" t="s">
        <v>9</v>
      </c>
      <c r="B196" t="s">
        <v>14</v>
      </c>
      <c r="C196" s="3" t="s">
        <v>26</v>
      </c>
      <c r="D196" s="3" t="s">
        <v>29</v>
      </c>
      <c r="E196">
        <v>874</v>
      </c>
      <c r="F196" s="10">
        <v>16</v>
      </c>
      <c r="G196" s="10">
        <v>20</v>
      </c>
      <c r="H196" s="14">
        <v>167</v>
      </c>
      <c r="I196" s="19">
        <v>44501</v>
      </c>
      <c r="J196" s="10">
        <f>Financial[[#This Row],[Units Sold]]*Financial[[#This Row],[Sale Price]]</f>
        <v>17480</v>
      </c>
      <c r="K196" s="11" cm="1">
        <f t="array" ref="K196">_xlfn.IFS(Financial[[#This Row],[Discount Band]]="High",0.15,Financial[[#This Row],[Discount Band]]="Medium",0.1,Financial[[#This Row],[Discount Band]]="Low",0.05,Financial[[#This Row],[Discount Band]]="None",0)</f>
        <v>0.05</v>
      </c>
      <c r="L196" s="10">
        <f>Financial[[#This Row],[Gross Sales]]*Financial[[#This Row],[Discount, %]]</f>
        <v>874</v>
      </c>
      <c r="M196" s="10">
        <f>Financial[[#This Row],[Gross Sales]]-Financial[[#This Row],[Discounts, usd]]</f>
        <v>16606</v>
      </c>
      <c r="N196" s="10">
        <f>Financial[[#This Row],[Units Sold]]*Financial[[#This Row],[Manufacturing Price]]</f>
        <v>13984</v>
      </c>
      <c r="O196" s="10">
        <f>Financial[[#This Row],[ Sales with discount]]-(Financial[[#This Row],[Units Sold]]*Financial[[#This Row],[Manufacturing Price]])</f>
        <v>2622</v>
      </c>
      <c r="P196" s="12">
        <f>(Financial[[#This Row],[ Sales with discount]]-Financial[[#This Row],[COGS]])/Financial[[#This Row],[ Sales with discount]]</f>
        <v>0.15789473684210525</v>
      </c>
      <c r="Q196" s="12">
        <f>(Financial[[#This Row],[ Sales with discount]]-Financial[[#This Row],[COGS]])/Financial[[#This Row],[COGS]]</f>
        <v>0.1875</v>
      </c>
      <c r="R196" s="17">
        <f>Financial[[#This Row],[Units Sold]]/Financial[[#This Row],[quantity of transactions]]</f>
        <v>5.2335329341317367</v>
      </c>
      <c r="S196" s="17">
        <f>Financial[[#This Row],[ Sales with discount]]/Financial[[#This Row],[quantity of transactions]]</f>
        <v>99.437125748502993</v>
      </c>
      <c r="T196" s="5" t="str">
        <f>TEXT(Financial[[#This Row],[Date]],"MMMM")</f>
        <v>листопад</v>
      </c>
      <c r="U196" s="22">
        <f>YEAR(Financial[[#This Row],[Date]])</f>
        <v>2021</v>
      </c>
    </row>
    <row r="197" spans="1:21" x14ac:dyDescent="0.3">
      <c r="A197" t="s">
        <v>9</v>
      </c>
      <c r="B197" t="s">
        <v>14</v>
      </c>
      <c r="C197" s="3" t="s">
        <v>23</v>
      </c>
      <c r="D197" s="3" t="s">
        <v>30</v>
      </c>
      <c r="E197">
        <v>1027</v>
      </c>
      <c r="F197" s="10">
        <v>4</v>
      </c>
      <c r="G197" s="10">
        <v>7</v>
      </c>
      <c r="H197" s="14">
        <v>520</v>
      </c>
      <c r="I197" s="19">
        <v>44440</v>
      </c>
      <c r="J197" s="10">
        <f>Financial[[#This Row],[Units Sold]]*Financial[[#This Row],[Sale Price]]</f>
        <v>7189</v>
      </c>
      <c r="K197" s="11" cm="1">
        <f t="array" ref="K197">_xlfn.IFS(Financial[[#This Row],[Discount Band]]="High",0.15,Financial[[#This Row],[Discount Band]]="Medium",0.1,Financial[[#This Row],[Discount Band]]="Low",0.05,Financial[[#This Row],[Discount Band]]="None",0)</f>
        <v>0.1</v>
      </c>
      <c r="L197" s="10">
        <f>Financial[[#This Row],[Gross Sales]]*Financial[[#This Row],[Discount, %]]</f>
        <v>718.90000000000009</v>
      </c>
      <c r="M197" s="10">
        <f>Financial[[#This Row],[Gross Sales]]-Financial[[#This Row],[Discounts, usd]]</f>
        <v>6470.1</v>
      </c>
      <c r="N197" s="10">
        <f>Financial[[#This Row],[Units Sold]]*Financial[[#This Row],[Manufacturing Price]]</f>
        <v>4108</v>
      </c>
      <c r="O197" s="10">
        <f>Financial[[#This Row],[ Sales with discount]]-(Financial[[#This Row],[Units Sold]]*Financial[[#This Row],[Manufacturing Price]])</f>
        <v>2362.1000000000004</v>
      </c>
      <c r="P197" s="12">
        <f>(Financial[[#This Row],[ Sales with discount]]-Financial[[#This Row],[COGS]])/Financial[[#This Row],[ Sales with discount]]</f>
        <v>0.36507936507936511</v>
      </c>
      <c r="Q197" s="12">
        <f>(Financial[[#This Row],[ Sales with discount]]-Financial[[#This Row],[COGS]])/Financial[[#This Row],[COGS]]</f>
        <v>0.57500000000000007</v>
      </c>
      <c r="R197" s="17">
        <f>Financial[[#This Row],[Units Sold]]/Financial[[#This Row],[quantity of transactions]]</f>
        <v>1.9750000000000001</v>
      </c>
      <c r="S197" s="17">
        <f>Financial[[#This Row],[ Sales with discount]]/Financial[[#This Row],[quantity of transactions]]</f>
        <v>12.442500000000001</v>
      </c>
      <c r="T197" s="5" t="str">
        <f>TEXT(Financial[[#This Row],[Date]],"MMMM")</f>
        <v>вересень</v>
      </c>
      <c r="U197" s="22">
        <f>YEAR(Financial[[#This Row],[Date]])</f>
        <v>2021</v>
      </c>
    </row>
    <row r="198" spans="1:21" x14ac:dyDescent="0.3">
      <c r="A198" t="s">
        <v>9</v>
      </c>
      <c r="B198" t="s">
        <v>14</v>
      </c>
      <c r="C198" s="3" t="s">
        <v>24</v>
      </c>
      <c r="D198" s="3" t="s">
        <v>29</v>
      </c>
      <c r="E198">
        <v>752</v>
      </c>
      <c r="F198" s="10">
        <v>4</v>
      </c>
      <c r="G198" s="10">
        <v>8</v>
      </c>
      <c r="H198" s="14">
        <v>143</v>
      </c>
      <c r="I198" s="19">
        <v>44501</v>
      </c>
      <c r="J198" s="10">
        <f>Financial[[#This Row],[Units Sold]]*Financial[[#This Row],[Sale Price]]</f>
        <v>6016</v>
      </c>
      <c r="K198" s="11" cm="1">
        <f t="array" ref="K198">_xlfn.IFS(Financial[[#This Row],[Discount Band]]="High",0.15,Financial[[#This Row],[Discount Band]]="Medium",0.1,Financial[[#This Row],[Discount Band]]="Low",0.05,Financial[[#This Row],[Discount Band]]="None",0)</f>
        <v>0.05</v>
      </c>
      <c r="L198" s="10">
        <f>Financial[[#This Row],[Gross Sales]]*Financial[[#This Row],[Discount, %]]</f>
        <v>300.8</v>
      </c>
      <c r="M198" s="10">
        <f>Financial[[#This Row],[Gross Sales]]-Financial[[#This Row],[Discounts, usd]]</f>
        <v>5715.2</v>
      </c>
      <c r="N198" s="10">
        <f>Financial[[#This Row],[Units Sold]]*Financial[[#This Row],[Manufacturing Price]]</f>
        <v>3008</v>
      </c>
      <c r="O198" s="10">
        <f>Financial[[#This Row],[ Sales with discount]]-(Financial[[#This Row],[Units Sold]]*Financial[[#This Row],[Manufacturing Price]])</f>
        <v>2707.2</v>
      </c>
      <c r="P198" s="12">
        <f>(Financial[[#This Row],[ Sales with discount]]-Financial[[#This Row],[COGS]])/Financial[[#This Row],[ Sales with discount]]</f>
        <v>0.47368421052631576</v>
      </c>
      <c r="Q198" s="12">
        <f>(Financial[[#This Row],[ Sales with discount]]-Financial[[#This Row],[COGS]])/Financial[[#This Row],[COGS]]</f>
        <v>0.89999999999999991</v>
      </c>
      <c r="R198" s="17">
        <f>Financial[[#This Row],[Units Sold]]/Financial[[#This Row],[quantity of transactions]]</f>
        <v>5.2587412587412583</v>
      </c>
      <c r="S198" s="17">
        <f>Financial[[#This Row],[ Sales with discount]]/Financial[[#This Row],[quantity of transactions]]</f>
        <v>39.966433566433565</v>
      </c>
      <c r="T198" s="5" t="str">
        <f>TEXT(Financial[[#This Row],[Date]],"MMMM")</f>
        <v>листопад</v>
      </c>
      <c r="U198" s="22">
        <f>YEAR(Financial[[#This Row],[Date]])</f>
        <v>2021</v>
      </c>
    </row>
    <row r="199" spans="1:21" x14ac:dyDescent="0.3">
      <c r="A199" t="s">
        <v>9</v>
      </c>
      <c r="B199" t="s">
        <v>14</v>
      </c>
      <c r="C199" s="3" t="s">
        <v>21</v>
      </c>
      <c r="D199" s="3" t="s">
        <v>29</v>
      </c>
      <c r="E199">
        <v>2224</v>
      </c>
      <c r="F199" s="10">
        <v>5</v>
      </c>
      <c r="G199" s="10">
        <v>7</v>
      </c>
      <c r="H199" s="14">
        <v>255</v>
      </c>
      <c r="I199" s="19">
        <v>44501</v>
      </c>
      <c r="J199" s="10">
        <f>Financial[[#This Row],[Units Sold]]*Financial[[#This Row],[Sale Price]]</f>
        <v>15568</v>
      </c>
      <c r="K199" s="11" cm="1">
        <f t="array" ref="K199">_xlfn.IFS(Financial[[#This Row],[Discount Band]]="High",0.15,Financial[[#This Row],[Discount Band]]="Medium",0.1,Financial[[#This Row],[Discount Band]]="Low",0.05,Financial[[#This Row],[Discount Band]]="None",0)</f>
        <v>0.05</v>
      </c>
      <c r="L199" s="10">
        <f>Financial[[#This Row],[Gross Sales]]*Financial[[#This Row],[Discount, %]]</f>
        <v>778.40000000000009</v>
      </c>
      <c r="M199" s="10">
        <f>Financial[[#This Row],[Gross Sales]]-Financial[[#This Row],[Discounts, usd]]</f>
        <v>14789.6</v>
      </c>
      <c r="N199" s="10">
        <f>Financial[[#This Row],[Units Sold]]*Financial[[#This Row],[Manufacturing Price]]</f>
        <v>11120</v>
      </c>
      <c r="O199" s="10">
        <f>Financial[[#This Row],[ Sales with discount]]-(Financial[[#This Row],[Units Sold]]*Financial[[#This Row],[Manufacturing Price]])</f>
        <v>3669.6000000000004</v>
      </c>
      <c r="P199" s="12">
        <f>(Financial[[#This Row],[ Sales with discount]]-Financial[[#This Row],[COGS]])/Financial[[#This Row],[ Sales with discount]]</f>
        <v>0.24812030075187971</v>
      </c>
      <c r="Q199" s="12">
        <f>(Financial[[#This Row],[ Sales with discount]]-Financial[[#This Row],[COGS]])/Financial[[#This Row],[COGS]]</f>
        <v>0.33</v>
      </c>
      <c r="R199" s="17">
        <f>Financial[[#This Row],[Units Sold]]/Financial[[#This Row],[quantity of transactions]]</f>
        <v>8.7215686274509796</v>
      </c>
      <c r="S199" s="17">
        <f>Financial[[#This Row],[ Sales with discount]]/Financial[[#This Row],[quantity of transactions]]</f>
        <v>57.998431372549021</v>
      </c>
      <c r="T199" s="5" t="str">
        <f>TEXT(Financial[[#This Row],[Date]],"MMMM")</f>
        <v>листопад</v>
      </c>
      <c r="U199" s="22">
        <f>YEAR(Financial[[#This Row],[Date]])</f>
        <v>2021</v>
      </c>
    </row>
    <row r="200" spans="1:21" x14ac:dyDescent="0.3">
      <c r="A200" t="s">
        <v>9</v>
      </c>
      <c r="B200" t="s">
        <v>14</v>
      </c>
      <c r="C200" s="3" t="s">
        <v>23</v>
      </c>
      <c r="D200" s="3" t="s">
        <v>31</v>
      </c>
      <c r="E200">
        <v>1529</v>
      </c>
      <c r="F200" s="10">
        <v>4</v>
      </c>
      <c r="G200" s="10">
        <v>7</v>
      </c>
      <c r="H200" s="14">
        <v>491</v>
      </c>
      <c r="I200" s="19">
        <v>44470</v>
      </c>
      <c r="J200" s="10">
        <f>Financial[[#This Row],[Units Sold]]*Financial[[#This Row],[Sale Price]]</f>
        <v>10703</v>
      </c>
      <c r="K200" s="11" cm="1">
        <f t="array" ref="K200">_xlfn.IFS(Financial[[#This Row],[Discount Band]]="High",0.15,Financial[[#This Row],[Discount Band]]="Medium",0.1,Financial[[#This Row],[Discount Band]]="Low",0.05,Financial[[#This Row],[Discount Band]]="None",0)</f>
        <v>0.15</v>
      </c>
      <c r="L200" s="10">
        <f>Financial[[#This Row],[Gross Sales]]*Financial[[#This Row],[Discount, %]]</f>
        <v>1605.45</v>
      </c>
      <c r="M200" s="10">
        <f>Financial[[#This Row],[Gross Sales]]-Financial[[#This Row],[Discounts, usd]]</f>
        <v>9097.5499999999993</v>
      </c>
      <c r="N200" s="10">
        <f>Financial[[#This Row],[Units Sold]]*Financial[[#This Row],[Manufacturing Price]]</f>
        <v>6116</v>
      </c>
      <c r="O200" s="10">
        <f>Financial[[#This Row],[ Sales with discount]]-(Financial[[#This Row],[Units Sold]]*Financial[[#This Row],[Manufacturing Price]])</f>
        <v>2981.5499999999993</v>
      </c>
      <c r="P200" s="12">
        <f>(Financial[[#This Row],[ Sales with discount]]-Financial[[#This Row],[COGS]])/Financial[[#This Row],[ Sales with discount]]</f>
        <v>0.32773109243697474</v>
      </c>
      <c r="Q200" s="12">
        <f>(Financial[[#This Row],[ Sales with discount]]-Financial[[#This Row],[COGS]])/Financial[[#This Row],[COGS]]</f>
        <v>0.48749999999999988</v>
      </c>
      <c r="R200" s="17">
        <f>Financial[[#This Row],[Units Sold]]/Financial[[#This Row],[quantity of transactions]]</f>
        <v>3.1140529531568228</v>
      </c>
      <c r="S200" s="17">
        <f>Financial[[#This Row],[ Sales with discount]]/Financial[[#This Row],[quantity of transactions]]</f>
        <v>18.528615071283095</v>
      </c>
      <c r="T200" s="5" t="str">
        <f>TEXT(Financial[[#This Row],[Date]],"MMMM")</f>
        <v>жовтень</v>
      </c>
      <c r="U200" s="22">
        <f>YEAR(Financial[[#This Row],[Date]])</f>
        <v>2021</v>
      </c>
    </row>
    <row r="201" spans="1:21" x14ac:dyDescent="0.3">
      <c r="A201" t="s">
        <v>9</v>
      </c>
      <c r="B201" t="s">
        <v>14</v>
      </c>
      <c r="C201" s="3" t="s">
        <v>26</v>
      </c>
      <c r="D201" s="3" t="s">
        <v>31</v>
      </c>
      <c r="E201">
        <v>1784</v>
      </c>
      <c r="F201" s="10">
        <v>5</v>
      </c>
      <c r="G201" s="10">
        <v>7</v>
      </c>
      <c r="H201" s="14">
        <v>1922</v>
      </c>
      <c r="I201" s="19">
        <v>44470</v>
      </c>
      <c r="J201" s="10">
        <f>Financial[[#This Row],[Units Sold]]*Financial[[#This Row],[Sale Price]]</f>
        <v>12488</v>
      </c>
      <c r="K201" s="11" cm="1">
        <f t="array" ref="K201">_xlfn.IFS(Financial[[#This Row],[Discount Band]]="High",0.15,Financial[[#This Row],[Discount Band]]="Medium",0.1,Financial[[#This Row],[Discount Band]]="Low",0.05,Financial[[#This Row],[Discount Band]]="None",0)</f>
        <v>0.15</v>
      </c>
      <c r="L201" s="10">
        <f>Financial[[#This Row],[Gross Sales]]*Financial[[#This Row],[Discount, %]]</f>
        <v>1873.1999999999998</v>
      </c>
      <c r="M201" s="10">
        <f>Financial[[#This Row],[Gross Sales]]-Financial[[#This Row],[Discounts, usd]]</f>
        <v>10614.8</v>
      </c>
      <c r="N201" s="10">
        <f>Financial[[#This Row],[Units Sold]]*Financial[[#This Row],[Manufacturing Price]]</f>
        <v>8920</v>
      </c>
      <c r="O201" s="10">
        <f>Financial[[#This Row],[ Sales with discount]]-(Financial[[#This Row],[Units Sold]]*Financial[[#This Row],[Manufacturing Price]])</f>
        <v>1694.7999999999993</v>
      </c>
      <c r="P201" s="12">
        <f>(Financial[[#This Row],[ Sales with discount]]-Financial[[#This Row],[COGS]])/Financial[[#This Row],[ Sales with discount]]</f>
        <v>0.15966386554621842</v>
      </c>
      <c r="Q201" s="12">
        <f>(Financial[[#This Row],[ Sales with discount]]-Financial[[#This Row],[COGS]])/Financial[[#This Row],[COGS]]</f>
        <v>0.18999999999999992</v>
      </c>
      <c r="R201" s="17">
        <f>Financial[[#This Row],[Units Sold]]/Financial[[#This Row],[quantity of transactions]]</f>
        <v>0.92819979188345469</v>
      </c>
      <c r="S201" s="17">
        <f>Financial[[#This Row],[ Sales with discount]]/Financial[[#This Row],[quantity of transactions]]</f>
        <v>5.522788761706555</v>
      </c>
      <c r="T201" s="5" t="str">
        <f>TEXT(Financial[[#This Row],[Date]],"MMMM")</f>
        <v>жовтень</v>
      </c>
      <c r="U201" s="22">
        <f>YEAR(Financial[[#This Row],[Date]])</f>
        <v>2021</v>
      </c>
    </row>
    <row r="202" spans="1:21" x14ac:dyDescent="0.3">
      <c r="A202" t="s">
        <v>9</v>
      </c>
      <c r="B202" t="s">
        <v>14</v>
      </c>
      <c r="C202" s="3" t="s">
        <v>26</v>
      </c>
      <c r="D202" s="3" t="s">
        <v>30</v>
      </c>
      <c r="E202">
        <v>1379</v>
      </c>
      <c r="F202" s="10">
        <v>4</v>
      </c>
      <c r="G202" s="10">
        <v>8</v>
      </c>
      <c r="H202" s="14">
        <v>610</v>
      </c>
      <c r="I202" s="19">
        <v>44470</v>
      </c>
      <c r="J202" s="10">
        <f>Financial[[#This Row],[Units Sold]]*Financial[[#This Row],[Sale Price]]</f>
        <v>11032</v>
      </c>
      <c r="K202" s="11" cm="1">
        <f t="array" ref="K202">_xlfn.IFS(Financial[[#This Row],[Discount Band]]="High",0.15,Financial[[#This Row],[Discount Band]]="Medium",0.1,Financial[[#This Row],[Discount Band]]="Low",0.05,Financial[[#This Row],[Discount Band]]="None",0)</f>
        <v>0.1</v>
      </c>
      <c r="L202" s="10">
        <f>Financial[[#This Row],[Gross Sales]]*Financial[[#This Row],[Discount, %]]</f>
        <v>1103.2</v>
      </c>
      <c r="M202" s="10">
        <f>Financial[[#This Row],[Gross Sales]]-Financial[[#This Row],[Discounts, usd]]</f>
        <v>9928.7999999999993</v>
      </c>
      <c r="N202" s="10">
        <f>Financial[[#This Row],[Units Sold]]*Financial[[#This Row],[Manufacturing Price]]</f>
        <v>5516</v>
      </c>
      <c r="O202" s="10">
        <f>Financial[[#This Row],[ Sales with discount]]-(Financial[[#This Row],[Units Sold]]*Financial[[#This Row],[Manufacturing Price]])</f>
        <v>4412.7999999999993</v>
      </c>
      <c r="P202" s="12">
        <f>(Financial[[#This Row],[ Sales with discount]]-Financial[[#This Row],[COGS]])/Financial[[#This Row],[ Sales with discount]]</f>
        <v>0.44444444444444442</v>
      </c>
      <c r="Q202" s="12">
        <f>(Financial[[#This Row],[ Sales with discount]]-Financial[[#This Row],[COGS]])/Financial[[#This Row],[COGS]]</f>
        <v>0.79999999999999982</v>
      </c>
      <c r="R202" s="17">
        <f>Financial[[#This Row],[Units Sold]]/Financial[[#This Row],[quantity of transactions]]</f>
        <v>2.2606557377049179</v>
      </c>
      <c r="S202" s="17">
        <f>Financial[[#This Row],[ Sales with discount]]/Financial[[#This Row],[quantity of transactions]]</f>
        <v>16.276721311475409</v>
      </c>
      <c r="T202" s="5" t="str">
        <f>TEXT(Financial[[#This Row],[Date]],"MMMM")</f>
        <v>жовтень</v>
      </c>
      <c r="U202" s="22">
        <f>YEAR(Financial[[#This Row],[Date]])</f>
        <v>2021</v>
      </c>
    </row>
    <row r="203" spans="1:21" x14ac:dyDescent="0.3">
      <c r="A203" t="s">
        <v>9</v>
      </c>
      <c r="B203" t="s">
        <v>14</v>
      </c>
      <c r="C203" s="3" t="s">
        <v>24</v>
      </c>
      <c r="D203" s="3" t="s">
        <v>31</v>
      </c>
      <c r="E203">
        <v>1369</v>
      </c>
      <c r="F203" s="10">
        <v>5</v>
      </c>
      <c r="G203" s="10">
        <v>7</v>
      </c>
      <c r="H203" s="14">
        <v>467</v>
      </c>
      <c r="I203" s="19">
        <v>44348</v>
      </c>
      <c r="J203" s="10">
        <f>Financial[[#This Row],[Units Sold]]*Financial[[#This Row],[Sale Price]]</f>
        <v>9583</v>
      </c>
      <c r="K203" s="11" cm="1">
        <f t="array" ref="K203">_xlfn.IFS(Financial[[#This Row],[Discount Band]]="High",0.15,Financial[[#This Row],[Discount Band]]="Medium",0.1,Financial[[#This Row],[Discount Band]]="Low",0.05,Financial[[#This Row],[Discount Band]]="None",0)</f>
        <v>0.15</v>
      </c>
      <c r="L203" s="10">
        <f>Financial[[#This Row],[Gross Sales]]*Financial[[#This Row],[Discount, %]]</f>
        <v>1437.45</v>
      </c>
      <c r="M203" s="10">
        <f>Financial[[#This Row],[Gross Sales]]-Financial[[#This Row],[Discounts, usd]]</f>
        <v>8145.55</v>
      </c>
      <c r="N203" s="10">
        <f>Financial[[#This Row],[Units Sold]]*Financial[[#This Row],[Manufacturing Price]]</f>
        <v>6845</v>
      </c>
      <c r="O203" s="10">
        <f>Financial[[#This Row],[ Sales with discount]]-(Financial[[#This Row],[Units Sold]]*Financial[[#This Row],[Manufacturing Price]])</f>
        <v>1300.5500000000002</v>
      </c>
      <c r="P203" s="12">
        <f>(Financial[[#This Row],[ Sales with discount]]-Financial[[#This Row],[COGS]])/Financial[[#This Row],[ Sales with discount]]</f>
        <v>0.1596638655462185</v>
      </c>
      <c r="Q203" s="12">
        <f>(Financial[[#This Row],[ Sales with discount]]-Financial[[#This Row],[COGS]])/Financial[[#This Row],[COGS]]</f>
        <v>0.19000000000000003</v>
      </c>
      <c r="R203" s="17">
        <f>Financial[[#This Row],[Units Sold]]/Financial[[#This Row],[quantity of transactions]]</f>
        <v>2.9314775160599571</v>
      </c>
      <c r="S203" s="17">
        <f>Financial[[#This Row],[ Sales with discount]]/Financial[[#This Row],[quantity of transactions]]</f>
        <v>17.442291220556747</v>
      </c>
      <c r="T203" s="5" t="str">
        <f>TEXT(Financial[[#This Row],[Date]],"MMMM")</f>
        <v>червень</v>
      </c>
      <c r="U203" s="22">
        <f>YEAR(Financial[[#This Row],[Date]])</f>
        <v>2021</v>
      </c>
    </row>
    <row r="204" spans="1:21" x14ac:dyDescent="0.3">
      <c r="A204" t="s">
        <v>9</v>
      </c>
      <c r="B204" t="s">
        <v>14</v>
      </c>
      <c r="C204" s="3" t="s">
        <v>23</v>
      </c>
      <c r="D204" s="3" t="s">
        <v>31</v>
      </c>
      <c r="E204">
        <v>3239</v>
      </c>
      <c r="F204" s="10">
        <v>4</v>
      </c>
      <c r="G204" s="10">
        <v>7</v>
      </c>
      <c r="H204" s="14">
        <v>1283</v>
      </c>
      <c r="I204" s="19">
        <v>44287</v>
      </c>
      <c r="J204" s="10">
        <f>Financial[[#This Row],[Units Sold]]*Financial[[#This Row],[Sale Price]]</f>
        <v>22673</v>
      </c>
      <c r="K204" s="11" cm="1">
        <f t="array" ref="K204">_xlfn.IFS(Financial[[#This Row],[Discount Band]]="High",0.15,Financial[[#This Row],[Discount Band]]="Medium",0.1,Financial[[#This Row],[Discount Band]]="Low",0.05,Financial[[#This Row],[Discount Band]]="None",0)</f>
        <v>0.15</v>
      </c>
      <c r="L204" s="10">
        <f>Financial[[#This Row],[Gross Sales]]*Financial[[#This Row],[Discount, %]]</f>
        <v>3400.95</v>
      </c>
      <c r="M204" s="10">
        <f>Financial[[#This Row],[Gross Sales]]-Financial[[#This Row],[Discounts, usd]]</f>
        <v>19272.05</v>
      </c>
      <c r="N204" s="10">
        <f>Financial[[#This Row],[Units Sold]]*Financial[[#This Row],[Manufacturing Price]]</f>
        <v>12956</v>
      </c>
      <c r="O204" s="10">
        <f>Financial[[#This Row],[ Sales with discount]]-(Financial[[#This Row],[Units Sold]]*Financial[[#This Row],[Manufacturing Price]])</f>
        <v>6316.0499999999993</v>
      </c>
      <c r="P204" s="12">
        <f>(Financial[[#This Row],[ Sales with discount]]-Financial[[#This Row],[COGS]])/Financial[[#This Row],[ Sales with discount]]</f>
        <v>0.32773109243697479</v>
      </c>
      <c r="Q204" s="12">
        <f>(Financial[[#This Row],[ Sales with discount]]-Financial[[#This Row],[COGS]])/Financial[[#This Row],[COGS]]</f>
        <v>0.48749999999999993</v>
      </c>
      <c r="R204" s="17">
        <f>Financial[[#This Row],[Units Sold]]/Financial[[#This Row],[quantity of transactions]]</f>
        <v>2.5245518316445832</v>
      </c>
      <c r="S204" s="17">
        <f>Financial[[#This Row],[ Sales with discount]]/Financial[[#This Row],[quantity of transactions]]</f>
        <v>15.021083398285269</v>
      </c>
      <c r="T204" s="5" t="str">
        <f>TEXT(Financial[[#This Row],[Date]],"MMMM")</f>
        <v>квітень</v>
      </c>
      <c r="U204" s="22">
        <f>YEAR(Financial[[#This Row],[Date]])</f>
        <v>2021</v>
      </c>
    </row>
    <row r="205" spans="1:21" x14ac:dyDescent="0.3">
      <c r="A205" t="s">
        <v>9</v>
      </c>
      <c r="B205" t="s">
        <v>14</v>
      </c>
      <c r="C205" s="3" t="s">
        <v>23</v>
      </c>
      <c r="D205" s="3" t="s">
        <v>29</v>
      </c>
      <c r="E205">
        <v>5012</v>
      </c>
      <c r="F205" s="10">
        <v>4</v>
      </c>
      <c r="G205" s="10">
        <v>7</v>
      </c>
      <c r="H205" s="14">
        <v>2554</v>
      </c>
      <c r="I205" s="19">
        <v>44197</v>
      </c>
      <c r="J205" s="10">
        <f>Financial[[#This Row],[Units Sold]]*Financial[[#This Row],[Sale Price]]</f>
        <v>35084</v>
      </c>
      <c r="K205" s="11" cm="1">
        <f t="array" ref="K205">_xlfn.IFS(Financial[[#This Row],[Discount Band]]="High",0.15,Financial[[#This Row],[Discount Band]]="Medium",0.1,Financial[[#This Row],[Discount Band]]="Low",0.05,Financial[[#This Row],[Discount Band]]="None",0)</f>
        <v>0.05</v>
      </c>
      <c r="L205" s="10">
        <f>Financial[[#This Row],[Gross Sales]]*Financial[[#This Row],[Discount, %]]</f>
        <v>1754.2</v>
      </c>
      <c r="M205" s="10">
        <f>Financial[[#This Row],[Gross Sales]]-Financial[[#This Row],[Discounts, usd]]</f>
        <v>33329.800000000003</v>
      </c>
      <c r="N205" s="10">
        <f>Financial[[#This Row],[Units Sold]]*Financial[[#This Row],[Manufacturing Price]]</f>
        <v>20048</v>
      </c>
      <c r="O205" s="10">
        <f>Financial[[#This Row],[ Sales with discount]]-(Financial[[#This Row],[Units Sold]]*Financial[[#This Row],[Manufacturing Price]])</f>
        <v>13281.800000000003</v>
      </c>
      <c r="P205" s="12">
        <f>(Financial[[#This Row],[ Sales with discount]]-Financial[[#This Row],[COGS]])/Financial[[#This Row],[ Sales with discount]]</f>
        <v>0.39849624060150379</v>
      </c>
      <c r="Q205" s="12">
        <f>(Financial[[#This Row],[ Sales with discount]]-Financial[[#This Row],[COGS]])/Financial[[#This Row],[COGS]]</f>
        <v>0.6625000000000002</v>
      </c>
      <c r="R205" s="17">
        <f>Financial[[#This Row],[Units Sold]]/Financial[[#This Row],[quantity of transactions]]</f>
        <v>1.9624119028974158</v>
      </c>
      <c r="S205" s="17">
        <f>Financial[[#This Row],[ Sales with discount]]/Financial[[#This Row],[quantity of transactions]]</f>
        <v>13.050039154267816</v>
      </c>
      <c r="T205" s="5" t="str">
        <f>TEXT(Financial[[#This Row],[Date]],"MMMM")</f>
        <v>січень</v>
      </c>
      <c r="U205" s="22">
        <f>YEAR(Financial[[#This Row],[Date]])</f>
        <v>2021</v>
      </c>
    </row>
    <row r="206" spans="1:21" x14ac:dyDescent="0.3">
      <c r="A206" t="s">
        <v>9</v>
      </c>
      <c r="B206" t="s">
        <v>14</v>
      </c>
      <c r="C206" s="3" t="s">
        <v>23</v>
      </c>
      <c r="D206" s="3" t="s">
        <v>29</v>
      </c>
      <c r="E206">
        <v>996</v>
      </c>
      <c r="F206" s="10">
        <v>4</v>
      </c>
      <c r="G206" s="10">
        <v>7</v>
      </c>
      <c r="H206" s="14">
        <v>805</v>
      </c>
      <c r="I206" s="19">
        <v>44317</v>
      </c>
      <c r="J206" s="10">
        <f>Financial[[#This Row],[Units Sold]]*Financial[[#This Row],[Sale Price]]</f>
        <v>6972</v>
      </c>
      <c r="K206" s="11" cm="1">
        <f t="array" ref="K206">_xlfn.IFS(Financial[[#This Row],[Discount Band]]="High",0.15,Financial[[#This Row],[Discount Band]]="Medium",0.1,Financial[[#This Row],[Discount Band]]="Low",0.05,Financial[[#This Row],[Discount Band]]="None",0)</f>
        <v>0.05</v>
      </c>
      <c r="L206" s="10">
        <f>Financial[[#This Row],[Gross Sales]]*Financial[[#This Row],[Discount, %]]</f>
        <v>348.6</v>
      </c>
      <c r="M206" s="10">
        <f>Financial[[#This Row],[Gross Sales]]-Financial[[#This Row],[Discounts, usd]]</f>
        <v>6623.4</v>
      </c>
      <c r="N206" s="10">
        <f>Financial[[#This Row],[Units Sold]]*Financial[[#This Row],[Manufacturing Price]]</f>
        <v>3984</v>
      </c>
      <c r="O206" s="10">
        <f>Financial[[#This Row],[ Sales with discount]]-(Financial[[#This Row],[Units Sold]]*Financial[[#This Row],[Manufacturing Price]])</f>
        <v>2639.3999999999996</v>
      </c>
      <c r="P206" s="12">
        <f>(Financial[[#This Row],[ Sales with discount]]-Financial[[#This Row],[COGS]])/Financial[[#This Row],[ Sales with discount]]</f>
        <v>0.39849624060150374</v>
      </c>
      <c r="Q206" s="12">
        <f>(Financial[[#This Row],[ Sales with discount]]-Financial[[#This Row],[COGS]])/Financial[[#This Row],[COGS]]</f>
        <v>0.66249999999999987</v>
      </c>
      <c r="R206" s="17">
        <f>Financial[[#This Row],[Units Sold]]/Financial[[#This Row],[quantity of transactions]]</f>
        <v>1.2372670807453416</v>
      </c>
      <c r="S206" s="17">
        <f>Financial[[#This Row],[ Sales with discount]]/Financial[[#This Row],[quantity of transactions]]</f>
        <v>8.2278260869565205</v>
      </c>
      <c r="T206" s="5" t="str">
        <f>TEXT(Financial[[#This Row],[Date]],"MMMM")</f>
        <v>травень</v>
      </c>
      <c r="U206" s="22">
        <f>YEAR(Financial[[#This Row],[Date]])</f>
        <v>2021</v>
      </c>
    </row>
    <row r="207" spans="1:21" x14ac:dyDescent="0.3">
      <c r="A207" t="s">
        <v>9</v>
      </c>
      <c r="B207" t="s">
        <v>14</v>
      </c>
      <c r="C207" s="3" t="s">
        <v>25</v>
      </c>
      <c r="D207" s="3" t="s">
        <v>31</v>
      </c>
      <c r="E207">
        <v>1530</v>
      </c>
      <c r="F207" s="10">
        <v>4</v>
      </c>
      <c r="G207" s="10">
        <v>7</v>
      </c>
      <c r="H207" s="14">
        <v>818</v>
      </c>
      <c r="I207" s="19">
        <v>44256</v>
      </c>
      <c r="J207" s="10">
        <f>Financial[[#This Row],[Units Sold]]*Financial[[#This Row],[Sale Price]]</f>
        <v>10710</v>
      </c>
      <c r="K207" s="11" cm="1">
        <f t="array" ref="K207">_xlfn.IFS(Financial[[#This Row],[Discount Band]]="High",0.15,Financial[[#This Row],[Discount Band]]="Medium",0.1,Financial[[#This Row],[Discount Band]]="Low",0.05,Financial[[#This Row],[Discount Band]]="None",0)</f>
        <v>0.15</v>
      </c>
      <c r="L207" s="10">
        <f>Financial[[#This Row],[Gross Sales]]*Financial[[#This Row],[Discount, %]]</f>
        <v>1606.5</v>
      </c>
      <c r="M207" s="10">
        <f>Financial[[#This Row],[Gross Sales]]-Financial[[#This Row],[Discounts, usd]]</f>
        <v>9103.5</v>
      </c>
      <c r="N207" s="10">
        <f>Financial[[#This Row],[Units Sold]]*Financial[[#This Row],[Manufacturing Price]]</f>
        <v>6120</v>
      </c>
      <c r="O207" s="10">
        <f>Financial[[#This Row],[ Sales with discount]]-(Financial[[#This Row],[Units Sold]]*Financial[[#This Row],[Manufacturing Price]])</f>
        <v>2983.5</v>
      </c>
      <c r="P207" s="12">
        <f>(Financial[[#This Row],[ Sales with discount]]-Financial[[#This Row],[COGS]])/Financial[[#This Row],[ Sales with discount]]</f>
        <v>0.32773109243697479</v>
      </c>
      <c r="Q207" s="12">
        <f>(Financial[[#This Row],[ Sales with discount]]-Financial[[#This Row],[COGS]])/Financial[[#This Row],[COGS]]</f>
        <v>0.48749999999999999</v>
      </c>
      <c r="R207" s="17">
        <f>Financial[[#This Row],[Units Sold]]/Financial[[#This Row],[quantity of transactions]]</f>
        <v>1.8704156479217604</v>
      </c>
      <c r="S207" s="17">
        <f>Financial[[#This Row],[ Sales with discount]]/Financial[[#This Row],[quantity of transactions]]</f>
        <v>11.128973105134474</v>
      </c>
      <c r="T207" s="5" t="str">
        <f>TEXT(Financial[[#This Row],[Date]],"MMMM")</f>
        <v>березень</v>
      </c>
      <c r="U207" s="22">
        <f>YEAR(Financial[[#This Row],[Date]])</f>
        <v>2021</v>
      </c>
    </row>
    <row r="208" spans="1:21" x14ac:dyDescent="0.3">
      <c r="A208" t="s">
        <v>9</v>
      </c>
      <c r="B208" t="s">
        <v>14</v>
      </c>
      <c r="C208" s="3" t="s">
        <v>22</v>
      </c>
      <c r="D208" s="3" t="s">
        <v>30</v>
      </c>
      <c r="E208">
        <v>1696</v>
      </c>
      <c r="F208" s="10">
        <v>4</v>
      </c>
      <c r="G208" s="10">
        <v>7</v>
      </c>
      <c r="H208" s="14">
        <v>827</v>
      </c>
      <c r="I208" s="19">
        <v>44470</v>
      </c>
      <c r="J208" s="10">
        <f>Financial[[#This Row],[Units Sold]]*Financial[[#This Row],[Sale Price]]</f>
        <v>11872</v>
      </c>
      <c r="K208" s="11" cm="1">
        <f t="array" ref="K208">_xlfn.IFS(Financial[[#This Row],[Discount Band]]="High",0.15,Financial[[#This Row],[Discount Band]]="Medium",0.1,Financial[[#This Row],[Discount Band]]="Low",0.05,Financial[[#This Row],[Discount Band]]="None",0)</f>
        <v>0.1</v>
      </c>
      <c r="L208" s="10">
        <f>Financial[[#This Row],[Gross Sales]]*Financial[[#This Row],[Discount, %]]</f>
        <v>1187.2</v>
      </c>
      <c r="M208" s="10">
        <f>Financial[[#This Row],[Gross Sales]]-Financial[[#This Row],[Discounts, usd]]</f>
        <v>10684.8</v>
      </c>
      <c r="N208" s="10">
        <f>Financial[[#This Row],[Units Sold]]*Financial[[#This Row],[Manufacturing Price]]</f>
        <v>6784</v>
      </c>
      <c r="O208" s="10">
        <f>Financial[[#This Row],[ Sales with discount]]-(Financial[[#This Row],[Units Sold]]*Financial[[#This Row],[Manufacturing Price]])</f>
        <v>3900.7999999999993</v>
      </c>
      <c r="P208" s="12">
        <f>(Financial[[#This Row],[ Sales with discount]]-Financial[[#This Row],[COGS]])/Financial[[#This Row],[ Sales with discount]]</f>
        <v>0.36507936507936506</v>
      </c>
      <c r="Q208" s="12">
        <f>(Financial[[#This Row],[ Sales with discount]]-Financial[[#This Row],[COGS]])/Financial[[#This Row],[COGS]]</f>
        <v>0.57499999999999984</v>
      </c>
      <c r="R208" s="17">
        <f>Financial[[#This Row],[Units Sold]]/Financial[[#This Row],[quantity of transactions]]</f>
        <v>2.0507859733978235</v>
      </c>
      <c r="S208" s="17">
        <f>Financial[[#This Row],[ Sales with discount]]/Financial[[#This Row],[quantity of transactions]]</f>
        <v>12.919951632406287</v>
      </c>
      <c r="T208" s="5" t="str">
        <f>TEXT(Financial[[#This Row],[Date]],"MMMM")</f>
        <v>жовтень</v>
      </c>
      <c r="U208" s="22">
        <f>YEAR(Financial[[#This Row],[Date]])</f>
        <v>2021</v>
      </c>
    </row>
    <row r="209" spans="1:21" x14ac:dyDescent="0.3">
      <c r="A209" t="s">
        <v>9</v>
      </c>
      <c r="B209" t="s">
        <v>14</v>
      </c>
      <c r="C209" s="3" t="s">
        <v>23</v>
      </c>
      <c r="D209" s="3" t="s">
        <v>30</v>
      </c>
      <c r="E209">
        <v>1834</v>
      </c>
      <c r="F209" s="10">
        <v>15</v>
      </c>
      <c r="G209" s="10">
        <v>22</v>
      </c>
      <c r="H209" s="14">
        <v>2064</v>
      </c>
      <c r="I209" s="19">
        <v>44470</v>
      </c>
      <c r="J209" s="10">
        <f>Financial[[#This Row],[Units Sold]]*Financial[[#This Row],[Sale Price]]</f>
        <v>40348</v>
      </c>
      <c r="K209" s="11" cm="1">
        <f t="array" ref="K209">_xlfn.IFS(Financial[[#This Row],[Discount Band]]="High",0.15,Financial[[#This Row],[Discount Band]]="Medium",0.1,Financial[[#This Row],[Discount Band]]="Low",0.05,Financial[[#This Row],[Discount Band]]="None",0)</f>
        <v>0.1</v>
      </c>
      <c r="L209" s="10">
        <f>Financial[[#This Row],[Gross Sales]]*Financial[[#This Row],[Discount, %]]</f>
        <v>4034.8</v>
      </c>
      <c r="M209" s="10">
        <f>Financial[[#This Row],[Gross Sales]]-Financial[[#This Row],[Discounts, usd]]</f>
        <v>36313.199999999997</v>
      </c>
      <c r="N209" s="10">
        <f>Financial[[#This Row],[Units Sold]]*Financial[[#This Row],[Manufacturing Price]]</f>
        <v>27510</v>
      </c>
      <c r="O209" s="10">
        <f>Financial[[#This Row],[ Sales with discount]]-(Financial[[#This Row],[Units Sold]]*Financial[[#This Row],[Manufacturing Price]])</f>
        <v>8803.1999999999971</v>
      </c>
      <c r="P209" s="12">
        <f>(Financial[[#This Row],[ Sales with discount]]-Financial[[#This Row],[COGS]])/Financial[[#This Row],[ Sales with discount]]</f>
        <v>0.24242424242424238</v>
      </c>
      <c r="Q209" s="12">
        <f>(Financial[[#This Row],[ Sales with discount]]-Financial[[#This Row],[COGS]])/Financial[[#This Row],[COGS]]</f>
        <v>0.3199999999999999</v>
      </c>
      <c r="R209" s="17">
        <f>Financial[[#This Row],[Units Sold]]/Financial[[#This Row],[quantity of transactions]]</f>
        <v>0.88856589147286824</v>
      </c>
      <c r="S209" s="17">
        <f>Financial[[#This Row],[ Sales with discount]]/Financial[[#This Row],[quantity of transactions]]</f>
        <v>17.593604651162789</v>
      </c>
      <c r="T209" s="5" t="str">
        <f>TEXT(Financial[[#This Row],[Date]],"MMMM")</f>
        <v>жовтень</v>
      </c>
      <c r="U209" s="22">
        <f>YEAR(Financial[[#This Row],[Date]])</f>
        <v>2021</v>
      </c>
    </row>
    <row r="210" spans="1:21" x14ac:dyDescent="0.3">
      <c r="A210" t="s">
        <v>9</v>
      </c>
      <c r="B210" t="s">
        <v>14</v>
      </c>
      <c r="C210" s="3" t="s">
        <v>26</v>
      </c>
      <c r="D210" s="3" t="s">
        <v>28</v>
      </c>
      <c r="E210">
        <v>1797</v>
      </c>
      <c r="F210" s="10">
        <v>17</v>
      </c>
      <c r="G210" s="10">
        <v>21</v>
      </c>
      <c r="H210" s="14">
        <v>23</v>
      </c>
      <c r="I210" s="19">
        <v>44348</v>
      </c>
      <c r="J210" s="10">
        <f>Financial[[#This Row],[Units Sold]]*Financial[[#This Row],[Sale Price]]</f>
        <v>37737</v>
      </c>
      <c r="K210" s="11" cm="1">
        <f t="array" ref="K210">_xlfn.IFS(Financial[[#This Row],[Discount Band]]="High",0.15,Financial[[#This Row],[Discount Band]]="Medium",0.1,Financial[[#This Row],[Discount Band]]="Low",0.05,Financial[[#This Row],[Discount Band]]="None",0)</f>
        <v>0</v>
      </c>
      <c r="L210" s="10">
        <f>Financial[[#This Row],[Gross Sales]]*Financial[[#This Row],[Discount, %]]</f>
        <v>0</v>
      </c>
      <c r="M210" s="10">
        <f>Financial[[#This Row],[Gross Sales]]-Financial[[#This Row],[Discounts, usd]]</f>
        <v>37737</v>
      </c>
      <c r="N210" s="10">
        <f>Financial[[#This Row],[Units Sold]]*Financial[[#This Row],[Manufacturing Price]]</f>
        <v>30549</v>
      </c>
      <c r="O210" s="10">
        <f>Financial[[#This Row],[ Sales with discount]]-(Financial[[#This Row],[Units Sold]]*Financial[[#This Row],[Manufacturing Price]])</f>
        <v>7188</v>
      </c>
      <c r="P210" s="12">
        <f>(Financial[[#This Row],[ Sales with discount]]-Financial[[#This Row],[COGS]])/Financial[[#This Row],[ Sales with discount]]</f>
        <v>0.19047619047619047</v>
      </c>
      <c r="Q210" s="12">
        <f>(Financial[[#This Row],[ Sales with discount]]-Financial[[#This Row],[COGS]])/Financial[[#This Row],[COGS]]</f>
        <v>0.23529411764705882</v>
      </c>
      <c r="R210" s="17">
        <f>Financial[[#This Row],[Units Sold]]/Financial[[#This Row],[quantity of transactions]]</f>
        <v>78.130434782608702</v>
      </c>
      <c r="S210" s="17">
        <f>Financial[[#This Row],[ Sales with discount]]/Financial[[#This Row],[quantity of transactions]]</f>
        <v>1640.7391304347825</v>
      </c>
      <c r="T210" s="5" t="str">
        <f>TEXT(Financial[[#This Row],[Date]],"MMMM")</f>
        <v>червень</v>
      </c>
      <c r="U210" s="22">
        <f>YEAR(Financial[[#This Row],[Date]])</f>
        <v>2021</v>
      </c>
    </row>
    <row r="211" spans="1:21" x14ac:dyDescent="0.3">
      <c r="A211" t="s">
        <v>9</v>
      </c>
      <c r="B211" t="s">
        <v>14</v>
      </c>
      <c r="C211" s="3" t="s">
        <v>25</v>
      </c>
      <c r="D211" s="3" t="s">
        <v>30</v>
      </c>
      <c r="E211">
        <v>498</v>
      </c>
      <c r="F211" s="10">
        <v>248</v>
      </c>
      <c r="G211" s="10">
        <v>336</v>
      </c>
      <c r="H211" s="14">
        <v>132</v>
      </c>
      <c r="I211" s="19">
        <v>44409</v>
      </c>
      <c r="J211" s="10">
        <f>Financial[[#This Row],[Units Sold]]*Financial[[#This Row],[Sale Price]]</f>
        <v>167328</v>
      </c>
      <c r="K211" s="11" cm="1">
        <f t="array" ref="K211">_xlfn.IFS(Financial[[#This Row],[Discount Band]]="High",0.15,Financial[[#This Row],[Discount Band]]="Medium",0.1,Financial[[#This Row],[Discount Band]]="Low",0.05,Financial[[#This Row],[Discount Band]]="None",0)</f>
        <v>0.1</v>
      </c>
      <c r="L211" s="10">
        <f>Financial[[#This Row],[Gross Sales]]*Financial[[#This Row],[Discount, %]]</f>
        <v>16732.8</v>
      </c>
      <c r="M211" s="10">
        <f>Financial[[#This Row],[Gross Sales]]-Financial[[#This Row],[Discounts, usd]]</f>
        <v>150595.20000000001</v>
      </c>
      <c r="N211" s="10">
        <f>Financial[[#This Row],[Units Sold]]*Financial[[#This Row],[Manufacturing Price]]</f>
        <v>123504</v>
      </c>
      <c r="O211" s="10">
        <f>Financial[[#This Row],[ Sales with discount]]-(Financial[[#This Row],[Units Sold]]*Financial[[#This Row],[Manufacturing Price]])</f>
        <v>27091.200000000012</v>
      </c>
      <c r="P211" s="12">
        <f>(Financial[[#This Row],[ Sales with discount]]-Financial[[#This Row],[COGS]])/Financial[[#This Row],[ Sales with discount]]</f>
        <v>0.17989417989417997</v>
      </c>
      <c r="Q211" s="12">
        <f>(Financial[[#This Row],[ Sales with discount]]-Financial[[#This Row],[COGS]])/Financial[[#This Row],[COGS]]</f>
        <v>0.21935483870967751</v>
      </c>
      <c r="R211" s="17">
        <f>Financial[[#This Row],[Units Sold]]/Financial[[#This Row],[quantity of transactions]]</f>
        <v>3.7727272727272729</v>
      </c>
      <c r="S211" s="17">
        <f>Financial[[#This Row],[ Sales with discount]]/Financial[[#This Row],[quantity of transactions]]</f>
        <v>1140.8727272727274</v>
      </c>
      <c r="T211" s="5" t="str">
        <f>TEXT(Financial[[#This Row],[Date]],"MMMM")</f>
        <v>серпень</v>
      </c>
      <c r="U211" s="22">
        <f>YEAR(Financial[[#This Row],[Date]])</f>
        <v>2021</v>
      </c>
    </row>
    <row r="212" spans="1:21" x14ac:dyDescent="0.3">
      <c r="A212" t="s">
        <v>9</v>
      </c>
      <c r="B212" t="s">
        <v>14</v>
      </c>
      <c r="C212" s="3" t="s">
        <v>23</v>
      </c>
      <c r="D212" s="3" t="s">
        <v>30</v>
      </c>
      <c r="E212">
        <v>2538</v>
      </c>
      <c r="F212" s="10">
        <v>6</v>
      </c>
      <c r="G212" s="10">
        <v>7</v>
      </c>
      <c r="H212" s="14">
        <v>52</v>
      </c>
      <c r="I212" s="19">
        <v>44531</v>
      </c>
      <c r="J212" s="10">
        <f>Financial[[#This Row],[Units Sold]]*Financial[[#This Row],[Sale Price]]</f>
        <v>17766</v>
      </c>
      <c r="K212" s="11" cm="1">
        <f t="array" ref="K212">_xlfn.IFS(Financial[[#This Row],[Discount Band]]="High",0.15,Financial[[#This Row],[Discount Band]]="Medium",0.1,Financial[[#This Row],[Discount Band]]="Low",0.05,Financial[[#This Row],[Discount Band]]="None",0)</f>
        <v>0.1</v>
      </c>
      <c r="L212" s="10">
        <f>Financial[[#This Row],[Gross Sales]]*Financial[[#This Row],[Discount, %]]</f>
        <v>1776.6000000000001</v>
      </c>
      <c r="M212" s="10">
        <f>Financial[[#This Row],[Gross Sales]]-Financial[[#This Row],[Discounts, usd]]</f>
        <v>15989.4</v>
      </c>
      <c r="N212" s="10">
        <f>Financial[[#This Row],[Units Sold]]*Financial[[#This Row],[Manufacturing Price]]</f>
        <v>15228</v>
      </c>
      <c r="O212" s="10">
        <f>Financial[[#This Row],[ Sales with discount]]-(Financial[[#This Row],[Units Sold]]*Financial[[#This Row],[Manufacturing Price]])</f>
        <v>761.39999999999964</v>
      </c>
      <c r="P212" s="12">
        <f>(Financial[[#This Row],[ Sales with discount]]-Financial[[#This Row],[COGS]])/Financial[[#This Row],[ Sales with discount]]</f>
        <v>4.7619047619047596E-2</v>
      </c>
      <c r="Q212" s="12">
        <f>(Financial[[#This Row],[ Sales with discount]]-Financial[[#This Row],[COGS]])/Financial[[#This Row],[COGS]]</f>
        <v>4.9999999999999975E-2</v>
      </c>
      <c r="R212" s="17">
        <f>Financial[[#This Row],[Units Sold]]/Financial[[#This Row],[quantity of transactions]]</f>
        <v>48.807692307692307</v>
      </c>
      <c r="S212" s="17">
        <f>Financial[[#This Row],[ Sales with discount]]/Financial[[#This Row],[quantity of transactions]]</f>
        <v>307.48846153846154</v>
      </c>
      <c r="T212" s="5" t="str">
        <f>TEXT(Financial[[#This Row],[Date]],"MMMM")</f>
        <v>грудень</v>
      </c>
      <c r="U212" s="22">
        <f>YEAR(Financial[[#This Row],[Date]])</f>
        <v>2021</v>
      </c>
    </row>
    <row r="213" spans="1:21" x14ac:dyDescent="0.3">
      <c r="A213" t="s">
        <v>9</v>
      </c>
      <c r="B213" t="s">
        <v>14</v>
      </c>
      <c r="C213" s="3" t="s">
        <v>21</v>
      </c>
      <c r="D213" s="3" t="s">
        <v>30</v>
      </c>
      <c r="E213">
        <v>2892</v>
      </c>
      <c r="F213" s="10">
        <v>5</v>
      </c>
      <c r="G213" s="10">
        <v>7</v>
      </c>
      <c r="H213" s="14">
        <v>63</v>
      </c>
      <c r="I213" s="19">
        <v>44531</v>
      </c>
      <c r="J213" s="10">
        <f>Financial[[#This Row],[Units Sold]]*Financial[[#This Row],[Sale Price]]</f>
        <v>20244</v>
      </c>
      <c r="K213" s="11" cm="1">
        <f t="array" ref="K213">_xlfn.IFS(Financial[[#This Row],[Discount Band]]="High",0.15,Financial[[#This Row],[Discount Band]]="Medium",0.1,Financial[[#This Row],[Discount Band]]="Low",0.05,Financial[[#This Row],[Discount Band]]="None",0)</f>
        <v>0.1</v>
      </c>
      <c r="L213" s="10">
        <f>Financial[[#This Row],[Gross Sales]]*Financial[[#This Row],[Discount, %]]</f>
        <v>2024.4</v>
      </c>
      <c r="M213" s="10">
        <f>Financial[[#This Row],[Gross Sales]]-Financial[[#This Row],[Discounts, usd]]</f>
        <v>18219.599999999999</v>
      </c>
      <c r="N213" s="10">
        <f>Financial[[#This Row],[Units Sold]]*Financial[[#This Row],[Manufacturing Price]]</f>
        <v>14460</v>
      </c>
      <c r="O213" s="10">
        <f>Financial[[#This Row],[ Sales with discount]]-(Financial[[#This Row],[Units Sold]]*Financial[[#This Row],[Manufacturing Price]])</f>
        <v>3759.5999999999985</v>
      </c>
      <c r="P213" s="12">
        <f>(Financial[[#This Row],[ Sales with discount]]-Financial[[#This Row],[COGS]])/Financial[[#This Row],[ Sales with discount]]</f>
        <v>0.20634920634920628</v>
      </c>
      <c r="Q213" s="12">
        <f>(Financial[[#This Row],[ Sales with discount]]-Financial[[#This Row],[COGS]])/Financial[[#This Row],[COGS]]</f>
        <v>0.2599999999999999</v>
      </c>
      <c r="R213" s="17">
        <f>Financial[[#This Row],[Units Sold]]/Financial[[#This Row],[quantity of transactions]]</f>
        <v>45.904761904761905</v>
      </c>
      <c r="S213" s="17">
        <f>Financial[[#This Row],[ Sales with discount]]/Financial[[#This Row],[quantity of transactions]]</f>
        <v>289.2</v>
      </c>
      <c r="T213" s="5" t="str">
        <f>TEXT(Financial[[#This Row],[Date]],"MMMM")</f>
        <v>грудень</v>
      </c>
      <c r="U213" s="22">
        <f>YEAR(Financial[[#This Row],[Date]])</f>
        <v>2021</v>
      </c>
    </row>
    <row r="214" spans="1:21" x14ac:dyDescent="0.3">
      <c r="A214" t="s">
        <v>9</v>
      </c>
      <c r="B214" t="s">
        <v>14</v>
      </c>
      <c r="C214" s="3" t="s">
        <v>25</v>
      </c>
      <c r="D214" s="3" t="s">
        <v>30</v>
      </c>
      <c r="E214">
        <v>3581</v>
      </c>
      <c r="F214" s="10">
        <v>5</v>
      </c>
      <c r="G214" s="10">
        <v>7</v>
      </c>
      <c r="H214" s="14">
        <v>294</v>
      </c>
      <c r="I214" s="19">
        <v>44531</v>
      </c>
      <c r="J214" s="10">
        <f>Financial[[#This Row],[Units Sold]]*Financial[[#This Row],[Sale Price]]</f>
        <v>25067</v>
      </c>
      <c r="K214" s="11" cm="1">
        <f t="array" ref="K214">_xlfn.IFS(Financial[[#This Row],[Discount Band]]="High",0.15,Financial[[#This Row],[Discount Band]]="Medium",0.1,Financial[[#This Row],[Discount Band]]="Low",0.05,Financial[[#This Row],[Discount Band]]="None",0)</f>
        <v>0.1</v>
      </c>
      <c r="L214" s="10">
        <f>Financial[[#This Row],[Gross Sales]]*Financial[[#This Row],[Discount, %]]</f>
        <v>2506.7000000000003</v>
      </c>
      <c r="M214" s="10">
        <f>Financial[[#This Row],[Gross Sales]]-Financial[[#This Row],[Discounts, usd]]</f>
        <v>22560.3</v>
      </c>
      <c r="N214" s="10">
        <f>Financial[[#This Row],[Units Sold]]*Financial[[#This Row],[Manufacturing Price]]</f>
        <v>17905</v>
      </c>
      <c r="O214" s="10">
        <f>Financial[[#This Row],[ Sales with discount]]-(Financial[[#This Row],[Units Sold]]*Financial[[#This Row],[Manufacturing Price]])</f>
        <v>4655.2999999999993</v>
      </c>
      <c r="P214" s="12">
        <f>(Financial[[#This Row],[ Sales with discount]]-Financial[[#This Row],[COGS]])/Financial[[#This Row],[ Sales with discount]]</f>
        <v>0.20634920634920631</v>
      </c>
      <c r="Q214" s="12">
        <f>(Financial[[#This Row],[ Sales with discount]]-Financial[[#This Row],[COGS]])/Financial[[#This Row],[COGS]]</f>
        <v>0.25999999999999995</v>
      </c>
      <c r="R214" s="17">
        <f>Financial[[#This Row],[Units Sold]]/Financial[[#This Row],[quantity of transactions]]</f>
        <v>12.180272108843537</v>
      </c>
      <c r="S214" s="17">
        <f>Financial[[#This Row],[ Sales with discount]]/Financial[[#This Row],[quantity of transactions]]</f>
        <v>76.73571428571428</v>
      </c>
      <c r="T214" s="5" t="str">
        <f>TEXT(Financial[[#This Row],[Date]],"MMMM")</f>
        <v>грудень</v>
      </c>
      <c r="U214" s="22">
        <f>YEAR(Financial[[#This Row],[Date]])</f>
        <v>2021</v>
      </c>
    </row>
    <row r="215" spans="1:21" x14ac:dyDescent="0.3">
      <c r="A215" t="s">
        <v>9</v>
      </c>
      <c r="B215" t="s">
        <v>14</v>
      </c>
      <c r="C215" s="3" t="s">
        <v>24</v>
      </c>
      <c r="D215" s="3" t="s">
        <v>30</v>
      </c>
      <c r="E215">
        <v>2321</v>
      </c>
      <c r="F215" s="10">
        <v>17</v>
      </c>
      <c r="G215" s="10">
        <v>20</v>
      </c>
      <c r="H215" s="14">
        <v>976</v>
      </c>
      <c r="I215" s="19">
        <v>44470</v>
      </c>
      <c r="J215" s="10">
        <f>Financial[[#This Row],[Units Sold]]*Financial[[#This Row],[Sale Price]]</f>
        <v>46420</v>
      </c>
      <c r="K215" s="11" cm="1">
        <f t="array" ref="K215">_xlfn.IFS(Financial[[#This Row],[Discount Band]]="High",0.15,Financial[[#This Row],[Discount Band]]="Medium",0.1,Financial[[#This Row],[Discount Band]]="Low",0.05,Financial[[#This Row],[Discount Band]]="None",0)</f>
        <v>0.1</v>
      </c>
      <c r="L215" s="10">
        <f>Financial[[#This Row],[Gross Sales]]*Financial[[#This Row],[Discount, %]]</f>
        <v>4642</v>
      </c>
      <c r="M215" s="10">
        <f>Financial[[#This Row],[Gross Sales]]-Financial[[#This Row],[Discounts, usd]]</f>
        <v>41778</v>
      </c>
      <c r="N215" s="10">
        <f>Financial[[#This Row],[Units Sold]]*Financial[[#This Row],[Manufacturing Price]]</f>
        <v>39457</v>
      </c>
      <c r="O215" s="10">
        <f>Financial[[#This Row],[ Sales with discount]]-(Financial[[#This Row],[Units Sold]]*Financial[[#This Row],[Manufacturing Price]])</f>
        <v>2321</v>
      </c>
      <c r="P215" s="12">
        <f>(Financial[[#This Row],[ Sales with discount]]-Financial[[#This Row],[COGS]])/Financial[[#This Row],[ Sales with discount]]</f>
        <v>5.5555555555555552E-2</v>
      </c>
      <c r="Q215" s="12">
        <f>(Financial[[#This Row],[ Sales with discount]]-Financial[[#This Row],[COGS]])/Financial[[#This Row],[COGS]]</f>
        <v>5.8823529411764705E-2</v>
      </c>
      <c r="R215" s="17">
        <f>Financial[[#This Row],[Units Sold]]/Financial[[#This Row],[quantity of transactions]]</f>
        <v>2.3780737704918034</v>
      </c>
      <c r="S215" s="17">
        <f>Financial[[#This Row],[ Sales with discount]]/Financial[[#This Row],[quantity of transactions]]</f>
        <v>42.805327868852459</v>
      </c>
      <c r="T215" s="5" t="str">
        <f>TEXT(Financial[[#This Row],[Date]],"MMMM")</f>
        <v>жовтень</v>
      </c>
      <c r="U215" s="22">
        <f>YEAR(Financial[[#This Row],[Date]])</f>
        <v>2021</v>
      </c>
    </row>
    <row r="216" spans="1:21" x14ac:dyDescent="0.3">
      <c r="A216" t="s">
        <v>9</v>
      </c>
      <c r="B216" t="s">
        <v>14</v>
      </c>
      <c r="C216" s="3" t="s">
        <v>24</v>
      </c>
      <c r="D216" s="3" t="s">
        <v>29</v>
      </c>
      <c r="E216">
        <v>4540</v>
      </c>
      <c r="F216" s="10">
        <v>14</v>
      </c>
      <c r="G216" s="10">
        <v>20</v>
      </c>
      <c r="H216" s="14">
        <v>1235</v>
      </c>
      <c r="I216" s="19">
        <v>44287</v>
      </c>
      <c r="J216" s="10">
        <f>Financial[[#This Row],[Units Sold]]*Financial[[#This Row],[Sale Price]]</f>
        <v>90800</v>
      </c>
      <c r="K216" s="11" cm="1">
        <f t="array" ref="K216">_xlfn.IFS(Financial[[#This Row],[Discount Band]]="High",0.15,Financial[[#This Row],[Discount Band]]="Medium",0.1,Financial[[#This Row],[Discount Band]]="Low",0.05,Financial[[#This Row],[Discount Band]]="None",0)</f>
        <v>0.05</v>
      </c>
      <c r="L216" s="10">
        <f>Financial[[#This Row],[Gross Sales]]*Financial[[#This Row],[Discount, %]]</f>
        <v>4540</v>
      </c>
      <c r="M216" s="10">
        <f>Financial[[#This Row],[Gross Sales]]-Financial[[#This Row],[Discounts, usd]]</f>
        <v>86260</v>
      </c>
      <c r="N216" s="10">
        <f>Financial[[#This Row],[Units Sold]]*Financial[[#This Row],[Manufacturing Price]]</f>
        <v>63560</v>
      </c>
      <c r="O216" s="10">
        <f>Financial[[#This Row],[ Sales with discount]]-(Financial[[#This Row],[Units Sold]]*Financial[[#This Row],[Manufacturing Price]])</f>
        <v>22700</v>
      </c>
      <c r="P216" s="12">
        <f>(Financial[[#This Row],[ Sales with discount]]-Financial[[#This Row],[COGS]])/Financial[[#This Row],[ Sales with discount]]</f>
        <v>0.26315789473684209</v>
      </c>
      <c r="Q216" s="12">
        <f>(Financial[[#This Row],[ Sales with discount]]-Financial[[#This Row],[COGS]])/Financial[[#This Row],[COGS]]</f>
        <v>0.35714285714285715</v>
      </c>
      <c r="R216" s="17">
        <f>Financial[[#This Row],[Units Sold]]/Financial[[#This Row],[quantity of transactions]]</f>
        <v>3.6761133603238867</v>
      </c>
      <c r="S216" s="17">
        <f>Financial[[#This Row],[ Sales with discount]]/Financial[[#This Row],[quantity of transactions]]</f>
        <v>69.84615384615384</v>
      </c>
      <c r="T216" s="5" t="str">
        <f>TEXT(Financial[[#This Row],[Date]],"MMMM")</f>
        <v>квітень</v>
      </c>
      <c r="U216" s="22">
        <f>YEAR(Financial[[#This Row],[Date]])</f>
        <v>2021</v>
      </c>
    </row>
    <row r="217" spans="1:21" x14ac:dyDescent="0.3">
      <c r="A217" t="s">
        <v>9</v>
      </c>
      <c r="B217" t="s">
        <v>14</v>
      </c>
      <c r="C217" s="3" t="s">
        <v>22</v>
      </c>
      <c r="D217" s="3" t="s">
        <v>29</v>
      </c>
      <c r="E217">
        <v>1730</v>
      </c>
      <c r="F217" s="10">
        <v>16</v>
      </c>
      <c r="G217" s="10">
        <v>20</v>
      </c>
      <c r="H217" s="14">
        <v>1176</v>
      </c>
      <c r="I217" s="19">
        <v>44378</v>
      </c>
      <c r="J217" s="10">
        <f>Financial[[#This Row],[Units Sold]]*Financial[[#This Row],[Sale Price]]</f>
        <v>34600</v>
      </c>
      <c r="K217" s="11" cm="1">
        <f t="array" ref="K217">_xlfn.IFS(Financial[[#This Row],[Discount Band]]="High",0.15,Financial[[#This Row],[Discount Band]]="Medium",0.1,Financial[[#This Row],[Discount Band]]="Low",0.05,Financial[[#This Row],[Discount Band]]="None",0)</f>
        <v>0.05</v>
      </c>
      <c r="L217" s="10">
        <f>Financial[[#This Row],[Gross Sales]]*Financial[[#This Row],[Discount, %]]</f>
        <v>1730</v>
      </c>
      <c r="M217" s="10">
        <f>Financial[[#This Row],[Gross Sales]]-Financial[[#This Row],[Discounts, usd]]</f>
        <v>32870</v>
      </c>
      <c r="N217" s="10">
        <f>Financial[[#This Row],[Units Sold]]*Financial[[#This Row],[Manufacturing Price]]</f>
        <v>27680</v>
      </c>
      <c r="O217" s="10">
        <f>Financial[[#This Row],[ Sales with discount]]-(Financial[[#This Row],[Units Sold]]*Financial[[#This Row],[Manufacturing Price]])</f>
        <v>5190</v>
      </c>
      <c r="P217" s="12">
        <f>(Financial[[#This Row],[ Sales with discount]]-Financial[[#This Row],[COGS]])/Financial[[#This Row],[ Sales with discount]]</f>
        <v>0.15789473684210525</v>
      </c>
      <c r="Q217" s="12">
        <f>(Financial[[#This Row],[ Sales with discount]]-Financial[[#This Row],[COGS]])/Financial[[#This Row],[COGS]]</f>
        <v>0.1875</v>
      </c>
      <c r="R217" s="17">
        <f>Financial[[#This Row],[Units Sold]]/Financial[[#This Row],[quantity of transactions]]</f>
        <v>1.4710884353741496</v>
      </c>
      <c r="S217" s="17">
        <f>Financial[[#This Row],[ Sales with discount]]/Financial[[#This Row],[quantity of transactions]]</f>
        <v>27.950680272108844</v>
      </c>
      <c r="T217" s="5" t="str">
        <f>TEXT(Financial[[#This Row],[Date]],"MMMM")</f>
        <v>липень</v>
      </c>
      <c r="U217" s="22">
        <f>YEAR(Financial[[#This Row],[Date]])</f>
        <v>2021</v>
      </c>
    </row>
    <row r="218" spans="1:21" x14ac:dyDescent="0.3">
      <c r="A218" t="s">
        <v>9</v>
      </c>
      <c r="B218" t="s">
        <v>14</v>
      </c>
      <c r="C218" s="3" t="s">
        <v>23</v>
      </c>
      <c r="D218" s="3" t="s">
        <v>30</v>
      </c>
      <c r="E218">
        <v>1331</v>
      </c>
      <c r="F218" s="10">
        <v>12</v>
      </c>
      <c r="G218" s="10">
        <v>22</v>
      </c>
      <c r="H218" s="14">
        <v>1363</v>
      </c>
      <c r="I218" s="19">
        <v>44228</v>
      </c>
      <c r="J218" s="10">
        <f>Financial[[#This Row],[Units Sold]]*Financial[[#This Row],[Sale Price]]</f>
        <v>29282</v>
      </c>
      <c r="K218" s="11" cm="1">
        <f t="array" ref="K218">_xlfn.IFS(Financial[[#This Row],[Discount Band]]="High",0.15,Financial[[#This Row],[Discount Band]]="Medium",0.1,Financial[[#This Row],[Discount Band]]="Low",0.05,Financial[[#This Row],[Discount Band]]="None",0)</f>
        <v>0.1</v>
      </c>
      <c r="L218" s="10">
        <f>Financial[[#This Row],[Gross Sales]]*Financial[[#This Row],[Discount, %]]</f>
        <v>2928.2000000000003</v>
      </c>
      <c r="M218" s="10">
        <f>Financial[[#This Row],[Gross Sales]]-Financial[[#This Row],[Discounts, usd]]</f>
        <v>26353.8</v>
      </c>
      <c r="N218" s="10">
        <f>Financial[[#This Row],[Units Sold]]*Financial[[#This Row],[Manufacturing Price]]</f>
        <v>15972</v>
      </c>
      <c r="O218" s="10">
        <f>Financial[[#This Row],[ Sales with discount]]-(Financial[[#This Row],[Units Sold]]*Financial[[#This Row],[Manufacturing Price]])</f>
        <v>10381.799999999999</v>
      </c>
      <c r="P218" s="12">
        <f>(Financial[[#This Row],[ Sales with discount]]-Financial[[#This Row],[COGS]])/Financial[[#This Row],[ Sales with discount]]</f>
        <v>0.39393939393939392</v>
      </c>
      <c r="Q218" s="12">
        <f>(Financial[[#This Row],[ Sales with discount]]-Financial[[#This Row],[COGS]])/Financial[[#This Row],[COGS]]</f>
        <v>0.64999999999999991</v>
      </c>
      <c r="R218" s="17">
        <f>Financial[[#This Row],[Units Sold]]/Financial[[#This Row],[quantity of transactions]]</f>
        <v>0.97652237710931766</v>
      </c>
      <c r="S218" s="17">
        <f>Financial[[#This Row],[ Sales with discount]]/Financial[[#This Row],[quantity of transactions]]</f>
        <v>19.335143066764491</v>
      </c>
      <c r="T218" s="5" t="str">
        <f>TEXT(Financial[[#This Row],[Date]],"MMMM")</f>
        <v>лютий</v>
      </c>
      <c r="U218" s="22">
        <f>YEAR(Financial[[#This Row],[Date]])</f>
        <v>2021</v>
      </c>
    </row>
    <row r="219" spans="1:21" x14ac:dyDescent="0.3">
      <c r="A219" t="s">
        <v>9</v>
      </c>
      <c r="B219" t="s">
        <v>14</v>
      </c>
      <c r="C219" s="3" t="s">
        <v>22</v>
      </c>
      <c r="D219" s="3" t="s">
        <v>30</v>
      </c>
      <c r="E219">
        <v>2444</v>
      </c>
      <c r="F219" s="10">
        <v>13</v>
      </c>
      <c r="G219" s="10">
        <v>20</v>
      </c>
      <c r="H219" s="14">
        <v>734</v>
      </c>
      <c r="I219" s="19">
        <v>44470</v>
      </c>
      <c r="J219" s="10">
        <f>Financial[[#This Row],[Units Sold]]*Financial[[#This Row],[Sale Price]]</f>
        <v>48880</v>
      </c>
      <c r="K219" s="11" cm="1">
        <f t="array" ref="K219">_xlfn.IFS(Financial[[#This Row],[Discount Band]]="High",0.15,Financial[[#This Row],[Discount Band]]="Medium",0.1,Financial[[#This Row],[Discount Band]]="Low",0.05,Financial[[#This Row],[Discount Band]]="None",0)</f>
        <v>0.1</v>
      </c>
      <c r="L219" s="10">
        <f>Financial[[#This Row],[Gross Sales]]*Financial[[#This Row],[Discount, %]]</f>
        <v>4888</v>
      </c>
      <c r="M219" s="10">
        <f>Financial[[#This Row],[Gross Sales]]-Financial[[#This Row],[Discounts, usd]]</f>
        <v>43992</v>
      </c>
      <c r="N219" s="10">
        <f>Financial[[#This Row],[Units Sold]]*Financial[[#This Row],[Manufacturing Price]]</f>
        <v>31772</v>
      </c>
      <c r="O219" s="10">
        <f>Financial[[#This Row],[ Sales with discount]]-(Financial[[#This Row],[Units Sold]]*Financial[[#This Row],[Manufacturing Price]])</f>
        <v>12220</v>
      </c>
      <c r="P219" s="12">
        <f>(Financial[[#This Row],[ Sales with discount]]-Financial[[#This Row],[COGS]])/Financial[[#This Row],[ Sales with discount]]</f>
        <v>0.27777777777777779</v>
      </c>
      <c r="Q219" s="12">
        <f>(Financial[[#This Row],[ Sales with discount]]-Financial[[#This Row],[COGS]])/Financial[[#This Row],[COGS]]</f>
        <v>0.38461538461538464</v>
      </c>
      <c r="R219" s="17">
        <f>Financial[[#This Row],[Units Sold]]/Financial[[#This Row],[quantity of transactions]]</f>
        <v>3.3297002724795641</v>
      </c>
      <c r="S219" s="17">
        <f>Financial[[#This Row],[ Sales with discount]]/Financial[[#This Row],[quantity of transactions]]</f>
        <v>59.934604904632153</v>
      </c>
      <c r="T219" s="5" t="str">
        <f>TEXT(Financial[[#This Row],[Date]],"MMMM")</f>
        <v>жовтень</v>
      </c>
      <c r="U219" s="22">
        <f>YEAR(Financial[[#This Row],[Date]])</f>
        <v>2021</v>
      </c>
    </row>
    <row r="220" spans="1:21" x14ac:dyDescent="0.3">
      <c r="A220" t="s">
        <v>9</v>
      </c>
      <c r="B220" t="s">
        <v>14</v>
      </c>
      <c r="C220" s="3" t="s">
        <v>21</v>
      </c>
      <c r="D220" s="3" t="s">
        <v>30</v>
      </c>
      <c r="E220">
        <v>2144</v>
      </c>
      <c r="F220" s="10">
        <v>17</v>
      </c>
      <c r="G220" s="10">
        <v>21</v>
      </c>
      <c r="H220" s="14">
        <v>43</v>
      </c>
      <c r="I220" s="19">
        <v>44317</v>
      </c>
      <c r="J220" s="10">
        <f>Financial[[#This Row],[Units Sold]]*Financial[[#This Row],[Sale Price]]</f>
        <v>45024</v>
      </c>
      <c r="K220" s="11" cm="1">
        <f t="array" ref="K220">_xlfn.IFS(Financial[[#This Row],[Discount Band]]="High",0.15,Financial[[#This Row],[Discount Band]]="Medium",0.1,Financial[[#This Row],[Discount Band]]="Low",0.05,Financial[[#This Row],[Discount Band]]="None",0)</f>
        <v>0.1</v>
      </c>
      <c r="L220" s="10">
        <f>Financial[[#This Row],[Gross Sales]]*Financial[[#This Row],[Discount, %]]</f>
        <v>4502.4000000000005</v>
      </c>
      <c r="M220" s="10">
        <f>Financial[[#This Row],[Gross Sales]]-Financial[[#This Row],[Discounts, usd]]</f>
        <v>40521.599999999999</v>
      </c>
      <c r="N220" s="10">
        <f>Financial[[#This Row],[Units Sold]]*Financial[[#This Row],[Manufacturing Price]]</f>
        <v>36448</v>
      </c>
      <c r="O220" s="10">
        <f>Financial[[#This Row],[ Sales with discount]]-(Financial[[#This Row],[Units Sold]]*Financial[[#This Row],[Manufacturing Price]])</f>
        <v>4073.5999999999985</v>
      </c>
      <c r="P220" s="12">
        <f>(Financial[[#This Row],[ Sales with discount]]-Financial[[#This Row],[COGS]])/Financial[[#This Row],[ Sales with discount]]</f>
        <v>0.1005291005291005</v>
      </c>
      <c r="Q220" s="12">
        <f>(Financial[[#This Row],[ Sales with discount]]-Financial[[#This Row],[COGS]])/Financial[[#This Row],[COGS]]</f>
        <v>0.1117647058823529</v>
      </c>
      <c r="R220" s="17">
        <f>Financial[[#This Row],[Units Sold]]/Financial[[#This Row],[quantity of transactions]]</f>
        <v>49.860465116279073</v>
      </c>
      <c r="S220" s="17">
        <f>Financial[[#This Row],[ Sales with discount]]/Financial[[#This Row],[quantity of transactions]]</f>
        <v>942.36279069767443</v>
      </c>
      <c r="T220" s="5" t="str">
        <f>TEXT(Financial[[#This Row],[Date]],"MMMM")</f>
        <v>травень</v>
      </c>
      <c r="U220" s="22">
        <f>YEAR(Financial[[#This Row],[Date]])</f>
        <v>2021</v>
      </c>
    </row>
    <row r="221" spans="1:21" x14ac:dyDescent="0.3">
      <c r="A221" t="s">
        <v>9</v>
      </c>
      <c r="B221" t="s">
        <v>14</v>
      </c>
      <c r="C221" s="3" t="s">
        <v>24</v>
      </c>
      <c r="D221" s="3" t="s">
        <v>30</v>
      </c>
      <c r="E221">
        <v>1795</v>
      </c>
      <c r="F221" s="10">
        <v>11</v>
      </c>
      <c r="G221" s="10">
        <v>21</v>
      </c>
      <c r="H221" s="14">
        <v>1059</v>
      </c>
      <c r="I221" s="19">
        <v>44409</v>
      </c>
      <c r="J221" s="10">
        <f>Financial[[#This Row],[Units Sold]]*Financial[[#This Row],[Sale Price]]</f>
        <v>37695</v>
      </c>
      <c r="K221" s="11" cm="1">
        <f t="array" ref="K221">_xlfn.IFS(Financial[[#This Row],[Discount Band]]="High",0.15,Financial[[#This Row],[Discount Band]]="Medium",0.1,Financial[[#This Row],[Discount Band]]="Low",0.05,Financial[[#This Row],[Discount Band]]="None",0)</f>
        <v>0.1</v>
      </c>
      <c r="L221" s="10">
        <f>Financial[[#This Row],[Gross Sales]]*Financial[[#This Row],[Discount, %]]</f>
        <v>3769.5</v>
      </c>
      <c r="M221" s="10">
        <f>Financial[[#This Row],[Gross Sales]]-Financial[[#This Row],[Discounts, usd]]</f>
        <v>33925.5</v>
      </c>
      <c r="N221" s="10">
        <f>Financial[[#This Row],[Units Sold]]*Financial[[#This Row],[Manufacturing Price]]</f>
        <v>19745</v>
      </c>
      <c r="O221" s="10">
        <f>Financial[[#This Row],[ Sales with discount]]-(Financial[[#This Row],[Units Sold]]*Financial[[#This Row],[Manufacturing Price]])</f>
        <v>14180.5</v>
      </c>
      <c r="P221" s="12">
        <f>(Financial[[#This Row],[ Sales with discount]]-Financial[[#This Row],[COGS]])/Financial[[#This Row],[ Sales with discount]]</f>
        <v>0.41798941798941797</v>
      </c>
      <c r="Q221" s="12">
        <f>(Financial[[#This Row],[ Sales with discount]]-Financial[[#This Row],[COGS]])/Financial[[#This Row],[COGS]]</f>
        <v>0.71818181818181814</v>
      </c>
      <c r="R221" s="17">
        <f>Financial[[#This Row],[Units Sold]]/Financial[[#This Row],[quantity of transactions]]</f>
        <v>1.6949952785646836</v>
      </c>
      <c r="S221" s="17">
        <f>Financial[[#This Row],[ Sales with discount]]/Financial[[#This Row],[quantity of transactions]]</f>
        <v>32.035410764872523</v>
      </c>
      <c r="T221" s="5" t="str">
        <f>TEXT(Financial[[#This Row],[Date]],"MMMM")</f>
        <v>серпень</v>
      </c>
      <c r="U221" s="22">
        <f>YEAR(Financial[[#This Row],[Date]])</f>
        <v>2021</v>
      </c>
    </row>
    <row r="222" spans="1:21" x14ac:dyDescent="0.3">
      <c r="A222" t="s">
        <v>9</v>
      </c>
      <c r="B222" t="s">
        <v>14</v>
      </c>
      <c r="C222" s="3" t="s">
        <v>25</v>
      </c>
      <c r="D222" s="3" t="s">
        <v>30</v>
      </c>
      <c r="E222">
        <v>3025</v>
      </c>
      <c r="F222" s="10">
        <v>18</v>
      </c>
      <c r="G222" s="10">
        <v>20</v>
      </c>
      <c r="H222" s="14">
        <v>1795</v>
      </c>
      <c r="I222" s="19">
        <v>44501</v>
      </c>
      <c r="J222" s="10">
        <f>Financial[[#This Row],[Units Sold]]*Financial[[#This Row],[Sale Price]]</f>
        <v>60500</v>
      </c>
      <c r="K222" s="11" cm="1">
        <f t="array" ref="K222">_xlfn.IFS(Financial[[#This Row],[Discount Band]]="High",0.15,Financial[[#This Row],[Discount Band]]="Medium",0.1,Financial[[#This Row],[Discount Band]]="Low",0.05,Financial[[#This Row],[Discount Band]]="None",0)</f>
        <v>0.1</v>
      </c>
      <c r="L222" s="10">
        <f>Financial[[#This Row],[Gross Sales]]*Financial[[#This Row],[Discount, %]]</f>
        <v>6050</v>
      </c>
      <c r="M222" s="10">
        <f>Financial[[#This Row],[Gross Sales]]-Financial[[#This Row],[Discounts, usd]]</f>
        <v>54450</v>
      </c>
      <c r="N222" s="10">
        <f>Financial[[#This Row],[Units Sold]]*Financial[[#This Row],[Manufacturing Price]]</f>
        <v>54450</v>
      </c>
      <c r="O222" s="10">
        <f>Financial[[#This Row],[ Sales with discount]]-(Financial[[#This Row],[Units Sold]]*Financial[[#This Row],[Manufacturing Price]])</f>
        <v>0</v>
      </c>
      <c r="P222" s="12">
        <f>(Financial[[#This Row],[ Sales with discount]]-Financial[[#This Row],[COGS]])/Financial[[#This Row],[ Sales with discount]]</f>
        <v>0</v>
      </c>
      <c r="Q222" s="12">
        <f>(Financial[[#This Row],[ Sales with discount]]-Financial[[#This Row],[COGS]])/Financial[[#This Row],[COGS]]</f>
        <v>0</v>
      </c>
      <c r="R222" s="17">
        <f>Financial[[#This Row],[Units Sold]]/Financial[[#This Row],[quantity of transactions]]</f>
        <v>1.6852367688022285</v>
      </c>
      <c r="S222" s="17">
        <f>Financial[[#This Row],[ Sales with discount]]/Financial[[#This Row],[quantity of transactions]]</f>
        <v>30.33426183844011</v>
      </c>
      <c r="T222" s="5" t="str">
        <f>TEXT(Financial[[#This Row],[Date]],"MMMM")</f>
        <v>листопад</v>
      </c>
      <c r="U222" s="22">
        <f>YEAR(Financial[[#This Row],[Date]])</f>
        <v>2021</v>
      </c>
    </row>
    <row r="223" spans="1:21" x14ac:dyDescent="0.3">
      <c r="A223" t="s">
        <v>9</v>
      </c>
      <c r="B223" t="s">
        <v>14</v>
      </c>
      <c r="C223" s="3" t="s">
        <v>23</v>
      </c>
      <c r="D223" s="3" t="s">
        <v>31</v>
      </c>
      <c r="E223">
        <v>2712</v>
      </c>
      <c r="F223" s="10">
        <v>19</v>
      </c>
      <c r="G223" s="10">
        <v>19</v>
      </c>
      <c r="H223" s="14">
        <v>531</v>
      </c>
      <c r="I223" s="19">
        <v>44256</v>
      </c>
      <c r="J223" s="10">
        <f>Financial[[#This Row],[Units Sold]]*Financial[[#This Row],[Sale Price]]</f>
        <v>51528</v>
      </c>
      <c r="K223" s="11" cm="1">
        <f t="array" ref="K223">_xlfn.IFS(Financial[[#This Row],[Discount Band]]="High",0.15,Financial[[#This Row],[Discount Band]]="Medium",0.1,Financial[[#This Row],[Discount Band]]="Low",0.05,Financial[[#This Row],[Discount Band]]="None",0)</f>
        <v>0.15</v>
      </c>
      <c r="L223" s="10">
        <f>Financial[[#This Row],[Gross Sales]]*Financial[[#This Row],[Discount, %]]</f>
        <v>7729.2</v>
      </c>
      <c r="M223" s="10">
        <f>Financial[[#This Row],[Gross Sales]]-Financial[[#This Row],[Discounts, usd]]</f>
        <v>43798.8</v>
      </c>
      <c r="N223" s="10">
        <f>Financial[[#This Row],[Units Sold]]*Financial[[#This Row],[Manufacturing Price]]</f>
        <v>51528</v>
      </c>
      <c r="O223" s="10">
        <f>Financial[[#This Row],[ Sales with discount]]-(Financial[[#This Row],[Units Sold]]*Financial[[#This Row],[Manufacturing Price]])</f>
        <v>-7729.1999999999971</v>
      </c>
      <c r="P223" s="12">
        <f>(Financial[[#This Row],[ Sales with discount]]-Financial[[#This Row],[COGS]])/Financial[[#This Row],[ Sales with discount]]</f>
        <v>-0.17647058823529405</v>
      </c>
      <c r="Q223" s="12">
        <f>(Financial[[#This Row],[ Sales with discount]]-Financial[[#This Row],[COGS]])/Financial[[#This Row],[COGS]]</f>
        <v>-0.14999999999999994</v>
      </c>
      <c r="R223" s="17">
        <f>Financial[[#This Row],[Units Sold]]/Financial[[#This Row],[quantity of transactions]]</f>
        <v>5.1073446327683616</v>
      </c>
      <c r="S223" s="17">
        <f>Financial[[#This Row],[ Sales with discount]]/Financial[[#This Row],[quantity of transactions]]</f>
        <v>82.483615819209049</v>
      </c>
      <c r="T223" s="5" t="str">
        <f>TEXT(Financial[[#This Row],[Date]],"MMMM")</f>
        <v>березень</v>
      </c>
      <c r="U223" s="22">
        <f>YEAR(Financial[[#This Row],[Date]])</f>
        <v>2021</v>
      </c>
    </row>
    <row r="224" spans="1:21" x14ac:dyDescent="0.3">
      <c r="A224" t="s">
        <v>9</v>
      </c>
      <c r="B224" t="s">
        <v>14</v>
      </c>
      <c r="C224" s="3" t="s">
        <v>22</v>
      </c>
      <c r="D224" s="3" t="s">
        <v>30</v>
      </c>
      <c r="E224">
        <v>2539</v>
      </c>
      <c r="F224" s="10">
        <v>12</v>
      </c>
      <c r="G224" s="10">
        <v>21</v>
      </c>
      <c r="H224" s="14">
        <v>378</v>
      </c>
      <c r="I224" s="19">
        <v>44470</v>
      </c>
      <c r="J224" s="10">
        <f>Financial[[#This Row],[Units Sold]]*Financial[[#This Row],[Sale Price]]</f>
        <v>53319</v>
      </c>
      <c r="K224" s="11" cm="1">
        <f t="array" ref="K224">_xlfn.IFS(Financial[[#This Row],[Discount Band]]="High",0.15,Financial[[#This Row],[Discount Band]]="Medium",0.1,Financial[[#This Row],[Discount Band]]="Low",0.05,Financial[[#This Row],[Discount Band]]="None",0)</f>
        <v>0.1</v>
      </c>
      <c r="L224" s="10">
        <f>Financial[[#This Row],[Gross Sales]]*Financial[[#This Row],[Discount, %]]</f>
        <v>5331.9000000000005</v>
      </c>
      <c r="M224" s="10">
        <f>Financial[[#This Row],[Gross Sales]]-Financial[[#This Row],[Discounts, usd]]</f>
        <v>47987.1</v>
      </c>
      <c r="N224" s="10">
        <f>Financial[[#This Row],[Units Sold]]*Financial[[#This Row],[Manufacturing Price]]</f>
        <v>30468</v>
      </c>
      <c r="O224" s="10">
        <f>Financial[[#This Row],[ Sales with discount]]-(Financial[[#This Row],[Units Sold]]*Financial[[#This Row],[Manufacturing Price]])</f>
        <v>17519.099999999999</v>
      </c>
      <c r="P224" s="12">
        <f>(Financial[[#This Row],[ Sales with discount]]-Financial[[#This Row],[COGS]])/Financial[[#This Row],[ Sales with discount]]</f>
        <v>0.36507936507936506</v>
      </c>
      <c r="Q224" s="12">
        <f>(Financial[[#This Row],[ Sales with discount]]-Financial[[#This Row],[COGS]])/Financial[[#This Row],[COGS]]</f>
        <v>0.57499999999999996</v>
      </c>
      <c r="R224" s="17">
        <f>Financial[[#This Row],[Units Sold]]/Financial[[#This Row],[quantity of transactions]]</f>
        <v>6.7169312169312168</v>
      </c>
      <c r="S224" s="17">
        <f>Financial[[#This Row],[ Sales with discount]]/Financial[[#This Row],[quantity of transactions]]</f>
        <v>126.95</v>
      </c>
      <c r="T224" s="5" t="str">
        <f>TEXT(Financial[[#This Row],[Date]],"MMMM")</f>
        <v>жовтень</v>
      </c>
      <c r="U224" s="22">
        <f>YEAR(Financial[[#This Row],[Date]])</f>
        <v>2021</v>
      </c>
    </row>
    <row r="225" spans="1:21" x14ac:dyDescent="0.3">
      <c r="A225" t="s">
        <v>9</v>
      </c>
      <c r="B225" t="s">
        <v>14</v>
      </c>
      <c r="C225" s="3" t="s">
        <v>24</v>
      </c>
      <c r="D225" s="3" t="s">
        <v>31</v>
      </c>
      <c r="E225">
        <v>3485</v>
      </c>
      <c r="F225" s="10">
        <v>14</v>
      </c>
      <c r="G225" s="10">
        <v>21</v>
      </c>
      <c r="H225" s="14">
        <v>330</v>
      </c>
      <c r="I225" s="19">
        <v>44440</v>
      </c>
      <c r="J225" s="10">
        <f>Financial[[#This Row],[Units Sold]]*Financial[[#This Row],[Sale Price]]</f>
        <v>73185</v>
      </c>
      <c r="K225" s="11" cm="1">
        <f t="array" ref="K225">_xlfn.IFS(Financial[[#This Row],[Discount Band]]="High",0.15,Financial[[#This Row],[Discount Band]]="Medium",0.1,Financial[[#This Row],[Discount Band]]="Low",0.05,Financial[[#This Row],[Discount Band]]="None",0)</f>
        <v>0.15</v>
      </c>
      <c r="L225" s="10">
        <f>Financial[[#This Row],[Gross Sales]]*Financial[[#This Row],[Discount, %]]</f>
        <v>10977.75</v>
      </c>
      <c r="M225" s="10">
        <f>Financial[[#This Row],[Gross Sales]]-Financial[[#This Row],[Discounts, usd]]</f>
        <v>62207.25</v>
      </c>
      <c r="N225" s="10">
        <f>Financial[[#This Row],[Units Sold]]*Financial[[#This Row],[Manufacturing Price]]</f>
        <v>48790</v>
      </c>
      <c r="O225" s="10">
        <f>Financial[[#This Row],[ Sales with discount]]-(Financial[[#This Row],[Units Sold]]*Financial[[#This Row],[Manufacturing Price]])</f>
        <v>13417.25</v>
      </c>
      <c r="P225" s="12">
        <f>(Financial[[#This Row],[ Sales with discount]]-Financial[[#This Row],[COGS]])/Financial[[#This Row],[ Sales with discount]]</f>
        <v>0.21568627450980393</v>
      </c>
      <c r="Q225" s="12">
        <f>(Financial[[#This Row],[ Sales with discount]]-Financial[[#This Row],[COGS]])/Financial[[#This Row],[COGS]]</f>
        <v>0.27500000000000002</v>
      </c>
      <c r="R225" s="17">
        <f>Financial[[#This Row],[Units Sold]]/Financial[[#This Row],[quantity of transactions]]</f>
        <v>10.560606060606061</v>
      </c>
      <c r="S225" s="17">
        <f>Financial[[#This Row],[ Sales with discount]]/Financial[[#This Row],[quantity of transactions]]</f>
        <v>188.50681818181818</v>
      </c>
      <c r="T225" s="5" t="str">
        <f>TEXT(Financial[[#This Row],[Date]],"MMMM")</f>
        <v>вересень</v>
      </c>
      <c r="U225" s="22">
        <f>YEAR(Financial[[#This Row],[Date]])</f>
        <v>2021</v>
      </c>
    </row>
    <row r="226" spans="1:21" x14ac:dyDescent="0.3">
      <c r="A226" t="s">
        <v>9</v>
      </c>
      <c r="B226" t="s">
        <v>14</v>
      </c>
      <c r="C226" s="3" t="s">
        <v>22</v>
      </c>
      <c r="D226" s="3" t="s">
        <v>28</v>
      </c>
      <c r="E226">
        <v>2790</v>
      </c>
      <c r="F226" s="10">
        <v>10</v>
      </c>
      <c r="G226" s="10">
        <v>19</v>
      </c>
      <c r="H226" s="14">
        <v>2203</v>
      </c>
      <c r="I226" s="19">
        <v>44348</v>
      </c>
      <c r="J226" s="10">
        <f>Financial[[#This Row],[Units Sold]]*Financial[[#This Row],[Sale Price]]</f>
        <v>53010</v>
      </c>
      <c r="K226" s="11" cm="1">
        <f t="array" ref="K226">_xlfn.IFS(Financial[[#This Row],[Discount Band]]="High",0.15,Financial[[#This Row],[Discount Band]]="Medium",0.1,Financial[[#This Row],[Discount Band]]="Low",0.05,Financial[[#This Row],[Discount Band]]="None",0)</f>
        <v>0</v>
      </c>
      <c r="L226" s="10">
        <f>Financial[[#This Row],[Gross Sales]]*Financial[[#This Row],[Discount, %]]</f>
        <v>0</v>
      </c>
      <c r="M226" s="10">
        <f>Financial[[#This Row],[Gross Sales]]-Financial[[#This Row],[Discounts, usd]]</f>
        <v>53010</v>
      </c>
      <c r="N226" s="10">
        <f>Financial[[#This Row],[Units Sold]]*Financial[[#This Row],[Manufacturing Price]]</f>
        <v>27900</v>
      </c>
      <c r="O226" s="10">
        <f>Financial[[#This Row],[ Sales with discount]]-(Financial[[#This Row],[Units Sold]]*Financial[[#This Row],[Manufacturing Price]])</f>
        <v>25110</v>
      </c>
      <c r="P226" s="12">
        <f>(Financial[[#This Row],[ Sales with discount]]-Financial[[#This Row],[COGS]])/Financial[[#This Row],[ Sales with discount]]</f>
        <v>0.47368421052631576</v>
      </c>
      <c r="Q226" s="12">
        <f>(Financial[[#This Row],[ Sales with discount]]-Financial[[#This Row],[COGS]])/Financial[[#This Row],[COGS]]</f>
        <v>0.9</v>
      </c>
      <c r="R226" s="17">
        <f>Financial[[#This Row],[Units Sold]]/Financial[[#This Row],[quantity of transactions]]</f>
        <v>1.2664548343168407</v>
      </c>
      <c r="S226" s="17">
        <f>Financial[[#This Row],[ Sales with discount]]/Financial[[#This Row],[quantity of transactions]]</f>
        <v>24.062641852019972</v>
      </c>
      <c r="T226" s="5" t="str">
        <f>TEXT(Financial[[#This Row],[Date]],"MMMM")</f>
        <v>червень</v>
      </c>
      <c r="U226" s="22">
        <f>YEAR(Financial[[#This Row],[Date]])</f>
        <v>2021</v>
      </c>
    </row>
    <row r="227" spans="1:21" x14ac:dyDescent="0.3">
      <c r="A227" t="s">
        <v>9</v>
      </c>
      <c r="B227" t="s">
        <v>14</v>
      </c>
      <c r="C227" s="3" t="s">
        <v>25</v>
      </c>
      <c r="D227" s="3" t="s">
        <v>31</v>
      </c>
      <c r="E227">
        <v>1529</v>
      </c>
      <c r="F227" s="10">
        <v>197</v>
      </c>
      <c r="G227" s="10">
        <v>347</v>
      </c>
      <c r="H227" s="14">
        <v>734</v>
      </c>
      <c r="I227" s="19">
        <v>44531</v>
      </c>
      <c r="J227" s="10">
        <f>Financial[[#This Row],[Units Sold]]*Financial[[#This Row],[Sale Price]]</f>
        <v>530563</v>
      </c>
      <c r="K227" s="11" cm="1">
        <f t="array" ref="K227">_xlfn.IFS(Financial[[#This Row],[Discount Band]]="High",0.15,Financial[[#This Row],[Discount Band]]="Medium",0.1,Financial[[#This Row],[Discount Band]]="Low",0.05,Financial[[#This Row],[Discount Band]]="None",0)</f>
        <v>0.15</v>
      </c>
      <c r="L227" s="10">
        <f>Financial[[#This Row],[Gross Sales]]*Financial[[#This Row],[Discount, %]]</f>
        <v>79584.45</v>
      </c>
      <c r="M227" s="10">
        <f>Financial[[#This Row],[Gross Sales]]-Financial[[#This Row],[Discounts, usd]]</f>
        <v>450978.55</v>
      </c>
      <c r="N227" s="10">
        <f>Financial[[#This Row],[Units Sold]]*Financial[[#This Row],[Manufacturing Price]]</f>
        <v>301213</v>
      </c>
      <c r="O227" s="10">
        <f>Financial[[#This Row],[ Sales with discount]]-(Financial[[#This Row],[Units Sold]]*Financial[[#This Row],[Manufacturing Price]])</f>
        <v>149765.54999999999</v>
      </c>
      <c r="P227" s="12">
        <f>(Financial[[#This Row],[ Sales with discount]]-Financial[[#This Row],[COGS]])/Financial[[#This Row],[ Sales with discount]]</f>
        <v>0.33209018477708085</v>
      </c>
      <c r="Q227" s="12">
        <f>(Financial[[#This Row],[ Sales with discount]]-Financial[[#This Row],[COGS]])/Financial[[#This Row],[COGS]]</f>
        <v>0.49720812182741114</v>
      </c>
      <c r="R227" s="17">
        <f>Financial[[#This Row],[Units Sold]]/Financial[[#This Row],[quantity of transactions]]</f>
        <v>2.0831062670299727</v>
      </c>
      <c r="S227" s="17">
        <f>Financial[[#This Row],[ Sales with discount]]/Financial[[#This Row],[quantity of transactions]]</f>
        <v>614.41219346049047</v>
      </c>
      <c r="T227" s="5" t="str">
        <f>TEXT(Financial[[#This Row],[Date]],"MMMM")</f>
        <v>грудень</v>
      </c>
      <c r="U227" s="22">
        <f>YEAR(Financial[[#This Row],[Date]])</f>
        <v>2021</v>
      </c>
    </row>
    <row r="228" spans="1:21" x14ac:dyDescent="0.3">
      <c r="A228" t="s">
        <v>9</v>
      </c>
      <c r="B228" t="s">
        <v>14</v>
      </c>
      <c r="C228" s="3" t="s">
        <v>26</v>
      </c>
      <c r="D228" s="3" t="s">
        <v>28</v>
      </c>
      <c r="E228">
        <v>3718</v>
      </c>
      <c r="F228" s="10">
        <v>243</v>
      </c>
      <c r="G228" s="10">
        <v>375</v>
      </c>
      <c r="H228" s="14">
        <v>708</v>
      </c>
      <c r="I228" s="19">
        <v>44228</v>
      </c>
      <c r="J228" s="10">
        <f>Financial[[#This Row],[Units Sold]]*Financial[[#This Row],[Sale Price]]</f>
        <v>1394250</v>
      </c>
      <c r="K228" s="11" cm="1">
        <f t="array" ref="K228">_xlfn.IFS(Financial[[#This Row],[Discount Band]]="High",0.15,Financial[[#This Row],[Discount Band]]="Medium",0.1,Financial[[#This Row],[Discount Band]]="Low",0.05,Financial[[#This Row],[Discount Band]]="None",0)</f>
        <v>0</v>
      </c>
      <c r="L228" s="10">
        <f>Financial[[#This Row],[Gross Sales]]*Financial[[#This Row],[Discount, %]]</f>
        <v>0</v>
      </c>
      <c r="M228" s="10">
        <f>Financial[[#This Row],[Gross Sales]]-Financial[[#This Row],[Discounts, usd]]</f>
        <v>1394250</v>
      </c>
      <c r="N228" s="10">
        <f>Financial[[#This Row],[Units Sold]]*Financial[[#This Row],[Manufacturing Price]]</f>
        <v>903474</v>
      </c>
      <c r="O228" s="10">
        <f>Financial[[#This Row],[ Sales with discount]]-(Financial[[#This Row],[Units Sold]]*Financial[[#This Row],[Manufacturing Price]])</f>
        <v>490776</v>
      </c>
      <c r="P228" s="12">
        <f>(Financial[[#This Row],[ Sales with discount]]-Financial[[#This Row],[COGS]])/Financial[[#This Row],[ Sales with discount]]</f>
        <v>0.35199999999999998</v>
      </c>
      <c r="Q228" s="12">
        <f>(Financial[[#This Row],[ Sales with discount]]-Financial[[#This Row],[COGS]])/Financial[[#This Row],[COGS]]</f>
        <v>0.54320987654320985</v>
      </c>
      <c r="R228" s="17">
        <f>Financial[[#This Row],[Units Sold]]/Financial[[#This Row],[quantity of transactions]]</f>
        <v>5.2514124293785311</v>
      </c>
      <c r="S228" s="17">
        <f>Financial[[#This Row],[ Sales with discount]]/Financial[[#This Row],[quantity of transactions]]</f>
        <v>1969.2796610169491</v>
      </c>
      <c r="T228" s="5" t="str">
        <f>TEXT(Financial[[#This Row],[Date]],"MMMM")</f>
        <v>лютий</v>
      </c>
      <c r="U228" s="22">
        <f>YEAR(Financial[[#This Row],[Date]])</f>
        <v>2021</v>
      </c>
    </row>
    <row r="229" spans="1:21" x14ac:dyDescent="0.3">
      <c r="A229" t="s">
        <v>9</v>
      </c>
      <c r="B229" t="s">
        <v>14</v>
      </c>
      <c r="C229" s="3" t="s">
        <v>25</v>
      </c>
      <c r="D229" s="3" t="s">
        <v>30</v>
      </c>
      <c r="E229">
        <v>726</v>
      </c>
      <c r="F229" s="10">
        <v>284</v>
      </c>
      <c r="G229" s="10">
        <v>361</v>
      </c>
      <c r="H229" s="14">
        <v>589</v>
      </c>
      <c r="I229" s="19">
        <v>44287</v>
      </c>
      <c r="J229" s="10">
        <f>Financial[[#This Row],[Units Sold]]*Financial[[#This Row],[Sale Price]]</f>
        <v>262086</v>
      </c>
      <c r="K229" s="11" cm="1">
        <f t="array" ref="K229">_xlfn.IFS(Financial[[#This Row],[Discount Band]]="High",0.15,Financial[[#This Row],[Discount Band]]="Medium",0.1,Financial[[#This Row],[Discount Band]]="Low",0.05,Financial[[#This Row],[Discount Band]]="None",0)</f>
        <v>0.1</v>
      </c>
      <c r="L229" s="10">
        <f>Financial[[#This Row],[Gross Sales]]*Financial[[#This Row],[Discount, %]]</f>
        <v>26208.600000000002</v>
      </c>
      <c r="M229" s="10">
        <f>Financial[[#This Row],[Gross Sales]]-Financial[[#This Row],[Discounts, usd]]</f>
        <v>235877.4</v>
      </c>
      <c r="N229" s="10">
        <f>Financial[[#This Row],[Units Sold]]*Financial[[#This Row],[Manufacturing Price]]</f>
        <v>206184</v>
      </c>
      <c r="O229" s="10">
        <f>Financial[[#This Row],[ Sales with discount]]-(Financial[[#This Row],[Units Sold]]*Financial[[#This Row],[Manufacturing Price]])</f>
        <v>29693.399999999994</v>
      </c>
      <c r="P229" s="12">
        <f>(Financial[[#This Row],[ Sales with discount]]-Financial[[#This Row],[COGS]])/Financial[[#This Row],[ Sales with discount]]</f>
        <v>0.12588488765774083</v>
      </c>
      <c r="Q229" s="12">
        <f>(Financial[[#This Row],[ Sales with discount]]-Financial[[#This Row],[COGS]])/Financial[[#This Row],[COGS]]</f>
        <v>0.14401408450704223</v>
      </c>
      <c r="R229" s="17">
        <f>Financial[[#This Row],[Units Sold]]/Financial[[#This Row],[quantity of transactions]]</f>
        <v>1.2325976230899831</v>
      </c>
      <c r="S229" s="17">
        <f>Financial[[#This Row],[ Sales with discount]]/Financial[[#This Row],[quantity of transactions]]</f>
        <v>400.47096774193545</v>
      </c>
      <c r="T229" s="5" t="str">
        <f>TEXT(Financial[[#This Row],[Date]],"MMMM")</f>
        <v>квітень</v>
      </c>
      <c r="U229" s="22">
        <f>YEAR(Financial[[#This Row],[Date]])</f>
        <v>2021</v>
      </c>
    </row>
    <row r="230" spans="1:21" x14ac:dyDescent="0.3">
      <c r="A230" t="s">
        <v>9</v>
      </c>
      <c r="B230" t="s">
        <v>14</v>
      </c>
      <c r="C230" s="3" t="s">
        <v>24</v>
      </c>
      <c r="D230" s="3" t="s">
        <v>30</v>
      </c>
      <c r="E230">
        <v>1729</v>
      </c>
      <c r="F230" s="10">
        <v>249</v>
      </c>
      <c r="G230" s="10">
        <v>375</v>
      </c>
      <c r="H230" s="14">
        <v>1056</v>
      </c>
      <c r="I230" s="19">
        <v>44348</v>
      </c>
      <c r="J230" s="10">
        <f>Financial[[#This Row],[Units Sold]]*Financial[[#This Row],[Sale Price]]</f>
        <v>648375</v>
      </c>
      <c r="K230" s="11" cm="1">
        <f t="array" ref="K230">_xlfn.IFS(Financial[[#This Row],[Discount Band]]="High",0.15,Financial[[#This Row],[Discount Band]]="Medium",0.1,Financial[[#This Row],[Discount Band]]="Low",0.05,Financial[[#This Row],[Discount Band]]="None",0)</f>
        <v>0.1</v>
      </c>
      <c r="L230" s="10">
        <f>Financial[[#This Row],[Gross Sales]]*Financial[[#This Row],[Discount, %]]</f>
        <v>64837.5</v>
      </c>
      <c r="M230" s="10">
        <f>Financial[[#This Row],[Gross Sales]]-Financial[[#This Row],[Discounts, usd]]</f>
        <v>583537.5</v>
      </c>
      <c r="N230" s="10">
        <f>Financial[[#This Row],[Units Sold]]*Financial[[#This Row],[Manufacturing Price]]</f>
        <v>430521</v>
      </c>
      <c r="O230" s="10">
        <f>Financial[[#This Row],[ Sales with discount]]-(Financial[[#This Row],[Units Sold]]*Financial[[#This Row],[Manufacturing Price]])</f>
        <v>153016.5</v>
      </c>
      <c r="P230" s="12">
        <f>(Financial[[#This Row],[ Sales with discount]]-Financial[[#This Row],[COGS]])/Financial[[#This Row],[ Sales with discount]]</f>
        <v>0.26222222222222225</v>
      </c>
      <c r="Q230" s="12">
        <f>(Financial[[#This Row],[ Sales with discount]]-Financial[[#This Row],[COGS]])/Financial[[#This Row],[COGS]]</f>
        <v>0.35542168674698793</v>
      </c>
      <c r="R230" s="17">
        <f>Financial[[#This Row],[Units Sold]]/Financial[[#This Row],[quantity of transactions]]</f>
        <v>1.637310606060606</v>
      </c>
      <c r="S230" s="17">
        <f>Financial[[#This Row],[ Sales with discount]]/Financial[[#This Row],[quantity of transactions]]</f>
        <v>552.5923295454545</v>
      </c>
      <c r="T230" s="5" t="str">
        <f>TEXT(Financial[[#This Row],[Date]],"MMMM")</f>
        <v>червень</v>
      </c>
      <c r="U230" s="22">
        <f>YEAR(Financial[[#This Row],[Date]])</f>
        <v>2021</v>
      </c>
    </row>
    <row r="231" spans="1:21" x14ac:dyDescent="0.3">
      <c r="A231" t="s">
        <v>9</v>
      </c>
      <c r="B231" t="s">
        <v>14</v>
      </c>
      <c r="C231" s="3" t="s">
        <v>24</v>
      </c>
      <c r="D231" s="3" t="s">
        <v>29</v>
      </c>
      <c r="E231">
        <v>1898</v>
      </c>
      <c r="F231" s="10">
        <v>275</v>
      </c>
      <c r="G231" s="10">
        <v>340</v>
      </c>
      <c r="H231" s="14">
        <v>240</v>
      </c>
      <c r="I231" s="19">
        <v>44470</v>
      </c>
      <c r="J231" s="10">
        <f>Financial[[#This Row],[Units Sold]]*Financial[[#This Row],[Sale Price]]</f>
        <v>645320</v>
      </c>
      <c r="K231" s="11" cm="1">
        <f t="array" ref="K231">_xlfn.IFS(Financial[[#This Row],[Discount Band]]="High",0.15,Financial[[#This Row],[Discount Band]]="Medium",0.1,Financial[[#This Row],[Discount Band]]="Low",0.05,Financial[[#This Row],[Discount Band]]="None",0)</f>
        <v>0.05</v>
      </c>
      <c r="L231" s="10">
        <f>Financial[[#This Row],[Gross Sales]]*Financial[[#This Row],[Discount, %]]</f>
        <v>32266</v>
      </c>
      <c r="M231" s="10">
        <f>Financial[[#This Row],[Gross Sales]]-Financial[[#This Row],[Discounts, usd]]</f>
        <v>613054</v>
      </c>
      <c r="N231" s="10">
        <f>Financial[[#This Row],[Units Sold]]*Financial[[#This Row],[Manufacturing Price]]</f>
        <v>521950</v>
      </c>
      <c r="O231" s="10">
        <f>Financial[[#This Row],[ Sales with discount]]-(Financial[[#This Row],[Units Sold]]*Financial[[#This Row],[Manufacturing Price]])</f>
        <v>91104</v>
      </c>
      <c r="P231" s="12">
        <f>(Financial[[#This Row],[ Sales with discount]]-Financial[[#This Row],[COGS]])/Financial[[#This Row],[ Sales with discount]]</f>
        <v>0.14860681114551083</v>
      </c>
      <c r="Q231" s="12">
        <f>(Financial[[#This Row],[ Sales with discount]]-Financial[[#This Row],[COGS]])/Financial[[#This Row],[COGS]]</f>
        <v>0.17454545454545456</v>
      </c>
      <c r="R231" s="17">
        <f>Financial[[#This Row],[Units Sold]]/Financial[[#This Row],[quantity of transactions]]</f>
        <v>7.9083333333333332</v>
      </c>
      <c r="S231" s="17">
        <f>Financial[[#This Row],[ Sales with discount]]/Financial[[#This Row],[quantity of transactions]]</f>
        <v>2554.3916666666669</v>
      </c>
      <c r="T231" s="5" t="str">
        <f>TEXT(Financial[[#This Row],[Date]],"MMMM")</f>
        <v>жовтень</v>
      </c>
      <c r="U231" s="22">
        <f>YEAR(Financial[[#This Row],[Date]])</f>
        <v>2021</v>
      </c>
    </row>
    <row r="232" spans="1:21" x14ac:dyDescent="0.3">
      <c r="A232" t="s">
        <v>9</v>
      </c>
      <c r="B232" t="s">
        <v>14</v>
      </c>
      <c r="C232" s="3" t="s">
        <v>23</v>
      </c>
      <c r="D232" s="3" t="s">
        <v>30</v>
      </c>
      <c r="E232">
        <v>1730</v>
      </c>
      <c r="F232" s="10">
        <v>294</v>
      </c>
      <c r="G232" s="10">
        <v>347</v>
      </c>
      <c r="H232" s="14">
        <v>868</v>
      </c>
      <c r="I232" s="19">
        <v>44348</v>
      </c>
      <c r="J232" s="10">
        <f>Financial[[#This Row],[Units Sold]]*Financial[[#This Row],[Sale Price]]</f>
        <v>600310</v>
      </c>
      <c r="K232" s="11" cm="1">
        <f t="array" ref="K232">_xlfn.IFS(Financial[[#This Row],[Discount Band]]="High",0.15,Financial[[#This Row],[Discount Band]]="Medium",0.1,Financial[[#This Row],[Discount Band]]="Low",0.05,Financial[[#This Row],[Discount Band]]="None",0)</f>
        <v>0.1</v>
      </c>
      <c r="L232" s="10">
        <f>Financial[[#This Row],[Gross Sales]]*Financial[[#This Row],[Discount, %]]</f>
        <v>60031</v>
      </c>
      <c r="M232" s="10">
        <f>Financial[[#This Row],[Gross Sales]]-Financial[[#This Row],[Discounts, usd]]</f>
        <v>540279</v>
      </c>
      <c r="N232" s="10">
        <f>Financial[[#This Row],[Units Sold]]*Financial[[#This Row],[Manufacturing Price]]</f>
        <v>508620</v>
      </c>
      <c r="O232" s="10">
        <f>Financial[[#This Row],[ Sales with discount]]-(Financial[[#This Row],[Units Sold]]*Financial[[#This Row],[Manufacturing Price]])</f>
        <v>31659</v>
      </c>
      <c r="P232" s="12">
        <f>(Financial[[#This Row],[ Sales with discount]]-Financial[[#This Row],[COGS]])/Financial[[#This Row],[ Sales with discount]]</f>
        <v>5.8597502401536987E-2</v>
      </c>
      <c r="Q232" s="12">
        <f>(Financial[[#This Row],[ Sales with discount]]-Financial[[#This Row],[COGS]])/Financial[[#This Row],[COGS]]</f>
        <v>6.224489795918367E-2</v>
      </c>
      <c r="R232" s="17">
        <f>Financial[[#This Row],[Units Sold]]/Financial[[#This Row],[quantity of transactions]]</f>
        <v>1.9930875576036866</v>
      </c>
      <c r="S232" s="17">
        <f>Financial[[#This Row],[ Sales with discount]]/Financial[[#This Row],[quantity of transactions]]</f>
        <v>622.44124423963137</v>
      </c>
      <c r="T232" s="5" t="str">
        <f>TEXT(Financial[[#This Row],[Date]],"MMMM")</f>
        <v>червень</v>
      </c>
      <c r="U232" s="22">
        <f>YEAR(Financial[[#This Row],[Date]])</f>
        <v>2021</v>
      </c>
    </row>
    <row r="233" spans="1:21" x14ac:dyDescent="0.3">
      <c r="A233" t="s">
        <v>9</v>
      </c>
      <c r="B233" t="s">
        <v>14</v>
      </c>
      <c r="C233" s="3" t="s">
        <v>26</v>
      </c>
      <c r="D233" s="3" t="s">
        <v>30</v>
      </c>
      <c r="E233">
        <v>2311</v>
      </c>
      <c r="F233" s="10">
        <v>221</v>
      </c>
      <c r="G233" s="10">
        <v>364</v>
      </c>
      <c r="H233" s="14">
        <v>478</v>
      </c>
      <c r="I233" s="19">
        <v>44470</v>
      </c>
      <c r="J233" s="10">
        <f>Financial[[#This Row],[Units Sold]]*Financial[[#This Row],[Sale Price]]</f>
        <v>841204</v>
      </c>
      <c r="K233" s="11" cm="1">
        <f t="array" ref="K233">_xlfn.IFS(Financial[[#This Row],[Discount Band]]="High",0.15,Financial[[#This Row],[Discount Band]]="Medium",0.1,Financial[[#This Row],[Discount Band]]="Low",0.05,Financial[[#This Row],[Discount Band]]="None",0)</f>
        <v>0.1</v>
      </c>
      <c r="L233" s="10">
        <f>Financial[[#This Row],[Gross Sales]]*Financial[[#This Row],[Discount, %]]</f>
        <v>84120.400000000009</v>
      </c>
      <c r="M233" s="10">
        <f>Financial[[#This Row],[Gross Sales]]-Financial[[#This Row],[Discounts, usd]]</f>
        <v>757083.6</v>
      </c>
      <c r="N233" s="10">
        <f>Financial[[#This Row],[Units Sold]]*Financial[[#This Row],[Manufacturing Price]]</f>
        <v>510731</v>
      </c>
      <c r="O233" s="10">
        <f>Financial[[#This Row],[ Sales with discount]]-(Financial[[#This Row],[Units Sold]]*Financial[[#This Row],[Manufacturing Price]])</f>
        <v>246352.59999999998</v>
      </c>
      <c r="P233" s="12">
        <f>(Financial[[#This Row],[ Sales with discount]]-Financial[[#This Row],[COGS]])/Financial[[#This Row],[ Sales with discount]]</f>
        <v>0.32539682539682535</v>
      </c>
      <c r="Q233" s="12">
        <f>(Financial[[#This Row],[ Sales with discount]]-Financial[[#This Row],[COGS]])/Financial[[#This Row],[COGS]]</f>
        <v>0.48235294117647054</v>
      </c>
      <c r="R233" s="17">
        <f>Financial[[#This Row],[Units Sold]]/Financial[[#This Row],[quantity of transactions]]</f>
        <v>4.8347280334728033</v>
      </c>
      <c r="S233" s="17">
        <f>Financial[[#This Row],[ Sales with discount]]/Financial[[#This Row],[quantity of transactions]]</f>
        <v>1583.8569037656903</v>
      </c>
      <c r="T233" s="5" t="str">
        <f>TEXT(Financial[[#This Row],[Date]],"MMMM")</f>
        <v>жовтень</v>
      </c>
      <c r="U233" s="22">
        <f>YEAR(Financial[[#This Row],[Date]])</f>
        <v>2021</v>
      </c>
    </row>
    <row r="234" spans="1:21" x14ac:dyDescent="0.3">
      <c r="A234" t="s">
        <v>9</v>
      </c>
      <c r="B234" t="s">
        <v>14</v>
      </c>
      <c r="C234" s="3" t="s">
        <v>22</v>
      </c>
      <c r="D234" s="3" t="s">
        <v>30</v>
      </c>
      <c r="E234">
        <v>1638</v>
      </c>
      <c r="F234" s="10">
        <v>206</v>
      </c>
      <c r="G234" s="10">
        <v>371</v>
      </c>
      <c r="H234" s="14">
        <v>494</v>
      </c>
      <c r="I234" s="19">
        <v>44197</v>
      </c>
      <c r="J234" s="10">
        <f>Financial[[#This Row],[Units Sold]]*Financial[[#This Row],[Sale Price]]</f>
        <v>607698</v>
      </c>
      <c r="K234" s="11" cm="1">
        <f t="array" ref="K234">_xlfn.IFS(Financial[[#This Row],[Discount Band]]="High",0.15,Financial[[#This Row],[Discount Band]]="Medium",0.1,Financial[[#This Row],[Discount Band]]="Low",0.05,Financial[[#This Row],[Discount Band]]="None",0)</f>
        <v>0.1</v>
      </c>
      <c r="L234" s="10">
        <f>Financial[[#This Row],[Gross Sales]]*Financial[[#This Row],[Discount, %]]</f>
        <v>60769.8</v>
      </c>
      <c r="M234" s="10">
        <f>Financial[[#This Row],[Gross Sales]]-Financial[[#This Row],[Discounts, usd]]</f>
        <v>546928.19999999995</v>
      </c>
      <c r="N234" s="10">
        <f>Financial[[#This Row],[Units Sold]]*Financial[[#This Row],[Manufacturing Price]]</f>
        <v>337428</v>
      </c>
      <c r="O234" s="10">
        <f>Financial[[#This Row],[ Sales with discount]]-(Financial[[#This Row],[Units Sold]]*Financial[[#This Row],[Manufacturing Price]])</f>
        <v>209500.19999999995</v>
      </c>
      <c r="P234" s="12">
        <f>(Financial[[#This Row],[ Sales with discount]]-Financial[[#This Row],[COGS]])/Financial[[#This Row],[ Sales with discount]]</f>
        <v>0.38304881701108112</v>
      </c>
      <c r="Q234" s="12">
        <f>(Financial[[#This Row],[ Sales with discount]]-Financial[[#This Row],[COGS]])/Financial[[#This Row],[COGS]]</f>
        <v>0.6208737864077668</v>
      </c>
      <c r="R234" s="17">
        <f>Financial[[#This Row],[Units Sold]]/Financial[[#This Row],[quantity of transactions]]</f>
        <v>3.3157894736842106</v>
      </c>
      <c r="S234" s="17">
        <f>Financial[[#This Row],[ Sales with discount]]/Financial[[#This Row],[quantity of transactions]]</f>
        <v>1107.1421052631579</v>
      </c>
      <c r="T234" s="5" t="str">
        <f>TEXT(Financial[[#This Row],[Date]],"MMMM")</f>
        <v>січень</v>
      </c>
      <c r="U234" s="22">
        <f>YEAR(Financial[[#This Row],[Date]])</f>
        <v>2021</v>
      </c>
    </row>
    <row r="235" spans="1:21" x14ac:dyDescent="0.3">
      <c r="A235" t="s">
        <v>9</v>
      </c>
      <c r="B235" t="s">
        <v>14</v>
      </c>
      <c r="C235" s="3" t="s">
        <v>23</v>
      </c>
      <c r="D235" s="3" t="s">
        <v>29</v>
      </c>
      <c r="E235">
        <v>3368</v>
      </c>
      <c r="F235" s="10">
        <v>230</v>
      </c>
      <c r="G235" s="10">
        <v>347</v>
      </c>
      <c r="H235" s="14">
        <v>422</v>
      </c>
      <c r="I235" s="19">
        <v>44531</v>
      </c>
      <c r="J235" s="10">
        <f>Financial[[#This Row],[Units Sold]]*Financial[[#This Row],[Sale Price]]</f>
        <v>1168696</v>
      </c>
      <c r="K235" s="11" cm="1">
        <f t="array" ref="K235">_xlfn.IFS(Financial[[#This Row],[Discount Band]]="High",0.15,Financial[[#This Row],[Discount Band]]="Medium",0.1,Financial[[#This Row],[Discount Band]]="Low",0.05,Financial[[#This Row],[Discount Band]]="None",0)</f>
        <v>0.05</v>
      </c>
      <c r="L235" s="10">
        <f>Financial[[#This Row],[Gross Sales]]*Financial[[#This Row],[Discount, %]]</f>
        <v>58434.8</v>
      </c>
      <c r="M235" s="10">
        <f>Financial[[#This Row],[Gross Sales]]-Financial[[#This Row],[Discounts, usd]]</f>
        <v>1110261.2</v>
      </c>
      <c r="N235" s="10">
        <f>Financial[[#This Row],[Units Sold]]*Financial[[#This Row],[Manufacturing Price]]</f>
        <v>774640</v>
      </c>
      <c r="O235" s="10">
        <f>Financial[[#This Row],[ Sales with discount]]-(Financial[[#This Row],[Units Sold]]*Financial[[#This Row],[Manufacturing Price]])</f>
        <v>335621.19999999995</v>
      </c>
      <c r="P235" s="12">
        <f>(Financial[[#This Row],[ Sales with discount]]-Financial[[#This Row],[COGS]])/Financial[[#This Row],[ Sales with discount]]</f>
        <v>0.30229030790232059</v>
      </c>
      <c r="Q235" s="12">
        <f>(Financial[[#This Row],[ Sales with discount]]-Financial[[#This Row],[COGS]])/Financial[[#This Row],[COGS]]</f>
        <v>0.43326086956521731</v>
      </c>
      <c r="R235" s="17">
        <f>Financial[[#This Row],[Units Sold]]/Financial[[#This Row],[quantity of transactions]]</f>
        <v>7.9810426540284363</v>
      </c>
      <c r="S235" s="17">
        <f>Financial[[#This Row],[ Sales with discount]]/Financial[[#This Row],[quantity of transactions]]</f>
        <v>2630.950710900474</v>
      </c>
      <c r="T235" s="5" t="str">
        <f>TEXT(Financial[[#This Row],[Date]],"MMMM")</f>
        <v>грудень</v>
      </c>
      <c r="U235" s="22">
        <f>YEAR(Financial[[#This Row],[Date]])</f>
        <v>2021</v>
      </c>
    </row>
    <row r="236" spans="1:21" x14ac:dyDescent="0.3">
      <c r="A236" t="s">
        <v>9</v>
      </c>
      <c r="B236" t="s">
        <v>14</v>
      </c>
      <c r="C236" s="3" t="s">
        <v>22</v>
      </c>
      <c r="D236" s="3" t="s">
        <v>30</v>
      </c>
      <c r="E236">
        <v>1535</v>
      </c>
      <c r="F236" s="10">
        <v>273</v>
      </c>
      <c r="G236" s="10">
        <v>343</v>
      </c>
      <c r="H236" s="14">
        <v>1539</v>
      </c>
      <c r="I236" s="19">
        <v>44317</v>
      </c>
      <c r="J236" s="10">
        <f>Financial[[#This Row],[Units Sold]]*Financial[[#This Row],[Sale Price]]</f>
        <v>526505</v>
      </c>
      <c r="K236" s="11" cm="1">
        <f t="array" ref="K236">_xlfn.IFS(Financial[[#This Row],[Discount Band]]="High",0.15,Financial[[#This Row],[Discount Band]]="Medium",0.1,Financial[[#This Row],[Discount Band]]="Low",0.05,Financial[[#This Row],[Discount Band]]="None",0)</f>
        <v>0.1</v>
      </c>
      <c r="L236" s="10">
        <f>Financial[[#This Row],[Gross Sales]]*Financial[[#This Row],[Discount, %]]</f>
        <v>52650.5</v>
      </c>
      <c r="M236" s="10">
        <f>Financial[[#This Row],[Gross Sales]]-Financial[[#This Row],[Discounts, usd]]</f>
        <v>473854.5</v>
      </c>
      <c r="N236" s="10">
        <f>Financial[[#This Row],[Units Sold]]*Financial[[#This Row],[Manufacturing Price]]</f>
        <v>419055</v>
      </c>
      <c r="O236" s="10">
        <f>Financial[[#This Row],[ Sales with discount]]-(Financial[[#This Row],[Units Sold]]*Financial[[#This Row],[Manufacturing Price]])</f>
        <v>54799.5</v>
      </c>
      <c r="P236" s="12">
        <f>(Financial[[#This Row],[ Sales with discount]]-Financial[[#This Row],[COGS]])/Financial[[#This Row],[ Sales with discount]]</f>
        <v>0.11564625850340136</v>
      </c>
      <c r="Q236" s="12">
        <f>(Financial[[#This Row],[ Sales with discount]]-Financial[[#This Row],[COGS]])/Financial[[#This Row],[COGS]]</f>
        <v>0.13076923076923078</v>
      </c>
      <c r="R236" s="17">
        <f>Financial[[#This Row],[Units Sold]]/Financial[[#This Row],[quantity of transactions]]</f>
        <v>0.99740090968161144</v>
      </c>
      <c r="S236" s="17">
        <f>Financial[[#This Row],[ Sales with discount]]/Financial[[#This Row],[quantity of transactions]]</f>
        <v>307.89766081871346</v>
      </c>
      <c r="T236" s="5" t="str">
        <f>TEXT(Financial[[#This Row],[Date]],"MMMM")</f>
        <v>травень</v>
      </c>
      <c r="U236" s="22">
        <f>YEAR(Financial[[#This Row],[Date]])</f>
        <v>2021</v>
      </c>
    </row>
    <row r="237" spans="1:21" x14ac:dyDescent="0.3">
      <c r="A237" t="s">
        <v>9</v>
      </c>
      <c r="B237" t="s">
        <v>14</v>
      </c>
      <c r="C237" s="3" t="s">
        <v>26</v>
      </c>
      <c r="D237" s="3" t="s">
        <v>30</v>
      </c>
      <c r="E237">
        <v>3224</v>
      </c>
      <c r="F237" s="10">
        <v>268</v>
      </c>
      <c r="G237" s="10">
        <v>368</v>
      </c>
      <c r="H237" s="14">
        <v>743</v>
      </c>
      <c r="I237" s="19">
        <v>44440</v>
      </c>
      <c r="J237" s="10">
        <f>Financial[[#This Row],[Units Sold]]*Financial[[#This Row],[Sale Price]]</f>
        <v>1186432</v>
      </c>
      <c r="K237" s="11" cm="1">
        <f t="array" ref="K237">_xlfn.IFS(Financial[[#This Row],[Discount Band]]="High",0.15,Financial[[#This Row],[Discount Band]]="Medium",0.1,Financial[[#This Row],[Discount Band]]="Low",0.05,Financial[[#This Row],[Discount Band]]="None",0)</f>
        <v>0.1</v>
      </c>
      <c r="L237" s="10">
        <f>Financial[[#This Row],[Gross Sales]]*Financial[[#This Row],[Discount, %]]</f>
        <v>118643.20000000001</v>
      </c>
      <c r="M237" s="10">
        <f>Financial[[#This Row],[Gross Sales]]-Financial[[#This Row],[Discounts, usd]]</f>
        <v>1067788.8</v>
      </c>
      <c r="N237" s="10">
        <f>Financial[[#This Row],[Units Sold]]*Financial[[#This Row],[Manufacturing Price]]</f>
        <v>864032</v>
      </c>
      <c r="O237" s="10">
        <f>Financial[[#This Row],[ Sales with discount]]-(Financial[[#This Row],[Units Sold]]*Financial[[#This Row],[Manufacturing Price]])</f>
        <v>203756.80000000005</v>
      </c>
      <c r="P237" s="12">
        <f>(Financial[[#This Row],[ Sales with discount]]-Financial[[#This Row],[COGS]])/Financial[[#This Row],[ Sales with discount]]</f>
        <v>0.19082125603864739</v>
      </c>
      <c r="Q237" s="12">
        <f>(Financial[[#This Row],[ Sales with discount]]-Financial[[#This Row],[COGS]])/Financial[[#This Row],[COGS]]</f>
        <v>0.23582089552238811</v>
      </c>
      <c r="R237" s="17">
        <f>Financial[[#This Row],[Units Sold]]/Financial[[#This Row],[quantity of transactions]]</f>
        <v>4.3391655450874831</v>
      </c>
      <c r="S237" s="17">
        <f>Financial[[#This Row],[ Sales with discount]]/Financial[[#This Row],[quantity of transactions]]</f>
        <v>1437.1316285329744</v>
      </c>
      <c r="T237" s="5" t="str">
        <f>TEXT(Financial[[#This Row],[Date]],"MMMM")</f>
        <v>вересень</v>
      </c>
      <c r="U237" s="22">
        <f>YEAR(Financial[[#This Row],[Date]])</f>
        <v>2021</v>
      </c>
    </row>
    <row r="238" spans="1:21" x14ac:dyDescent="0.3">
      <c r="A238" t="s">
        <v>9</v>
      </c>
      <c r="B238" t="s">
        <v>14</v>
      </c>
      <c r="C238" s="3" t="s">
        <v>25</v>
      </c>
      <c r="D238" s="3" t="s">
        <v>28</v>
      </c>
      <c r="E238">
        <v>1616</v>
      </c>
      <c r="F238" s="10">
        <v>262</v>
      </c>
      <c r="G238" s="10">
        <v>385</v>
      </c>
      <c r="H238" s="14">
        <v>348</v>
      </c>
      <c r="I238" s="19">
        <v>44440</v>
      </c>
      <c r="J238" s="10">
        <f>Financial[[#This Row],[Units Sold]]*Financial[[#This Row],[Sale Price]]</f>
        <v>622160</v>
      </c>
      <c r="K238" s="11" cm="1">
        <f t="array" ref="K238">_xlfn.IFS(Financial[[#This Row],[Discount Band]]="High",0.15,Financial[[#This Row],[Discount Band]]="Medium",0.1,Financial[[#This Row],[Discount Band]]="Low",0.05,Financial[[#This Row],[Discount Band]]="None",0)</f>
        <v>0</v>
      </c>
      <c r="L238" s="10">
        <f>Financial[[#This Row],[Gross Sales]]*Financial[[#This Row],[Discount, %]]</f>
        <v>0</v>
      </c>
      <c r="M238" s="10">
        <f>Financial[[#This Row],[Gross Sales]]-Financial[[#This Row],[Discounts, usd]]</f>
        <v>622160</v>
      </c>
      <c r="N238" s="10">
        <f>Financial[[#This Row],[Units Sold]]*Financial[[#This Row],[Manufacturing Price]]</f>
        <v>423392</v>
      </c>
      <c r="O238" s="10">
        <f>Financial[[#This Row],[ Sales with discount]]-(Financial[[#This Row],[Units Sold]]*Financial[[#This Row],[Manufacturing Price]])</f>
        <v>198768</v>
      </c>
      <c r="P238" s="12">
        <f>(Financial[[#This Row],[ Sales with discount]]-Financial[[#This Row],[COGS]])/Financial[[#This Row],[ Sales with discount]]</f>
        <v>0.31948051948051948</v>
      </c>
      <c r="Q238" s="12">
        <f>(Financial[[#This Row],[ Sales with discount]]-Financial[[#This Row],[COGS]])/Financial[[#This Row],[COGS]]</f>
        <v>0.46946564885496184</v>
      </c>
      <c r="R238" s="17">
        <f>Financial[[#This Row],[Units Sold]]/Financial[[#This Row],[quantity of transactions]]</f>
        <v>4.6436781609195403</v>
      </c>
      <c r="S238" s="17">
        <f>Financial[[#This Row],[ Sales with discount]]/Financial[[#This Row],[quantity of transactions]]</f>
        <v>1787.816091954023</v>
      </c>
      <c r="T238" s="5" t="str">
        <f>TEXT(Financial[[#This Row],[Date]],"MMMM")</f>
        <v>вересень</v>
      </c>
      <c r="U238" s="22">
        <f>YEAR(Financial[[#This Row],[Date]])</f>
        <v>2021</v>
      </c>
    </row>
    <row r="239" spans="1:21" x14ac:dyDescent="0.3">
      <c r="A239" t="s">
        <v>9</v>
      </c>
      <c r="B239" t="s">
        <v>14</v>
      </c>
      <c r="C239" s="3" t="s">
        <v>24</v>
      </c>
      <c r="D239" s="3" t="s">
        <v>30</v>
      </c>
      <c r="E239">
        <v>2942</v>
      </c>
      <c r="F239" s="10">
        <v>285</v>
      </c>
      <c r="G239" s="10">
        <v>354</v>
      </c>
      <c r="H239" s="14">
        <v>1103</v>
      </c>
      <c r="I239" s="19">
        <v>44470</v>
      </c>
      <c r="J239" s="10">
        <f>Financial[[#This Row],[Units Sold]]*Financial[[#This Row],[Sale Price]]</f>
        <v>1041468</v>
      </c>
      <c r="K239" s="11" cm="1">
        <f t="array" ref="K239">_xlfn.IFS(Financial[[#This Row],[Discount Band]]="High",0.15,Financial[[#This Row],[Discount Band]]="Medium",0.1,Financial[[#This Row],[Discount Band]]="Low",0.05,Financial[[#This Row],[Discount Band]]="None",0)</f>
        <v>0.1</v>
      </c>
      <c r="L239" s="10">
        <f>Financial[[#This Row],[Gross Sales]]*Financial[[#This Row],[Discount, %]]</f>
        <v>104146.8</v>
      </c>
      <c r="M239" s="10">
        <f>Financial[[#This Row],[Gross Sales]]-Financial[[#This Row],[Discounts, usd]]</f>
        <v>937321.2</v>
      </c>
      <c r="N239" s="10">
        <f>Financial[[#This Row],[Units Sold]]*Financial[[#This Row],[Manufacturing Price]]</f>
        <v>838470</v>
      </c>
      <c r="O239" s="10">
        <f>Financial[[#This Row],[ Sales with discount]]-(Financial[[#This Row],[Units Sold]]*Financial[[#This Row],[Manufacturing Price]])</f>
        <v>98851.199999999953</v>
      </c>
      <c r="P239" s="12">
        <f>(Financial[[#This Row],[ Sales with discount]]-Financial[[#This Row],[COGS]])/Financial[[#This Row],[ Sales with discount]]</f>
        <v>0.10546139359698677</v>
      </c>
      <c r="Q239" s="12">
        <f>(Financial[[#This Row],[ Sales with discount]]-Financial[[#This Row],[COGS]])/Financial[[#This Row],[COGS]]</f>
        <v>0.1178947368421052</v>
      </c>
      <c r="R239" s="17">
        <f>Financial[[#This Row],[Units Sold]]/Financial[[#This Row],[quantity of transactions]]</f>
        <v>2.6672710788757934</v>
      </c>
      <c r="S239" s="17">
        <f>Financial[[#This Row],[ Sales with discount]]/Financial[[#This Row],[quantity of transactions]]</f>
        <v>849.79256572982774</v>
      </c>
      <c r="T239" s="5" t="str">
        <f>TEXT(Financial[[#This Row],[Date]],"MMMM")</f>
        <v>жовтень</v>
      </c>
      <c r="U239" s="22">
        <f>YEAR(Financial[[#This Row],[Date]])</f>
        <v>2021</v>
      </c>
    </row>
    <row r="240" spans="1:21" x14ac:dyDescent="0.3">
      <c r="A240" t="s">
        <v>9</v>
      </c>
      <c r="B240" t="s">
        <v>14</v>
      </c>
      <c r="C240" s="3" t="s">
        <v>25</v>
      </c>
      <c r="D240" s="3" t="s">
        <v>29</v>
      </c>
      <c r="E240">
        <v>2892</v>
      </c>
      <c r="F240" s="10">
        <v>248</v>
      </c>
      <c r="G240" s="10">
        <v>375</v>
      </c>
      <c r="H240" s="14">
        <v>488</v>
      </c>
      <c r="I240" s="19">
        <v>44470</v>
      </c>
      <c r="J240" s="10">
        <f>Financial[[#This Row],[Units Sold]]*Financial[[#This Row],[Sale Price]]</f>
        <v>1084500</v>
      </c>
      <c r="K240" s="11" cm="1">
        <f t="array" ref="K240">_xlfn.IFS(Financial[[#This Row],[Discount Band]]="High",0.15,Financial[[#This Row],[Discount Band]]="Medium",0.1,Financial[[#This Row],[Discount Band]]="Low",0.05,Financial[[#This Row],[Discount Band]]="None",0)</f>
        <v>0.05</v>
      </c>
      <c r="L240" s="10">
        <f>Financial[[#This Row],[Gross Sales]]*Financial[[#This Row],[Discount, %]]</f>
        <v>54225</v>
      </c>
      <c r="M240" s="10">
        <f>Financial[[#This Row],[Gross Sales]]-Financial[[#This Row],[Discounts, usd]]</f>
        <v>1030275</v>
      </c>
      <c r="N240" s="10">
        <f>Financial[[#This Row],[Units Sold]]*Financial[[#This Row],[Manufacturing Price]]</f>
        <v>717216</v>
      </c>
      <c r="O240" s="10">
        <f>Financial[[#This Row],[ Sales with discount]]-(Financial[[#This Row],[Units Sold]]*Financial[[#This Row],[Manufacturing Price]])</f>
        <v>313059</v>
      </c>
      <c r="P240" s="12">
        <f>(Financial[[#This Row],[ Sales with discount]]-Financial[[#This Row],[COGS]])/Financial[[#This Row],[ Sales with discount]]</f>
        <v>0.303859649122807</v>
      </c>
      <c r="Q240" s="12">
        <f>(Financial[[#This Row],[ Sales with discount]]-Financial[[#This Row],[COGS]])/Financial[[#This Row],[COGS]]</f>
        <v>0.43649193548387094</v>
      </c>
      <c r="R240" s="17">
        <f>Financial[[#This Row],[Units Sold]]/Financial[[#This Row],[quantity of transactions]]</f>
        <v>5.9262295081967213</v>
      </c>
      <c r="S240" s="17">
        <f>Financial[[#This Row],[ Sales with discount]]/Financial[[#This Row],[quantity of transactions]]</f>
        <v>2111.219262295082</v>
      </c>
      <c r="T240" s="5" t="str">
        <f>TEXT(Financial[[#This Row],[Date]],"MMMM")</f>
        <v>жовтень</v>
      </c>
      <c r="U240" s="22">
        <f>YEAR(Financial[[#This Row],[Date]])</f>
        <v>2021</v>
      </c>
    </row>
    <row r="241" spans="1:21" x14ac:dyDescent="0.3">
      <c r="A241" t="s">
        <v>9</v>
      </c>
      <c r="B241" t="s">
        <v>14</v>
      </c>
      <c r="C241" s="3" t="s">
        <v>21</v>
      </c>
      <c r="D241" s="3" t="s">
        <v>29</v>
      </c>
      <c r="E241">
        <v>2701</v>
      </c>
      <c r="F241" s="10">
        <v>260</v>
      </c>
      <c r="G241" s="10">
        <v>368</v>
      </c>
      <c r="H241" s="14">
        <v>839</v>
      </c>
      <c r="I241" s="19">
        <v>44531</v>
      </c>
      <c r="J241" s="10">
        <f>Financial[[#This Row],[Units Sold]]*Financial[[#This Row],[Sale Price]]</f>
        <v>993968</v>
      </c>
      <c r="K241" s="11" cm="1">
        <f t="array" ref="K241">_xlfn.IFS(Financial[[#This Row],[Discount Band]]="High",0.15,Financial[[#This Row],[Discount Band]]="Medium",0.1,Financial[[#This Row],[Discount Band]]="Low",0.05,Financial[[#This Row],[Discount Band]]="None",0)</f>
        <v>0.05</v>
      </c>
      <c r="L241" s="10">
        <f>Financial[[#This Row],[Gross Sales]]*Financial[[#This Row],[Discount, %]]</f>
        <v>49698.400000000001</v>
      </c>
      <c r="M241" s="10">
        <f>Financial[[#This Row],[Gross Sales]]-Financial[[#This Row],[Discounts, usd]]</f>
        <v>944269.6</v>
      </c>
      <c r="N241" s="10">
        <f>Financial[[#This Row],[Units Sold]]*Financial[[#This Row],[Manufacturing Price]]</f>
        <v>702260</v>
      </c>
      <c r="O241" s="10">
        <f>Financial[[#This Row],[ Sales with discount]]-(Financial[[#This Row],[Units Sold]]*Financial[[#This Row],[Manufacturing Price]])</f>
        <v>242009.59999999998</v>
      </c>
      <c r="P241" s="12">
        <f>(Financial[[#This Row],[ Sales with discount]]-Financial[[#This Row],[COGS]])/Financial[[#This Row],[ Sales with discount]]</f>
        <v>0.25629290617848971</v>
      </c>
      <c r="Q241" s="12">
        <f>(Financial[[#This Row],[ Sales with discount]]-Financial[[#This Row],[COGS]])/Financial[[#This Row],[COGS]]</f>
        <v>0.3446153846153846</v>
      </c>
      <c r="R241" s="17">
        <f>Financial[[#This Row],[Units Sold]]/Financial[[#This Row],[quantity of transactions]]</f>
        <v>3.2193087008343264</v>
      </c>
      <c r="S241" s="17">
        <f>Financial[[#This Row],[ Sales with discount]]/Financial[[#This Row],[quantity of transactions]]</f>
        <v>1125.4703218116806</v>
      </c>
      <c r="T241" s="5" t="str">
        <f>TEXT(Financial[[#This Row],[Date]],"MMMM")</f>
        <v>грудень</v>
      </c>
      <c r="U241" s="22">
        <f>YEAR(Financial[[#This Row],[Date]])</f>
        <v>2021</v>
      </c>
    </row>
    <row r="242" spans="1:21" x14ac:dyDescent="0.3">
      <c r="A242" t="s">
        <v>7</v>
      </c>
      <c r="B242" t="s">
        <v>14</v>
      </c>
      <c r="C242" s="3" t="s">
        <v>24</v>
      </c>
      <c r="D242" s="3" t="s">
        <v>31</v>
      </c>
      <c r="E242">
        <v>3834</v>
      </c>
      <c r="F242" s="10">
        <v>9</v>
      </c>
      <c r="G242" s="10">
        <v>15</v>
      </c>
      <c r="H242" s="14">
        <v>761</v>
      </c>
      <c r="I242" s="19">
        <v>44317</v>
      </c>
      <c r="J242" s="10">
        <f>Financial[[#This Row],[Units Sold]]*Financial[[#This Row],[Sale Price]]</f>
        <v>57510</v>
      </c>
      <c r="K242" s="11" cm="1">
        <f t="array" ref="K242">_xlfn.IFS(Financial[[#This Row],[Discount Band]]="High",0.15,Financial[[#This Row],[Discount Band]]="Medium",0.1,Financial[[#This Row],[Discount Band]]="Low",0.05,Financial[[#This Row],[Discount Band]]="None",0)</f>
        <v>0.15</v>
      </c>
      <c r="L242" s="10">
        <f>Financial[[#This Row],[Gross Sales]]*Financial[[#This Row],[Discount, %]]</f>
        <v>8626.5</v>
      </c>
      <c r="M242" s="10">
        <f>Financial[[#This Row],[Gross Sales]]-Financial[[#This Row],[Discounts, usd]]</f>
        <v>48883.5</v>
      </c>
      <c r="N242" s="10">
        <f>Financial[[#This Row],[Units Sold]]*Financial[[#This Row],[Manufacturing Price]]</f>
        <v>34506</v>
      </c>
      <c r="O242" s="10">
        <f>Financial[[#This Row],[ Sales with discount]]-(Financial[[#This Row],[Units Sold]]*Financial[[#This Row],[Manufacturing Price]])</f>
        <v>14377.5</v>
      </c>
      <c r="P242" s="12">
        <f>(Financial[[#This Row],[ Sales with discount]]-Financial[[#This Row],[COGS]])/Financial[[#This Row],[ Sales with discount]]</f>
        <v>0.29411764705882354</v>
      </c>
      <c r="Q242" s="12">
        <f>(Financial[[#This Row],[ Sales with discount]]-Financial[[#This Row],[COGS]])/Financial[[#This Row],[COGS]]</f>
        <v>0.41666666666666669</v>
      </c>
      <c r="R242" s="17">
        <f>Financial[[#This Row],[Units Sold]]/Financial[[#This Row],[quantity of transactions]]</f>
        <v>5.0381077529566358</v>
      </c>
      <c r="S242" s="17">
        <f>Financial[[#This Row],[ Sales with discount]]/Financial[[#This Row],[quantity of transactions]]</f>
        <v>64.235873850197109</v>
      </c>
      <c r="T242" s="5" t="str">
        <f>TEXT(Financial[[#This Row],[Date]],"MMMM")</f>
        <v>травень</v>
      </c>
      <c r="U242" s="22">
        <f>YEAR(Financial[[#This Row],[Date]])</f>
        <v>2021</v>
      </c>
    </row>
    <row r="243" spans="1:21" x14ac:dyDescent="0.3">
      <c r="A243" t="s">
        <v>7</v>
      </c>
      <c r="B243" t="s">
        <v>14</v>
      </c>
      <c r="C243" s="3" t="s">
        <v>24</v>
      </c>
      <c r="D243" s="3" t="s">
        <v>31</v>
      </c>
      <c r="E243">
        <v>4126</v>
      </c>
      <c r="F243" s="10">
        <v>10</v>
      </c>
      <c r="G243" s="10">
        <v>14</v>
      </c>
      <c r="H243" s="14">
        <v>2238</v>
      </c>
      <c r="I243" s="19">
        <v>44197</v>
      </c>
      <c r="J243" s="10">
        <f>Financial[[#This Row],[Units Sold]]*Financial[[#This Row],[Sale Price]]</f>
        <v>57764</v>
      </c>
      <c r="K243" s="11" cm="1">
        <f t="array" ref="K243">_xlfn.IFS(Financial[[#This Row],[Discount Band]]="High",0.15,Financial[[#This Row],[Discount Band]]="Medium",0.1,Financial[[#This Row],[Discount Band]]="Low",0.05,Financial[[#This Row],[Discount Band]]="None",0)</f>
        <v>0.15</v>
      </c>
      <c r="L243" s="10">
        <f>Financial[[#This Row],[Gross Sales]]*Financial[[#This Row],[Discount, %]]</f>
        <v>8664.6</v>
      </c>
      <c r="M243" s="10">
        <f>Financial[[#This Row],[Gross Sales]]-Financial[[#This Row],[Discounts, usd]]</f>
        <v>49099.4</v>
      </c>
      <c r="N243" s="10">
        <f>Financial[[#This Row],[Units Sold]]*Financial[[#This Row],[Manufacturing Price]]</f>
        <v>41260</v>
      </c>
      <c r="O243" s="10">
        <f>Financial[[#This Row],[ Sales with discount]]-(Financial[[#This Row],[Units Sold]]*Financial[[#This Row],[Manufacturing Price]])</f>
        <v>7839.4000000000015</v>
      </c>
      <c r="P243" s="12">
        <f>(Financial[[#This Row],[ Sales with discount]]-Financial[[#This Row],[COGS]])/Financial[[#This Row],[ Sales with discount]]</f>
        <v>0.1596638655462185</v>
      </c>
      <c r="Q243" s="12">
        <f>(Financial[[#This Row],[ Sales with discount]]-Financial[[#This Row],[COGS]])/Financial[[#This Row],[COGS]]</f>
        <v>0.19000000000000003</v>
      </c>
      <c r="R243" s="17">
        <f>Financial[[#This Row],[Units Sold]]/Financial[[#This Row],[quantity of transactions]]</f>
        <v>1.8436103663985701</v>
      </c>
      <c r="S243" s="17">
        <f>Financial[[#This Row],[ Sales with discount]]/Financial[[#This Row],[quantity of transactions]]</f>
        <v>21.938963360142985</v>
      </c>
      <c r="T243" s="5" t="str">
        <f>TEXT(Financial[[#This Row],[Date]],"MMMM")</f>
        <v>січень</v>
      </c>
      <c r="U243" s="22">
        <f>YEAR(Financial[[#This Row],[Date]])</f>
        <v>2021</v>
      </c>
    </row>
    <row r="244" spans="1:21" x14ac:dyDescent="0.3">
      <c r="A244" t="s">
        <v>7</v>
      </c>
      <c r="B244" t="s">
        <v>14</v>
      </c>
      <c r="C244" s="3" t="s">
        <v>23</v>
      </c>
      <c r="D244" s="3" t="s">
        <v>30</v>
      </c>
      <c r="E244">
        <v>2912</v>
      </c>
      <c r="F244" s="10">
        <v>12</v>
      </c>
      <c r="G244" s="10">
        <v>17</v>
      </c>
      <c r="H244" s="14">
        <v>1379</v>
      </c>
      <c r="I244" s="19">
        <v>44440</v>
      </c>
      <c r="J244" s="10">
        <f>Financial[[#This Row],[Units Sold]]*Financial[[#This Row],[Sale Price]]</f>
        <v>49504</v>
      </c>
      <c r="K244" s="11" cm="1">
        <f t="array" ref="K244">_xlfn.IFS(Financial[[#This Row],[Discount Band]]="High",0.15,Financial[[#This Row],[Discount Band]]="Medium",0.1,Financial[[#This Row],[Discount Band]]="Low",0.05,Financial[[#This Row],[Discount Band]]="None",0)</f>
        <v>0.1</v>
      </c>
      <c r="L244" s="10">
        <f>Financial[[#This Row],[Gross Sales]]*Financial[[#This Row],[Discount, %]]</f>
        <v>4950.4000000000005</v>
      </c>
      <c r="M244" s="10">
        <f>Financial[[#This Row],[Gross Sales]]-Financial[[#This Row],[Discounts, usd]]</f>
        <v>44553.599999999999</v>
      </c>
      <c r="N244" s="10">
        <f>Financial[[#This Row],[Units Sold]]*Financial[[#This Row],[Manufacturing Price]]</f>
        <v>34944</v>
      </c>
      <c r="O244" s="10">
        <f>Financial[[#This Row],[ Sales with discount]]-(Financial[[#This Row],[Units Sold]]*Financial[[#This Row],[Manufacturing Price]])</f>
        <v>9609.5999999999985</v>
      </c>
      <c r="P244" s="12">
        <f>(Financial[[#This Row],[ Sales with discount]]-Financial[[#This Row],[COGS]])/Financial[[#This Row],[ Sales with discount]]</f>
        <v>0.2156862745098039</v>
      </c>
      <c r="Q244" s="12">
        <f>(Financial[[#This Row],[ Sales with discount]]-Financial[[#This Row],[COGS]])/Financial[[#This Row],[COGS]]</f>
        <v>0.27499999999999997</v>
      </c>
      <c r="R244" s="17">
        <f>Financial[[#This Row],[Units Sold]]/Financial[[#This Row],[quantity of transactions]]</f>
        <v>2.1116751269035534</v>
      </c>
      <c r="S244" s="17">
        <f>Financial[[#This Row],[ Sales with discount]]/Financial[[#This Row],[quantity of transactions]]</f>
        <v>32.308629441624362</v>
      </c>
      <c r="T244" s="5" t="str">
        <f>TEXT(Financial[[#This Row],[Date]],"MMMM")</f>
        <v>вересень</v>
      </c>
      <c r="U244" s="22">
        <f>YEAR(Financial[[#This Row],[Date]])</f>
        <v>2021</v>
      </c>
    </row>
    <row r="245" spans="1:21" x14ac:dyDescent="0.3">
      <c r="A245" t="s">
        <v>7</v>
      </c>
      <c r="B245" t="s">
        <v>14</v>
      </c>
      <c r="C245" s="3" t="s">
        <v>23</v>
      </c>
      <c r="D245" s="3" t="s">
        <v>30</v>
      </c>
      <c r="E245">
        <v>1866</v>
      </c>
      <c r="F245" s="10">
        <v>11</v>
      </c>
      <c r="G245" s="10">
        <v>15</v>
      </c>
      <c r="H245" s="14">
        <v>1108</v>
      </c>
      <c r="I245" s="19">
        <v>44470</v>
      </c>
      <c r="J245" s="10">
        <f>Financial[[#This Row],[Units Sold]]*Financial[[#This Row],[Sale Price]]</f>
        <v>27990</v>
      </c>
      <c r="K245" s="11" cm="1">
        <f t="array" ref="K245">_xlfn.IFS(Financial[[#This Row],[Discount Band]]="High",0.15,Financial[[#This Row],[Discount Band]]="Medium",0.1,Financial[[#This Row],[Discount Band]]="Low",0.05,Financial[[#This Row],[Discount Band]]="None",0)</f>
        <v>0.1</v>
      </c>
      <c r="L245" s="10">
        <f>Financial[[#This Row],[Gross Sales]]*Financial[[#This Row],[Discount, %]]</f>
        <v>2799</v>
      </c>
      <c r="M245" s="10">
        <f>Financial[[#This Row],[Gross Sales]]-Financial[[#This Row],[Discounts, usd]]</f>
        <v>25191</v>
      </c>
      <c r="N245" s="10">
        <f>Financial[[#This Row],[Units Sold]]*Financial[[#This Row],[Manufacturing Price]]</f>
        <v>20526</v>
      </c>
      <c r="O245" s="10">
        <f>Financial[[#This Row],[ Sales with discount]]-(Financial[[#This Row],[Units Sold]]*Financial[[#This Row],[Manufacturing Price]])</f>
        <v>4665</v>
      </c>
      <c r="P245" s="12">
        <f>(Financial[[#This Row],[ Sales with discount]]-Financial[[#This Row],[COGS]])/Financial[[#This Row],[ Sales with discount]]</f>
        <v>0.18518518518518517</v>
      </c>
      <c r="Q245" s="12">
        <f>(Financial[[#This Row],[ Sales with discount]]-Financial[[#This Row],[COGS]])/Financial[[#This Row],[COGS]]</f>
        <v>0.22727272727272727</v>
      </c>
      <c r="R245" s="17">
        <f>Financial[[#This Row],[Units Sold]]/Financial[[#This Row],[quantity of transactions]]</f>
        <v>1.6841155234657039</v>
      </c>
      <c r="S245" s="17">
        <f>Financial[[#This Row],[ Sales with discount]]/Financial[[#This Row],[quantity of transactions]]</f>
        <v>22.735559566787003</v>
      </c>
      <c r="T245" s="5" t="str">
        <f>TEXT(Financial[[#This Row],[Date]],"MMMM")</f>
        <v>жовтень</v>
      </c>
      <c r="U245" s="22">
        <f>YEAR(Financial[[#This Row],[Date]])</f>
        <v>2021</v>
      </c>
    </row>
    <row r="246" spans="1:21" x14ac:dyDescent="0.3">
      <c r="A246" t="s">
        <v>7</v>
      </c>
      <c r="B246" t="s">
        <v>14</v>
      </c>
      <c r="C246" s="3" t="s">
        <v>25</v>
      </c>
      <c r="D246" s="3" t="s">
        <v>30</v>
      </c>
      <c r="E246">
        <v>1688</v>
      </c>
      <c r="F246" s="10">
        <v>10</v>
      </c>
      <c r="G246" s="10">
        <v>16</v>
      </c>
      <c r="H246" s="14">
        <v>687</v>
      </c>
      <c r="I246" s="19">
        <v>44470</v>
      </c>
      <c r="J246" s="10">
        <f>Financial[[#This Row],[Units Sold]]*Financial[[#This Row],[Sale Price]]</f>
        <v>27008</v>
      </c>
      <c r="K246" s="11" cm="1">
        <f t="array" ref="K246">_xlfn.IFS(Financial[[#This Row],[Discount Band]]="High",0.15,Financial[[#This Row],[Discount Band]]="Medium",0.1,Financial[[#This Row],[Discount Band]]="Low",0.05,Financial[[#This Row],[Discount Band]]="None",0)</f>
        <v>0.1</v>
      </c>
      <c r="L246" s="10">
        <f>Financial[[#This Row],[Gross Sales]]*Financial[[#This Row],[Discount, %]]</f>
        <v>2700.8</v>
      </c>
      <c r="M246" s="10">
        <f>Financial[[#This Row],[Gross Sales]]-Financial[[#This Row],[Discounts, usd]]</f>
        <v>24307.200000000001</v>
      </c>
      <c r="N246" s="10">
        <f>Financial[[#This Row],[Units Sold]]*Financial[[#This Row],[Manufacturing Price]]</f>
        <v>16880</v>
      </c>
      <c r="O246" s="10">
        <f>Financial[[#This Row],[ Sales with discount]]-(Financial[[#This Row],[Units Sold]]*Financial[[#This Row],[Manufacturing Price]])</f>
        <v>7427.2000000000007</v>
      </c>
      <c r="P246" s="12">
        <f>(Financial[[#This Row],[ Sales with discount]]-Financial[[#This Row],[COGS]])/Financial[[#This Row],[ Sales with discount]]</f>
        <v>0.30555555555555558</v>
      </c>
      <c r="Q246" s="12">
        <f>(Financial[[#This Row],[ Sales with discount]]-Financial[[#This Row],[COGS]])/Financial[[#This Row],[COGS]]</f>
        <v>0.44000000000000006</v>
      </c>
      <c r="R246" s="17">
        <f>Financial[[#This Row],[Units Sold]]/Financial[[#This Row],[quantity of transactions]]</f>
        <v>2.4570596797671032</v>
      </c>
      <c r="S246" s="17">
        <f>Financial[[#This Row],[ Sales with discount]]/Financial[[#This Row],[quantity of transactions]]</f>
        <v>35.381659388646291</v>
      </c>
      <c r="T246" s="5" t="str">
        <f>TEXT(Financial[[#This Row],[Date]],"MMMM")</f>
        <v>жовтень</v>
      </c>
      <c r="U246" s="22">
        <f>YEAR(Financial[[#This Row],[Date]])</f>
        <v>2021</v>
      </c>
    </row>
    <row r="247" spans="1:21" x14ac:dyDescent="0.3">
      <c r="A247" t="s">
        <v>7</v>
      </c>
      <c r="B247" t="s">
        <v>14</v>
      </c>
      <c r="C247" s="3" t="s">
        <v>25</v>
      </c>
      <c r="D247" s="3" t="s">
        <v>31</v>
      </c>
      <c r="E247">
        <v>4723</v>
      </c>
      <c r="F247" s="10">
        <v>12</v>
      </c>
      <c r="G247" s="10">
        <v>15</v>
      </c>
      <c r="H247" s="14">
        <v>2530</v>
      </c>
      <c r="I247" s="19">
        <v>44378</v>
      </c>
      <c r="J247" s="10">
        <f>Financial[[#This Row],[Units Sold]]*Financial[[#This Row],[Sale Price]]</f>
        <v>70845</v>
      </c>
      <c r="K247" s="11" cm="1">
        <f t="array" ref="K247">_xlfn.IFS(Financial[[#This Row],[Discount Band]]="High",0.15,Financial[[#This Row],[Discount Band]]="Medium",0.1,Financial[[#This Row],[Discount Band]]="Low",0.05,Financial[[#This Row],[Discount Band]]="None",0)</f>
        <v>0.15</v>
      </c>
      <c r="L247" s="10">
        <f>Financial[[#This Row],[Gross Sales]]*Financial[[#This Row],[Discount, %]]</f>
        <v>10626.75</v>
      </c>
      <c r="M247" s="10">
        <f>Financial[[#This Row],[Gross Sales]]-Financial[[#This Row],[Discounts, usd]]</f>
        <v>60218.25</v>
      </c>
      <c r="N247" s="10">
        <f>Financial[[#This Row],[Units Sold]]*Financial[[#This Row],[Manufacturing Price]]</f>
        <v>56676</v>
      </c>
      <c r="O247" s="10">
        <f>Financial[[#This Row],[ Sales with discount]]-(Financial[[#This Row],[Units Sold]]*Financial[[#This Row],[Manufacturing Price]])</f>
        <v>3542.25</v>
      </c>
      <c r="P247" s="12">
        <f>(Financial[[#This Row],[ Sales with discount]]-Financial[[#This Row],[COGS]])/Financial[[#This Row],[ Sales with discount]]</f>
        <v>5.8823529411764705E-2</v>
      </c>
      <c r="Q247" s="12">
        <f>(Financial[[#This Row],[ Sales with discount]]-Financial[[#This Row],[COGS]])/Financial[[#This Row],[COGS]]</f>
        <v>6.25E-2</v>
      </c>
      <c r="R247" s="17">
        <f>Financial[[#This Row],[Units Sold]]/Financial[[#This Row],[quantity of transactions]]</f>
        <v>1.8667984189723321</v>
      </c>
      <c r="S247" s="17">
        <f>Financial[[#This Row],[ Sales with discount]]/Financial[[#This Row],[quantity of transactions]]</f>
        <v>23.801679841897233</v>
      </c>
      <c r="T247" s="5" t="str">
        <f>TEXT(Financial[[#This Row],[Date]],"MMMM")</f>
        <v>липень</v>
      </c>
      <c r="U247" s="22">
        <f>YEAR(Financial[[#This Row],[Date]])</f>
        <v>2021</v>
      </c>
    </row>
    <row r="248" spans="1:21" x14ac:dyDescent="0.3">
      <c r="A248" t="s">
        <v>7</v>
      </c>
      <c r="B248" t="s">
        <v>14</v>
      </c>
      <c r="C248" s="3" t="s">
        <v>25</v>
      </c>
      <c r="D248" s="3" t="s">
        <v>31</v>
      </c>
      <c r="E248">
        <v>2559</v>
      </c>
      <c r="F248" s="10">
        <v>10</v>
      </c>
      <c r="G248" s="10">
        <v>17</v>
      </c>
      <c r="H248" s="14">
        <v>1508</v>
      </c>
      <c r="I248" s="19">
        <v>44470</v>
      </c>
      <c r="J248" s="10">
        <f>Financial[[#This Row],[Units Sold]]*Financial[[#This Row],[Sale Price]]</f>
        <v>43503</v>
      </c>
      <c r="K248" s="11" cm="1">
        <f t="array" ref="K248">_xlfn.IFS(Financial[[#This Row],[Discount Band]]="High",0.15,Financial[[#This Row],[Discount Band]]="Medium",0.1,Financial[[#This Row],[Discount Band]]="Low",0.05,Financial[[#This Row],[Discount Band]]="None",0)</f>
        <v>0.15</v>
      </c>
      <c r="L248" s="10">
        <f>Financial[[#This Row],[Gross Sales]]*Financial[[#This Row],[Discount, %]]</f>
        <v>6525.45</v>
      </c>
      <c r="M248" s="10">
        <f>Financial[[#This Row],[Gross Sales]]-Financial[[#This Row],[Discounts, usd]]</f>
        <v>36977.550000000003</v>
      </c>
      <c r="N248" s="10">
        <f>Financial[[#This Row],[Units Sold]]*Financial[[#This Row],[Manufacturing Price]]</f>
        <v>25590</v>
      </c>
      <c r="O248" s="10">
        <f>Financial[[#This Row],[ Sales with discount]]-(Financial[[#This Row],[Units Sold]]*Financial[[#This Row],[Manufacturing Price]])</f>
        <v>11387.550000000003</v>
      </c>
      <c r="P248" s="12">
        <f>(Financial[[#This Row],[ Sales with discount]]-Financial[[#This Row],[COGS]])/Financial[[#This Row],[ Sales with discount]]</f>
        <v>0.30795847750865057</v>
      </c>
      <c r="Q248" s="12">
        <f>(Financial[[#This Row],[ Sales with discount]]-Financial[[#This Row],[COGS]])/Financial[[#This Row],[COGS]]</f>
        <v>0.44500000000000012</v>
      </c>
      <c r="R248" s="17">
        <f>Financial[[#This Row],[Units Sold]]/Financial[[#This Row],[quantity of transactions]]</f>
        <v>1.6969496021220158</v>
      </c>
      <c r="S248" s="17">
        <f>Financial[[#This Row],[ Sales with discount]]/Financial[[#This Row],[quantity of transactions]]</f>
        <v>24.520921750663131</v>
      </c>
      <c r="T248" s="5" t="str">
        <f>TEXT(Financial[[#This Row],[Date]],"MMMM")</f>
        <v>жовтень</v>
      </c>
      <c r="U248" s="22">
        <f>YEAR(Financial[[#This Row],[Date]])</f>
        <v>2021</v>
      </c>
    </row>
    <row r="249" spans="1:21" x14ac:dyDescent="0.3">
      <c r="A249" t="s">
        <v>7</v>
      </c>
      <c r="B249" t="s">
        <v>14</v>
      </c>
      <c r="C249" s="3" t="s">
        <v>21</v>
      </c>
      <c r="D249" s="3" t="s">
        <v>30</v>
      </c>
      <c r="E249">
        <v>516</v>
      </c>
      <c r="F249" s="10">
        <v>11</v>
      </c>
      <c r="G249" s="10">
        <v>16</v>
      </c>
      <c r="H249" s="14">
        <v>50</v>
      </c>
      <c r="I249" s="19">
        <v>44501</v>
      </c>
      <c r="J249" s="10">
        <f>Financial[[#This Row],[Units Sold]]*Financial[[#This Row],[Sale Price]]</f>
        <v>8256</v>
      </c>
      <c r="K249" s="11" cm="1">
        <f t="array" ref="K249">_xlfn.IFS(Financial[[#This Row],[Discount Band]]="High",0.15,Financial[[#This Row],[Discount Band]]="Medium",0.1,Financial[[#This Row],[Discount Band]]="Low",0.05,Financial[[#This Row],[Discount Band]]="None",0)</f>
        <v>0.1</v>
      </c>
      <c r="L249" s="10">
        <f>Financial[[#This Row],[Gross Sales]]*Financial[[#This Row],[Discount, %]]</f>
        <v>825.6</v>
      </c>
      <c r="M249" s="10">
        <f>Financial[[#This Row],[Gross Sales]]-Financial[[#This Row],[Discounts, usd]]</f>
        <v>7430.4</v>
      </c>
      <c r="N249" s="10">
        <f>Financial[[#This Row],[Units Sold]]*Financial[[#This Row],[Manufacturing Price]]</f>
        <v>5676</v>
      </c>
      <c r="O249" s="10">
        <f>Financial[[#This Row],[ Sales with discount]]-(Financial[[#This Row],[Units Sold]]*Financial[[#This Row],[Manufacturing Price]])</f>
        <v>1754.3999999999996</v>
      </c>
      <c r="P249" s="12">
        <f>(Financial[[#This Row],[ Sales with discount]]-Financial[[#This Row],[COGS]])/Financial[[#This Row],[ Sales with discount]]</f>
        <v>0.23611111111111108</v>
      </c>
      <c r="Q249" s="12">
        <f>(Financial[[#This Row],[ Sales with discount]]-Financial[[#This Row],[COGS]])/Financial[[#This Row],[COGS]]</f>
        <v>0.30909090909090903</v>
      </c>
      <c r="R249" s="17">
        <f>Financial[[#This Row],[Units Sold]]/Financial[[#This Row],[quantity of transactions]]</f>
        <v>10.32</v>
      </c>
      <c r="S249" s="17">
        <f>Financial[[#This Row],[ Sales with discount]]/Financial[[#This Row],[quantity of transactions]]</f>
        <v>148.608</v>
      </c>
      <c r="T249" s="5" t="str">
        <f>TEXT(Financial[[#This Row],[Date]],"MMMM")</f>
        <v>листопад</v>
      </c>
      <c r="U249" s="22">
        <f>YEAR(Financial[[#This Row],[Date]])</f>
        <v>2021</v>
      </c>
    </row>
    <row r="250" spans="1:21" x14ac:dyDescent="0.3">
      <c r="A250" t="s">
        <v>7</v>
      </c>
      <c r="B250" t="s">
        <v>14</v>
      </c>
      <c r="C250" s="3" t="s">
        <v>26</v>
      </c>
      <c r="D250" s="3" t="s">
        <v>29</v>
      </c>
      <c r="E250">
        <v>379</v>
      </c>
      <c r="F250" s="10">
        <v>12</v>
      </c>
      <c r="G250" s="10">
        <v>16</v>
      </c>
      <c r="H250" s="14">
        <v>259</v>
      </c>
      <c r="I250" s="19">
        <v>44501</v>
      </c>
      <c r="J250" s="10">
        <f>Financial[[#This Row],[Units Sold]]*Financial[[#This Row],[Sale Price]]</f>
        <v>6064</v>
      </c>
      <c r="K250" s="11" cm="1">
        <f t="array" ref="K250">_xlfn.IFS(Financial[[#This Row],[Discount Band]]="High",0.15,Financial[[#This Row],[Discount Band]]="Medium",0.1,Financial[[#This Row],[Discount Band]]="Low",0.05,Financial[[#This Row],[Discount Band]]="None",0)</f>
        <v>0.05</v>
      </c>
      <c r="L250" s="10">
        <f>Financial[[#This Row],[Gross Sales]]*Financial[[#This Row],[Discount, %]]</f>
        <v>303.2</v>
      </c>
      <c r="M250" s="10">
        <f>Financial[[#This Row],[Gross Sales]]-Financial[[#This Row],[Discounts, usd]]</f>
        <v>5760.8</v>
      </c>
      <c r="N250" s="10">
        <f>Financial[[#This Row],[Units Sold]]*Financial[[#This Row],[Manufacturing Price]]</f>
        <v>4548</v>
      </c>
      <c r="O250" s="10">
        <f>Financial[[#This Row],[ Sales with discount]]-(Financial[[#This Row],[Units Sold]]*Financial[[#This Row],[Manufacturing Price]])</f>
        <v>1212.8000000000002</v>
      </c>
      <c r="P250" s="12">
        <f>(Financial[[#This Row],[ Sales with discount]]-Financial[[#This Row],[COGS]])/Financial[[#This Row],[ Sales with discount]]</f>
        <v>0.2105263157894737</v>
      </c>
      <c r="Q250" s="12">
        <f>(Financial[[#This Row],[ Sales with discount]]-Financial[[#This Row],[COGS]])/Financial[[#This Row],[COGS]]</f>
        <v>0.26666666666666672</v>
      </c>
      <c r="R250" s="17">
        <f>Financial[[#This Row],[Units Sold]]/Financial[[#This Row],[quantity of transactions]]</f>
        <v>1.4633204633204633</v>
      </c>
      <c r="S250" s="17">
        <f>Financial[[#This Row],[ Sales with discount]]/Financial[[#This Row],[quantity of transactions]]</f>
        <v>22.242471042471042</v>
      </c>
      <c r="T250" s="5" t="str">
        <f>TEXT(Financial[[#This Row],[Date]],"MMMM")</f>
        <v>листопад</v>
      </c>
      <c r="U250" s="22">
        <f>YEAR(Financial[[#This Row],[Date]])</f>
        <v>2021</v>
      </c>
    </row>
    <row r="251" spans="1:21" x14ac:dyDescent="0.3">
      <c r="A251" t="s">
        <v>7</v>
      </c>
      <c r="B251" t="s">
        <v>14</v>
      </c>
      <c r="C251" s="3" t="s">
        <v>23</v>
      </c>
      <c r="D251" s="3" t="s">
        <v>30</v>
      </c>
      <c r="E251">
        <v>2553</v>
      </c>
      <c r="F251" s="10">
        <v>11</v>
      </c>
      <c r="G251" s="10">
        <v>14</v>
      </c>
      <c r="H251" s="14">
        <v>181</v>
      </c>
      <c r="I251" s="19">
        <v>44409</v>
      </c>
      <c r="J251" s="10">
        <f>Financial[[#This Row],[Units Sold]]*Financial[[#This Row],[Sale Price]]</f>
        <v>35742</v>
      </c>
      <c r="K251" s="11" cm="1">
        <f t="array" ref="K251">_xlfn.IFS(Financial[[#This Row],[Discount Band]]="High",0.15,Financial[[#This Row],[Discount Band]]="Medium",0.1,Financial[[#This Row],[Discount Band]]="Low",0.05,Financial[[#This Row],[Discount Band]]="None",0)</f>
        <v>0.1</v>
      </c>
      <c r="L251" s="10">
        <f>Financial[[#This Row],[Gross Sales]]*Financial[[#This Row],[Discount, %]]</f>
        <v>3574.2000000000003</v>
      </c>
      <c r="M251" s="10">
        <f>Financial[[#This Row],[Gross Sales]]-Financial[[#This Row],[Discounts, usd]]</f>
        <v>32167.8</v>
      </c>
      <c r="N251" s="10">
        <f>Financial[[#This Row],[Units Sold]]*Financial[[#This Row],[Manufacturing Price]]</f>
        <v>28083</v>
      </c>
      <c r="O251" s="10">
        <f>Financial[[#This Row],[ Sales with discount]]-(Financial[[#This Row],[Units Sold]]*Financial[[#This Row],[Manufacturing Price]])</f>
        <v>4084.7999999999993</v>
      </c>
      <c r="P251" s="12">
        <f>(Financial[[#This Row],[ Sales with discount]]-Financial[[#This Row],[COGS]])/Financial[[#This Row],[ Sales with discount]]</f>
        <v>0.12698412698412698</v>
      </c>
      <c r="Q251" s="12">
        <f>(Financial[[#This Row],[ Sales with discount]]-Financial[[#This Row],[COGS]])/Financial[[#This Row],[COGS]]</f>
        <v>0.14545454545454542</v>
      </c>
      <c r="R251" s="17">
        <f>Financial[[#This Row],[Units Sold]]/Financial[[#This Row],[quantity of transactions]]</f>
        <v>14.104972375690608</v>
      </c>
      <c r="S251" s="17">
        <f>Financial[[#This Row],[ Sales with discount]]/Financial[[#This Row],[quantity of transactions]]</f>
        <v>177.72265193370166</v>
      </c>
      <c r="T251" s="5" t="str">
        <f>TEXT(Financial[[#This Row],[Date]],"MMMM")</f>
        <v>серпень</v>
      </c>
      <c r="U251" s="22">
        <f>YEAR(Financial[[#This Row],[Date]])</f>
        <v>2021</v>
      </c>
    </row>
    <row r="252" spans="1:21" x14ac:dyDescent="0.3">
      <c r="A252" t="s">
        <v>7</v>
      </c>
      <c r="B252" t="s">
        <v>14</v>
      </c>
      <c r="C252" s="3" t="s">
        <v>23</v>
      </c>
      <c r="D252" s="3" t="s">
        <v>28</v>
      </c>
      <c r="E252">
        <v>664</v>
      </c>
      <c r="F252" s="10">
        <v>11</v>
      </c>
      <c r="G252" s="10">
        <v>14</v>
      </c>
      <c r="H252" s="14">
        <v>485</v>
      </c>
      <c r="I252" s="19">
        <v>44440</v>
      </c>
      <c r="J252" s="10">
        <f>Financial[[#This Row],[Units Sold]]*Financial[[#This Row],[Sale Price]]</f>
        <v>9296</v>
      </c>
      <c r="K252" s="11" cm="1">
        <f t="array" ref="K252">_xlfn.IFS(Financial[[#This Row],[Discount Band]]="High",0.15,Financial[[#This Row],[Discount Band]]="Medium",0.1,Financial[[#This Row],[Discount Band]]="Low",0.05,Financial[[#This Row],[Discount Band]]="None",0)</f>
        <v>0</v>
      </c>
      <c r="L252" s="10">
        <f>Financial[[#This Row],[Gross Sales]]*Financial[[#This Row],[Discount, %]]</f>
        <v>0</v>
      </c>
      <c r="M252" s="10">
        <f>Financial[[#This Row],[Gross Sales]]-Financial[[#This Row],[Discounts, usd]]</f>
        <v>9296</v>
      </c>
      <c r="N252" s="10">
        <f>Financial[[#This Row],[Units Sold]]*Financial[[#This Row],[Manufacturing Price]]</f>
        <v>7304</v>
      </c>
      <c r="O252" s="10">
        <f>Financial[[#This Row],[ Sales with discount]]-(Financial[[#This Row],[Units Sold]]*Financial[[#This Row],[Manufacturing Price]])</f>
        <v>1992</v>
      </c>
      <c r="P252" s="12">
        <f>(Financial[[#This Row],[ Sales with discount]]-Financial[[#This Row],[COGS]])/Financial[[#This Row],[ Sales with discount]]</f>
        <v>0.21428571428571427</v>
      </c>
      <c r="Q252" s="12">
        <f>(Financial[[#This Row],[ Sales with discount]]-Financial[[#This Row],[COGS]])/Financial[[#This Row],[COGS]]</f>
        <v>0.27272727272727271</v>
      </c>
      <c r="R252" s="17">
        <f>Financial[[#This Row],[Units Sold]]/Financial[[#This Row],[quantity of transactions]]</f>
        <v>1.3690721649484536</v>
      </c>
      <c r="S252" s="17">
        <f>Financial[[#This Row],[ Sales with discount]]/Financial[[#This Row],[quantity of transactions]]</f>
        <v>19.16701030927835</v>
      </c>
      <c r="T252" s="5" t="str">
        <f>TEXT(Financial[[#This Row],[Date]],"MMMM")</f>
        <v>вересень</v>
      </c>
      <c r="U252" s="22">
        <f>YEAR(Financial[[#This Row],[Date]])</f>
        <v>2021</v>
      </c>
    </row>
    <row r="253" spans="1:21" x14ac:dyDescent="0.3">
      <c r="A253" t="s">
        <v>7</v>
      </c>
      <c r="B253" t="s">
        <v>14</v>
      </c>
      <c r="C253" s="3" t="s">
        <v>21</v>
      </c>
      <c r="D253" s="3" t="s">
        <v>28</v>
      </c>
      <c r="E253">
        <v>3266</v>
      </c>
      <c r="F253" s="10">
        <v>11</v>
      </c>
      <c r="G253" s="10">
        <v>14</v>
      </c>
      <c r="H253" s="14">
        <v>2256</v>
      </c>
      <c r="I253" s="19">
        <v>44348</v>
      </c>
      <c r="J253" s="10">
        <f>Financial[[#This Row],[Units Sold]]*Financial[[#This Row],[Sale Price]]</f>
        <v>45724</v>
      </c>
      <c r="K253" s="11" cm="1">
        <f t="array" ref="K253">_xlfn.IFS(Financial[[#This Row],[Discount Band]]="High",0.15,Financial[[#This Row],[Discount Band]]="Medium",0.1,Financial[[#This Row],[Discount Band]]="Low",0.05,Financial[[#This Row],[Discount Band]]="None",0)</f>
        <v>0</v>
      </c>
      <c r="L253" s="10">
        <f>Financial[[#This Row],[Gross Sales]]*Financial[[#This Row],[Discount, %]]</f>
        <v>0</v>
      </c>
      <c r="M253" s="10">
        <f>Financial[[#This Row],[Gross Sales]]-Financial[[#This Row],[Discounts, usd]]</f>
        <v>45724</v>
      </c>
      <c r="N253" s="10">
        <f>Financial[[#This Row],[Units Sold]]*Financial[[#This Row],[Manufacturing Price]]</f>
        <v>35926</v>
      </c>
      <c r="O253" s="10">
        <f>Financial[[#This Row],[ Sales with discount]]-(Financial[[#This Row],[Units Sold]]*Financial[[#This Row],[Manufacturing Price]])</f>
        <v>9798</v>
      </c>
      <c r="P253" s="12">
        <f>(Financial[[#This Row],[ Sales with discount]]-Financial[[#This Row],[COGS]])/Financial[[#This Row],[ Sales with discount]]</f>
        <v>0.21428571428571427</v>
      </c>
      <c r="Q253" s="12">
        <f>(Financial[[#This Row],[ Sales with discount]]-Financial[[#This Row],[COGS]])/Financial[[#This Row],[COGS]]</f>
        <v>0.27272727272727271</v>
      </c>
      <c r="R253" s="17">
        <f>Financial[[#This Row],[Units Sold]]/Financial[[#This Row],[quantity of transactions]]</f>
        <v>1.447695035460993</v>
      </c>
      <c r="S253" s="17">
        <f>Financial[[#This Row],[ Sales with discount]]/Financial[[#This Row],[quantity of transactions]]</f>
        <v>20.2677304964539</v>
      </c>
      <c r="T253" s="5" t="str">
        <f>TEXT(Financial[[#This Row],[Date]],"MMMM")</f>
        <v>червень</v>
      </c>
      <c r="U253" s="22">
        <f>YEAR(Financial[[#This Row],[Date]])</f>
        <v>2021</v>
      </c>
    </row>
    <row r="254" spans="1:21" x14ac:dyDescent="0.3">
      <c r="A254" t="s">
        <v>7</v>
      </c>
      <c r="B254" t="s">
        <v>14</v>
      </c>
      <c r="C254" s="3" t="s">
        <v>23</v>
      </c>
      <c r="D254" s="3" t="s">
        <v>29</v>
      </c>
      <c r="E254">
        <v>2444</v>
      </c>
      <c r="F254" s="10">
        <v>10</v>
      </c>
      <c r="G254" s="10">
        <v>14</v>
      </c>
      <c r="H254" s="14">
        <v>2537</v>
      </c>
      <c r="I254" s="19">
        <v>44531</v>
      </c>
      <c r="J254" s="10">
        <f>Financial[[#This Row],[Units Sold]]*Financial[[#This Row],[Sale Price]]</f>
        <v>34216</v>
      </c>
      <c r="K254" s="11" cm="1">
        <f t="array" ref="K254">_xlfn.IFS(Financial[[#This Row],[Discount Band]]="High",0.15,Financial[[#This Row],[Discount Band]]="Medium",0.1,Financial[[#This Row],[Discount Band]]="Low",0.05,Financial[[#This Row],[Discount Band]]="None",0)</f>
        <v>0.05</v>
      </c>
      <c r="L254" s="10">
        <f>Financial[[#This Row],[Gross Sales]]*Financial[[#This Row],[Discount, %]]</f>
        <v>1710.8000000000002</v>
      </c>
      <c r="M254" s="10">
        <f>Financial[[#This Row],[Gross Sales]]-Financial[[#This Row],[Discounts, usd]]</f>
        <v>32505.200000000001</v>
      </c>
      <c r="N254" s="10">
        <f>Financial[[#This Row],[Units Sold]]*Financial[[#This Row],[Manufacturing Price]]</f>
        <v>24440</v>
      </c>
      <c r="O254" s="10">
        <f>Financial[[#This Row],[ Sales with discount]]-(Financial[[#This Row],[Units Sold]]*Financial[[#This Row],[Manufacturing Price]])</f>
        <v>8065.2000000000007</v>
      </c>
      <c r="P254" s="12">
        <f>(Financial[[#This Row],[ Sales with discount]]-Financial[[#This Row],[COGS]])/Financial[[#This Row],[ Sales with discount]]</f>
        <v>0.24812030075187971</v>
      </c>
      <c r="Q254" s="12">
        <f>(Financial[[#This Row],[ Sales with discount]]-Financial[[#This Row],[COGS]])/Financial[[#This Row],[COGS]]</f>
        <v>0.33</v>
      </c>
      <c r="R254" s="17">
        <f>Financial[[#This Row],[Units Sold]]/Financial[[#This Row],[quantity of transactions]]</f>
        <v>0.96334253054789121</v>
      </c>
      <c r="S254" s="17">
        <f>Financial[[#This Row],[ Sales with discount]]/Financial[[#This Row],[quantity of transactions]]</f>
        <v>12.812455656286954</v>
      </c>
      <c r="T254" s="5" t="str">
        <f>TEXT(Financial[[#This Row],[Date]],"MMMM")</f>
        <v>грудень</v>
      </c>
      <c r="U254" s="22">
        <f>YEAR(Financial[[#This Row],[Date]])</f>
        <v>2021</v>
      </c>
    </row>
    <row r="255" spans="1:21" x14ac:dyDescent="0.3">
      <c r="A255" t="s">
        <v>7</v>
      </c>
      <c r="B255" t="s">
        <v>14</v>
      </c>
      <c r="C255" s="3" t="s">
        <v>22</v>
      </c>
      <c r="D255" s="3" t="s">
        <v>31</v>
      </c>
      <c r="E255">
        <v>1906</v>
      </c>
      <c r="F255" s="10">
        <v>8</v>
      </c>
      <c r="G255" s="10">
        <v>15</v>
      </c>
      <c r="H255" s="14">
        <v>113</v>
      </c>
      <c r="I255" s="19">
        <v>44531</v>
      </c>
      <c r="J255" s="10">
        <f>Financial[[#This Row],[Units Sold]]*Financial[[#This Row],[Sale Price]]</f>
        <v>28590</v>
      </c>
      <c r="K255" s="11" cm="1">
        <f t="array" ref="K255">_xlfn.IFS(Financial[[#This Row],[Discount Band]]="High",0.15,Financial[[#This Row],[Discount Band]]="Medium",0.1,Financial[[#This Row],[Discount Band]]="Low",0.05,Financial[[#This Row],[Discount Band]]="None",0)</f>
        <v>0.15</v>
      </c>
      <c r="L255" s="10">
        <f>Financial[[#This Row],[Gross Sales]]*Financial[[#This Row],[Discount, %]]</f>
        <v>4288.5</v>
      </c>
      <c r="M255" s="10">
        <f>Financial[[#This Row],[Gross Sales]]-Financial[[#This Row],[Discounts, usd]]</f>
        <v>24301.5</v>
      </c>
      <c r="N255" s="10">
        <f>Financial[[#This Row],[Units Sold]]*Financial[[#This Row],[Manufacturing Price]]</f>
        <v>15248</v>
      </c>
      <c r="O255" s="10">
        <f>Financial[[#This Row],[ Sales with discount]]-(Financial[[#This Row],[Units Sold]]*Financial[[#This Row],[Manufacturing Price]])</f>
        <v>9053.5</v>
      </c>
      <c r="P255" s="12">
        <f>(Financial[[#This Row],[ Sales with discount]]-Financial[[#This Row],[COGS]])/Financial[[#This Row],[ Sales with discount]]</f>
        <v>0.37254901960784315</v>
      </c>
      <c r="Q255" s="12">
        <f>(Financial[[#This Row],[ Sales with discount]]-Financial[[#This Row],[COGS]])/Financial[[#This Row],[COGS]]</f>
        <v>0.59375</v>
      </c>
      <c r="R255" s="17">
        <f>Financial[[#This Row],[Units Sold]]/Financial[[#This Row],[quantity of transactions]]</f>
        <v>16.86725663716814</v>
      </c>
      <c r="S255" s="17">
        <f>Financial[[#This Row],[ Sales with discount]]/Financial[[#This Row],[quantity of transactions]]</f>
        <v>215.05752212389382</v>
      </c>
      <c r="T255" s="5" t="str">
        <f>TEXT(Financial[[#This Row],[Date]],"MMMM")</f>
        <v>грудень</v>
      </c>
      <c r="U255" s="22">
        <f>YEAR(Financial[[#This Row],[Date]])</f>
        <v>2021</v>
      </c>
    </row>
    <row r="256" spans="1:21" x14ac:dyDescent="0.3">
      <c r="A256" t="s">
        <v>7</v>
      </c>
      <c r="B256" t="s">
        <v>14</v>
      </c>
      <c r="C256" s="3" t="s">
        <v>23</v>
      </c>
      <c r="D256" s="3" t="s">
        <v>30</v>
      </c>
      <c r="E256">
        <v>5154</v>
      </c>
      <c r="F256" s="10">
        <v>8</v>
      </c>
      <c r="G256" s="10">
        <v>16</v>
      </c>
      <c r="H256" s="14">
        <v>3653</v>
      </c>
      <c r="I256" s="19">
        <v>44287</v>
      </c>
      <c r="J256" s="10">
        <f>Financial[[#This Row],[Units Sold]]*Financial[[#This Row],[Sale Price]]</f>
        <v>82464</v>
      </c>
      <c r="K256" s="11" cm="1">
        <f t="array" ref="K256">_xlfn.IFS(Financial[[#This Row],[Discount Band]]="High",0.15,Financial[[#This Row],[Discount Band]]="Medium",0.1,Financial[[#This Row],[Discount Band]]="Low",0.05,Financial[[#This Row],[Discount Band]]="None",0)</f>
        <v>0.1</v>
      </c>
      <c r="L256" s="10">
        <f>Financial[[#This Row],[Gross Sales]]*Financial[[#This Row],[Discount, %]]</f>
        <v>8246.4</v>
      </c>
      <c r="M256" s="10">
        <f>Financial[[#This Row],[Gross Sales]]-Financial[[#This Row],[Discounts, usd]]</f>
        <v>74217.600000000006</v>
      </c>
      <c r="N256" s="10">
        <f>Financial[[#This Row],[Units Sold]]*Financial[[#This Row],[Manufacturing Price]]</f>
        <v>41232</v>
      </c>
      <c r="O256" s="10">
        <f>Financial[[#This Row],[ Sales with discount]]-(Financial[[#This Row],[Units Sold]]*Financial[[#This Row],[Manufacturing Price]])</f>
        <v>32985.600000000006</v>
      </c>
      <c r="P256" s="12">
        <f>(Financial[[#This Row],[ Sales with discount]]-Financial[[#This Row],[COGS]])/Financial[[#This Row],[ Sales with discount]]</f>
        <v>0.44444444444444448</v>
      </c>
      <c r="Q256" s="12">
        <f>(Financial[[#This Row],[ Sales with discount]]-Financial[[#This Row],[COGS]])/Financial[[#This Row],[COGS]]</f>
        <v>0.80000000000000016</v>
      </c>
      <c r="R256" s="17">
        <f>Financial[[#This Row],[Units Sold]]/Financial[[#This Row],[quantity of transactions]]</f>
        <v>1.4108951546673967</v>
      </c>
      <c r="S256" s="17">
        <f>Financial[[#This Row],[ Sales with discount]]/Financial[[#This Row],[quantity of transactions]]</f>
        <v>20.316890227210514</v>
      </c>
      <c r="T256" s="5" t="str">
        <f>TEXT(Financial[[#This Row],[Date]],"MMMM")</f>
        <v>квітень</v>
      </c>
      <c r="U256" s="22">
        <f>YEAR(Financial[[#This Row],[Date]])</f>
        <v>2021</v>
      </c>
    </row>
    <row r="257" spans="1:21" x14ac:dyDescent="0.3">
      <c r="A257" t="s">
        <v>7</v>
      </c>
      <c r="B257" t="s">
        <v>14</v>
      </c>
      <c r="C257" s="3" t="s">
        <v>23</v>
      </c>
      <c r="D257" s="3" t="s">
        <v>31</v>
      </c>
      <c r="E257">
        <v>2319</v>
      </c>
      <c r="F257" s="10">
        <v>12</v>
      </c>
      <c r="G257" s="10">
        <v>15</v>
      </c>
      <c r="H257" s="14">
        <v>1778</v>
      </c>
      <c r="I257" s="19">
        <v>44470</v>
      </c>
      <c r="J257" s="10">
        <f>Financial[[#This Row],[Units Sold]]*Financial[[#This Row],[Sale Price]]</f>
        <v>34785</v>
      </c>
      <c r="K257" s="11" cm="1">
        <f t="array" ref="K257">_xlfn.IFS(Financial[[#This Row],[Discount Band]]="High",0.15,Financial[[#This Row],[Discount Band]]="Medium",0.1,Financial[[#This Row],[Discount Band]]="Low",0.05,Financial[[#This Row],[Discount Band]]="None",0)</f>
        <v>0.15</v>
      </c>
      <c r="L257" s="10">
        <f>Financial[[#This Row],[Gross Sales]]*Financial[[#This Row],[Discount, %]]</f>
        <v>5217.75</v>
      </c>
      <c r="M257" s="10">
        <f>Financial[[#This Row],[Gross Sales]]-Financial[[#This Row],[Discounts, usd]]</f>
        <v>29567.25</v>
      </c>
      <c r="N257" s="10">
        <f>Financial[[#This Row],[Units Sold]]*Financial[[#This Row],[Manufacturing Price]]</f>
        <v>27828</v>
      </c>
      <c r="O257" s="10">
        <f>Financial[[#This Row],[ Sales with discount]]-(Financial[[#This Row],[Units Sold]]*Financial[[#This Row],[Manufacturing Price]])</f>
        <v>1739.25</v>
      </c>
      <c r="P257" s="12">
        <f>(Financial[[#This Row],[ Sales with discount]]-Financial[[#This Row],[COGS]])/Financial[[#This Row],[ Sales with discount]]</f>
        <v>5.8823529411764705E-2</v>
      </c>
      <c r="Q257" s="12">
        <f>(Financial[[#This Row],[ Sales with discount]]-Financial[[#This Row],[COGS]])/Financial[[#This Row],[COGS]]</f>
        <v>6.25E-2</v>
      </c>
      <c r="R257" s="17">
        <f>Financial[[#This Row],[Units Sold]]/Financial[[#This Row],[quantity of transactions]]</f>
        <v>1.3042744656917886</v>
      </c>
      <c r="S257" s="17">
        <f>Financial[[#This Row],[ Sales with discount]]/Financial[[#This Row],[quantity of transactions]]</f>
        <v>16.629499437570303</v>
      </c>
      <c r="T257" s="5" t="str">
        <f>TEXT(Financial[[#This Row],[Date]],"MMMM")</f>
        <v>жовтень</v>
      </c>
      <c r="U257" s="22">
        <f>YEAR(Financial[[#This Row],[Date]])</f>
        <v>2021</v>
      </c>
    </row>
    <row r="258" spans="1:21" x14ac:dyDescent="0.3">
      <c r="A258" t="s">
        <v>7</v>
      </c>
      <c r="B258" t="s">
        <v>14</v>
      </c>
      <c r="C258" s="3" t="s">
        <v>26</v>
      </c>
      <c r="D258" s="3" t="s">
        <v>31</v>
      </c>
      <c r="E258">
        <v>2811</v>
      </c>
      <c r="F258" s="10">
        <v>11</v>
      </c>
      <c r="G258" s="10">
        <v>15</v>
      </c>
      <c r="H258" s="14">
        <v>1987</v>
      </c>
      <c r="I258" s="19">
        <v>44531</v>
      </c>
      <c r="J258" s="10">
        <f>Financial[[#This Row],[Units Sold]]*Financial[[#This Row],[Sale Price]]</f>
        <v>42165</v>
      </c>
      <c r="K258" s="11" cm="1">
        <f t="array" ref="K258">_xlfn.IFS(Financial[[#This Row],[Discount Band]]="High",0.15,Financial[[#This Row],[Discount Band]]="Medium",0.1,Financial[[#This Row],[Discount Band]]="Low",0.05,Financial[[#This Row],[Discount Band]]="None",0)</f>
        <v>0.15</v>
      </c>
      <c r="L258" s="10">
        <f>Financial[[#This Row],[Gross Sales]]*Financial[[#This Row],[Discount, %]]</f>
        <v>6324.75</v>
      </c>
      <c r="M258" s="10">
        <f>Financial[[#This Row],[Gross Sales]]-Financial[[#This Row],[Discounts, usd]]</f>
        <v>35840.25</v>
      </c>
      <c r="N258" s="10">
        <f>Financial[[#This Row],[Units Sold]]*Financial[[#This Row],[Manufacturing Price]]</f>
        <v>30921</v>
      </c>
      <c r="O258" s="10">
        <f>Financial[[#This Row],[ Sales with discount]]-(Financial[[#This Row],[Units Sold]]*Financial[[#This Row],[Manufacturing Price]])</f>
        <v>4919.25</v>
      </c>
      <c r="P258" s="12">
        <f>(Financial[[#This Row],[ Sales with discount]]-Financial[[#This Row],[COGS]])/Financial[[#This Row],[ Sales with discount]]</f>
        <v>0.13725490196078433</v>
      </c>
      <c r="Q258" s="12">
        <f>(Financial[[#This Row],[ Sales with discount]]-Financial[[#This Row],[COGS]])/Financial[[#This Row],[COGS]]</f>
        <v>0.15909090909090909</v>
      </c>
      <c r="R258" s="17">
        <f>Financial[[#This Row],[Units Sold]]/Financial[[#This Row],[quantity of transactions]]</f>
        <v>1.4146955208857575</v>
      </c>
      <c r="S258" s="17">
        <f>Financial[[#This Row],[ Sales with discount]]/Financial[[#This Row],[quantity of transactions]]</f>
        <v>18.037367891293407</v>
      </c>
      <c r="T258" s="5" t="str">
        <f>TEXT(Financial[[#This Row],[Date]],"MMMM")</f>
        <v>грудень</v>
      </c>
      <c r="U258" s="22">
        <f>YEAR(Financial[[#This Row],[Date]])</f>
        <v>2021</v>
      </c>
    </row>
    <row r="259" spans="1:21" x14ac:dyDescent="0.3">
      <c r="A259" t="s">
        <v>7</v>
      </c>
      <c r="B259" t="s">
        <v>14</v>
      </c>
      <c r="C259" s="3" t="s">
        <v>22</v>
      </c>
      <c r="D259" s="3" t="s">
        <v>30</v>
      </c>
      <c r="E259">
        <v>3135</v>
      </c>
      <c r="F259" s="10">
        <v>12</v>
      </c>
      <c r="G259" s="10">
        <v>16</v>
      </c>
      <c r="H259" s="14">
        <v>2204</v>
      </c>
      <c r="I259" s="19">
        <v>44256</v>
      </c>
      <c r="J259" s="10">
        <f>Financial[[#This Row],[Units Sold]]*Financial[[#This Row],[Sale Price]]</f>
        <v>50160</v>
      </c>
      <c r="K259" s="11" cm="1">
        <f t="array" ref="K259">_xlfn.IFS(Financial[[#This Row],[Discount Band]]="High",0.15,Financial[[#This Row],[Discount Band]]="Medium",0.1,Financial[[#This Row],[Discount Band]]="Low",0.05,Financial[[#This Row],[Discount Band]]="None",0)</f>
        <v>0.1</v>
      </c>
      <c r="L259" s="10">
        <f>Financial[[#This Row],[Gross Sales]]*Financial[[#This Row],[Discount, %]]</f>
        <v>5016</v>
      </c>
      <c r="M259" s="10">
        <f>Financial[[#This Row],[Gross Sales]]-Financial[[#This Row],[Discounts, usd]]</f>
        <v>45144</v>
      </c>
      <c r="N259" s="10">
        <f>Financial[[#This Row],[Units Sold]]*Financial[[#This Row],[Manufacturing Price]]</f>
        <v>37620</v>
      </c>
      <c r="O259" s="10">
        <f>Financial[[#This Row],[ Sales with discount]]-(Financial[[#This Row],[Units Sold]]*Financial[[#This Row],[Manufacturing Price]])</f>
        <v>7524</v>
      </c>
      <c r="P259" s="12">
        <f>(Financial[[#This Row],[ Sales with discount]]-Financial[[#This Row],[COGS]])/Financial[[#This Row],[ Sales with discount]]</f>
        <v>0.16666666666666666</v>
      </c>
      <c r="Q259" s="12">
        <f>(Financial[[#This Row],[ Sales with discount]]-Financial[[#This Row],[COGS]])/Financial[[#This Row],[COGS]]</f>
        <v>0.2</v>
      </c>
      <c r="R259" s="17">
        <f>Financial[[#This Row],[Units Sold]]/Financial[[#This Row],[quantity of transactions]]</f>
        <v>1.4224137931034482</v>
      </c>
      <c r="S259" s="17">
        <f>Financial[[#This Row],[ Sales with discount]]/Financial[[#This Row],[quantity of transactions]]</f>
        <v>20.482758620689655</v>
      </c>
      <c r="T259" s="5" t="str">
        <f>TEXT(Financial[[#This Row],[Date]],"MMMM")</f>
        <v>березень</v>
      </c>
      <c r="U259" s="22">
        <f>YEAR(Financial[[#This Row],[Date]])</f>
        <v>2021</v>
      </c>
    </row>
    <row r="260" spans="1:21" x14ac:dyDescent="0.3">
      <c r="A260" t="s">
        <v>7</v>
      </c>
      <c r="B260" t="s">
        <v>14</v>
      </c>
      <c r="C260" s="3" t="s">
        <v>23</v>
      </c>
      <c r="D260" s="3" t="s">
        <v>29</v>
      </c>
      <c r="E260">
        <v>2787</v>
      </c>
      <c r="F260" s="10">
        <v>12</v>
      </c>
      <c r="G260" s="10">
        <v>16</v>
      </c>
      <c r="H260" s="14">
        <v>1280</v>
      </c>
      <c r="I260" s="19">
        <v>44228</v>
      </c>
      <c r="J260" s="10">
        <f>Financial[[#This Row],[Units Sold]]*Financial[[#This Row],[Sale Price]]</f>
        <v>44592</v>
      </c>
      <c r="K260" s="11" cm="1">
        <f t="array" ref="K260">_xlfn.IFS(Financial[[#This Row],[Discount Band]]="High",0.15,Financial[[#This Row],[Discount Band]]="Medium",0.1,Financial[[#This Row],[Discount Band]]="Low",0.05,Financial[[#This Row],[Discount Band]]="None",0)</f>
        <v>0.05</v>
      </c>
      <c r="L260" s="10">
        <f>Financial[[#This Row],[Gross Sales]]*Financial[[#This Row],[Discount, %]]</f>
        <v>2229.6</v>
      </c>
      <c r="M260" s="10">
        <f>Financial[[#This Row],[Gross Sales]]-Financial[[#This Row],[Discounts, usd]]</f>
        <v>42362.400000000001</v>
      </c>
      <c r="N260" s="10">
        <f>Financial[[#This Row],[Units Sold]]*Financial[[#This Row],[Manufacturing Price]]</f>
        <v>33444</v>
      </c>
      <c r="O260" s="10">
        <f>Financial[[#This Row],[ Sales with discount]]-(Financial[[#This Row],[Units Sold]]*Financial[[#This Row],[Manufacturing Price]])</f>
        <v>8918.4000000000015</v>
      </c>
      <c r="P260" s="12">
        <f>(Financial[[#This Row],[ Sales with discount]]-Financial[[#This Row],[COGS]])/Financial[[#This Row],[ Sales with discount]]</f>
        <v>0.2105263157894737</v>
      </c>
      <c r="Q260" s="12">
        <f>(Financial[[#This Row],[ Sales with discount]]-Financial[[#This Row],[COGS]])/Financial[[#This Row],[COGS]]</f>
        <v>0.26666666666666672</v>
      </c>
      <c r="R260" s="17">
        <f>Financial[[#This Row],[Units Sold]]/Financial[[#This Row],[quantity of transactions]]</f>
        <v>2.1773437499999999</v>
      </c>
      <c r="S260" s="17">
        <f>Financial[[#This Row],[ Sales with discount]]/Financial[[#This Row],[quantity of transactions]]</f>
        <v>33.095624999999998</v>
      </c>
      <c r="T260" s="5" t="str">
        <f>TEXT(Financial[[#This Row],[Date]],"MMMM")</f>
        <v>лютий</v>
      </c>
      <c r="U260" s="22">
        <f>YEAR(Financial[[#This Row],[Date]])</f>
        <v>2021</v>
      </c>
    </row>
    <row r="261" spans="1:21" x14ac:dyDescent="0.3">
      <c r="A261" t="s">
        <v>7</v>
      </c>
      <c r="B261" t="s">
        <v>14</v>
      </c>
      <c r="C261" s="3" t="s">
        <v>25</v>
      </c>
      <c r="D261" s="3" t="s">
        <v>28</v>
      </c>
      <c r="E261">
        <v>2657</v>
      </c>
      <c r="F261" s="10">
        <v>12</v>
      </c>
      <c r="G261" s="10">
        <v>16</v>
      </c>
      <c r="H261" s="14">
        <v>375</v>
      </c>
      <c r="I261" s="19">
        <v>44348</v>
      </c>
      <c r="J261" s="10">
        <f>Financial[[#This Row],[Units Sold]]*Financial[[#This Row],[Sale Price]]</f>
        <v>42512</v>
      </c>
      <c r="K261" s="11" cm="1">
        <f t="array" ref="K261">_xlfn.IFS(Financial[[#This Row],[Discount Band]]="High",0.15,Financial[[#This Row],[Discount Band]]="Medium",0.1,Financial[[#This Row],[Discount Band]]="Low",0.05,Financial[[#This Row],[Discount Band]]="None",0)</f>
        <v>0</v>
      </c>
      <c r="L261" s="10">
        <f>Financial[[#This Row],[Gross Sales]]*Financial[[#This Row],[Discount, %]]</f>
        <v>0</v>
      </c>
      <c r="M261" s="10">
        <f>Financial[[#This Row],[Gross Sales]]-Financial[[#This Row],[Discounts, usd]]</f>
        <v>42512</v>
      </c>
      <c r="N261" s="10">
        <f>Financial[[#This Row],[Units Sold]]*Financial[[#This Row],[Manufacturing Price]]</f>
        <v>31884</v>
      </c>
      <c r="O261" s="10">
        <f>Financial[[#This Row],[ Sales with discount]]-(Financial[[#This Row],[Units Sold]]*Financial[[#This Row],[Manufacturing Price]])</f>
        <v>10628</v>
      </c>
      <c r="P261" s="12">
        <f>(Financial[[#This Row],[ Sales with discount]]-Financial[[#This Row],[COGS]])/Financial[[#This Row],[ Sales with discount]]</f>
        <v>0.25</v>
      </c>
      <c r="Q261" s="12">
        <f>(Financial[[#This Row],[ Sales with discount]]-Financial[[#This Row],[COGS]])/Financial[[#This Row],[COGS]]</f>
        <v>0.33333333333333331</v>
      </c>
      <c r="R261" s="17">
        <f>Financial[[#This Row],[Units Sold]]/Financial[[#This Row],[quantity of transactions]]</f>
        <v>7.0853333333333337</v>
      </c>
      <c r="S261" s="17">
        <f>Financial[[#This Row],[ Sales with discount]]/Financial[[#This Row],[quantity of transactions]]</f>
        <v>113.36533333333334</v>
      </c>
      <c r="T261" s="5" t="str">
        <f>TEXT(Financial[[#This Row],[Date]],"MMMM")</f>
        <v>червень</v>
      </c>
      <c r="U261" s="22">
        <f>YEAR(Financial[[#This Row],[Date]])</f>
        <v>2021</v>
      </c>
    </row>
    <row r="262" spans="1:21" x14ac:dyDescent="0.3">
      <c r="A262" t="s">
        <v>6</v>
      </c>
      <c r="B262" t="s">
        <v>14</v>
      </c>
      <c r="C262" s="3" t="s">
        <v>23</v>
      </c>
      <c r="D262" s="3" t="s">
        <v>30</v>
      </c>
      <c r="E262">
        <v>439</v>
      </c>
      <c r="F262" s="10">
        <v>267</v>
      </c>
      <c r="G262" s="10">
        <v>300</v>
      </c>
      <c r="H262" s="14">
        <v>315</v>
      </c>
      <c r="I262" s="19">
        <v>44348</v>
      </c>
      <c r="J262" s="10">
        <f>Financial[[#This Row],[Units Sold]]*Financial[[#This Row],[Sale Price]]</f>
        <v>131700</v>
      </c>
      <c r="K262" s="11" cm="1">
        <f t="array" ref="K262">_xlfn.IFS(Financial[[#This Row],[Discount Band]]="High",0.15,Financial[[#This Row],[Discount Band]]="Medium",0.1,Financial[[#This Row],[Discount Band]]="Low",0.05,Financial[[#This Row],[Discount Band]]="None",0)</f>
        <v>0.1</v>
      </c>
      <c r="L262" s="10">
        <f>Financial[[#This Row],[Gross Sales]]*Financial[[#This Row],[Discount, %]]</f>
        <v>13170</v>
      </c>
      <c r="M262" s="10">
        <f>Financial[[#This Row],[Gross Sales]]-Financial[[#This Row],[Discounts, usd]]</f>
        <v>118530</v>
      </c>
      <c r="N262" s="10">
        <f>Financial[[#This Row],[Units Sold]]*Financial[[#This Row],[Manufacturing Price]]</f>
        <v>117213</v>
      </c>
      <c r="O262" s="10">
        <f>Financial[[#This Row],[ Sales with discount]]-(Financial[[#This Row],[Units Sold]]*Financial[[#This Row],[Manufacturing Price]])</f>
        <v>1317</v>
      </c>
      <c r="P262" s="12">
        <f>(Financial[[#This Row],[ Sales with discount]]-Financial[[#This Row],[COGS]])/Financial[[#This Row],[ Sales with discount]]</f>
        <v>1.1111111111111112E-2</v>
      </c>
      <c r="Q262" s="12">
        <f>(Financial[[#This Row],[ Sales with discount]]-Financial[[#This Row],[COGS]])/Financial[[#This Row],[COGS]]</f>
        <v>1.1235955056179775E-2</v>
      </c>
      <c r="R262" s="17">
        <f>Financial[[#This Row],[Units Sold]]/Financial[[#This Row],[quantity of transactions]]</f>
        <v>1.3936507936507936</v>
      </c>
      <c r="S262" s="17">
        <f>Financial[[#This Row],[ Sales with discount]]/Financial[[#This Row],[quantity of transactions]]</f>
        <v>376.28571428571428</v>
      </c>
      <c r="T262" s="5" t="str">
        <f>TEXT(Financial[[#This Row],[Date]],"MMMM")</f>
        <v>червень</v>
      </c>
      <c r="U262" s="22">
        <f>YEAR(Financial[[#This Row],[Date]])</f>
        <v>2021</v>
      </c>
    </row>
    <row r="263" spans="1:21" x14ac:dyDescent="0.3">
      <c r="A263" t="s">
        <v>6</v>
      </c>
      <c r="B263" t="s">
        <v>14</v>
      </c>
      <c r="C263" s="3" t="s">
        <v>26</v>
      </c>
      <c r="D263" s="3" t="s">
        <v>31</v>
      </c>
      <c r="E263">
        <v>1188</v>
      </c>
      <c r="F263" s="10">
        <v>187</v>
      </c>
      <c r="G263" s="10">
        <v>303</v>
      </c>
      <c r="H263" s="14">
        <v>218</v>
      </c>
      <c r="I263" s="19">
        <v>44531</v>
      </c>
      <c r="J263" s="10">
        <f>Financial[[#This Row],[Units Sold]]*Financial[[#This Row],[Sale Price]]</f>
        <v>359964</v>
      </c>
      <c r="K263" s="11" cm="1">
        <f t="array" ref="K263">_xlfn.IFS(Financial[[#This Row],[Discount Band]]="High",0.15,Financial[[#This Row],[Discount Band]]="Medium",0.1,Financial[[#This Row],[Discount Band]]="Low",0.05,Financial[[#This Row],[Discount Band]]="None",0)</f>
        <v>0.15</v>
      </c>
      <c r="L263" s="10">
        <f>Financial[[#This Row],[Gross Sales]]*Financial[[#This Row],[Discount, %]]</f>
        <v>53994.6</v>
      </c>
      <c r="M263" s="10">
        <f>Financial[[#This Row],[Gross Sales]]-Financial[[#This Row],[Discounts, usd]]</f>
        <v>305969.40000000002</v>
      </c>
      <c r="N263" s="10">
        <f>Financial[[#This Row],[Units Sold]]*Financial[[#This Row],[Manufacturing Price]]</f>
        <v>222156</v>
      </c>
      <c r="O263" s="10">
        <f>Financial[[#This Row],[ Sales with discount]]-(Financial[[#This Row],[Units Sold]]*Financial[[#This Row],[Manufacturing Price]])</f>
        <v>83813.400000000023</v>
      </c>
      <c r="P263" s="12">
        <f>(Financial[[#This Row],[ Sales with discount]]-Financial[[#This Row],[COGS]])/Financial[[#This Row],[ Sales with discount]]</f>
        <v>0.27392739273927397</v>
      </c>
      <c r="Q263" s="12">
        <f>(Financial[[#This Row],[ Sales with discount]]-Financial[[#This Row],[COGS]])/Financial[[#This Row],[COGS]]</f>
        <v>0.37727272727272737</v>
      </c>
      <c r="R263" s="17">
        <f>Financial[[#This Row],[Units Sold]]/Financial[[#This Row],[quantity of transactions]]</f>
        <v>5.4495412844036695</v>
      </c>
      <c r="S263" s="17">
        <f>Financial[[#This Row],[ Sales with discount]]/Financial[[#This Row],[quantity of transactions]]</f>
        <v>1403.5293577981652</v>
      </c>
      <c r="T263" s="5" t="str">
        <f>TEXT(Financial[[#This Row],[Date]],"MMMM")</f>
        <v>грудень</v>
      </c>
      <c r="U263" s="22">
        <f>YEAR(Financial[[#This Row],[Date]])</f>
        <v>2021</v>
      </c>
    </row>
    <row r="264" spans="1:21" x14ac:dyDescent="0.3">
      <c r="A264" t="s">
        <v>6</v>
      </c>
      <c r="B264" t="s">
        <v>14</v>
      </c>
      <c r="C264" s="3" t="s">
        <v>21</v>
      </c>
      <c r="D264" s="3" t="s">
        <v>30</v>
      </c>
      <c r="E264">
        <v>392</v>
      </c>
      <c r="F264" s="10">
        <v>211</v>
      </c>
      <c r="G264" s="10">
        <v>318</v>
      </c>
      <c r="H264" s="14">
        <v>49</v>
      </c>
      <c r="I264" s="19">
        <v>44348</v>
      </c>
      <c r="J264" s="10">
        <f>Financial[[#This Row],[Units Sold]]*Financial[[#This Row],[Sale Price]]</f>
        <v>124656</v>
      </c>
      <c r="K264" s="11" cm="1">
        <f t="array" ref="K264">_xlfn.IFS(Financial[[#This Row],[Discount Band]]="High",0.15,Financial[[#This Row],[Discount Band]]="Medium",0.1,Financial[[#This Row],[Discount Band]]="Low",0.05,Financial[[#This Row],[Discount Band]]="None",0)</f>
        <v>0.1</v>
      </c>
      <c r="L264" s="10">
        <f>Financial[[#This Row],[Gross Sales]]*Financial[[#This Row],[Discount, %]]</f>
        <v>12465.6</v>
      </c>
      <c r="M264" s="10">
        <f>Financial[[#This Row],[Gross Sales]]-Financial[[#This Row],[Discounts, usd]]</f>
        <v>112190.39999999999</v>
      </c>
      <c r="N264" s="10">
        <f>Financial[[#This Row],[Units Sold]]*Financial[[#This Row],[Manufacturing Price]]</f>
        <v>82712</v>
      </c>
      <c r="O264" s="10">
        <f>Financial[[#This Row],[ Sales with discount]]-(Financial[[#This Row],[Units Sold]]*Financial[[#This Row],[Manufacturing Price]])</f>
        <v>29478.399999999994</v>
      </c>
      <c r="P264" s="12">
        <f>(Financial[[#This Row],[ Sales with discount]]-Financial[[#This Row],[COGS]])/Financial[[#This Row],[ Sales with discount]]</f>
        <v>0.2627533193570929</v>
      </c>
      <c r="Q264" s="12">
        <f>(Financial[[#This Row],[ Sales with discount]]-Financial[[#This Row],[COGS]])/Financial[[#This Row],[COGS]]</f>
        <v>0.35639810426540275</v>
      </c>
      <c r="R264" s="17">
        <f>Financial[[#This Row],[Units Sold]]/Financial[[#This Row],[quantity of transactions]]</f>
        <v>8</v>
      </c>
      <c r="S264" s="17">
        <f>Financial[[#This Row],[ Sales with discount]]/Financial[[#This Row],[quantity of transactions]]</f>
        <v>2289.6</v>
      </c>
      <c r="T264" s="5" t="str">
        <f>TEXT(Financial[[#This Row],[Date]],"MMMM")</f>
        <v>червень</v>
      </c>
      <c r="U264" s="22">
        <f>YEAR(Financial[[#This Row],[Date]])</f>
        <v>2021</v>
      </c>
    </row>
    <row r="265" spans="1:21" x14ac:dyDescent="0.3">
      <c r="A265" t="s">
        <v>6</v>
      </c>
      <c r="B265" t="s">
        <v>14</v>
      </c>
      <c r="C265" s="3" t="s">
        <v>24</v>
      </c>
      <c r="D265" s="3" t="s">
        <v>30</v>
      </c>
      <c r="E265">
        <v>1089</v>
      </c>
      <c r="F265" s="10">
        <v>202</v>
      </c>
      <c r="G265" s="10">
        <v>303</v>
      </c>
      <c r="H265" s="14">
        <v>159</v>
      </c>
      <c r="I265" s="19">
        <v>44470</v>
      </c>
      <c r="J265" s="10">
        <f>Financial[[#This Row],[Units Sold]]*Financial[[#This Row],[Sale Price]]</f>
        <v>329967</v>
      </c>
      <c r="K265" s="11" cm="1">
        <f t="array" ref="K265">_xlfn.IFS(Financial[[#This Row],[Discount Band]]="High",0.15,Financial[[#This Row],[Discount Band]]="Medium",0.1,Financial[[#This Row],[Discount Band]]="Low",0.05,Financial[[#This Row],[Discount Band]]="None",0)</f>
        <v>0.1</v>
      </c>
      <c r="L265" s="10">
        <f>Financial[[#This Row],[Gross Sales]]*Financial[[#This Row],[Discount, %]]</f>
        <v>32996.700000000004</v>
      </c>
      <c r="M265" s="10">
        <f>Financial[[#This Row],[Gross Sales]]-Financial[[#This Row],[Discounts, usd]]</f>
        <v>296970.3</v>
      </c>
      <c r="N265" s="10">
        <f>Financial[[#This Row],[Units Sold]]*Financial[[#This Row],[Manufacturing Price]]</f>
        <v>219978</v>
      </c>
      <c r="O265" s="10">
        <f>Financial[[#This Row],[ Sales with discount]]-(Financial[[#This Row],[Units Sold]]*Financial[[#This Row],[Manufacturing Price]])</f>
        <v>76992.299999999988</v>
      </c>
      <c r="P265" s="12">
        <f>(Financial[[#This Row],[ Sales with discount]]-Financial[[#This Row],[COGS]])/Financial[[#This Row],[ Sales with discount]]</f>
        <v>0.25925925925925924</v>
      </c>
      <c r="Q265" s="12">
        <f>(Financial[[#This Row],[ Sales with discount]]-Financial[[#This Row],[COGS]])/Financial[[#This Row],[COGS]]</f>
        <v>0.34999999999999992</v>
      </c>
      <c r="R265" s="17">
        <f>Financial[[#This Row],[Units Sold]]/Financial[[#This Row],[quantity of transactions]]</f>
        <v>6.8490566037735849</v>
      </c>
      <c r="S265" s="17">
        <f>Financial[[#This Row],[ Sales with discount]]/Financial[[#This Row],[quantity of transactions]]</f>
        <v>1867.7377358490564</v>
      </c>
      <c r="T265" s="5" t="str">
        <f>TEXT(Financial[[#This Row],[Date]],"MMMM")</f>
        <v>жовтень</v>
      </c>
      <c r="U265" s="22">
        <f>YEAR(Financial[[#This Row],[Date]])</f>
        <v>2021</v>
      </c>
    </row>
    <row r="266" spans="1:21" x14ac:dyDescent="0.3">
      <c r="A266" t="s">
        <v>6</v>
      </c>
      <c r="B266" t="s">
        <v>14</v>
      </c>
      <c r="C266" s="3" t="s">
        <v>22</v>
      </c>
      <c r="D266" s="3" t="s">
        <v>31</v>
      </c>
      <c r="E266">
        <v>1147</v>
      </c>
      <c r="F266" s="10">
        <v>239</v>
      </c>
      <c r="G266" s="10">
        <v>297</v>
      </c>
      <c r="H266" s="14">
        <v>798</v>
      </c>
      <c r="I266" s="19">
        <v>44531</v>
      </c>
      <c r="J266" s="10">
        <f>Financial[[#This Row],[Units Sold]]*Financial[[#This Row],[Sale Price]]</f>
        <v>340659</v>
      </c>
      <c r="K266" s="11" cm="1">
        <f t="array" ref="K266">_xlfn.IFS(Financial[[#This Row],[Discount Band]]="High",0.15,Financial[[#This Row],[Discount Band]]="Medium",0.1,Financial[[#This Row],[Discount Band]]="Low",0.05,Financial[[#This Row],[Discount Band]]="None",0)</f>
        <v>0.15</v>
      </c>
      <c r="L266" s="10">
        <f>Financial[[#This Row],[Gross Sales]]*Financial[[#This Row],[Discount, %]]</f>
        <v>51098.85</v>
      </c>
      <c r="M266" s="10">
        <f>Financial[[#This Row],[Gross Sales]]-Financial[[#This Row],[Discounts, usd]]</f>
        <v>289560.15000000002</v>
      </c>
      <c r="N266" s="10">
        <f>Financial[[#This Row],[Units Sold]]*Financial[[#This Row],[Manufacturing Price]]</f>
        <v>274133</v>
      </c>
      <c r="O266" s="10">
        <f>Financial[[#This Row],[ Sales with discount]]-(Financial[[#This Row],[Units Sold]]*Financial[[#This Row],[Manufacturing Price]])</f>
        <v>15427.150000000023</v>
      </c>
      <c r="P266" s="12">
        <f>(Financial[[#This Row],[ Sales with discount]]-Financial[[#This Row],[COGS]])/Financial[[#This Row],[ Sales with discount]]</f>
        <v>5.3277876807288647E-2</v>
      </c>
      <c r="Q266" s="12">
        <f>(Financial[[#This Row],[ Sales with discount]]-Financial[[#This Row],[COGS]])/Financial[[#This Row],[COGS]]</f>
        <v>5.6276150627615144E-2</v>
      </c>
      <c r="R266" s="17">
        <f>Financial[[#This Row],[Units Sold]]/Financial[[#This Row],[quantity of transactions]]</f>
        <v>1.43734335839599</v>
      </c>
      <c r="S266" s="17">
        <f>Financial[[#This Row],[ Sales with discount]]/Financial[[#This Row],[quantity of transactions]]</f>
        <v>362.8573308270677</v>
      </c>
      <c r="T266" s="5" t="str">
        <f>TEXT(Financial[[#This Row],[Date]],"MMMM")</f>
        <v>грудень</v>
      </c>
      <c r="U266" s="22">
        <f>YEAR(Financial[[#This Row],[Date]])</f>
        <v>2021</v>
      </c>
    </row>
    <row r="267" spans="1:21" x14ac:dyDescent="0.3">
      <c r="A267" t="s">
        <v>6</v>
      </c>
      <c r="B267" t="s">
        <v>14</v>
      </c>
      <c r="C267" s="3" t="s">
        <v>24</v>
      </c>
      <c r="D267" s="3" t="s">
        <v>31</v>
      </c>
      <c r="E267">
        <v>1333</v>
      </c>
      <c r="F267" s="10">
        <v>158</v>
      </c>
      <c r="G267" s="10">
        <v>303</v>
      </c>
      <c r="H267" s="14">
        <v>279</v>
      </c>
      <c r="I267" s="19">
        <v>44531</v>
      </c>
      <c r="J267" s="10">
        <f>Financial[[#This Row],[Units Sold]]*Financial[[#This Row],[Sale Price]]</f>
        <v>403899</v>
      </c>
      <c r="K267" s="11" cm="1">
        <f t="array" ref="K267">_xlfn.IFS(Financial[[#This Row],[Discount Band]]="High",0.15,Financial[[#This Row],[Discount Band]]="Medium",0.1,Financial[[#This Row],[Discount Band]]="Low",0.05,Financial[[#This Row],[Discount Band]]="None",0)</f>
        <v>0.15</v>
      </c>
      <c r="L267" s="10">
        <f>Financial[[#This Row],[Gross Sales]]*Financial[[#This Row],[Discount, %]]</f>
        <v>60584.85</v>
      </c>
      <c r="M267" s="10">
        <f>Financial[[#This Row],[Gross Sales]]-Financial[[#This Row],[Discounts, usd]]</f>
        <v>343314.15</v>
      </c>
      <c r="N267" s="10">
        <f>Financial[[#This Row],[Units Sold]]*Financial[[#This Row],[Manufacturing Price]]</f>
        <v>210614</v>
      </c>
      <c r="O267" s="10">
        <f>Financial[[#This Row],[ Sales with discount]]-(Financial[[#This Row],[Units Sold]]*Financial[[#This Row],[Manufacturing Price]])</f>
        <v>132700.15000000002</v>
      </c>
      <c r="P267" s="12">
        <f>(Financial[[#This Row],[ Sales with discount]]-Financial[[#This Row],[COGS]])/Financial[[#This Row],[ Sales with discount]]</f>
        <v>0.38652688798291596</v>
      </c>
      <c r="Q267" s="12">
        <f>(Financial[[#This Row],[ Sales with discount]]-Financial[[#This Row],[COGS]])/Financial[[#This Row],[COGS]]</f>
        <v>0.63006329113924064</v>
      </c>
      <c r="R267" s="17">
        <f>Financial[[#This Row],[Units Sold]]/Financial[[#This Row],[quantity of transactions]]</f>
        <v>4.7777777777777777</v>
      </c>
      <c r="S267" s="17">
        <f>Financial[[#This Row],[ Sales with discount]]/Financial[[#This Row],[quantity of transactions]]</f>
        <v>1230.5166666666667</v>
      </c>
      <c r="T267" s="5" t="str">
        <f>TEXT(Financial[[#This Row],[Date]],"MMMM")</f>
        <v>грудень</v>
      </c>
      <c r="U267" s="22">
        <f>YEAR(Financial[[#This Row],[Date]])</f>
        <v>2021</v>
      </c>
    </row>
    <row r="268" spans="1:21" x14ac:dyDescent="0.3">
      <c r="A268" t="s">
        <v>6</v>
      </c>
      <c r="B268" t="s">
        <v>14</v>
      </c>
      <c r="C268" s="3" t="s">
        <v>22</v>
      </c>
      <c r="D268" s="3" t="s">
        <v>30</v>
      </c>
      <c r="E268">
        <v>370</v>
      </c>
      <c r="F268" s="10">
        <v>232</v>
      </c>
      <c r="G268" s="10">
        <v>288</v>
      </c>
      <c r="H268" s="14">
        <v>104</v>
      </c>
      <c r="I268" s="19">
        <v>44440</v>
      </c>
      <c r="J268" s="10">
        <f>Financial[[#This Row],[Units Sold]]*Financial[[#This Row],[Sale Price]]</f>
        <v>106560</v>
      </c>
      <c r="K268" s="11" cm="1">
        <f t="array" ref="K268">_xlfn.IFS(Financial[[#This Row],[Discount Band]]="High",0.15,Financial[[#This Row],[Discount Band]]="Medium",0.1,Financial[[#This Row],[Discount Band]]="Low",0.05,Financial[[#This Row],[Discount Band]]="None",0)</f>
        <v>0.1</v>
      </c>
      <c r="L268" s="10">
        <f>Financial[[#This Row],[Gross Sales]]*Financial[[#This Row],[Discount, %]]</f>
        <v>10656</v>
      </c>
      <c r="M268" s="10">
        <f>Financial[[#This Row],[Gross Sales]]-Financial[[#This Row],[Discounts, usd]]</f>
        <v>95904</v>
      </c>
      <c r="N268" s="10">
        <f>Financial[[#This Row],[Units Sold]]*Financial[[#This Row],[Manufacturing Price]]</f>
        <v>85840</v>
      </c>
      <c r="O268" s="10">
        <f>Financial[[#This Row],[ Sales with discount]]-(Financial[[#This Row],[Units Sold]]*Financial[[#This Row],[Manufacturing Price]])</f>
        <v>10064</v>
      </c>
      <c r="P268" s="12">
        <f>(Financial[[#This Row],[ Sales with discount]]-Financial[[#This Row],[COGS]])/Financial[[#This Row],[ Sales with discount]]</f>
        <v>0.10493827160493827</v>
      </c>
      <c r="Q268" s="12">
        <f>(Financial[[#This Row],[ Sales with discount]]-Financial[[#This Row],[COGS]])/Financial[[#This Row],[COGS]]</f>
        <v>0.11724137931034483</v>
      </c>
      <c r="R268" s="17">
        <f>Financial[[#This Row],[Units Sold]]/Financial[[#This Row],[quantity of transactions]]</f>
        <v>3.5576923076923075</v>
      </c>
      <c r="S268" s="17">
        <f>Financial[[#This Row],[ Sales with discount]]/Financial[[#This Row],[quantity of transactions]]</f>
        <v>922.15384615384619</v>
      </c>
      <c r="T268" s="5" t="str">
        <f>TEXT(Financial[[#This Row],[Date]],"MMMM")</f>
        <v>вересень</v>
      </c>
      <c r="U268" s="22">
        <f>YEAR(Financial[[#This Row],[Date]])</f>
        <v>2021</v>
      </c>
    </row>
    <row r="269" spans="1:21" x14ac:dyDescent="0.3">
      <c r="A269" t="s">
        <v>6</v>
      </c>
      <c r="B269" t="s">
        <v>14</v>
      </c>
      <c r="C269" s="3" t="s">
        <v>24</v>
      </c>
      <c r="D269" s="3" t="s">
        <v>30</v>
      </c>
      <c r="E269">
        <v>442</v>
      </c>
      <c r="F269" s="10">
        <v>177</v>
      </c>
      <c r="G269" s="10">
        <v>318</v>
      </c>
      <c r="H269" s="14">
        <v>316</v>
      </c>
      <c r="I269" s="19">
        <v>44501</v>
      </c>
      <c r="J269" s="10">
        <f>Financial[[#This Row],[Units Sold]]*Financial[[#This Row],[Sale Price]]</f>
        <v>140556</v>
      </c>
      <c r="K269" s="11" cm="1">
        <f t="array" ref="K269">_xlfn.IFS(Financial[[#This Row],[Discount Band]]="High",0.15,Financial[[#This Row],[Discount Band]]="Medium",0.1,Financial[[#This Row],[Discount Band]]="Low",0.05,Financial[[#This Row],[Discount Band]]="None",0)</f>
        <v>0.1</v>
      </c>
      <c r="L269" s="10">
        <f>Financial[[#This Row],[Gross Sales]]*Financial[[#This Row],[Discount, %]]</f>
        <v>14055.6</v>
      </c>
      <c r="M269" s="10">
        <f>Financial[[#This Row],[Gross Sales]]-Financial[[#This Row],[Discounts, usd]]</f>
        <v>126500.4</v>
      </c>
      <c r="N269" s="10">
        <f>Financial[[#This Row],[Units Sold]]*Financial[[#This Row],[Manufacturing Price]]</f>
        <v>78234</v>
      </c>
      <c r="O269" s="10">
        <f>Financial[[#This Row],[ Sales with discount]]-(Financial[[#This Row],[Units Sold]]*Financial[[#This Row],[Manufacturing Price]])</f>
        <v>48266.399999999994</v>
      </c>
      <c r="P269" s="12">
        <f>(Financial[[#This Row],[ Sales with discount]]-Financial[[#This Row],[COGS]])/Financial[[#This Row],[ Sales with discount]]</f>
        <v>0.38155136268343814</v>
      </c>
      <c r="Q269" s="12">
        <f>(Financial[[#This Row],[ Sales with discount]]-Financial[[#This Row],[COGS]])/Financial[[#This Row],[COGS]]</f>
        <v>0.61694915254237281</v>
      </c>
      <c r="R269" s="17">
        <f>Financial[[#This Row],[Units Sold]]/Financial[[#This Row],[quantity of transactions]]</f>
        <v>1.3987341772151898</v>
      </c>
      <c r="S269" s="17">
        <f>Financial[[#This Row],[ Sales with discount]]/Financial[[#This Row],[quantity of transactions]]</f>
        <v>400.3177215189873</v>
      </c>
      <c r="T269" s="5" t="str">
        <f>TEXT(Financial[[#This Row],[Date]],"MMMM")</f>
        <v>листопад</v>
      </c>
      <c r="U269" s="22">
        <f>YEAR(Financial[[#This Row],[Date]])</f>
        <v>2021</v>
      </c>
    </row>
    <row r="270" spans="1:21" x14ac:dyDescent="0.3">
      <c r="A270" t="s">
        <v>6</v>
      </c>
      <c r="B270" t="s">
        <v>14</v>
      </c>
      <c r="C270" s="3" t="s">
        <v>24</v>
      </c>
      <c r="D270" s="3" t="s">
        <v>30</v>
      </c>
      <c r="E270">
        <v>2529</v>
      </c>
      <c r="F270" s="10">
        <v>265</v>
      </c>
      <c r="G270" s="10">
        <v>315</v>
      </c>
      <c r="H270" s="14">
        <v>1774</v>
      </c>
      <c r="I270" s="19">
        <v>44378</v>
      </c>
      <c r="J270" s="10">
        <f>Financial[[#This Row],[Units Sold]]*Financial[[#This Row],[Sale Price]]</f>
        <v>796635</v>
      </c>
      <c r="K270" s="11" cm="1">
        <f t="array" ref="K270">_xlfn.IFS(Financial[[#This Row],[Discount Band]]="High",0.15,Financial[[#This Row],[Discount Band]]="Medium",0.1,Financial[[#This Row],[Discount Band]]="Low",0.05,Financial[[#This Row],[Discount Band]]="None",0)</f>
        <v>0.1</v>
      </c>
      <c r="L270" s="10">
        <f>Financial[[#This Row],[Gross Sales]]*Financial[[#This Row],[Discount, %]]</f>
        <v>79663.5</v>
      </c>
      <c r="M270" s="10">
        <f>Financial[[#This Row],[Gross Sales]]-Financial[[#This Row],[Discounts, usd]]</f>
        <v>716971.5</v>
      </c>
      <c r="N270" s="10">
        <f>Financial[[#This Row],[Units Sold]]*Financial[[#This Row],[Manufacturing Price]]</f>
        <v>670185</v>
      </c>
      <c r="O270" s="10">
        <f>Financial[[#This Row],[ Sales with discount]]-(Financial[[#This Row],[Units Sold]]*Financial[[#This Row],[Manufacturing Price]])</f>
        <v>46786.5</v>
      </c>
      <c r="P270" s="12">
        <f>(Financial[[#This Row],[ Sales with discount]]-Financial[[#This Row],[COGS]])/Financial[[#This Row],[ Sales with discount]]</f>
        <v>6.5255731922398585E-2</v>
      </c>
      <c r="Q270" s="12">
        <f>(Financial[[#This Row],[ Sales with discount]]-Financial[[#This Row],[COGS]])/Financial[[#This Row],[COGS]]</f>
        <v>6.981132075471698E-2</v>
      </c>
      <c r="R270" s="17">
        <f>Financial[[#This Row],[Units Sold]]/Financial[[#This Row],[quantity of transactions]]</f>
        <v>1.4255918827508456</v>
      </c>
      <c r="S270" s="17">
        <f>Financial[[#This Row],[ Sales with discount]]/Financial[[#This Row],[quantity of transactions]]</f>
        <v>404.15529875986471</v>
      </c>
      <c r="T270" s="5" t="str">
        <f>TEXT(Financial[[#This Row],[Date]],"MMMM")</f>
        <v>липень</v>
      </c>
      <c r="U270" s="22">
        <f>YEAR(Financial[[#This Row],[Date]])</f>
        <v>2021</v>
      </c>
    </row>
    <row r="271" spans="1:21" x14ac:dyDescent="0.3">
      <c r="A271" t="s">
        <v>6</v>
      </c>
      <c r="B271" t="s">
        <v>14</v>
      </c>
      <c r="C271" s="3" t="s">
        <v>25</v>
      </c>
      <c r="D271" s="3" t="s">
        <v>30</v>
      </c>
      <c r="E271">
        <v>1445</v>
      </c>
      <c r="F271" s="10">
        <v>189</v>
      </c>
      <c r="G271" s="10">
        <v>315</v>
      </c>
      <c r="H271" s="14">
        <v>665</v>
      </c>
      <c r="I271" s="19">
        <v>44470</v>
      </c>
      <c r="J271" s="10">
        <f>Financial[[#This Row],[Units Sold]]*Financial[[#This Row],[Sale Price]]</f>
        <v>455175</v>
      </c>
      <c r="K271" s="11" cm="1">
        <f t="array" ref="K271">_xlfn.IFS(Financial[[#This Row],[Discount Band]]="High",0.15,Financial[[#This Row],[Discount Band]]="Medium",0.1,Financial[[#This Row],[Discount Band]]="Low",0.05,Financial[[#This Row],[Discount Band]]="None",0)</f>
        <v>0.1</v>
      </c>
      <c r="L271" s="10">
        <f>Financial[[#This Row],[Gross Sales]]*Financial[[#This Row],[Discount, %]]</f>
        <v>45517.5</v>
      </c>
      <c r="M271" s="10">
        <f>Financial[[#This Row],[Gross Sales]]-Financial[[#This Row],[Discounts, usd]]</f>
        <v>409657.5</v>
      </c>
      <c r="N271" s="10">
        <f>Financial[[#This Row],[Units Sold]]*Financial[[#This Row],[Manufacturing Price]]</f>
        <v>273105</v>
      </c>
      <c r="O271" s="10">
        <f>Financial[[#This Row],[ Sales with discount]]-(Financial[[#This Row],[Units Sold]]*Financial[[#This Row],[Manufacturing Price]])</f>
        <v>136552.5</v>
      </c>
      <c r="P271" s="12">
        <f>(Financial[[#This Row],[ Sales with discount]]-Financial[[#This Row],[COGS]])/Financial[[#This Row],[ Sales with discount]]</f>
        <v>0.33333333333333331</v>
      </c>
      <c r="Q271" s="12">
        <f>(Financial[[#This Row],[ Sales with discount]]-Financial[[#This Row],[COGS]])/Financial[[#This Row],[COGS]]</f>
        <v>0.5</v>
      </c>
      <c r="R271" s="17">
        <f>Financial[[#This Row],[Units Sold]]/Financial[[#This Row],[quantity of transactions]]</f>
        <v>2.1729323308270678</v>
      </c>
      <c r="S271" s="17">
        <f>Financial[[#This Row],[ Sales with discount]]/Financial[[#This Row],[quantity of transactions]]</f>
        <v>616.02631578947364</v>
      </c>
      <c r="T271" s="5" t="str">
        <f>TEXT(Financial[[#This Row],[Date]],"MMMM")</f>
        <v>жовтень</v>
      </c>
      <c r="U271" s="22">
        <f>YEAR(Financial[[#This Row],[Date]])</f>
        <v>2021</v>
      </c>
    </row>
    <row r="272" spans="1:21" x14ac:dyDescent="0.3">
      <c r="A272" t="s">
        <v>6</v>
      </c>
      <c r="B272" t="s">
        <v>14</v>
      </c>
      <c r="C272" s="3" t="s">
        <v>23</v>
      </c>
      <c r="D272" s="3" t="s">
        <v>29</v>
      </c>
      <c r="E272">
        <v>889</v>
      </c>
      <c r="F272" s="10">
        <v>217</v>
      </c>
      <c r="G272" s="10">
        <v>288</v>
      </c>
      <c r="H272" s="14">
        <v>940</v>
      </c>
      <c r="I272" s="19">
        <v>44317</v>
      </c>
      <c r="J272" s="10">
        <f>Financial[[#This Row],[Units Sold]]*Financial[[#This Row],[Sale Price]]</f>
        <v>256032</v>
      </c>
      <c r="K272" s="11" cm="1">
        <f t="array" ref="K272">_xlfn.IFS(Financial[[#This Row],[Discount Band]]="High",0.15,Financial[[#This Row],[Discount Band]]="Medium",0.1,Financial[[#This Row],[Discount Band]]="Low",0.05,Financial[[#This Row],[Discount Band]]="None",0)</f>
        <v>0.05</v>
      </c>
      <c r="L272" s="10">
        <f>Financial[[#This Row],[Gross Sales]]*Financial[[#This Row],[Discount, %]]</f>
        <v>12801.6</v>
      </c>
      <c r="M272" s="10">
        <f>Financial[[#This Row],[Gross Sales]]-Financial[[#This Row],[Discounts, usd]]</f>
        <v>243230.4</v>
      </c>
      <c r="N272" s="10">
        <f>Financial[[#This Row],[Units Sold]]*Financial[[#This Row],[Manufacturing Price]]</f>
        <v>192913</v>
      </c>
      <c r="O272" s="10">
        <f>Financial[[#This Row],[ Sales with discount]]-(Financial[[#This Row],[Units Sold]]*Financial[[#This Row],[Manufacturing Price]])</f>
        <v>50317.399999999994</v>
      </c>
      <c r="P272" s="12">
        <f>(Financial[[#This Row],[ Sales with discount]]-Financial[[#This Row],[COGS]])/Financial[[#This Row],[ Sales with discount]]</f>
        <v>0.20687134502923973</v>
      </c>
      <c r="Q272" s="12">
        <f>(Financial[[#This Row],[ Sales with discount]]-Financial[[#This Row],[COGS]])/Financial[[#This Row],[COGS]]</f>
        <v>0.2608294930875576</v>
      </c>
      <c r="R272" s="17">
        <f>Financial[[#This Row],[Units Sold]]/Financial[[#This Row],[quantity of transactions]]</f>
        <v>0.94574468085106378</v>
      </c>
      <c r="S272" s="17">
        <f>Financial[[#This Row],[ Sales with discount]]/Financial[[#This Row],[quantity of transactions]]</f>
        <v>258.75574468085108</v>
      </c>
      <c r="T272" s="5" t="str">
        <f>TEXT(Financial[[#This Row],[Date]],"MMMM")</f>
        <v>травень</v>
      </c>
      <c r="U272" s="22">
        <f>YEAR(Financial[[#This Row],[Date]])</f>
        <v>2021</v>
      </c>
    </row>
    <row r="273" spans="1:21" x14ac:dyDescent="0.3">
      <c r="A273" t="s">
        <v>6</v>
      </c>
      <c r="B273" t="s">
        <v>14</v>
      </c>
      <c r="C273" s="3" t="s">
        <v>25</v>
      </c>
      <c r="D273" s="3" t="s">
        <v>30</v>
      </c>
      <c r="E273">
        <v>1355</v>
      </c>
      <c r="F273" s="10">
        <v>256</v>
      </c>
      <c r="G273" s="10">
        <v>291</v>
      </c>
      <c r="H273" s="14">
        <v>857</v>
      </c>
      <c r="I273" s="19">
        <v>44228</v>
      </c>
      <c r="J273" s="10">
        <f>Financial[[#This Row],[Units Sold]]*Financial[[#This Row],[Sale Price]]</f>
        <v>394305</v>
      </c>
      <c r="K273" s="11" cm="1">
        <f t="array" ref="K273">_xlfn.IFS(Financial[[#This Row],[Discount Band]]="High",0.15,Financial[[#This Row],[Discount Band]]="Medium",0.1,Financial[[#This Row],[Discount Band]]="Low",0.05,Financial[[#This Row],[Discount Band]]="None",0)</f>
        <v>0.1</v>
      </c>
      <c r="L273" s="10">
        <f>Financial[[#This Row],[Gross Sales]]*Financial[[#This Row],[Discount, %]]</f>
        <v>39430.5</v>
      </c>
      <c r="M273" s="10">
        <f>Financial[[#This Row],[Gross Sales]]-Financial[[#This Row],[Discounts, usd]]</f>
        <v>354874.5</v>
      </c>
      <c r="N273" s="10">
        <f>Financial[[#This Row],[Units Sold]]*Financial[[#This Row],[Manufacturing Price]]</f>
        <v>346880</v>
      </c>
      <c r="O273" s="10">
        <f>Financial[[#This Row],[ Sales with discount]]-(Financial[[#This Row],[Units Sold]]*Financial[[#This Row],[Manufacturing Price]])</f>
        <v>7994.5</v>
      </c>
      <c r="P273" s="12">
        <f>(Financial[[#This Row],[ Sales with discount]]-Financial[[#This Row],[COGS]])/Financial[[#This Row],[ Sales with discount]]</f>
        <v>2.2527682321496753E-2</v>
      </c>
      <c r="Q273" s="12">
        <f>(Financial[[#This Row],[ Sales with discount]]-Financial[[#This Row],[COGS]])/Financial[[#This Row],[COGS]]</f>
        <v>2.3046875000000001E-2</v>
      </c>
      <c r="R273" s="17">
        <f>Financial[[#This Row],[Units Sold]]/Financial[[#This Row],[quantity of transactions]]</f>
        <v>1.5810968494749125</v>
      </c>
      <c r="S273" s="17">
        <f>Financial[[#This Row],[ Sales with discount]]/Financial[[#This Row],[quantity of transactions]]</f>
        <v>414.08926487747959</v>
      </c>
      <c r="T273" s="5" t="str">
        <f>TEXT(Financial[[#This Row],[Date]],"MMMM")</f>
        <v>лютий</v>
      </c>
      <c r="U273" s="22">
        <f>YEAR(Financial[[#This Row],[Date]])</f>
        <v>2021</v>
      </c>
    </row>
    <row r="274" spans="1:21" x14ac:dyDescent="0.3">
      <c r="A274" t="s">
        <v>6</v>
      </c>
      <c r="B274" t="s">
        <v>14</v>
      </c>
      <c r="C274" s="3" t="s">
        <v>23</v>
      </c>
      <c r="D274" s="3" t="s">
        <v>30</v>
      </c>
      <c r="E274">
        <v>1530</v>
      </c>
      <c r="F274" s="10">
        <v>229</v>
      </c>
      <c r="G274" s="10">
        <v>330</v>
      </c>
      <c r="H274" s="14">
        <v>612</v>
      </c>
      <c r="I274" s="19">
        <v>44501</v>
      </c>
      <c r="J274" s="10">
        <f>Financial[[#This Row],[Units Sold]]*Financial[[#This Row],[Sale Price]]</f>
        <v>504900</v>
      </c>
      <c r="K274" s="11" cm="1">
        <f t="array" ref="K274">_xlfn.IFS(Financial[[#This Row],[Discount Band]]="High",0.15,Financial[[#This Row],[Discount Band]]="Medium",0.1,Financial[[#This Row],[Discount Band]]="Low",0.05,Financial[[#This Row],[Discount Band]]="None",0)</f>
        <v>0.1</v>
      </c>
      <c r="L274" s="10">
        <f>Financial[[#This Row],[Gross Sales]]*Financial[[#This Row],[Discount, %]]</f>
        <v>50490</v>
      </c>
      <c r="M274" s="10">
        <f>Financial[[#This Row],[Gross Sales]]-Financial[[#This Row],[Discounts, usd]]</f>
        <v>454410</v>
      </c>
      <c r="N274" s="10">
        <f>Financial[[#This Row],[Units Sold]]*Financial[[#This Row],[Manufacturing Price]]</f>
        <v>350370</v>
      </c>
      <c r="O274" s="10">
        <f>Financial[[#This Row],[ Sales with discount]]-(Financial[[#This Row],[Units Sold]]*Financial[[#This Row],[Manufacturing Price]])</f>
        <v>104040</v>
      </c>
      <c r="P274" s="12">
        <f>(Financial[[#This Row],[ Sales with discount]]-Financial[[#This Row],[COGS]])/Financial[[#This Row],[ Sales with discount]]</f>
        <v>0.22895622895622897</v>
      </c>
      <c r="Q274" s="12">
        <f>(Financial[[#This Row],[ Sales with discount]]-Financial[[#This Row],[COGS]])/Financial[[#This Row],[COGS]]</f>
        <v>0.29694323144104806</v>
      </c>
      <c r="R274" s="17">
        <f>Financial[[#This Row],[Units Sold]]/Financial[[#This Row],[quantity of transactions]]</f>
        <v>2.5</v>
      </c>
      <c r="S274" s="17">
        <f>Financial[[#This Row],[ Sales with discount]]/Financial[[#This Row],[quantity of transactions]]</f>
        <v>742.5</v>
      </c>
      <c r="T274" s="5" t="str">
        <f>TEXT(Financial[[#This Row],[Date]],"MMMM")</f>
        <v>листопад</v>
      </c>
      <c r="U274" s="22">
        <f>YEAR(Financial[[#This Row],[Date]])</f>
        <v>2021</v>
      </c>
    </row>
    <row r="275" spans="1:21" x14ac:dyDescent="0.3">
      <c r="A275" t="s">
        <v>6</v>
      </c>
      <c r="B275" t="s">
        <v>14</v>
      </c>
      <c r="C275" s="3" t="s">
        <v>22</v>
      </c>
      <c r="D275" s="3" t="s">
        <v>31</v>
      </c>
      <c r="E275">
        <v>2283</v>
      </c>
      <c r="F275" s="10">
        <v>166</v>
      </c>
      <c r="G275" s="10">
        <v>330</v>
      </c>
      <c r="H275" s="14">
        <v>1678</v>
      </c>
      <c r="I275" s="19">
        <v>44287</v>
      </c>
      <c r="J275" s="10">
        <f>Financial[[#This Row],[Units Sold]]*Financial[[#This Row],[Sale Price]]</f>
        <v>753390</v>
      </c>
      <c r="K275" s="11" cm="1">
        <f t="array" ref="K275">_xlfn.IFS(Financial[[#This Row],[Discount Band]]="High",0.15,Financial[[#This Row],[Discount Band]]="Medium",0.1,Financial[[#This Row],[Discount Band]]="Low",0.05,Financial[[#This Row],[Discount Band]]="None",0)</f>
        <v>0.15</v>
      </c>
      <c r="L275" s="10">
        <f>Financial[[#This Row],[Gross Sales]]*Financial[[#This Row],[Discount, %]]</f>
        <v>113008.5</v>
      </c>
      <c r="M275" s="10">
        <f>Financial[[#This Row],[Gross Sales]]-Financial[[#This Row],[Discounts, usd]]</f>
        <v>640381.5</v>
      </c>
      <c r="N275" s="10">
        <f>Financial[[#This Row],[Units Sold]]*Financial[[#This Row],[Manufacturing Price]]</f>
        <v>378978</v>
      </c>
      <c r="O275" s="10">
        <f>Financial[[#This Row],[ Sales with discount]]-(Financial[[#This Row],[Units Sold]]*Financial[[#This Row],[Manufacturing Price]])</f>
        <v>261403.5</v>
      </c>
      <c r="P275" s="12">
        <f>(Financial[[#This Row],[ Sales with discount]]-Financial[[#This Row],[COGS]])/Financial[[#This Row],[ Sales with discount]]</f>
        <v>0.40819964349376114</v>
      </c>
      <c r="Q275" s="12">
        <f>(Financial[[#This Row],[ Sales with discount]]-Financial[[#This Row],[COGS]])/Financial[[#This Row],[COGS]]</f>
        <v>0.68975903614457834</v>
      </c>
      <c r="R275" s="17">
        <f>Financial[[#This Row],[Units Sold]]/Financial[[#This Row],[quantity of transactions]]</f>
        <v>1.3605482717520858</v>
      </c>
      <c r="S275" s="17">
        <f>Financial[[#This Row],[ Sales with discount]]/Financial[[#This Row],[quantity of transactions]]</f>
        <v>381.63379022646006</v>
      </c>
      <c r="T275" s="5" t="str">
        <f>TEXT(Financial[[#This Row],[Date]],"MMMM")</f>
        <v>квітень</v>
      </c>
      <c r="U275" s="22">
        <f>YEAR(Financial[[#This Row],[Date]])</f>
        <v>2021</v>
      </c>
    </row>
    <row r="276" spans="1:21" x14ac:dyDescent="0.3">
      <c r="A276" t="s">
        <v>6</v>
      </c>
      <c r="B276" t="s">
        <v>14</v>
      </c>
      <c r="C276" s="3" t="s">
        <v>22</v>
      </c>
      <c r="D276" s="3" t="s">
        <v>30</v>
      </c>
      <c r="E276">
        <v>1776</v>
      </c>
      <c r="F276" s="10">
        <v>161</v>
      </c>
      <c r="G276" s="10">
        <v>309</v>
      </c>
      <c r="H276" s="14">
        <v>1942</v>
      </c>
      <c r="I276" s="19">
        <v>44409</v>
      </c>
      <c r="J276" s="10">
        <f>Financial[[#This Row],[Units Sold]]*Financial[[#This Row],[Sale Price]]</f>
        <v>548784</v>
      </c>
      <c r="K276" s="11" cm="1">
        <f t="array" ref="K276">_xlfn.IFS(Financial[[#This Row],[Discount Band]]="High",0.15,Financial[[#This Row],[Discount Band]]="Medium",0.1,Financial[[#This Row],[Discount Band]]="Low",0.05,Financial[[#This Row],[Discount Band]]="None",0)</f>
        <v>0.1</v>
      </c>
      <c r="L276" s="10">
        <f>Financial[[#This Row],[Gross Sales]]*Financial[[#This Row],[Discount, %]]</f>
        <v>54878.400000000001</v>
      </c>
      <c r="M276" s="10">
        <f>Financial[[#This Row],[Gross Sales]]-Financial[[#This Row],[Discounts, usd]]</f>
        <v>493905.6</v>
      </c>
      <c r="N276" s="10">
        <f>Financial[[#This Row],[Units Sold]]*Financial[[#This Row],[Manufacturing Price]]</f>
        <v>285936</v>
      </c>
      <c r="O276" s="10">
        <f>Financial[[#This Row],[ Sales with discount]]-(Financial[[#This Row],[Units Sold]]*Financial[[#This Row],[Manufacturing Price]])</f>
        <v>207969.59999999998</v>
      </c>
      <c r="P276" s="12">
        <f>(Financial[[#This Row],[ Sales with discount]]-Financial[[#This Row],[COGS]])/Financial[[#This Row],[ Sales with discount]]</f>
        <v>0.42107155699388704</v>
      </c>
      <c r="Q276" s="12">
        <f>(Financial[[#This Row],[ Sales with discount]]-Financial[[#This Row],[COGS]])/Financial[[#This Row],[COGS]]</f>
        <v>0.72732919254658379</v>
      </c>
      <c r="R276" s="17">
        <f>Financial[[#This Row],[Units Sold]]/Financial[[#This Row],[quantity of transactions]]</f>
        <v>0.91452111225540678</v>
      </c>
      <c r="S276" s="17">
        <f>Financial[[#This Row],[ Sales with discount]]/Financial[[#This Row],[quantity of transactions]]</f>
        <v>254.32832131822863</v>
      </c>
      <c r="T276" s="5" t="str">
        <f>TEXT(Financial[[#This Row],[Date]],"MMMM")</f>
        <v>серпень</v>
      </c>
      <c r="U276" s="22">
        <f>YEAR(Financial[[#This Row],[Date]])</f>
        <v>2021</v>
      </c>
    </row>
    <row r="277" spans="1:21" x14ac:dyDescent="0.3">
      <c r="A277" t="s">
        <v>6</v>
      </c>
      <c r="B277" t="s">
        <v>14</v>
      </c>
      <c r="C277" s="3" t="s">
        <v>25</v>
      </c>
      <c r="D277" s="3" t="s">
        <v>28</v>
      </c>
      <c r="E277">
        <v>1895</v>
      </c>
      <c r="F277" s="10">
        <v>204</v>
      </c>
      <c r="G277" s="10">
        <v>306</v>
      </c>
      <c r="H277" s="14">
        <v>2442</v>
      </c>
      <c r="I277" s="19">
        <v>44440</v>
      </c>
      <c r="J277" s="10">
        <f>Financial[[#This Row],[Units Sold]]*Financial[[#This Row],[Sale Price]]</f>
        <v>579870</v>
      </c>
      <c r="K277" s="11" cm="1">
        <f t="array" ref="K277">_xlfn.IFS(Financial[[#This Row],[Discount Band]]="High",0.15,Financial[[#This Row],[Discount Band]]="Medium",0.1,Financial[[#This Row],[Discount Band]]="Low",0.05,Financial[[#This Row],[Discount Band]]="None",0)</f>
        <v>0</v>
      </c>
      <c r="L277" s="10">
        <f>Financial[[#This Row],[Gross Sales]]*Financial[[#This Row],[Discount, %]]</f>
        <v>0</v>
      </c>
      <c r="M277" s="10">
        <f>Financial[[#This Row],[Gross Sales]]-Financial[[#This Row],[Discounts, usd]]</f>
        <v>579870</v>
      </c>
      <c r="N277" s="10">
        <f>Financial[[#This Row],[Units Sold]]*Financial[[#This Row],[Manufacturing Price]]</f>
        <v>386580</v>
      </c>
      <c r="O277" s="10">
        <f>Financial[[#This Row],[ Sales with discount]]-(Financial[[#This Row],[Units Sold]]*Financial[[#This Row],[Manufacturing Price]])</f>
        <v>193290</v>
      </c>
      <c r="P277" s="12">
        <f>(Financial[[#This Row],[ Sales with discount]]-Financial[[#This Row],[COGS]])/Financial[[#This Row],[ Sales with discount]]</f>
        <v>0.33333333333333331</v>
      </c>
      <c r="Q277" s="12">
        <f>(Financial[[#This Row],[ Sales with discount]]-Financial[[#This Row],[COGS]])/Financial[[#This Row],[COGS]]</f>
        <v>0.5</v>
      </c>
      <c r="R277" s="17">
        <f>Financial[[#This Row],[Units Sold]]/Financial[[#This Row],[quantity of transactions]]</f>
        <v>0.77600327600327601</v>
      </c>
      <c r="S277" s="17">
        <f>Financial[[#This Row],[ Sales with discount]]/Financial[[#This Row],[quantity of transactions]]</f>
        <v>237.45700245700246</v>
      </c>
      <c r="T277" s="5" t="str">
        <f>TEXT(Financial[[#This Row],[Date]],"MMMM")</f>
        <v>вересень</v>
      </c>
      <c r="U277" s="22">
        <f>YEAR(Financial[[#This Row],[Date]])</f>
        <v>2021</v>
      </c>
    </row>
    <row r="278" spans="1:21" x14ac:dyDescent="0.3">
      <c r="A278" t="s">
        <v>6</v>
      </c>
      <c r="B278" t="s">
        <v>14</v>
      </c>
      <c r="C278" s="3" t="s">
        <v>21</v>
      </c>
      <c r="D278" s="3" t="s">
        <v>30</v>
      </c>
      <c r="E278">
        <v>2569</v>
      </c>
      <c r="F278" s="10">
        <v>250</v>
      </c>
      <c r="G278" s="10">
        <v>327</v>
      </c>
      <c r="H278" s="14">
        <v>1240</v>
      </c>
      <c r="I278" s="19">
        <v>44470</v>
      </c>
      <c r="J278" s="10">
        <f>Financial[[#This Row],[Units Sold]]*Financial[[#This Row],[Sale Price]]</f>
        <v>840063</v>
      </c>
      <c r="K278" s="11" cm="1">
        <f t="array" ref="K278">_xlfn.IFS(Financial[[#This Row],[Discount Band]]="High",0.15,Financial[[#This Row],[Discount Band]]="Medium",0.1,Financial[[#This Row],[Discount Band]]="Low",0.05,Financial[[#This Row],[Discount Band]]="None",0)</f>
        <v>0.1</v>
      </c>
      <c r="L278" s="10">
        <f>Financial[[#This Row],[Gross Sales]]*Financial[[#This Row],[Discount, %]]</f>
        <v>84006.3</v>
      </c>
      <c r="M278" s="10">
        <f>Financial[[#This Row],[Gross Sales]]-Financial[[#This Row],[Discounts, usd]]</f>
        <v>756056.7</v>
      </c>
      <c r="N278" s="10">
        <f>Financial[[#This Row],[Units Sold]]*Financial[[#This Row],[Manufacturing Price]]</f>
        <v>642250</v>
      </c>
      <c r="O278" s="10">
        <f>Financial[[#This Row],[ Sales with discount]]-(Financial[[#This Row],[Units Sold]]*Financial[[#This Row],[Manufacturing Price]])</f>
        <v>113806.69999999995</v>
      </c>
      <c r="P278" s="12">
        <f>(Financial[[#This Row],[ Sales with discount]]-Financial[[#This Row],[COGS]])/Financial[[#This Row],[ Sales with discount]]</f>
        <v>0.15052667346245321</v>
      </c>
      <c r="Q278" s="12">
        <f>(Financial[[#This Row],[ Sales with discount]]-Financial[[#This Row],[COGS]])/Financial[[#This Row],[COGS]]</f>
        <v>0.17719999999999994</v>
      </c>
      <c r="R278" s="17">
        <f>Financial[[#This Row],[Units Sold]]/Financial[[#This Row],[quantity of transactions]]</f>
        <v>2.0717741935483871</v>
      </c>
      <c r="S278" s="17">
        <f>Financial[[#This Row],[ Sales with discount]]/Financial[[#This Row],[quantity of transactions]]</f>
        <v>609.72314516129029</v>
      </c>
      <c r="T278" s="5" t="str">
        <f>TEXT(Financial[[#This Row],[Date]],"MMMM")</f>
        <v>жовтень</v>
      </c>
      <c r="U278" s="22">
        <f>YEAR(Financial[[#This Row],[Date]])</f>
        <v>2021</v>
      </c>
    </row>
    <row r="279" spans="1:21" x14ac:dyDescent="0.3">
      <c r="A279" t="s">
        <v>6</v>
      </c>
      <c r="B279" t="s">
        <v>14</v>
      </c>
      <c r="C279" s="3" t="s">
        <v>23</v>
      </c>
      <c r="D279" s="3" t="s">
        <v>29</v>
      </c>
      <c r="E279">
        <v>3218</v>
      </c>
      <c r="F279" s="10">
        <v>186</v>
      </c>
      <c r="G279" s="10">
        <v>330</v>
      </c>
      <c r="H279" s="14">
        <v>1938</v>
      </c>
      <c r="I279" s="19">
        <v>44197</v>
      </c>
      <c r="J279" s="10">
        <f>Financial[[#This Row],[Units Sold]]*Financial[[#This Row],[Sale Price]]</f>
        <v>1061940</v>
      </c>
      <c r="K279" s="11" cm="1">
        <f t="array" ref="K279">_xlfn.IFS(Financial[[#This Row],[Discount Band]]="High",0.15,Financial[[#This Row],[Discount Band]]="Medium",0.1,Financial[[#This Row],[Discount Band]]="Low",0.05,Financial[[#This Row],[Discount Band]]="None",0)</f>
        <v>0.05</v>
      </c>
      <c r="L279" s="10">
        <f>Financial[[#This Row],[Gross Sales]]*Financial[[#This Row],[Discount, %]]</f>
        <v>53097</v>
      </c>
      <c r="M279" s="10">
        <f>Financial[[#This Row],[Gross Sales]]-Financial[[#This Row],[Discounts, usd]]</f>
        <v>1008843</v>
      </c>
      <c r="N279" s="10">
        <f>Financial[[#This Row],[Units Sold]]*Financial[[#This Row],[Manufacturing Price]]</f>
        <v>598548</v>
      </c>
      <c r="O279" s="10">
        <f>Financial[[#This Row],[ Sales with discount]]-(Financial[[#This Row],[Units Sold]]*Financial[[#This Row],[Manufacturing Price]])</f>
        <v>410295</v>
      </c>
      <c r="P279" s="12">
        <f>(Financial[[#This Row],[ Sales with discount]]-Financial[[#This Row],[COGS]])/Financial[[#This Row],[ Sales with discount]]</f>
        <v>0.40669856459330145</v>
      </c>
      <c r="Q279" s="12">
        <f>(Financial[[#This Row],[ Sales with discount]]-Financial[[#This Row],[COGS]])/Financial[[#This Row],[COGS]]</f>
        <v>0.68548387096774188</v>
      </c>
      <c r="R279" s="17">
        <f>Financial[[#This Row],[Units Sold]]/Financial[[#This Row],[quantity of transactions]]</f>
        <v>1.6604747162022704</v>
      </c>
      <c r="S279" s="17">
        <f>Financial[[#This Row],[ Sales with discount]]/Financial[[#This Row],[quantity of transactions]]</f>
        <v>520.55882352941171</v>
      </c>
      <c r="T279" s="5" t="str">
        <f>TEXT(Financial[[#This Row],[Date]],"MMMM")</f>
        <v>січень</v>
      </c>
      <c r="U279" s="22">
        <f>YEAR(Financial[[#This Row],[Date]])</f>
        <v>2021</v>
      </c>
    </row>
    <row r="280" spans="1:21" x14ac:dyDescent="0.3">
      <c r="A280" t="s">
        <v>6</v>
      </c>
      <c r="B280" t="s">
        <v>14</v>
      </c>
      <c r="C280" s="3" t="s">
        <v>26</v>
      </c>
      <c r="D280" s="3" t="s">
        <v>31</v>
      </c>
      <c r="E280">
        <v>3178</v>
      </c>
      <c r="F280" s="10">
        <v>191</v>
      </c>
      <c r="G280" s="10">
        <v>288</v>
      </c>
      <c r="H280" s="14">
        <v>1451</v>
      </c>
      <c r="I280" s="19">
        <v>44256</v>
      </c>
      <c r="J280" s="10">
        <f>Financial[[#This Row],[Units Sold]]*Financial[[#This Row],[Sale Price]]</f>
        <v>915264</v>
      </c>
      <c r="K280" s="11" cm="1">
        <f t="array" ref="K280">_xlfn.IFS(Financial[[#This Row],[Discount Band]]="High",0.15,Financial[[#This Row],[Discount Band]]="Medium",0.1,Financial[[#This Row],[Discount Band]]="Low",0.05,Financial[[#This Row],[Discount Band]]="None",0)</f>
        <v>0.15</v>
      </c>
      <c r="L280" s="10">
        <f>Financial[[#This Row],[Gross Sales]]*Financial[[#This Row],[Discount, %]]</f>
        <v>137289.60000000001</v>
      </c>
      <c r="M280" s="10">
        <f>Financial[[#This Row],[Gross Sales]]-Financial[[#This Row],[Discounts, usd]]</f>
        <v>777974.4</v>
      </c>
      <c r="N280" s="10">
        <f>Financial[[#This Row],[Units Sold]]*Financial[[#This Row],[Manufacturing Price]]</f>
        <v>606998</v>
      </c>
      <c r="O280" s="10">
        <f>Financial[[#This Row],[ Sales with discount]]-(Financial[[#This Row],[Units Sold]]*Financial[[#This Row],[Manufacturing Price]])</f>
        <v>170976.40000000002</v>
      </c>
      <c r="P280" s="12">
        <f>(Financial[[#This Row],[ Sales with discount]]-Financial[[#This Row],[COGS]])/Financial[[#This Row],[ Sales with discount]]</f>
        <v>0.21977124183006538</v>
      </c>
      <c r="Q280" s="12">
        <f>(Financial[[#This Row],[ Sales with discount]]-Financial[[#This Row],[COGS]])/Financial[[#This Row],[COGS]]</f>
        <v>0.28167539267015712</v>
      </c>
      <c r="R280" s="17">
        <f>Financial[[#This Row],[Units Sold]]/Financial[[#This Row],[quantity of transactions]]</f>
        <v>2.1902136457615438</v>
      </c>
      <c r="S280" s="17">
        <f>Financial[[#This Row],[ Sales with discount]]/Financial[[#This Row],[quantity of transactions]]</f>
        <v>536.16430048242592</v>
      </c>
      <c r="T280" s="5" t="str">
        <f>TEXT(Financial[[#This Row],[Date]],"MMMM")</f>
        <v>березень</v>
      </c>
      <c r="U280" s="22">
        <f>YEAR(Financial[[#This Row],[Date]])</f>
        <v>2021</v>
      </c>
    </row>
    <row r="281" spans="1:21" x14ac:dyDescent="0.3">
      <c r="A281" t="s">
        <v>6</v>
      </c>
      <c r="B281" t="s">
        <v>14</v>
      </c>
      <c r="C281" s="3" t="s">
        <v>22</v>
      </c>
      <c r="D281" s="3" t="s">
        <v>30</v>
      </c>
      <c r="E281">
        <v>3036</v>
      </c>
      <c r="F281" s="10">
        <v>236</v>
      </c>
      <c r="G281" s="10">
        <v>318</v>
      </c>
      <c r="H281" s="14">
        <v>2384</v>
      </c>
      <c r="I281" s="19">
        <v>44470</v>
      </c>
      <c r="J281" s="10">
        <f>Financial[[#This Row],[Units Sold]]*Financial[[#This Row],[Sale Price]]</f>
        <v>965448</v>
      </c>
      <c r="K281" s="11" cm="1">
        <f t="array" ref="K281">_xlfn.IFS(Financial[[#This Row],[Discount Band]]="High",0.15,Financial[[#This Row],[Discount Band]]="Medium",0.1,Financial[[#This Row],[Discount Band]]="Low",0.05,Financial[[#This Row],[Discount Band]]="None",0)</f>
        <v>0.1</v>
      </c>
      <c r="L281" s="10">
        <f>Financial[[#This Row],[Gross Sales]]*Financial[[#This Row],[Discount, %]]</f>
        <v>96544.8</v>
      </c>
      <c r="M281" s="10">
        <f>Financial[[#This Row],[Gross Sales]]-Financial[[#This Row],[Discounts, usd]]</f>
        <v>868903.2</v>
      </c>
      <c r="N281" s="10">
        <f>Financial[[#This Row],[Units Sold]]*Financial[[#This Row],[Manufacturing Price]]</f>
        <v>716496</v>
      </c>
      <c r="O281" s="10">
        <f>Financial[[#This Row],[ Sales with discount]]-(Financial[[#This Row],[Units Sold]]*Financial[[#This Row],[Manufacturing Price]])</f>
        <v>152407.19999999995</v>
      </c>
      <c r="P281" s="12">
        <f>(Financial[[#This Row],[ Sales with discount]]-Financial[[#This Row],[COGS]])/Financial[[#This Row],[ Sales with discount]]</f>
        <v>0.17540181691125084</v>
      </c>
      <c r="Q281" s="12">
        <f>(Financial[[#This Row],[ Sales with discount]]-Financial[[#This Row],[COGS]])/Financial[[#This Row],[COGS]]</f>
        <v>0.21271186440677958</v>
      </c>
      <c r="R281" s="17">
        <f>Financial[[#This Row],[Units Sold]]/Financial[[#This Row],[quantity of transactions]]</f>
        <v>1.273489932885906</v>
      </c>
      <c r="S281" s="17">
        <f>Financial[[#This Row],[ Sales with discount]]/Financial[[#This Row],[quantity of transactions]]</f>
        <v>364.47281879194628</v>
      </c>
      <c r="T281" s="5" t="str">
        <f>TEXT(Financial[[#This Row],[Date]],"MMMM")</f>
        <v>жовтень</v>
      </c>
      <c r="U281" s="22">
        <f>YEAR(Financial[[#This Row],[Date]])</f>
        <v>2021</v>
      </c>
    </row>
    <row r="282" spans="1:21" x14ac:dyDescent="0.3">
      <c r="A282" t="s">
        <v>10</v>
      </c>
      <c r="B282" t="s">
        <v>15</v>
      </c>
      <c r="C282" s="3" t="s">
        <v>26</v>
      </c>
      <c r="D282" s="3" t="s">
        <v>31</v>
      </c>
      <c r="E282">
        <v>2797</v>
      </c>
      <c r="F282" s="10">
        <v>10</v>
      </c>
      <c r="G282" s="10">
        <v>13</v>
      </c>
      <c r="H282" s="14">
        <v>598</v>
      </c>
      <c r="I282" s="19">
        <v>44409</v>
      </c>
      <c r="J282" s="10">
        <f>Financial[[#This Row],[Units Sold]]*Financial[[#This Row],[Sale Price]]</f>
        <v>36361</v>
      </c>
      <c r="K282" s="11" cm="1">
        <f t="array" ref="K282">_xlfn.IFS(Financial[[#This Row],[Discount Band]]="High",0.15,Financial[[#This Row],[Discount Band]]="Medium",0.1,Financial[[#This Row],[Discount Band]]="Low",0.05,Financial[[#This Row],[Discount Band]]="None",0)</f>
        <v>0.15</v>
      </c>
      <c r="L282" s="10">
        <f>Financial[[#This Row],[Gross Sales]]*Financial[[#This Row],[Discount, %]]</f>
        <v>5454.15</v>
      </c>
      <c r="M282" s="10">
        <f>Financial[[#This Row],[Gross Sales]]-Financial[[#This Row],[Discounts, usd]]</f>
        <v>30906.85</v>
      </c>
      <c r="N282" s="10">
        <f>Financial[[#This Row],[Units Sold]]*Financial[[#This Row],[Manufacturing Price]]</f>
        <v>27970</v>
      </c>
      <c r="O282" s="10">
        <f>Financial[[#This Row],[ Sales with discount]]-(Financial[[#This Row],[Units Sold]]*Financial[[#This Row],[Manufacturing Price]])</f>
        <v>2936.8499999999985</v>
      </c>
      <c r="P282" s="12">
        <f>(Financial[[#This Row],[ Sales with discount]]-Financial[[#This Row],[COGS]])/Financial[[#This Row],[ Sales with discount]]</f>
        <v>9.5022624434389094E-2</v>
      </c>
      <c r="Q282" s="12">
        <f>(Financial[[#This Row],[ Sales with discount]]-Financial[[#This Row],[COGS]])/Financial[[#This Row],[COGS]]</f>
        <v>0.10499999999999995</v>
      </c>
      <c r="R282" s="17">
        <f>Financial[[#This Row],[Units Sold]]/Financial[[#This Row],[quantity of transactions]]</f>
        <v>4.6772575250836121</v>
      </c>
      <c r="S282" s="17">
        <f>Financial[[#This Row],[ Sales with discount]]/Financial[[#This Row],[quantity of transactions]]</f>
        <v>51.68369565217391</v>
      </c>
      <c r="T282" s="5" t="str">
        <f>TEXT(Financial[[#This Row],[Date]],"MMMM")</f>
        <v>серпень</v>
      </c>
      <c r="U282" s="22">
        <f>YEAR(Financial[[#This Row],[Date]])</f>
        <v>2021</v>
      </c>
    </row>
    <row r="283" spans="1:21" x14ac:dyDescent="0.3">
      <c r="A283" t="s">
        <v>10</v>
      </c>
      <c r="B283" t="s">
        <v>15</v>
      </c>
      <c r="C283" s="3" t="s">
        <v>23</v>
      </c>
      <c r="D283" s="3" t="s">
        <v>31</v>
      </c>
      <c r="E283">
        <v>1409</v>
      </c>
      <c r="F283" s="10">
        <v>10</v>
      </c>
      <c r="G283" s="10">
        <v>12</v>
      </c>
      <c r="H283" s="14">
        <v>332</v>
      </c>
      <c r="I283" s="19">
        <v>44531</v>
      </c>
      <c r="J283" s="10">
        <f>Financial[[#This Row],[Units Sold]]*Financial[[#This Row],[Sale Price]]</f>
        <v>16908</v>
      </c>
      <c r="K283" s="11" cm="1">
        <f t="array" ref="K283">_xlfn.IFS(Financial[[#This Row],[Discount Band]]="High",0.15,Financial[[#This Row],[Discount Band]]="Medium",0.1,Financial[[#This Row],[Discount Band]]="Low",0.05,Financial[[#This Row],[Discount Band]]="None",0)</f>
        <v>0.15</v>
      </c>
      <c r="L283" s="10">
        <f>Financial[[#This Row],[Gross Sales]]*Financial[[#This Row],[Discount, %]]</f>
        <v>2536.1999999999998</v>
      </c>
      <c r="M283" s="10">
        <f>Financial[[#This Row],[Gross Sales]]-Financial[[#This Row],[Discounts, usd]]</f>
        <v>14371.8</v>
      </c>
      <c r="N283" s="10">
        <f>Financial[[#This Row],[Units Sold]]*Financial[[#This Row],[Manufacturing Price]]</f>
        <v>14090</v>
      </c>
      <c r="O283" s="10">
        <f>Financial[[#This Row],[ Sales with discount]]-(Financial[[#This Row],[Units Sold]]*Financial[[#This Row],[Manufacturing Price]])</f>
        <v>281.79999999999927</v>
      </c>
      <c r="P283" s="12">
        <f>(Financial[[#This Row],[ Sales with discount]]-Financial[[#This Row],[COGS]])/Financial[[#This Row],[ Sales with discount]]</f>
        <v>1.9607843137254853E-2</v>
      </c>
      <c r="Q283" s="12">
        <f>(Financial[[#This Row],[ Sales with discount]]-Financial[[#This Row],[COGS]])/Financial[[#This Row],[COGS]]</f>
        <v>1.9999999999999948E-2</v>
      </c>
      <c r="R283" s="17">
        <f>Financial[[#This Row],[Units Sold]]/Financial[[#This Row],[quantity of transactions]]</f>
        <v>4.2439759036144578</v>
      </c>
      <c r="S283" s="17">
        <f>Financial[[#This Row],[ Sales with discount]]/Financial[[#This Row],[quantity of transactions]]</f>
        <v>43.288554216867468</v>
      </c>
      <c r="T283" s="5" t="str">
        <f>TEXT(Financial[[#This Row],[Date]],"MMMM")</f>
        <v>грудень</v>
      </c>
      <c r="U283" s="22">
        <f>YEAR(Financial[[#This Row],[Date]])</f>
        <v>2021</v>
      </c>
    </row>
    <row r="284" spans="1:21" x14ac:dyDescent="0.3">
      <c r="A284" t="s">
        <v>10</v>
      </c>
      <c r="B284" t="s">
        <v>15</v>
      </c>
      <c r="C284" s="3" t="s">
        <v>24</v>
      </c>
      <c r="D284" s="3" t="s">
        <v>31</v>
      </c>
      <c r="E284">
        <v>876</v>
      </c>
      <c r="F284" s="10">
        <v>6</v>
      </c>
      <c r="G284" s="10">
        <v>13</v>
      </c>
      <c r="H284" s="14">
        <v>480</v>
      </c>
      <c r="I284" s="19">
        <v>44531</v>
      </c>
      <c r="J284" s="10">
        <f>Financial[[#This Row],[Units Sold]]*Financial[[#This Row],[Sale Price]]</f>
        <v>11388</v>
      </c>
      <c r="K284" s="11" cm="1">
        <f t="array" ref="K284">_xlfn.IFS(Financial[[#This Row],[Discount Band]]="High",0.15,Financial[[#This Row],[Discount Band]]="Medium",0.1,Financial[[#This Row],[Discount Band]]="Low",0.05,Financial[[#This Row],[Discount Band]]="None",0)</f>
        <v>0.15</v>
      </c>
      <c r="L284" s="10">
        <f>Financial[[#This Row],[Gross Sales]]*Financial[[#This Row],[Discount, %]]</f>
        <v>1708.2</v>
      </c>
      <c r="M284" s="10">
        <f>Financial[[#This Row],[Gross Sales]]-Financial[[#This Row],[Discounts, usd]]</f>
        <v>9679.7999999999993</v>
      </c>
      <c r="N284" s="10">
        <f>Financial[[#This Row],[Units Sold]]*Financial[[#This Row],[Manufacturing Price]]</f>
        <v>5256</v>
      </c>
      <c r="O284" s="10">
        <f>Financial[[#This Row],[ Sales with discount]]-(Financial[[#This Row],[Units Sold]]*Financial[[#This Row],[Manufacturing Price]])</f>
        <v>4423.7999999999993</v>
      </c>
      <c r="P284" s="12">
        <f>(Financial[[#This Row],[ Sales with discount]]-Financial[[#This Row],[COGS]])/Financial[[#This Row],[ Sales with discount]]</f>
        <v>0.45701357466063347</v>
      </c>
      <c r="Q284" s="12">
        <f>(Financial[[#This Row],[ Sales with discount]]-Financial[[#This Row],[COGS]])/Financial[[#This Row],[COGS]]</f>
        <v>0.84166666666666656</v>
      </c>
      <c r="R284" s="17">
        <f>Financial[[#This Row],[Units Sold]]/Financial[[#This Row],[quantity of transactions]]</f>
        <v>1.825</v>
      </c>
      <c r="S284" s="17">
        <f>Financial[[#This Row],[ Sales with discount]]/Financial[[#This Row],[quantity of transactions]]</f>
        <v>20.166249999999998</v>
      </c>
      <c r="T284" s="5" t="str">
        <f>TEXT(Financial[[#This Row],[Date]],"MMMM")</f>
        <v>грудень</v>
      </c>
      <c r="U284" s="22">
        <f>YEAR(Financial[[#This Row],[Date]])</f>
        <v>2021</v>
      </c>
    </row>
    <row r="285" spans="1:21" x14ac:dyDescent="0.3">
      <c r="A285" t="s">
        <v>10</v>
      </c>
      <c r="B285" t="s">
        <v>15</v>
      </c>
      <c r="C285" s="3" t="s">
        <v>24</v>
      </c>
      <c r="D285" s="3" t="s">
        <v>31</v>
      </c>
      <c r="E285">
        <v>575</v>
      </c>
      <c r="F285" s="10">
        <v>11</v>
      </c>
      <c r="G285" s="10">
        <v>11</v>
      </c>
      <c r="H285" s="14">
        <v>251</v>
      </c>
      <c r="I285" s="19">
        <v>44470</v>
      </c>
      <c r="J285" s="10">
        <f>Financial[[#This Row],[Units Sold]]*Financial[[#This Row],[Sale Price]]</f>
        <v>6325</v>
      </c>
      <c r="K285" s="11" cm="1">
        <f t="array" ref="K285">_xlfn.IFS(Financial[[#This Row],[Discount Band]]="High",0.15,Financial[[#This Row],[Discount Band]]="Medium",0.1,Financial[[#This Row],[Discount Band]]="Low",0.05,Financial[[#This Row],[Discount Band]]="None",0)</f>
        <v>0.15</v>
      </c>
      <c r="L285" s="10">
        <f>Financial[[#This Row],[Gross Sales]]*Financial[[#This Row],[Discount, %]]</f>
        <v>948.75</v>
      </c>
      <c r="M285" s="10">
        <f>Financial[[#This Row],[Gross Sales]]-Financial[[#This Row],[Discounts, usd]]</f>
        <v>5376.25</v>
      </c>
      <c r="N285" s="10">
        <f>Financial[[#This Row],[Units Sold]]*Financial[[#This Row],[Manufacturing Price]]</f>
        <v>6325</v>
      </c>
      <c r="O285" s="10">
        <f>Financial[[#This Row],[ Sales with discount]]-(Financial[[#This Row],[Units Sold]]*Financial[[#This Row],[Manufacturing Price]])</f>
        <v>-948.75</v>
      </c>
      <c r="P285" s="12">
        <f>(Financial[[#This Row],[ Sales with discount]]-Financial[[#This Row],[COGS]])/Financial[[#This Row],[ Sales with discount]]</f>
        <v>-0.17647058823529413</v>
      </c>
      <c r="Q285" s="12">
        <f>(Financial[[#This Row],[ Sales with discount]]-Financial[[#This Row],[COGS]])/Financial[[#This Row],[COGS]]</f>
        <v>-0.15</v>
      </c>
      <c r="R285" s="17">
        <f>Financial[[#This Row],[Units Sold]]/Financial[[#This Row],[quantity of transactions]]</f>
        <v>2.2908366533864544</v>
      </c>
      <c r="S285" s="17">
        <f>Financial[[#This Row],[ Sales with discount]]/Financial[[#This Row],[quantity of transactions]]</f>
        <v>21.419322709163346</v>
      </c>
      <c r="T285" s="5" t="str">
        <f>TEXT(Financial[[#This Row],[Date]],"MMMM")</f>
        <v>жовтень</v>
      </c>
      <c r="U285" s="22">
        <f>YEAR(Financial[[#This Row],[Date]])</f>
        <v>2021</v>
      </c>
    </row>
    <row r="286" spans="1:21" x14ac:dyDescent="0.3">
      <c r="A286" t="s">
        <v>10</v>
      </c>
      <c r="B286" t="s">
        <v>15</v>
      </c>
      <c r="C286" s="3" t="s">
        <v>22</v>
      </c>
      <c r="D286" s="3" t="s">
        <v>30</v>
      </c>
      <c r="E286">
        <v>2567</v>
      </c>
      <c r="F286" s="10">
        <v>8</v>
      </c>
      <c r="G286" s="10">
        <v>12</v>
      </c>
      <c r="H286" s="14">
        <v>1249</v>
      </c>
      <c r="I286" s="19">
        <v>44501</v>
      </c>
      <c r="J286" s="10">
        <f>Financial[[#This Row],[Units Sold]]*Financial[[#This Row],[Sale Price]]</f>
        <v>30804</v>
      </c>
      <c r="K286" s="11" cm="1">
        <f t="array" ref="K286">_xlfn.IFS(Financial[[#This Row],[Discount Band]]="High",0.15,Financial[[#This Row],[Discount Band]]="Medium",0.1,Financial[[#This Row],[Discount Band]]="Low",0.05,Financial[[#This Row],[Discount Band]]="None",0)</f>
        <v>0.1</v>
      </c>
      <c r="L286" s="10">
        <f>Financial[[#This Row],[Gross Sales]]*Financial[[#This Row],[Discount, %]]</f>
        <v>3080.4</v>
      </c>
      <c r="M286" s="10">
        <f>Financial[[#This Row],[Gross Sales]]-Financial[[#This Row],[Discounts, usd]]</f>
        <v>27723.599999999999</v>
      </c>
      <c r="N286" s="10">
        <f>Financial[[#This Row],[Units Sold]]*Financial[[#This Row],[Manufacturing Price]]</f>
        <v>20536</v>
      </c>
      <c r="O286" s="10">
        <f>Financial[[#This Row],[ Sales with discount]]-(Financial[[#This Row],[Units Sold]]*Financial[[#This Row],[Manufacturing Price]])</f>
        <v>7187.5999999999985</v>
      </c>
      <c r="P286" s="12">
        <f>(Financial[[#This Row],[ Sales with discount]]-Financial[[#This Row],[COGS]])/Financial[[#This Row],[ Sales with discount]]</f>
        <v>0.25925925925925924</v>
      </c>
      <c r="Q286" s="12">
        <f>(Financial[[#This Row],[ Sales with discount]]-Financial[[#This Row],[COGS]])/Financial[[#This Row],[COGS]]</f>
        <v>0.34999999999999992</v>
      </c>
      <c r="R286" s="17">
        <f>Financial[[#This Row],[Units Sold]]/Financial[[#This Row],[quantity of transactions]]</f>
        <v>2.055244195356285</v>
      </c>
      <c r="S286" s="17">
        <f>Financial[[#This Row],[ Sales with discount]]/Financial[[#This Row],[quantity of transactions]]</f>
        <v>22.196637309847876</v>
      </c>
      <c r="T286" s="5" t="str">
        <f>TEXT(Financial[[#This Row],[Date]],"MMMM")</f>
        <v>листопад</v>
      </c>
      <c r="U286" s="22">
        <f>YEAR(Financial[[#This Row],[Date]])</f>
        <v>2021</v>
      </c>
    </row>
    <row r="287" spans="1:21" x14ac:dyDescent="0.3">
      <c r="A287" t="s">
        <v>10</v>
      </c>
      <c r="B287" t="s">
        <v>15</v>
      </c>
      <c r="C287" s="3" t="s">
        <v>23</v>
      </c>
      <c r="D287" s="3" t="s">
        <v>29</v>
      </c>
      <c r="E287">
        <v>855</v>
      </c>
      <c r="F287" s="10">
        <v>9</v>
      </c>
      <c r="G287" s="10">
        <v>11</v>
      </c>
      <c r="H287" s="14">
        <v>341</v>
      </c>
      <c r="I287" s="19">
        <v>44470</v>
      </c>
      <c r="J287" s="10">
        <f>Financial[[#This Row],[Units Sold]]*Financial[[#This Row],[Sale Price]]</f>
        <v>9405</v>
      </c>
      <c r="K287" s="11" cm="1">
        <f t="array" ref="K287">_xlfn.IFS(Financial[[#This Row],[Discount Band]]="High",0.15,Financial[[#This Row],[Discount Band]]="Medium",0.1,Financial[[#This Row],[Discount Band]]="Low",0.05,Financial[[#This Row],[Discount Band]]="None",0)</f>
        <v>0.05</v>
      </c>
      <c r="L287" s="10">
        <f>Financial[[#This Row],[Gross Sales]]*Financial[[#This Row],[Discount, %]]</f>
        <v>470.25</v>
      </c>
      <c r="M287" s="10">
        <f>Financial[[#This Row],[Gross Sales]]-Financial[[#This Row],[Discounts, usd]]</f>
        <v>8934.75</v>
      </c>
      <c r="N287" s="10">
        <f>Financial[[#This Row],[Units Sold]]*Financial[[#This Row],[Manufacturing Price]]</f>
        <v>7695</v>
      </c>
      <c r="O287" s="10">
        <f>Financial[[#This Row],[ Sales with discount]]-(Financial[[#This Row],[Units Sold]]*Financial[[#This Row],[Manufacturing Price]])</f>
        <v>1239.75</v>
      </c>
      <c r="P287" s="12">
        <f>(Financial[[#This Row],[ Sales with discount]]-Financial[[#This Row],[COGS]])/Financial[[#This Row],[ Sales with discount]]</f>
        <v>0.13875598086124402</v>
      </c>
      <c r="Q287" s="12">
        <f>(Financial[[#This Row],[ Sales with discount]]-Financial[[#This Row],[COGS]])/Financial[[#This Row],[COGS]]</f>
        <v>0.16111111111111112</v>
      </c>
      <c r="R287" s="17">
        <f>Financial[[#This Row],[Units Sold]]/Financial[[#This Row],[quantity of transactions]]</f>
        <v>2.5073313782991202</v>
      </c>
      <c r="S287" s="17">
        <f>Financial[[#This Row],[ Sales with discount]]/Financial[[#This Row],[quantity of transactions]]</f>
        <v>26.201612903225808</v>
      </c>
      <c r="T287" s="5" t="str">
        <f>TEXT(Financial[[#This Row],[Date]],"MMMM")</f>
        <v>жовтень</v>
      </c>
      <c r="U287" s="22">
        <f>YEAR(Financial[[#This Row],[Date]])</f>
        <v>2021</v>
      </c>
    </row>
    <row r="288" spans="1:21" x14ac:dyDescent="0.3">
      <c r="A288" t="s">
        <v>10</v>
      </c>
      <c r="B288" t="s">
        <v>15</v>
      </c>
      <c r="C288" s="3" t="s">
        <v>26</v>
      </c>
      <c r="D288" s="3" t="s">
        <v>31</v>
      </c>
      <c r="E288">
        <v>561</v>
      </c>
      <c r="F288" s="10">
        <v>9</v>
      </c>
      <c r="G288" s="10">
        <v>12</v>
      </c>
      <c r="H288" s="14">
        <v>65</v>
      </c>
      <c r="I288" s="19">
        <v>44470</v>
      </c>
      <c r="J288" s="10">
        <f>Financial[[#This Row],[Units Sold]]*Financial[[#This Row],[Sale Price]]</f>
        <v>6732</v>
      </c>
      <c r="K288" s="11" cm="1">
        <f t="array" ref="K288">_xlfn.IFS(Financial[[#This Row],[Discount Band]]="High",0.15,Financial[[#This Row],[Discount Band]]="Medium",0.1,Financial[[#This Row],[Discount Band]]="Low",0.05,Financial[[#This Row],[Discount Band]]="None",0)</f>
        <v>0.15</v>
      </c>
      <c r="L288" s="10">
        <f>Financial[[#This Row],[Gross Sales]]*Financial[[#This Row],[Discount, %]]</f>
        <v>1009.8</v>
      </c>
      <c r="M288" s="10">
        <f>Financial[[#This Row],[Gross Sales]]-Financial[[#This Row],[Discounts, usd]]</f>
        <v>5722.2</v>
      </c>
      <c r="N288" s="10">
        <f>Financial[[#This Row],[Units Sold]]*Financial[[#This Row],[Manufacturing Price]]</f>
        <v>5049</v>
      </c>
      <c r="O288" s="10">
        <f>Financial[[#This Row],[ Sales with discount]]-(Financial[[#This Row],[Units Sold]]*Financial[[#This Row],[Manufacturing Price]])</f>
        <v>673.19999999999982</v>
      </c>
      <c r="P288" s="12">
        <f>(Financial[[#This Row],[ Sales with discount]]-Financial[[#This Row],[COGS]])/Financial[[#This Row],[ Sales with discount]]</f>
        <v>0.11764705882352938</v>
      </c>
      <c r="Q288" s="12">
        <f>(Financial[[#This Row],[ Sales with discount]]-Financial[[#This Row],[COGS]])/Financial[[#This Row],[COGS]]</f>
        <v>0.1333333333333333</v>
      </c>
      <c r="R288" s="17">
        <f>Financial[[#This Row],[Units Sold]]/Financial[[#This Row],[quantity of transactions]]</f>
        <v>8.6307692307692303</v>
      </c>
      <c r="S288" s="17">
        <f>Financial[[#This Row],[ Sales with discount]]/Financial[[#This Row],[quantity of transactions]]</f>
        <v>88.033846153846156</v>
      </c>
      <c r="T288" s="5" t="str">
        <f>TEXT(Financial[[#This Row],[Date]],"MMMM")</f>
        <v>жовтень</v>
      </c>
      <c r="U288" s="22">
        <f>YEAR(Financial[[#This Row],[Date]])</f>
        <v>2021</v>
      </c>
    </row>
    <row r="289" spans="1:21" x14ac:dyDescent="0.3">
      <c r="A289" t="s">
        <v>10</v>
      </c>
      <c r="B289" t="s">
        <v>15</v>
      </c>
      <c r="C289" s="3" t="s">
        <v>21</v>
      </c>
      <c r="D289" s="3" t="s">
        <v>30</v>
      </c>
      <c r="E289">
        <v>1281</v>
      </c>
      <c r="F289" s="10">
        <v>11</v>
      </c>
      <c r="G289" s="10">
        <v>13</v>
      </c>
      <c r="H289" s="14">
        <v>1100</v>
      </c>
      <c r="I289" s="19">
        <v>44228</v>
      </c>
      <c r="J289" s="10">
        <f>Financial[[#This Row],[Units Sold]]*Financial[[#This Row],[Sale Price]]</f>
        <v>16653</v>
      </c>
      <c r="K289" s="11" cm="1">
        <f t="array" ref="K289">_xlfn.IFS(Financial[[#This Row],[Discount Band]]="High",0.15,Financial[[#This Row],[Discount Band]]="Medium",0.1,Financial[[#This Row],[Discount Band]]="Low",0.05,Financial[[#This Row],[Discount Band]]="None",0)</f>
        <v>0.1</v>
      </c>
      <c r="L289" s="10">
        <f>Financial[[#This Row],[Gross Sales]]*Financial[[#This Row],[Discount, %]]</f>
        <v>1665.3000000000002</v>
      </c>
      <c r="M289" s="10">
        <f>Financial[[#This Row],[Gross Sales]]-Financial[[#This Row],[Discounts, usd]]</f>
        <v>14987.7</v>
      </c>
      <c r="N289" s="10">
        <f>Financial[[#This Row],[Units Sold]]*Financial[[#This Row],[Manufacturing Price]]</f>
        <v>14091</v>
      </c>
      <c r="O289" s="10">
        <f>Financial[[#This Row],[ Sales with discount]]-(Financial[[#This Row],[Units Sold]]*Financial[[#This Row],[Manufacturing Price]])</f>
        <v>896.70000000000073</v>
      </c>
      <c r="P289" s="12">
        <f>(Financial[[#This Row],[ Sales with discount]]-Financial[[#This Row],[COGS]])/Financial[[#This Row],[ Sales with discount]]</f>
        <v>5.9829059829059873E-2</v>
      </c>
      <c r="Q289" s="12">
        <f>(Financial[[#This Row],[ Sales with discount]]-Financial[[#This Row],[COGS]])/Financial[[#This Row],[COGS]]</f>
        <v>6.3636363636363685E-2</v>
      </c>
      <c r="R289" s="17">
        <f>Financial[[#This Row],[Units Sold]]/Financial[[#This Row],[quantity of transactions]]</f>
        <v>1.1645454545454546</v>
      </c>
      <c r="S289" s="17">
        <f>Financial[[#This Row],[ Sales with discount]]/Financial[[#This Row],[quantity of transactions]]</f>
        <v>13.625181818181819</v>
      </c>
      <c r="T289" s="5" t="str">
        <f>TEXT(Financial[[#This Row],[Date]],"MMMM")</f>
        <v>лютий</v>
      </c>
      <c r="U289" s="22">
        <f>YEAR(Financial[[#This Row],[Date]])</f>
        <v>2021</v>
      </c>
    </row>
    <row r="290" spans="1:21" x14ac:dyDescent="0.3">
      <c r="A290" t="s">
        <v>10</v>
      </c>
      <c r="B290" t="s">
        <v>15</v>
      </c>
      <c r="C290" s="3" t="s">
        <v>23</v>
      </c>
      <c r="D290" s="3" t="s">
        <v>30</v>
      </c>
      <c r="E290">
        <v>1789</v>
      </c>
      <c r="F290" s="10">
        <v>11</v>
      </c>
      <c r="G290" s="10">
        <v>13</v>
      </c>
      <c r="H290" s="14">
        <v>944</v>
      </c>
      <c r="I290" s="19">
        <v>44501</v>
      </c>
      <c r="J290" s="10">
        <f>Financial[[#This Row],[Units Sold]]*Financial[[#This Row],[Sale Price]]</f>
        <v>23257</v>
      </c>
      <c r="K290" s="11" cm="1">
        <f t="array" ref="K290">_xlfn.IFS(Financial[[#This Row],[Discount Band]]="High",0.15,Financial[[#This Row],[Discount Band]]="Medium",0.1,Financial[[#This Row],[Discount Band]]="Low",0.05,Financial[[#This Row],[Discount Band]]="None",0)</f>
        <v>0.1</v>
      </c>
      <c r="L290" s="10">
        <f>Financial[[#This Row],[Gross Sales]]*Financial[[#This Row],[Discount, %]]</f>
        <v>2325.7000000000003</v>
      </c>
      <c r="M290" s="10">
        <f>Financial[[#This Row],[Gross Sales]]-Financial[[#This Row],[Discounts, usd]]</f>
        <v>20931.3</v>
      </c>
      <c r="N290" s="10">
        <f>Financial[[#This Row],[Units Sold]]*Financial[[#This Row],[Manufacturing Price]]</f>
        <v>19679</v>
      </c>
      <c r="O290" s="10">
        <f>Financial[[#This Row],[ Sales with discount]]-(Financial[[#This Row],[Units Sold]]*Financial[[#This Row],[Manufacturing Price]])</f>
        <v>1252.2999999999993</v>
      </c>
      <c r="P290" s="12">
        <f>(Financial[[#This Row],[ Sales with discount]]-Financial[[#This Row],[COGS]])/Financial[[#This Row],[ Sales with discount]]</f>
        <v>5.9829059829059797E-2</v>
      </c>
      <c r="Q290" s="12">
        <f>(Financial[[#This Row],[ Sales with discount]]-Financial[[#This Row],[COGS]])/Financial[[#This Row],[COGS]]</f>
        <v>6.3636363636363602E-2</v>
      </c>
      <c r="R290" s="17">
        <f>Financial[[#This Row],[Units Sold]]/Financial[[#This Row],[quantity of transactions]]</f>
        <v>1.8951271186440677</v>
      </c>
      <c r="S290" s="17">
        <f>Financial[[#This Row],[ Sales with discount]]/Financial[[#This Row],[quantity of transactions]]</f>
        <v>22.172987288135591</v>
      </c>
      <c r="T290" s="5" t="str">
        <f>TEXT(Financial[[#This Row],[Date]],"MMMM")</f>
        <v>листопад</v>
      </c>
      <c r="U290" s="22">
        <f>YEAR(Financial[[#This Row],[Date]])</f>
        <v>2021</v>
      </c>
    </row>
    <row r="291" spans="1:21" x14ac:dyDescent="0.3">
      <c r="A291" t="s">
        <v>10</v>
      </c>
      <c r="B291" t="s">
        <v>15</v>
      </c>
      <c r="C291" s="3" t="s">
        <v>22</v>
      </c>
      <c r="D291" s="3" t="s">
        <v>28</v>
      </c>
      <c r="E291">
        <v>1729</v>
      </c>
      <c r="F291" s="10">
        <v>8</v>
      </c>
      <c r="G291" s="10">
        <v>12</v>
      </c>
      <c r="H291" s="14">
        <v>1787</v>
      </c>
      <c r="I291" s="19">
        <v>44348</v>
      </c>
      <c r="J291" s="10">
        <f>Financial[[#This Row],[Units Sold]]*Financial[[#This Row],[Sale Price]]</f>
        <v>20748</v>
      </c>
      <c r="K291" s="11" cm="1">
        <f t="array" ref="K291">_xlfn.IFS(Financial[[#This Row],[Discount Band]]="High",0.15,Financial[[#This Row],[Discount Band]]="Medium",0.1,Financial[[#This Row],[Discount Band]]="Low",0.05,Financial[[#This Row],[Discount Band]]="None",0)</f>
        <v>0</v>
      </c>
      <c r="L291" s="10">
        <f>Financial[[#This Row],[Gross Sales]]*Financial[[#This Row],[Discount, %]]</f>
        <v>0</v>
      </c>
      <c r="M291" s="10">
        <f>Financial[[#This Row],[Gross Sales]]-Financial[[#This Row],[Discounts, usd]]</f>
        <v>20748</v>
      </c>
      <c r="N291" s="10">
        <f>Financial[[#This Row],[Units Sold]]*Financial[[#This Row],[Manufacturing Price]]</f>
        <v>13832</v>
      </c>
      <c r="O291" s="10">
        <f>Financial[[#This Row],[ Sales with discount]]-(Financial[[#This Row],[Units Sold]]*Financial[[#This Row],[Manufacturing Price]])</f>
        <v>6916</v>
      </c>
      <c r="P291" s="12">
        <f>(Financial[[#This Row],[ Sales with discount]]-Financial[[#This Row],[COGS]])/Financial[[#This Row],[ Sales with discount]]</f>
        <v>0.33333333333333331</v>
      </c>
      <c r="Q291" s="12">
        <f>(Financial[[#This Row],[ Sales with discount]]-Financial[[#This Row],[COGS]])/Financial[[#This Row],[COGS]]</f>
        <v>0.5</v>
      </c>
      <c r="R291" s="17">
        <f>Financial[[#This Row],[Units Sold]]/Financial[[#This Row],[quantity of transactions]]</f>
        <v>0.96754336877448233</v>
      </c>
      <c r="S291" s="17">
        <f>Financial[[#This Row],[ Sales with discount]]/Financial[[#This Row],[quantity of transactions]]</f>
        <v>11.610520425293789</v>
      </c>
      <c r="T291" s="5" t="str">
        <f>TEXT(Financial[[#This Row],[Date]],"MMMM")</f>
        <v>червень</v>
      </c>
      <c r="U291" s="22">
        <f>YEAR(Financial[[#This Row],[Date]])</f>
        <v>2021</v>
      </c>
    </row>
    <row r="292" spans="1:21" x14ac:dyDescent="0.3">
      <c r="A292" t="s">
        <v>10</v>
      </c>
      <c r="B292" t="s">
        <v>15</v>
      </c>
      <c r="C292" s="3" t="s">
        <v>24</v>
      </c>
      <c r="D292" s="3" t="s">
        <v>28</v>
      </c>
      <c r="E292">
        <v>1768</v>
      </c>
      <c r="F292" s="10">
        <v>11</v>
      </c>
      <c r="G292" s="10">
        <v>12</v>
      </c>
      <c r="H292" s="14">
        <v>921</v>
      </c>
      <c r="I292" s="19">
        <v>44348</v>
      </c>
      <c r="J292" s="10">
        <f>Financial[[#This Row],[Units Sold]]*Financial[[#This Row],[Sale Price]]</f>
        <v>21216</v>
      </c>
      <c r="K292" s="11" cm="1">
        <f t="array" ref="K292">_xlfn.IFS(Financial[[#This Row],[Discount Band]]="High",0.15,Financial[[#This Row],[Discount Band]]="Medium",0.1,Financial[[#This Row],[Discount Band]]="Low",0.05,Financial[[#This Row],[Discount Band]]="None",0)</f>
        <v>0</v>
      </c>
      <c r="L292" s="10">
        <f>Financial[[#This Row],[Gross Sales]]*Financial[[#This Row],[Discount, %]]</f>
        <v>0</v>
      </c>
      <c r="M292" s="10">
        <f>Financial[[#This Row],[Gross Sales]]-Financial[[#This Row],[Discounts, usd]]</f>
        <v>21216</v>
      </c>
      <c r="N292" s="10">
        <f>Financial[[#This Row],[Units Sold]]*Financial[[#This Row],[Manufacturing Price]]</f>
        <v>19448</v>
      </c>
      <c r="O292" s="10">
        <f>Financial[[#This Row],[ Sales with discount]]-(Financial[[#This Row],[Units Sold]]*Financial[[#This Row],[Manufacturing Price]])</f>
        <v>1768</v>
      </c>
      <c r="P292" s="12">
        <f>(Financial[[#This Row],[ Sales with discount]]-Financial[[#This Row],[COGS]])/Financial[[#This Row],[ Sales with discount]]</f>
        <v>8.3333333333333329E-2</v>
      </c>
      <c r="Q292" s="12">
        <f>(Financial[[#This Row],[ Sales with discount]]-Financial[[#This Row],[COGS]])/Financial[[#This Row],[COGS]]</f>
        <v>9.0909090909090912E-2</v>
      </c>
      <c r="R292" s="17">
        <f>Financial[[#This Row],[Units Sold]]/Financial[[#This Row],[quantity of transactions]]</f>
        <v>1.9196525515743756</v>
      </c>
      <c r="S292" s="17">
        <f>Financial[[#This Row],[ Sales with discount]]/Financial[[#This Row],[quantity of transactions]]</f>
        <v>23.035830618892508</v>
      </c>
      <c r="T292" s="5" t="str">
        <f>TEXT(Financial[[#This Row],[Date]],"MMMM")</f>
        <v>червень</v>
      </c>
      <c r="U292" s="22">
        <f>YEAR(Financial[[#This Row],[Date]])</f>
        <v>2021</v>
      </c>
    </row>
    <row r="293" spans="1:21" x14ac:dyDescent="0.3">
      <c r="A293" t="s">
        <v>10</v>
      </c>
      <c r="B293" t="s">
        <v>15</v>
      </c>
      <c r="C293" s="3" t="s">
        <v>25</v>
      </c>
      <c r="D293" s="3" t="s">
        <v>30</v>
      </c>
      <c r="E293">
        <v>3086</v>
      </c>
      <c r="F293" s="10">
        <v>7</v>
      </c>
      <c r="G293" s="10">
        <v>13</v>
      </c>
      <c r="H293" s="14">
        <v>453</v>
      </c>
      <c r="I293" s="19">
        <v>44440</v>
      </c>
      <c r="J293" s="10">
        <f>Financial[[#This Row],[Units Sold]]*Financial[[#This Row],[Sale Price]]</f>
        <v>40118</v>
      </c>
      <c r="K293" s="11" cm="1">
        <f t="array" ref="K293">_xlfn.IFS(Financial[[#This Row],[Discount Band]]="High",0.15,Financial[[#This Row],[Discount Band]]="Medium",0.1,Financial[[#This Row],[Discount Band]]="Low",0.05,Financial[[#This Row],[Discount Band]]="None",0)</f>
        <v>0.1</v>
      </c>
      <c r="L293" s="10">
        <f>Financial[[#This Row],[Gross Sales]]*Financial[[#This Row],[Discount, %]]</f>
        <v>4011.8</v>
      </c>
      <c r="M293" s="10">
        <f>Financial[[#This Row],[Gross Sales]]-Financial[[#This Row],[Discounts, usd]]</f>
        <v>36106.199999999997</v>
      </c>
      <c r="N293" s="10">
        <f>Financial[[#This Row],[Units Sold]]*Financial[[#This Row],[Manufacturing Price]]</f>
        <v>21602</v>
      </c>
      <c r="O293" s="10">
        <f>Financial[[#This Row],[ Sales with discount]]-(Financial[[#This Row],[Units Sold]]*Financial[[#This Row],[Manufacturing Price]])</f>
        <v>14504.199999999997</v>
      </c>
      <c r="P293" s="12">
        <f>(Financial[[#This Row],[ Sales with discount]]-Financial[[#This Row],[COGS]])/Financial[[#This Row],[ Sales with discount]]</f>
        <v>0.40170940170940167</v>
      </c>
      <c r="Q293" s="12">
        <f>(Financial[[#This Row],[ Sales with discount]]-Financial[[#This Row],[COGS]])/Financial[[#This Row],[COGS]]</f>
        <v>0.67142857142857126</v>
      </c>
      <c r="R293" s="17">
        <f>Financial[[#This Row],[Units Sold]]/Financial[[#This Row],[quantity of transactions]]</f>
        <v>6.812362030905077</v>
      </c>
      <c r="S293" s="17">
        <f>Financial[[#This Row],[ Sales with discount]]/Financial[[#This Row],[quantity of transactions]]</f>
        <v>79.704635761589401</v>
      </c>
      <c r="T293" s="5" t="str">
        <f>TEXT(Financial[[#This Row],[Date]],"MMMM")</f>
        <v>вересень</v>
      </c>
      <c r="U293" s="22">
        <f>YEAR(Financial[[#This Row],[Date]])</f>
        <v>2021</v>
      </c>
    </row>
    <row r="294" spans="1:21" x14ac:dyDescent="0.3">
      <c r="A294" t="s">
        <v>10</v>
      </c>
      <c r="B294" t="s">
        <v>15</v>
      </c>
      <c r="C294" s="3" t="s">
        <v>23</v>
      </c>
      <c r="D294" s="3" t="s">
        <v>28</v>
      </c>
      <c r="E294">
        <v>493</v>
      </c>
      <c r="F294" s="10">
        <v>6</v>
      </c>
      <c r="G294" s="10">
        <v>11</v>
      </c>
      <c r="H294" s="14">
        <v>120</v>
      </c>
      <c r="I294" s="19">
        <v>44378</v>
      </c>
      <c r="J294" s="10">
        <f>Financial[[#This Row],[Units Sold]]*Financial[[#This Row],[Sale Price]]</f>
        <v>5423</v>
      </c>
      <c r="K294" s="11" cm="1">
        <f t="array" ref="K294">_xlfn.IFS(Financial[[#This Row],[Discount Band]]="High",0.15,Financial[[#This Row],[Discount Band]]="Medium",0.1,Financial[[#This Row],[Discount Band]]="Low",0.05,Financial[[#This Row],[Discount Band]]="None",0)</f>
        <v>0</v>
      </c>
      <c r="L294" s="10">
        <f>Financial[[#This Row],[Gross Sales]]*Financial[[#This Row],[Discount, %]]</f>
        <v>0</v>
      </c>
      <c r="M294" s="10">
        <f>Financial[[#This Row],[Gross Sales]]-Financial[[#This Row],[Discounts, usd]]</f>
        <v>5423</v>
      </c>
      <c r="N294" s="10">
        <f>Financial[[#This Row],[Units Sold]]*Financial[[#This Row],[Manufacturing Price]]</f>
        <v>2958</v>
      </c>
      <c r="O294" s="10">
        <f>Financial[[#This Row],[ Sales with discount]]-(Financial[[#This Row],[Units Sold]]*Financial[[#This Row],[Manufacturing Price]])</f>
        <v>2465</v>
      </c>
      <c r="P294" s="12">
        <f>(Financial[[#This Row],[ Sales with discount]]-Financial[[#This Row],[COGS]])/Financial[[#This Row],[ Sales with discount]]</f>
        <v>0.45454545454545453</v>
      </c>
      <c r="Q294" s="12">
        <f>(Financial[[#This Row],[ Sales with discount]]-Financial[[#This Row],[COGS]])/Financial[[#This Row],[COGS]]</f>
        <v>0.83333333333333337</v>
      </c>
      <c r="R294" s="17">
        <f>Financial[[#This Row],[Units Sold]]/Financial[[#This Row],[quantity of transactions]]</f>
        <v>4.1083333333333334</v>
      </c>
      <c r="S294" s="17">
        <f>Financial[[#This Row],[ Sales with discount]]/Financial[[#This Row],[quantity of transactions]]</f>
        <v>45.19166666666667</v>
      </c>
      <c r="T294" s="5" t="str">
        <f>TEXT(Financial[[#This Row],[Date]],"MMMM")</f>
        <v>липень</v>
      </c>
      <c r="U294" s="22">
        <f>YEAR(Financial[[#This Row],[Date]])</f>
        <v>2021</v>
      </c>
    </row>
    <row r="295" spans="1:21" x14ac:dyDescent="0.3">
      <c r="A295" t="s">
        <v>10</v>
      </c>
      <c r="B295" t="s">
        <v>15</v>
      </c>
      <c r="C295" s="3" t="s">
        <v>26</v>
      </c>
      <c r="D295" s="3" t="s">
        <v>31</v>
      </c>
      <c r="E295">
        <v>1962</v>
      </c>
      <c r="F295" s="10">
        <v>6</v>
      </c>
      <c r="G295" s="10">
        <v>12</v>
      </c>
      <c r="H295" s="14">
        <v>1303</v>
      </c>
      <c r="I295" s="19">
        <v>44531</v>
      </c>
      <c r="J295" s="10">
        <f>Financial[[#This Row],[Units Sold]]*Financial[[#This Row],[Sale Price]]</f>
        <v>23544</v>
      </c>
      <c r="K295" s="11" cm="1">
        <f t="array" ref="K295">_xlfn.IFS(Financial[[#This Row],[Discount Band]]="High",0.15,Financial[[#This Row],[Discount Band]]="Medium",0.1,Financial[[#This Row],[Discount Band]]="Low",0.05,Financial[[#This Row],[Discount Band]]="None",0)</f>
        <v>0.15</v>
      </c>
      <c r="L295" s="10">
        <f>Financial[[#This Row],[Gross Sales]]*Financial[[#This Row],[Discount, %]]</f>
        <v>3531.6</v>
      </c>
      <c r="M295" s="10">
        <f>Financial[[#This Row],[Gross Sales]]-Financial[[#This Row],[Discounts, usd]]</f>
        <v>20012.400000000001</v>
      </c>
      <c r="N295" s="10">
        <f>Financial[[#This Row],[Units Sold]]*Financial[[#This Row],[Manufacturing Price]]</f>
        <v>11772</v>
      </c>
      <c r="O295" s="10">
        <f>Financial[[#This Row],[ Sales with discount]]-(Financial[[#This Row],[Units Sold]]*Financial[[#This Row],[Manufacturing Price]])</f>
        <v>8240.4000000000015</v>
      </c>
      <c r="P295" s="12">
        <f>(Financial[[#This Row],[ Sales with discount]]-Financial[[#This Row],[COGS]])/Financial[[#This Row],[ Sales with discount]]</f>
        <v>0.41176470588235298</v>
      </c>
      <c r="Q295" s="12">
        <f>(Financial[[#This Row],[ Sales with discount]]-Financial[[#This Row],[COGS]])/Financial[[#This Row],[COGS]]</f>
        <v>0.70000000000000018</v>
      </c>
      <c r="R295" s="17">
        <f>Financial[[#This Row],[Units Sold]]/Financial[[#This Row],[quantity of transactions]]</f>
        <v>1.5057559478127398</v>
      </c>
      <c r="S295" s="17">
        <f>Financial[[#This Row],[ Sales with discount]]/Financial[[#This Row],[quantity of transactions]]</f>
        <v>15.358710667689948</v>
      </c>
      <c r="T295" s="5" t="str">
        <f>TEXT(Financial[[#This Row],[Date]],"MMMM")</f>
        <v>грудень</v>
      </c>
      <c r="U295" s="22">
        <f>YEAR(Financial[[#This Row],[Date]])</f>
        <v>2021</v>
      </c>
    </row>
    <row r="296" spans="1:21" x14ac:dyDescent="0.3">
      <c r="A296" t="s">
        <v>10</v>
      </c>
      <c r="B296" t="s">
        <v>15</v>
      </c>
      <c r="C296" s="3" t="s">
        <v>21</v>
      </c>
      <c r="D296" s="3" t="s">
        <v>29</v>
      </c>
      <c r="E296">
        <v>910</v>
      </c>
      <c r="F296" s="10">
        <v>10</v>
      </c>
      <c r="G296" s="10">
        <v>12</v>
      </c>
      <c r="H296" s="14">
        <v>726</v>
      </c>
      <c r="I296" s="19">
        <v>44470</v>
      </c>
      <c r="J296" s="10">
        <f>Financial[[#This Row],[Units Sold]]*Financial[[#This Row],[Sale Price]]</f>
        <v>10920</v>
      </c>
      <c r="K296" s="11" cm="1">
        <f t="array" ref="K296">_xlfn.IFS(Financial[[#This Row],[Discount Band]]="High",0.15,Financial[[#This Row],[Discount Band]]="Medium",0.1,Financial[[#This Row],[Discount Band]]="Low",0.05,Financial[[#This Row],[Discount Band]]="None",0)</f>
        <v>0.05</v>
      </c>
      <c r="L296" s="10">
        <f>Financial[[#This Row],[Gross Sales]]*Financial[[#This Row],[Discount, %]]</f>
        <v>546</v>
      </c>
      <c r="M296" s="10">
        <f>Financial[[#This Row],[Gross Sales]]-Financial[[#This Row],[Discounts, usd]]</f>
        <v>10374</v>
      </c>
      <c r="N296" s="10">
        <f>Financial[[#This Row],[Units Sold]]*Financial[[#This Row],[Manufacturing Price]]</f>
        <v>9100</v>
      </c>
      <c r="O296" s="10">
        <f>Financial[[#This Row],[ Sales with discount]]-(Financial[[#This Row],[Units Sold]]*Financial[[#This Row],[Manufacturing Price]])</f>
        <v>1274</v>
      </c>
      <c r="P296" s="12">
        <f>(Financial[[#This Row],[ Sales with discount]]-Financial[[#This Row],[COGS]])/Financial[[#This Row],[ Sales with discount]]</f>
        <v>0.12280701754385964</v>
      </c>
      <c r="Q296" s="12">
        <f>(Financial[[#This Row],[ Sales with discount]]-Financial[[#This Row],[COGS]])/Financial[[#This Row],[COGS]]</f>
        <v>0.14000000000000001</v>
      </c>
      <c r="R296" s="17">
        <f>Financial[[#This Row],[Units Sold]]/Financial[[#This Row],[quantity of transactions]]</f>
        <v>1.2534435261707988</v>
      </c>
      <c r="S296" s="17">
        <f>Financial[[#This Row],[ Sales with discount]]/Financial[[#This Row],[quantity of transactions]]</f>
        <v>14.289256198347108</v>
      </c>
      <c r="T296" s="5" t="str">
        <f>TEXT(Financial[[#This Row],[Date]],"MMMM")</f>
        <v>жовтень</v>
      </c>
      <c r="U296" s="22">
        <f>YEAR(Financial[[#This Row],[Date]])</f>
        <v>2021</v>
      </c>
    </row>
    <row r="297" spans="1:21" x14ac:dyDescent="0.3">
      <c r="A297" t="s">
        <v>10</v>
      </c>
      <c r="B297" t="s">
        <v>15</v>
      </c>
      <c r="C297" s="3" t="s">
        <v>25</v>
      </c>
      <c r="D297" s="3" t="s">
        <v>30</v>
      </c>
      <c r="E297">
        <v>1225</v>
      </c>
      <c r="F297" s="10">
        <v>10</v>
      </c>
      <c r="G297" s="10">
        <v>13</v>
      </c>
      <c r="H297" s="14">
        <v>77</v>
      </c>
      <c r="I297" s="19">
        <v>44317</v>
      </c>
      <c r="J297" s="10">
        <f>Financial[[#This Row],[Units Sold]]*Financial[[#This Row],[Sale Price]]</f>
        <v>15925</v>
      </c>
      <c r="K297" s="11" cm="1">
        <f t="array" ref="K297">_xlfn.IFS(Financial[[#This Row],[Discount Band]]="High",0.15,Financial[[#This Row],[Discount Band]]="Medium",0.1,Financial[[#This Row],[Discount Band]]="Low",0.05,Financial[[#This Row],[Discount Band]]="None",0)</f>
        <v>0.1</v>
      </c>
      <c r="L297" s="10">
        <f>Financial[[#This Row],[Gross Sales]]*Financial[[#This Row],[Discount, %]]</f>
        <v>1592.5</v>
      </c>
      <c r="M297" s="10">
        <f>Financial[[#This Row],[Gross Sales]]-Financial[[#This Row],[Discounts, usd]]</f>
        <v>14332.5</v>
      </c>
      <c r="N297" s="10">
        <f>Financial[[#This Row],[Units Sold]]*Financial[[#This Row],[Manufacturing Price]]</f>
        <v>12250</v>
      </c>
      <c r="O297" s="10">
        <f>Financial[[#This Row],[ Sales with discount]]-(Financial[[#This Row],[Units Sold]]*Financial[[#This Row],[Manufacturing Price]])</f>
        <v>2082.5</v>
      </c>
      <c r="P297" s="12">
        <f>(Financial[[#This Row],[ Sales with discount]]-Financial[[#This Row],[COGS]])/Financial[[#This Row],[ Sales with discount]]</f>
        <v>0.14529914529914531</v>
      </c>
      <c r="Q297" s="12">
        <f>(Financial[[#This Row],[ Sales with discount]]-Financial[[#This Row],[COGS]])/Financial[[#This Row],[COGS]]</f>
        <v>0.17</v>
      </c>
      <c r="R297" s="17">
        <f>Financial[[#This Row],[Units Sold]]/Financial[[#This Row],[quantity of transactions]]</f>
        <v>15.909090909090908</v>
      </c>
      <c r="S297" s="17">
        <f>Financial[[#This Row],[ Sales with discount]]/Financial[[#This Row],[quantity of transactions]]</f>
        <v>186.13636363636363</v>
      </c>
      <c r="T297" s="5" t="str">
        <f>TEXT(Financial[[#This Row],[Date]],"MMMM")</f>
        <v>травень</v>
      </c>
      <c r="U297" s="22">
        <f>YEAR(Financial[[#This Row],[Date]])</f>
        <v>2021</v>
      </c>
    </row>
    <row r="298" spans="1:21" x14ac:dyDescent="0.3">
      <c r="A298" t="s">
        <v>10</v>
      </c>
      <c r="B298" t="s">
        <v>15</v>
      </c>
      <c r="C298" s="3" t="s">
        <v>21</v>
      </c>
      <c r="D298" s="3" t="s">
        <v>30</v>
      </c>
      <c r="E298">
        <v>2292</v>
      </c>
      <c r="F298" s="10">
        <v>10</v>
      </c>
      <c r="G298" s="10">
        <v>13</v>
      </c>
      <c r="H298" s="14">
        <v>200</v>
      </c>
      <c r="I298" s="19">
        <v>44440</v>
      </c>
      <c r="J298" s="10">
        <f>Financial[[#This Row],[Units Sold]]*Financial[[#This Row],[Sale Price]]</f>
        <v>29796</v>
      </c>
      <c r="K298" s="11" cm="1">
        <f t="array" ref="K298">_xlfn.IFS(Financial[[#This Row],[Discount Band]]="High",0.15,Financial[[#This Row],[Discount Band]]="Medium",0.1,Financial[[#This Row],[Discount Band]]="Low",0.05,Financial[[#This Row],[Discount Band]]="None",0)</f>
        <v>0.1</v>
      </c>
      <c r="L298" s="10">
        <f>Financial[[#This Row],[Gross Sales]]*Financial[[#This Row],[Discount, %]]</f>
        <v>2979.6000000000004</v>
      </c>
      <c r="M298" s="10">
        <f>Financial[[#This Row],[Gross Sales]]-Financial[[#This Row],[Discounts, usd]]</f>
        <v>26816.400000000001</v>
      </c>
      <c r="N298" s="10">
        <f>Financial[[#This Row],[Units Sold]]*Financial[[#This Row],[Manufacturing Price]]</f>
        <v>22920</v>
      </c>
      <c r="O298" s="10">
        <f>Financial[[#This Row],[ Sales with discount]]-(Financial[[#This Row],[Units Sold]]*Financial[[#This Row],[Manufacturing Price]])</f>
        <v>3896.4000000000015</v>
      </c>
      <c r="P298" s="12">
        <f>(Financial[[#This Row],[ Sales with discount]]-Financial[[#This Row],[COGS]])/Financial[[#This Row],[ Sales with discount]]</f>
        <v>0.14529914529914534</v>
      </c>
      <c r="Q298" s="12">
        <f>(Financial[[#This Row],[ Sales with discount]]-Financial[[#This Row],[COGS]])/Financial[[#This Row],[COGS]]</f>
        <v>0.17000000000000007</v>
      </c>
      <c r="R298" s="17">
        <f>Financial[[#This Row],[Units Sold]]/Financial[[#This Row],[quantity of transactions]]</f>
        <v>11.46</v>
      </c>
      <c r="S298" s="17">
        <f>Financial[[#This Row],[ Sales with discount]]/Financial[[#This Row],[quantity of transactions]]</f>
        <v>134.08199999999999</v>
      </c>
      <c r="T298" s="5" t="str">
        <f>TEXT(Financial[[#This Row],[Date]],"MMMM")</f>
        <v>вересень</v>
      </c>
      <c r="U298" s="22">
        <f>YEAR(Financial[[#This Row],[Date]])</f>
        <v>2021</v>
      </c>
    </row>
    <row r="299" spans="1:21" x14ac:dyDescent="0.3">
      <c r="A299" t="s">
        <v>10</v>
      </c>
      <c r="B299" t="s">
        <v>15</v>
      </c>
      <c r="C299" s="3" t="s">
        <v>24</v>
      </c>
      <c r="D299" s="3" t="s">
        <v>28</v>
      </c>
      <c r="E299">
        <v>2535</v>
      </c>
      <c r="F299" s="10">
        <v>10</v>
      </c>
      <c r="G299" s="10">
        <v>13</v>
      </c>
      <c r="H299" s="14">
        <v>885</v>
      </c>
      <c r="I299" s="19">
        <v>44256</v>
      </c>
      <c r="J299" s="10">
        <f>Financial[[#This Row],[Units Sold]]*Financial[[#This Row],[Sale Price]]</f>
        <v>32955</v>
      </c>
      <c r="K299" s="11" cm="1">
        <f t="array" ref="K299">_xlfn.IFS(Financial[[#This Row],[Discount Band]]="High",0.15,Financial[[#This Row],[Discount Band]]="Medium",0.1,Financial[[#This Row],[Discount Band]]="Low",0.05,Financial[[#This Row],[Discount Band]]="None",0)</f>
        <v>0</v>
      </c>
      <c r="L299" s="10">
        <f>Financial[[#This Row],[Gross Sales]]*Financial[[#This Row],[Discount, %]]</f>
        <v>0</v>
      </c>
      <c r="M299" s="10">
        <f>Financial[[#This Row],[Gross Sales]]-Financial[[#This Row],[Discounts, usd]]</f>
        <v>32955</v>
      </c>
      <c r="N299" s="10">
        <f>Financial[[#This Row],[Units Sold]]*Financial[[#This Row],[Manufacturing Price]]</f>
        <v>25350</v>
      </c>
      <c r="O299" s="10">
        <f>Financial[[#This Row],[ Sales with discount]]-(Financial[[#This Row],[Units Sold]]*Financial[[#This Row],[Manufacturing Price]])</f>
        <v>7605</v>
      </c>
      <c r="P299" s="12">
        <f>(Financial[[#This Row],[ Sales with discount]]-Financial[[#This Row],[COGS]])/Financial[[#This Row],[ Sales with discount]]</f>
        <v>0.23076923076923078</v>
      </c>
      <c r="Q299" s="12">
        <f>(Financial[[#This Row],[ Sales with discount]]-Financial[[#This Row],[COGS]])/Financial[[#This Row],[COGS]]</f>
        <v>0.3</v>
      </c>
      <c r="R299" s="17">
        <f>Financial[[#This Row],[Units Sold]]/Financial[[#This Row],[quantity of transactions]]</f>
        <v>2.8644067796610169</v>
      </c>
      <c r="S299" s="17">
        <f>Financial[[#This Row],[ Sales with discount]]/Financial[[#This Row],[quantity of transactions]]</f>
        <v>37.237288135593218</v>
      </c>
      <c r="T299" s="5" t="str">
        <f>TEXT(Financial[[#This Row],[Date]],"MMMM")</f>
        <v>березень</v>
      </c>
      <c r="U299" s="22">
        <f>YEAR(Financial[[#This Row],[Date]])</f>
        <v>2021</v>
      </c>
    </row>
    <row r="300" spans="1:21" x14ac:dyDescent="0.3">
      <c r="A300" t="s">
        <v>10</v>
      </c>
      <c r="B300" t="s">
        <v>15</v>
      </c>
      <c r="C300" s="3" t="s">
        <v>25</v>
      </c>
      <c r="D300" s="3" t="s">
        <v>29</v>
      </c>
      <c r="E300">
        <v>2648</v>
      </c>
      <c r="F300" s="10">
        <v>8</v>
      </c>
      <c r="G300" s="10">
        <v>13</v>
      </c>
      <c r="H300" s="14">
        <v>3031</v>
      </c>
      <c r="I300" s="19">
        <v>44197</v>
      </c>
      <c r="J300" s="10">
        <f>Financial[[#This Row],[Units Sold]]*Financial[[#This Row],[Sale Price]]</f>
        <v>34424</v>
      </c>
      <c r="K300" s="11" cm="1">
        <f t="array" ref="K300">_xlfn.IFS(Financial[[#This Row],[Discount Band]]="High",0.15,Financial[[#This Row],[Discount Band]]="Medium",0.1,Financial[[#This Row],[Discount Band]]="Low",0.05,Financial[[#This Row],[Discount Band]]="None",0)</f>
        <v>0.05</v>
      </c>
      <c r="L300" s="10">
        <f>Financial[[#This Row],[Gross Sales]]*Financial[[#This Row],[Discount, %]]</f>
        <v>1721.2</v>
      </c>
      <c r="M300" s="10">
        <f>Financial[[#This Row],[Gross Sales]]-Financial[[#This Row],[Discounts, usd]]</f>
        <v>32702.799999999999</v>
      </c>
      <c r="N300" s="10">
        <f>Financial[[#This Row],[Units Sold]]*Financial[[#This Row],[Manufacturing Price]]</f>
        <v>21184</v>
      </c>
      <c r="O300" s="10">
        <f>Financial[[#This Row],[ Sales with discount]]-(Financial[[#This Row],[Units Sold]]*Financial[[#This Row],[Manufacturing Price]])</f>
        <v>11518.8</v>
      </c>
      <c r="P300" s="12">
        <f>(Financial[[#This Row],[ Sales with discount]]-Financial[[#This Row],[COGS]])/Financial[[#This Row],[ Sales with discount]]</f>
        <v>0.35222672064777327</v>
      </c>
      <c r="Q300" s="12">
        <f>(Financial[[#This Row],[ Sales with discount]]-Financial[[#This Row],[COGS]])/Financial[[#This Row],[COGS]]</f>
        <v>0.54374999999999996</v>
      </c>
      <c r="R300" s="17">
        <f>Financial[[#This Row],[Units Sold]]/Financial[[#This Row],[quantity of transactions]]</f>
        <v>0.87363906301550642</v>
      </c>
      <c r="S300" s="17">
        <f>Financial[[#This Row],[ Sales with discount]]/Financial[[#This Row],[quantity of transactions]]</f>
        <v>10.789442428241504</v>
      </c>
      <c r="T300" s="5" t="str">
        <f>TEXT(Financial[[#This Row],[Date]],"MMMM")</f>
        <v>січень</v>
      </c>
      <c r="U300" s="22">
        <f>YEAR(Financial[[#This Row],[Date]])</f>
        <v>2021</v>
      </c>
    </row>
    <row r="301" spans="1:21" x14ac:dyDescent="0.3">
      <c r="A301" t="s">
        <v>10</v>
      </c>
      <c r="B301" t="s">
        <v>15</v>
      </c>
      <c r="C301" s="3" t="s">
        <v>25</v>
      </c>
      <c r="D301" s="3" t="s">
        <v>28</v>
      </c>
      <c r="E301">
        <v>3039</v>
      </c>
      <c r="F301" s="10">
        <v>8</v>
      </c>
      <c r="G301" s="10">
        <v>12</v>
      </c>
      <c r="H301" s="14">
        <v>2253</v>
      </c>
      <c r="I301" s="19">
        <v>44287</v>
      </c>
      <c r="J301" s="10">
        <f>Financial[[#This Row],[Units Sold]]*Financial[[#This Row],[Sale Price]]</f>
        <v>36468</v>
      </c>
      <c r="K301" s="11" cm="1">
        <f t="array" ref="K301">_xlfn.IFS(Financial[[#This Row],[Discount Band]]="High",0.15,Financial[[#This Row],[Discount Band]]="Medium",0.1,Financial[[#This Row],[Discount Band]]="Low",0.05,Financial[[#This Row],[Discount Band]]="None",0)</f>
        <v>0</v>
      </c>
      <c r="L301" s="10">
        <f>Financial[[#This Row],[Gross Sales]]*Financial[[#This Row],[Discount, %]]</f>
        <v>0</v>
      </c>
      <c r="M301" s="10">
        <f>Financial[[#This Row],[Gross Sales]]-Financial[[#This Row],[Discounts, usd]]</f>
        <v>36468</v>
      </c>
      <c r="N301" s="10">
        <f>Financial[[#This Row],[Units Sold]]*Financial[[#This Row],[Manufacturing Price]]</f>
        <v>24312</v>
      </c>
      <c r="O301" s="10">
        <f>Financial[[#This Row],[ Sales with discount]]-(Financial[[#This Row],[Units Sold]]*Financial[[#This Row],[Manufacturing Price]])</f>
        <v>12156</v>
      </c>
      <c r="P301" s="12">
        <f>(Financial[[#This Row],[ Sales with discount]]-Financial[[#This Row],[COGS]])/Financial[[#This Row],[ Sales with discount]]</f>
        <v>0.33333333333333331</v>
      </c>
      <c r="Q301" s="12">
        <f>(Financial[[#This Row],[ Sales with discount]]-Financial[[#This Row],[COGS]])/Financial[[#This Row],[COGS]]</f>
        <v>0.5</v>
      </c>
      <c r="R301" s="17">
        <f>Financial[[#This Row],[Units Sold]]/Financial[[#This Row],[quantity of transactions]]</f>
        <v>1.3488681757656458</v>
      </c>
      <c r="S301" s="17">
        <f>Financial[[#This Row],[ Sales with discount]]/Financial[[#This Row],[quantity of transactions]]</f>
        <v>16.186418109187748</v>
      </c>
      <c r="T301" s="5" t="str">
        <f>TEXT(Financial[[#This Row],[Date]],"MMMM")</f>
        <v>квітень</v>
      </c>
      <c r="U301" s="22">
        <f>YEAR(Financial[[#This Row],[Date]])</f>
        <v>2021</v>
      </c>
    </row>
    <row r="302" spans="1:21" x14ac:dyDescent="0.3">
      <c r="A302" t="s">
        <v>8</v>
      </c>
      <c r="B302" t="s">
        <v>15</v>
      </c>
      <c r="C302" s="3" t="s">
        <v>21</v>
      </c>
      <c r="D302" s="3" t="s">
        <v>31</v>
      </c>
      <c r="E302">
        <v>1386</v>
      </c>
      <c r="F302" s="10">
        <v>102</v>
      </c>
      <c r="G302" s="10">
        <v>131</v>
      </c>
      <c r="H302" s="14">
        <v>522</v>
      </c>
      <c r="I302" s="19">
        <v>44470</v>
      </c>
      <c r="J302" s="10">
        <f>Financial[[#This Row],[Units Sold]]*Financial[[#This Row],[Sale Price]]</f>
        <v>181566</v>
      </c>
      <c r="K302" s="11" cm="1">
        <f t="array" ref="K302">_xlfn.IFS(Financial[[#This Row],[Discount Band]]="High",0.15,Financial[[#This Row],[Discount Band]]="Medium",0.1,Financial[[#This Row],[Discount Band]]="Low",0.05,Financial[[#This Row],[Discount Band]]="None",0)</f>
        <v>0.15</v>
      </c>
      <c r="L302" s="10">
        <f>Financial[[#This Row],[Gross Sales]]*Financial[[#This Row],[Discount, %]]</f>
        <v>27234.899999999998</v>
      </c>
      <c r="M302" s="10">
        <f>Financial[[#This Row],[Gross Sales]]-Financial[[#This Row],[Discounts, usd]]</f>
        <v>154331.1</v>
      </c>
      <c r="N302" s="10">
        <f>Financial[[#This Row],[Units Sold]]*Financial[[#This Row],[Manufacturing Price]]</f>
        <v>141372</v>
      </c>
      <c r="O302" s="10">
        <f>Financial[[#This Row],[ Sales with discount]]-(Financial[[#This Row],[Units Sold]]*Financial[[#This Row],[Manufacturing Price]])</f>
        <v>12959.100000000006</v>
      </c>
      <c r="P302" s="12">
        <f>(Financial[[#This Row],[ Sales with discount]]-Financial[[#This Row],[COGS]])/Financial[[#This Row],[ Sales with discount]]</f>
        <v>8.3969465648854991E-2</v>
      </c>
      <c r="Q302" s="12">
        <f>(Financial[[#This Row],[ Sales with discount]]-Financial[[#This Row],[COGS]])/Financial[[#This Row],[COGS]]</f>
        <v>9.1666666666666702E-2</v>
      </c>
      <c r="R302" s="17">
        <f>Financial[[#This Row],[Units Sold]]/Financial[[#This Row],[quantity of transactions]]</f>
        <v>2.6551724137931036</v>
      </c>
      <c r="S302" s="17">
        <f>Financial[[#This Row],[ Sales with discount]]/Financial[[#This Row],[quantity of transactions]]</f>
        <v>295.6534482758621</v>
      </c>
      <c r="T302" s="5" t="str">
        <f>TEXT(Financial[[#This Row],[Date]],"MMMM")</f>
        <v>жовтень</v>
      </c>
      <c r="U302" s="22">
        <f>YEAR(Financial[[#This Row],[Date]])</f>
        <v>2021</v>
      </c>
    </row>
    <row r="303" spans="1:21" x14ac:dyDescent="0.3">
      <c r="A303" t="s">
        <v>8</v>
      </c>
      <c r="B303" t="s">
        <v>15</v>
      </c>
      <c r="C303" s="3" t="s">
        <v>24</v>
      </c>
      <c r="D303" s="3" t="s">
        <v>29</v>
      </c>
      <c r="E303">
        <v>916</v>
      </c>
      <c r="F303" s="10">
        <v>71</v>
      </c>
      <c r="G303" s="10">
        <v>126</v>
      </c>
      <c r="H303" s="14">
        <v>578</v>
      </c>
      <c r="I303" s="19">
        <v>44470</v>
      </c>
      <c r="J303" s="10">
        <f>Financial[[#This Row],[Units Sold]]*Financial[[#This Row],[Sale Price]]</f>
        <v>115416</v>
      </c>
      <c r="K303" s="11" cm="1">
        <f t="array" ref="K303">_xlfn.IFS(Financial[[#This Row],[Discount Band]]="High",0.15,Financial[[#This Row],[Discount Band]]="Medium",0.1,Financial[[#This Row],[Discount Band]]="Low",0.05,Financial[[#This Row],[Discount Band]]="None",0)</f>
        <v>0.05</v>
      </c>
      <c r="L303" s="10">
        <f>Financial[[#This Row],[Gross Sales]]*Financial[[#This Row],[Discount, %]]</f>
        <v>5770.8</v>
      </c>
      <c r="M303" s="10">
        <f>Financial[[#This Row],[Gross Sales]]-Financial[[#This Row],[Discounts, usd]]</f>
        <v>109645.2</v>
      </c>
      <c r="N303" s="10">
        <f>Financial[[#This Row],[Units Sold]]*Financial[[#This Row],[Manufacturing Price]]</f>
        <v>65036</v>
      </c>
      <c r="O303" s="10">
        <f>Financial[[#This Row],[ Sales with discount]]-(Financial[[#This Row],[Units Sold]]*Financial[[#This Row],[Manufacturing Price]])</f>
        <v>44609.2</v>
      </c>
      <c r="P303" s="12">
        <f>(Financial[[#This Row],[ Sales with discount]]-Financial[[#This Row],[COGS]])/Financial[[#This Row],[ Sales with discount]]</f>
        <v>0.40685045948203841</v>
      </c>
      <c r="Q303" s="12">
        <f>(Financial[[#This Row],[ Sales with discount]]-Financial[[#This Row],[COGS]])/Financial[[#This Row],[COGS]]</f>
        <v>0.68591549295774645</v>
      </c>
      <c r="R303" s="17">
        <f>Financial[[#This Row],[Units Sold]]/Financial[[#This Row],[quantity of transactions]]</f>
        <v>1.5847750865051904</v>
      </c>
      <c r="S303" s="17">
        <f>Financial[[#This Row],[ Sales with discount]]/Financial[[#This Row],[quantity of transactions]]</f>
        <v>189.69757785467127</v>
      </c>
      <c r="T303" s="5" t="str">
        <f>TEXT(Financial[[#This Row],[Date]],"MMMM")</f>
        <v>жовтень</v>
      </c>
      <c r="U303" s="22">
        <f>YEAR(Financial[[#This Row],[Date]])</f>
        <v>2021</v>
      </c>
    </row>
    <row r="304" spans="1:21" x14ac:dyDescent="0.3">
      <c r="A304" t="s">
        <v>8</v>
      </c>
      <c r="B304" t="s">
        <v>15</v>
      </c>
      <c r="C304" s="3" t="s">
        <v>23</v>
      </c>
      <c r="D304" s="3" t="s">
        <v>31</v>
      </c>
      <c r="E304">
        <v>1110</v>
      </c>
      <c r="F304" s="10">
        <v>66</v>
      </c>
      <c r="G304" s="10">
        <v>138</v>
      </c>
      <c r="H304" s="14">
        <v>357</v>
      </c>
      <c r="I304" s="19">
        <v>44470</v>
      </c>
      <c r="J304" s="10">
        <f>Financial[[#This Row],[Units Sold]]*Financial[[#This Row],[Sale Price]]</f>
        <v>153180</v>
      </c>
      <c r="K304" s="11" cm="1">
        <f t="array" ref="K304">_xlfn.IFS(Financial[[#This Row],[Discount Band]]="High",0.15,Financial[[#This Row],[Discount Band]]="Medium",0.1,Financial[[#This Row],[Discount Band]]="Low",0.05,Financial[[#This Row],[Discount Band]]="None",0)</f>
        <v>0.15</v>
      </c>
      <c r="L304" s="10">
        <f>Financial[[#This Row],[Gross Sales]]*Financial[[#This Row],[Discount, %]]</f>
        <v>22977</v>
      </c>
      <c r="M304" s="10">
        <f>Financial[[#This Row],[Gross Sales]]-Financial[[#This Row],[Discounts, usd]]</f>
        <v>130203</v>
      </c>
      <c r="N304" s="10">
        <f>Financial[[#This Row],[Units Sold]]*Financial[[#This Row],[Manufacturing Price]]</f>
        <v>73260</v>
      </c>
      <c r="O304" s="10">
        <f>Financial[[#This Row],[ Sales with discount]]-(Financial[[#This Row],[Units Sold]]*Financial[[#This Row],[Manufacturing Price]])</f>
        <v>56943</v>
      </c>
      <c r="P304" s="12">
        <f>(Financial[[#This Row],[ Sales with discount]]-Financial[[#This Row],[COGS]])/Financial[[#This Row],[ Sales with discount]]</f>
        <v>0.4373401534526854</v>
      </c>
      <c r="Q304" s="12">
        <f>(Financial[[#This Row],[ Sales with discount]]-Financial[[#This Row],[COGS]])/Financial[[#This Row],[COGS]]</f>
        <v>0.77727272727272723</v>
      </c>
      <c r="R304" s="17">
        <f>Financial[[#This Row],[Units Sold]]/Financial[[#This Row],[quantity of transactions]]</f>
        <v>3.1092436974789917</v>
      </c>
      <c r="S304" s="17">
        <f>Financial[[#This Row],[ Sales with discount]]/Financial[[#This Row],[quantity of transactions]]</f>
        <v>364.71428571428572</v>
      </c>
      <c r="T304" s="5" t="str">
        <f>TEXT(Financial[[#This Row],[Date]],"MMMM")</f>
        <v>жовтень</v>
      </c>
      <c r="U304" s="22">
        <f>YEAR(Financial[[#This Row],[Date]])</f>
        <v>2021</v>
      </c>
    </row>
    <row r="305" spans="1:21" x14ac:dyDescent="0.3">
      <c r="A305" t="s">
        <v>8</v>
      </c>
      <c r="B305" t="s">
        <v>15</v>
      </c>
      <c r="C305" s="3" t="s">
        <v>22</v>
      </c>
      <c r="D305" s="3" t="s">
        <v>29</v>
      </c>
      <c r="E305">
        <v>1928</v>
      </c>
      <c r="F305" s="10">
        <v>68</v>
      </c>
      <c r="G305" s="10">
        <v>134</v>
      </c>
      <c r="H305" s="14">
        <v>71</v>
      </c>
      <c r="I305" s="19">
        <v>44531</v>
      </c>
      <c r="J305" s="10">
        <f>Financial[[#This Row],[Units Sold]]*Financial[[#This Row],[Sale Price]]</f>
        <v>258352</v>
      </c>
      <c r="K305" s="11" cm="1">
        <f t="array" ref="K305">_xlfn.IFS(Financial[[#This Row],[Discount Band]]="High",0.15,Financial[[#This Row],[Discount Band]]="Medium",0.1,Financial[[#This Row],[Discount Band]]="Low",0.05,Financial[[#This Row],[Discount Band]]="None",0)</f>
        <v>0.05</v>
      </c>
      <c r="L305" s="10">
        <f>Financial[[#This Row],[Gross Sales]]*Financial[[#This Row],[Discount, %]]</f>
        <v>12917.6</v>
      </c>
      <c r="M305" s="10">
        <f>Financial[[#This Row],[Gross Sales]]-Financial[[#This Row],[Discounts, usd]]</f>
        <v>245434.4</v>
      </c>
      <c r="N305" s="10">
        <f>Financial[[#This Row],[Units Sold]]*Financial[[#This Row],[Manufacturing Price]]</f>
        <v>131104</v>
      </c>
      <c r="O305" s="10">
        <f>Financial[[#This Row],[ Sales with discount]]-(Financial[[#This Row],[Units Sold]]*Financial[[#This Row],[Manufacturing Price]])</f>
        <v>114330.4</v>
      </c>
      <c r="P305" s="12">
        <f>(Financial[[#This Row],[ Sales with discount]]-Financial[[#This Row],[COGS]])/Financial[[#This Row],[ Sales with discount]]</f>
        <v>0.46582875098193244</v>
      </c>
      <c r="Q305" s="12">
        <f>(Financial[[#This Row],[ Sales with discount]]-Financial[[#This Row],[COGS]])/Financial[[#This Row],[COGS]]</f>
        <v>0.87205882352941178</v>
      </c>
      <c r="R305" s="17">
        <f>Financial[[#This Row],[Units Sold]]/Financial[[#This Row],[quantity of transactions]]</f>
        <v>27.154929577464788</v>
      </c>
      <c r="S305" s="17">
        <f>Financial[[#This Row],[ Sales with discount]]/Financial[[#This Row],[quantity of transactions]]</f>
        <v>3456.8225352112677</v>
      </c>
      <c r="T305" s="5" t="str">
        <f>TEXT(Financial[[#This Row],[Date]],"MMMM")</f>
        <v>грудень</v>
      </c>
      <c r="U305" s="22">
        <f>YEAR(Financial[[#This Row],[Date]])</f>
        <v>2021</v>
      </c>
    </row>
    <row r="306" spans="1:21" x14ac:dyDescent="0.3">
      <c r="A306" t="s">
        <v>8</v>
      </c>
      <c r="B306" t="s">
        <v>15</v>
      </c>
      <c r="C306" s="3" t="s">
        <v>24</v>
      </c>
      <c r="D306" s="3" t="s">
        <v>30</v>
      </c>
      <c r="E306">
        <v>1066</v>
      </c>
      <c r="F306" s="10">
        <v>72</v>
      </c>
      <c r="G306" s="10">
        <v>120</v>
      </c>
      <c r="H306" s="14">
        <v>50</v>
      </c>
      <c r="I306" s="19">
        <v>44228</v>
      </c>
      <c r="J306" s="10">
        <f>Financial[[#This Row],[Units Sold]]*Financial[[#This Row],[Sale Price]]</f>
        <v>127920</v>
      </c>
      <c r="K306" s="11" cm="1">
        <f t="array" ref="K306">_xlfn.IFS(Financial[[#This Row],[Discount Band]]="High",0.15,Financial[[#This Row],[Discount Band]]="Medium",0.1,Financial[[#This Row],[Discount Band]]="Low",0.05,Financial[[#This Row],[Discount Band]]="None",0)</f>
        <v>0.1</v>
      </c>
      <c r="L306" s="10">
        <f>Financial[[#This Row],[Gross Sales]]*Financial[[#This Row],[Discount, %]]</f>
        <v>12792</v>
      </c>
      <c r="M306" s="10">
        <f>Financial[[#This Row],[Gross Sales]]-Financial[[#This Row],[Discounts, usd]]</f>
        <v>115128</v>
      </c>
      <c r="N306" s="10">
        <f>Financial[[#This Row],[Units Sold]]*Financial[[#This Row],[Manufacturing Price]]</f>
        <v>76752</v>
      </c>
      <c r="O306" s="10">
        <f>Financial[[#This Row],[ Sales with discount]]-(Financial[[#This Row],[Units Sold]]*Financial[[#This Row],[Manufacturing Price]])</f>
        <v>38376</v>
      </c>
      <c r="P306" s="12">
        <f>(Financial[[#This Row],[ Sales with discount]]-Financial[[#This Row],[COGS]])/Financial[[#This Row],[ Sales with discount]]</f>
        <v>0.33333333333333331</v>
      </c>
      <c r="Q306" s="12">
        <f>(Financial[[#This Row],[ Sales with discount]]-Financial[[#This Row],[COGS]])/Financial[[#This Row],[COGS]]</f>
        <v>0.5</v>
      </c>
      <c r="R306" s="17">
        <f>Financial[[#This Row],[Units Sold]]/Financial[[#This Row],[quantity of transactions]]</f>
        <v>21.32</v>
      </c>
      <c r="S306" s="17">
        <f>Financial[[#This Row],[ Sales with discount]]/Financial[[#This Row],[quantity of transactions]]</f>
        <v>2302.56</v>
      </c>
      <c r="T306" s="5" t="str">
        <f>TEXT(Financial[[#This Row],[Date]],"MMMM")</f>
        <v>лютий</v>
      </c>
      <c r="U306" s="22">
        <f>YEAR(Financial[[#This Row],[Date]])</f>
        <v>2021</v>
      </c>
    </row>
    <row r="307" spans="1:21" x14ac:dyDescent="0.3">
      <c r="A307" t="s">
        <v>8</v>
      </c>
      <c r="B307" t="s">
        <v>15</v>
      </c>
      <c r="C307" s="3" t="s">
        <v>25</v>
      </c>
      <c r="D307" s="3" t="s">
        <v>31</v>
      </c>
      <c r="E307">
        <v>497</v>
      </c>
      <c r="F307" s="10">
        <v>101</v>
      </c>
      <c r="G307" s="10">
        <v>134</v>
      </c>
      <c r="H307" s="14">
        <v>39</v>
      </c>
      <c r="I307" s="19">
        <v>44501</v>
      </c>
      <c r="J307" s="10">
        <f>Financial[[#This Row],[Units Sold]]*Financial[[#This Row],[Sale Price]]</f>
        <v>66598</v>
      </c>
      <c r="K307" s="11" cm="1">
        <f t="array" ref="K307">_xlfn.IFS(Financial[[#This Row],[Discount Band]]="High",0.15,Financial[[#This Row],[Discount Band]]="Medium",0.1,Financial[[#This Row],[Discount Band]]="Low",0.05,Financial[[#This Row],[Discount Band]]="None",0)</f>
        <v>0.15</v>
      </c>
      <c r="L307" s="10">
        <f>Financial[[#This Row],[Gross Sales]]*Financial[[#This Row],[Discount, %]]</f>
        <v>9989.6999999999989</v>
      </c>
      <c r="M307" s="10">
        <f>Financial[[#This Row],[Gross Sales]]-Financial[[#This Row],[Discounts, usd]]</f>
        <v>56608.3</v>
      </c>
      <c r="N307" s="10">
        <f>Financial[[#This Row],[Units Sold]]*Financial[[#This Row],[Manufacturing Price]]</f>
        <v>50197</v>
      </c>
      <c r="O307" s="10">
        <f>Financial[[#This Row],[ Sales with discount]]-(Financial[[#This Row],[Units Sold]]*Financial[[#This Row],[Manufacturing Price]])</f>
        <v>6411.3000000000029</v>
      </c>
      <c r="P307" s="12">
        <f>(Financial[[#This Row],[ Sales with discount]]-Financial[[#This Row],[COGS]])/Financial[[#This Row],[ Sales with discount]]</f>
        <v>0.11325724319578583</v>
      </c>
      <c r="Q307" s="12">
        <f>(Financial[[#This Row],[ Sales with discount]]-Financial[[#This Row],[COGS]])/Financial[[#This Row],[COGS]]</f>
        <v>0.12772277227722778</v>
      </c>
      <c r="R307" s="17">
        <f>Financial[[#This Row],[Units Sold]]/Financial[[#This Row],[quantity of transactions]]</f>
        <v>12.743589743589743</v>
      </c>
      <c r="S307" s="17">
        <f>Financial[[#This Row],[ Sales with discount]]/Financial[[#This Row],[quantity of transactions]]</f>
        <v>1451.4948717948719</v>
      </c>
      <c r="T307" s="5" t="str">
        <f>TEXT(Financial[[#This Row],[Date]],"MMMM")</f>
        <v>листопад</v>
      </c>
      <c r="U307" s="22">
        <f>YEAR(Financial[[#This Row],[Date]])</f>
        <v>2021</v>
      </c>
    </row>
    <row r="308" spans="1:21" x14ac:dyDescent="0.3">
      <c r="A308" t="s">
        <v>8</v>
      </c>
      <c r="B308" t="s">
        <v>15</v>
      </c>
      <c r="C308" s="3" t="s">
        <v>23</v>
      </c>
      <c r="D308" s="3" t="s">
        <v>29</v>
      </c>
      <c r="E308">
        <v>1071</v>
      </c>
      <c r="F308" s="10">
        <v>81</v>
      </c>
      <c r="G308" s="10">
        <v>134</v>
      </c>
      <c r="H308" s="14">
        <v>70</v>
      </c>
      <c r="I308" s="19">
        <v>44256</v>
      </c>
      <c r="J308" s="10">
        <f>Financial[[#This Row],[Units Sold]]*Financial[[#This Row],[Sale Price]]</f>
        <v>143514</v>
      </c>
      <c r="K308" s="11" cm="1">
        <f t="array" ref="K308">_xlfn.IFS(Financial[[#This Row],[Discount Band]]="High",0.15,Financial[[#This Row],[Discount Band]]="Medium",0.1,Financial[[#This Row],[Discount Band]]="Low",0.05,Financial[[#This Row],[Discount Band]]="None",0)</f>
        <v>0.05</v>
      </c>
      <c r="L308" s="10">
        <f>Financial[[#This Row],[Gross Sales]]*Financial[[#This Row],[Discount, %]]</f>
        <v>7175.7000000000007</v>
      </c>
      <c r="M308" s="10">
        <f>Financial[[#This Row],[Gross Sales]]-Financial[[#This Row],[Discounts, usd]]</f>
        <v>136338.29999999999</v>
      </c>
      <c r="N308" s="10">
        <f>Financial[[#This Row],[Units Sold]]*Financial[[#This Row],[Manufacturing Price]]</f>
        <v>86751</v>
      </c>
      <c r="O308" s="10">
        <f>Financial[[#This Row],[ Sales with discount]]-(Financial[[#This Row],[Units Sold]]*Financial[[#This Row],[Manufacturing Price]])</f>
        <v>49587.299999999988</v>
      </c>
      <c r="P308" s="12">
        <f>(Financial[[#This Row],[ Sales with discount]]-Financial[[#This Row],[COGS]])/Financial[[#This Row],[ Sales with discount]]</f>
        <v>0.36370777690494888</v>
      </c>
      <c r="Q308" s="12">
        <f>(Financial[[#This Row],[ Sales with discount]]-Financial[[#This Row],[COGS]])/Financial[[#This Row],[COGS]]</f>
        <v>0.57160493827160486</v>
      </c>
      <c r="R308" s="17">
        <f>Financial[[#This Row],[Units Sold]]/Financial[[#This Row],[quantity of transactions]]</f>
        <v>15.3</v>
      </c>
      <c r="S308" s="17">
        <f>Financial[[#This Row],[ Sales with discount]]/Financial[[#This Row],[quantity of transactions]]</f>
        <v>1947.6899999999998</v>
      </c>
      <c r="T308" s="5" t="str">
        <f>TEXT(Financial[[#This Row],[Date]],"MMMM")</f>
        <v>березень</v>
      </c>
      <c r="U308" s="22">
        <f>YEAR(Financial[[#This Row],[Date]])</f>
        <v>2021</v>
      </c>
    </row>
    <row r="309" spans="1:21" x14ac:dyDescent="0.3">
      <c r="A309" t="s">
        <v>8</v>
      </c>
      <c r="B309" t="s">
        <v>15</v>
      </c>
      <c r="C309" s="3" t="s">
        <v>23</v>
      </c>
      <c r="D309" s="3" t="s">
        <v>29</v>
      </c>
      <c r="E309">
        <v>882</v>
      </c>
      <c r="F309" s="10">
        <v>78</v>
      </c>
      <c r="G309" s="10">
        <v>138</v>
      </c>
      <c r="H309" s="14">
        <v>539</v>
      </c>
      <c r="I309" s="19">
        <v>44470</v>
      </c>
      <c r="J309" s="10">
        <f>Financial[[#This Row],[Units Sold]]*Financial[[#This Row],[Sale Price]]</f>
        <v>121716</v>
      </c>
      <c r="K309" s="11" cm="1">
        <f t="array" ref="K309">_xlfn.IFS(Financial[[#This Row],[Discount Band]]="High",0.15,Financial[[#This Row],[Discount Band]]="Medium",0.1,Financial[[#This Row],[Discount Band]]="Low",0.05,Financial[[#This Row],[Discount Band]]="None",0)</f>
        <v>0.05</v>
      </c>
      <c r="L309" s="10">
        <f>Financial[[#This Row],[Gross Sales]]*Financial[[#This Row],[Discount, %]]</f>
        <v>6085.8</v>
      </c>
      <c r="M309" s="10">
        <f>Financial[[#This Row],[Gross Sales]]-Financial[[#This Row],[Discounts, usd]]</f>
        <v>115630.2</v>
      </c>
      <c r="N309" s="10">
        <f>Financial[[#This Row],[Units Sold]]*Financial[[#This Row],[Manufacturing Price]]</f>
        <v>68796</v>
      </c>
      <c r="O309" s="10">
        <f>Financial[[#This Row],[ Sales with discount]]-(Financial[[#This Row],[Units Sold]]*Financial[[#This Row],[Manufacturing Price]])</f>
        <v>46834.2</v>
      </c>
      <c r="P309" s="12">
        <f>(Financial[[#This Row],[ Sales with discount]]-Financial[[#This Row],[COGS]])/Financial[[#This Row],[ Sales with discount]]</f>
        <v>0.40503432494279173</v>
      </c>
      <c r="Q309" s="12">
        <f>(Financial[[#This Row],[ Sales with discount]]-Financial[[#This Row],[COGS]])/Financial[[#This Row],[COGS]]</f>
        <v>0.68076923076923068</v>
      </c>
      <c r="R309" s="17">
        <f>Financial[[#This Row],[Units Sold]]/Financial[[#This Row],[quantity of transactions]]</f>
        <v>1.6363636363636365</v>
      </c>
      <c r="S309" s="17">
        <f>Financial[[#This Row],[ Sales with discount]]/Financial[[#This Row],[quantity of transactions]]</f>
        <v>214.52727272727273</v>
      </c>
      <c r="T309" s="5" t="str">
        <f>TEXT(Financial[[#This Row],[Date]],"MMMM")</f>
        <v>жовтень</v>
      </c>
      <c r="U309" s="22">
        <f>YEAR(Financial[[#This Row],[Date]])</f>
        <v>2021</v>
      </c>
    </row>
    <row r="310" spans="1:21" x14ac:dyDescent="0.3">
      <c r="A310" t="s">
        <v>8</v>
      </c>
      <c r="B310" t="s">
        <v>15</v>
      </c>
      <c r="C310" s="3" t="s">
        <v>21</v>
      </c>
      <c r="D310" s="3" t="s">
        <v>30</v>
      </c>
      <c r="E310">
        <v>959</v>
      </c>
      <c r="F310" s="10">
        <v>72</v>
      </c>
      <c r="G310" s="10">
        <v>135</v>
      </c>
      <c r="H310" s="14">
        <v>332</v>
      </c>
      <c r="I310" s="19">
        <v>44531</v>
      </c>
      <c r="J310" s="10">
        <f>Financial[[#This Row],[Units Sold]]*Financial[[#This Row],[Sale Price]]</f>
        <v>129465</v>
      </c>
      <c r="K310" s="11" cm="1">
        <f t="array" ref="K310">_xlfn.IFS(Financial[[#This Row],[Discount Band]]="High",0.15,Financial[[#This Row],[Discount Band]]="Medium",0.1,Financial[[#This Row],[Discount Band]]="Low",0.05,Financial[[#This Row],[Discount Band]]="None",0)</f>
        <v>0.1</v>
      </c>
      <c r="L310" s="10">
        <f>Financial[[#This Row],[Gross Sales]]*Financial[[#This Row],[Discount, %]]</f>
        <v>12946.5</v>
      </c>
      <c r="M310" s="10">
        <f>Financial[[#This Row],[Gross Sales]]-Financial[[#This Row],[Discounts, usd]]</f>
        <v>116518.5</v>
      </c>
      <c r="N310" s="10">
        <f>Financial[[#This Row],[Units Sold]]*Financial[[#This Row],[Manufacturing Price]]</f>
        <v>69048</v>
      </c>
      <c r="O310" s="10">
        <f>Financial[[#This Row],[ Sales with discount]]-(Financial[[#This Row],[Units Sold]]*Financial[[#This Row],[Manufacturing Price]])</f>
        <v>47470.5</v>
      </c>
      <c r="P310" s="12">
        <f>(Financial[[#This Row],[ Sales with discount]]-Financial[[#This Row],[COGS]])/Financial[[#This Row],[ Sales with discount]]</f>
        <v>0.40740740740740738</v>
      </c>
      <c r="Q310" s="12">
        <f>(Financial[[#This Row],[ Sales with discount]]-Financial[[#This Row],[COGS]])/Financial[[#This Row],[COGS]]</f>
        <v>0.6875</v>
      </c>
      <c r="R310" s="17">
        <f>Financial[[#This Row],[Units Sold]]/Financial[[#This Row],[quantity of transactions]]</f>
        <v>2.8885542168674698</v>
      </c>
      <c r="S310" s="17">
        <f>Financial[[#This Row],[ Sales with discount]]/Financial[[#This Row],[quantity of transactions]]</f>
        <v>350.95933734939757</v>
      </c>
      <c r="T310" s="5" t="str">
        <f>TEXT(Financial[[#This Row],[Date]],"MMMM")</f>
        <v>грудень</v>
      </c>
      <c r="U310" s="22">
        <f>YEAR(Financial[[#This Row],[Date]])</f>
        <v>2021</v>
      </c>
    </row>
    <row r="311" spans="1:21" x14ac:dyDescent="0.3">
      <c r="A311" t="s">
        <v>8</v>
      </c>
      <c r="B311" t="s">
        <v>15</v>
      </c>
      <c r="C311" s="3" t="s">
        <v>22</v>
      </c>
      <c r="D311" s="3" t="s">
        <v>30</v>
      </c>
      <c r="E311">
        <v>3080</v>
      </c>
      <c r="F311" s="10">
        <v>111</v>
      </c>
      <c r="G311" s="10">
        <v>121</v>
      </c>
      <c r="H311" s="14">
        <v>2386</v>
      </c>
      <c r="I311" s="19">
        <v>44501</v>
      </c>
      <c r="J311" s="10">
        <f>Financial[[#This Row],[Units Sold]]*Financial[[#This Row],[Sale Price]]</f>
        <v>372680</v>
      </c>
      <c r="K311" s="11" cm="1">
        <f t="array" ref="K311">_xlfn.IFS(Financial[[#This Row],[Discount Band]]="High",0.15,Financial[[#This Row],[Discount Band]]="Medium",0.1,Financial[[#This Row],[Discount Band]]="Low",0.05,Financial[[#This Row],[Discount Band]]="None",0)</f>
        <v>0.1</v>
      </c>
      <c r="L311" s="10">
        <f>Financial[[#This Row],[Gross Sales]]*Financial[[#This Row],[Discount, %]]</f>
        <v>37268</v>
      </c>
      <c r="M311" s="10">
        <f>Financial[[#This Row],[Gross Sales]]-Financial[[#This Row],[Discounts, usd]]</f>
        <v>335412</v>
      </c>
      <c r="N311" s="10">
        <f>Financial[[#This Row],[Units Sold]]*Financial[[#This Row],[Manufacturing Price]]</f>
        <v>341880</v>
      </c>
      <c r="O311" s="10">
        <f>Financial[[#This Row],[ Sales with discount]]-(Financial[[#This Row],[Units Sold]]*Financial[[#This Row],[Manufacturing Price]])</f>
        <v>-6468</v>
      </c>
      <c r="P311" s="12">
        <f>(Financial[[#This Row],[ Sales with discount]]-Financial[[#This Row],[COGS]])/Financial[[#This Row],[ Sales with discount]]</f>
        <v>-1.928374655647383E-2</v>
      </c>
      <c r="Q311" s="12">
        <f>(Financial[[#This Row],[ Sales with discount]]-Financial[[#This Row],[COGS]])/Financial[[#This Row],[COGS]]</f>
        <v>-1.891891891891892E-2</v>
      </c>
      <c r="R311" s="17">
        <f>Financial[[#This Row],[Units Sold]]/Financial[[#This Row],[quantity of transactions]]</f>
        <v>1.2908633696563285</v>
      </c>
      <c r="S311" s="17">
        <f>Financial[[#This Row],[ Sales with discount]]/Financial[[#This Row],[quantity of transactions]]</f>
        <v>140.57502095557419</v>
      </c>
      <c r="T311" s="5" t="str">
        <f>TEXT(Financial[[#This Row],[Date]],"MMMM")</f>
        <v>листопад</v>
      </c>
      <c r="U311" s="22">
        <f>YEAR(Financial[[#This Row],[Date]])</f>
        <v>2021</v>
      </c>
    </row>
    <row r="312" spans="1:21" x14ac:dyDescent="0.3">
      <c r="A312" t="s">
        <v>8</v>
      </c>
      <c r="B312" t="s">
        <v>15</v>
      </c>
      <c r="C312" s="3" t="s">
        <v>23</v>
      </c>
      <c r="D312" s="3" t="s">
        <v>29</v>
      </c>
      <c r="E312">
        <v>1910</v>
      </c>
      <c r="F312" s="10">
        <v>100</v>
      </c>
      <c r="G312" s="10">
        <v>131</v>
      </c>
      <c r="H312" s="14">
        <v>1085</v>
      </c>
      <c r="I312" s="19">
        <v>44348</v>
      </c>
      <c r="J312" s="10">
        <f>Financial[[#This Row],[Units Sold]]*Financial[[#This Row],[Sale Price]]</f>
        <v>250210</v>
      </c>
      <c r="K312" s="11" cm="1">
        <f t="array" ref="K312">_xlfn.IFS(Financial[[#This Row],[Discount Band]]="High",0.15,Financial[[#This Row],[Discount Band]]="Medium",0.1,Financial[[#This Row],[Discount Band]]="Low",0.05,Financial[[#This Row],[Discount Band]]="None",0)</f>
        <v>0.05</v>
      </c>
      <c r="L312" s="10">
        <f>Financial[[#This Row],[Gross Sales]]*Financial[[#This Row],[Discount, %]]</f>
        <v>12510.5</v>
      </c>
      <c r="M312" s="10">
        <f>Financial[[#This Row],[Gross Sales]]-Financial[[#This Row],[Discounts, usd]]</f>
        <v>237699.5</v>
      </c>
      <c r="N312" s="10">
        <f>Financial[[#This Row],[Units Sold]]*Financial[[#This Row],[Manufacturing Price]]</f>
        <v>191000</v>
      </c>
      <c r="O312" s="10">
        <f>Financial[[#This Row],[ Sales with discount]]-(Financial[[#This Row],[Units Sold]]*Financial[[#This Row],[Manufacturing Price]])</f>
        <v>46699.5</v>
      </c>
      <c r="P312" s="12">
        <f>(Financial[[#This Row],[ Sales with discount]]-Financial[[#This Row],[COGS]])/Financial[[#This Row],[ Sales with discount]]</f>
        <v>0.19646444355162715</v>
      </c>
      <c r="Q312" s="12">
        <f>(Financial[[#This Row],[ Sales with discount]]-Financial[[#This Row],[COGS]])/Financial[[#This Row],[COGS]]</f>
        <v>0.2445</v>
      </c>
      <c r="R312" s="17">
        <f>Financial[[#This Row],[Units Sold]]/Financial[[#This Row],[quantity of transactions]]</f>
        <v>1.76036866359447</v>
      </c>
      <c r="S312" s="17">
        <f>Financial[[#This Row],[ Sales with discount]]/Financial[[#This Row],[quantity of transactions]]</f>
        <v>219.0778801843318</v>
      </c>
      <c r="T312" s="5" t="str">
        <f>TEXT(Financial[[#This Row],[Date]],"MMMM")</f>
        <v>червень</v>
      </c>
      <c r="U312" s="22">
        <f>YEAR(Financial[[#This Row],[Date]])</f>
        <v>2021</v>
      </c>
    </row>
    <row r="313" spans="1:21" x14ac:dyDescent="0.3">
      <c r="A313" t="s">
        <v>8</v>
      </c>
      <c r="B313" t="s">
        <v>15</v>
      </c>
      <c r="C313" s="3" t="s">
        <v>26</v>
      </c>
      <c r="D313" s="3" t="s">
        <v>31</v>
      </c>
      <c r="E313">
        <v>3590</v>
      </c>
      <c r="F313" s="10">
        <v>67</v>
      </c>
      <c r="G313" s="10">
        <v>121</v>
      </c>
      <c r="H313" s="14">
        <v>1141</v>
      </c>
      <c r="I313" s="19">
        <v>44197</v>
      </c>
      <c r="J313" s="10">
        <f>Financial[[#This Row],[Units Sold]]*Financial[[#This Row],[Sale Price]]</f>
        <v>434390</v>
      </c>
      <c r="K313" s="11" cm="1">
        <f t="array" ref="K313">_xlfn.IFS(Financial[[#This Row],[Discount Band]]="High",0.15,Financial[[#This Row],[Discount Band]]="Medium",0.1,Financial[[#This Row],[Discount Band]]="Low",0.05,Financial[[#This Row],[Discount Band]]="None",0)</f>
        <v>0.15</v>
      </c>
      <c r="L313" s="10">
        <f>Financial[[#This Row],[Gross Sales]]*Financial[[#This Row],[Discount, %]]</f>
        <v>65158.5</v>
      </c>
      <c r="M313" s="10">
        <f>Financial[[#This Row],[Gross Sales]]-Financial[[#This Row],[Discounts, usd]]</f>
        <v>369231.5</v>
      </c>
      <c r="N313" s="10">
        <f>Financial[[#This Row],[Units Sold]]*Financial[[#This Row],[Manufacturing Price]]</f>
        <v>240530</v>
      </c>
      <c r="O313" s="10">
        <f>Financial[[#This Row],[ Sales with discount]]-(Financial[[#This Row],[Units Sold]]*Financial[[#This Row],[Manufacturing Price]])</f>
        <v>128701.5</v>
      </c>
      <c r="P313" s="12">
        <f>(Financial[[#This Row],[ Sales with discount]]-Financial[[#This Row],[COGS]])/Financial[[#This Row],[ Sales with discount]]</f>
        <v>0.34856587263004374</v>
      </c>
      <c r="Q313" s="12">
        <f>(Financial[[#This Row],[ Sales with discount]]-Financial[[#This Row],[COGS]])/Financial[[#This Row],[COGS]]</f>
        <v>0.53507462686567164</v>
      </c>
      <c r="R313" s="17">
        <f>Financial[[#This Row],[Units Sold]]/Financial[[#This Row],[quantity of transactions]]</f>
        <v>3.1463628396143735</v>
      </c>
      <c r="S313" s="17">
        <f>Financial[[#This Row],[ Sales with discount]]/Financial[[#This Row],[quantity of transactions]]</f>
        <v>323.60341805433831</v>
      </c>
      <c r="T313" s="5" t="str">
        <f>TEXT(Financial[[#This Row],[Date]],"MMMM")</f>
        <v>січень</v>
      </c>
      <c r="U313" s="22">
        <f>YEAR(Financial[[#This Row],[Date]])</f>
        <v>2021</v>
      </c>
    </row>
    <row r="314" spans="1:21" x14ac:dyDescent="0.3">
      <c r="A314" t="s">
        <v>8</v>
      </c>
      <c r="B314" t="s">
        <v>15</v>
      </c>
      <c r="C314" s="3" t="s">
        <v>26</v>
      </c>
      <c r="D314" s="3" t="s">
        <v>30</v>
      </c>
      <c r="E314">
        <v>1240</v>
      </c>
      <c r="F314" s="10">
        <v>109</v>
      </c>
      <c r="G314" s="10">
        <v>134</v>
      </c>
      <c r="H314" s="14">
        <v>1000</v>
      </c>
      <c r="I314" s="19">
        <v>44440</v>
      </c>
      <c r="J314" s="10">
        <f>Financial[[#This Row],[Units Sold]]*Financial[[#This Row],[Sale Price]]</f>
        <v>166160</v>
      </c>
      <c r="K314" s="11" cm="1">
        <f t="array" ref="K314">_xlfn.IFS(Financial[[#This Row],[Discount Band]]="High",0.15,Financial[[#This Row],[Discount Band]]="Medium",0.1,Financial[[#This Row],[Discount Band]]="Low",0.05,Financial[[#This Row],[Discount Band]]="None",0)</f>
        <v>0.1</v>
      </c>
      <c r="L314" s="10">
        <f>Financial[[#This Row],[Gross Sales]]*Financial[[#This Row],[Discount, %]]</f>
        <v>16616</v>
      </c>
      <c r="M314" s="10">
        <f>Financial[[#This Row],[Gross Sales]]-Financial[[#This Row],[Discounts, usd]]</f>
        <v>149544</v>
      </c>
      <c r="N314" s="10">
        <f>Financial[[#This Row],[Units Sold]]*Financial[[#This Row],[Manufacturing Price]]</f>
        <v>135160</v>
      </c>
      <c r="O314" s="10">
        <f>Financial[[#This Row],[ Sales with discount]]-(Financial[[#This Row],[Units Sold]]*Financial[[#This Row],[Manufacturing Price]])</f>
        <v>14384</v>
      </c>
      <c r="P314" s="12">
        <f>(Financial[[#This Row],[ Sales with discount]]-Financial[[#This Row],[COGS]])/Financial[[#This Row],[ Sales with discount]]</f>
        <v>9.6185737976782759E-2</v>
      </c>
      <c r="Q314" s="12">
        <f>(Financial[[#This Row],[ Sales with discount]]-Financial[[#This Row],[COGS]])/Financial[[#This Row],[COGS]]</f>
        <v>0.10642201834862386</v>
      </c>
      <c r="R314" s="17">
        <f>Financial[[#This Row],[Units Sold]]/Financial[[#This Row],[quantity of transactions]]</f>
        <v>1.24</v>
      </c>
      <c r="S314" s="17">
        <f>Financial[[#This Row],[ Sales with discount]]/Financial[[#This Row],[quantity of transactions]]</f>
        <v>149.54400000000001</v>
      </c>
      <c r="T314" s="5" t="str">
        <f>TEXT(Financial[[#This Row],[Date]],"MMMM")</f>
        <v>вересень</v>
      </c>
      <c r="U314" s="22">
        <f>YEAR(Financial[[#This Row],[Date]])</f>
        <v>2021</v>
      </c>
    </row>
    <row r="315" spans="1:21" x14ac:dyDescent="0.3">
      <c r="A315" t="s">
        <v>8</v>
      </c>
      <c r="B315" t="s">
        <v>15</v>
      </c>
      <c r="C315" s="3" t="s">
        <v>25</v>
      </c>
      <c r="D315" s="3" t="s">
        <v>29</v>
      </c>
      <c r="E315">
        <v>1802</v>
      </c>
      <c r="F315" s="10">
        <v>95</v>
      </c>
      <c r="G315" s="10">
        <v>133</v>
      </c>
      <c r="H315" s="14">
        <v>661</v>
      </c>
      <c r="I315" s="19">
        <v>44348</v>
      </c>
      <c r="J315" s="10">
        <f>Financial[[#This Row],[Units Sold]]*Financial[[#This Row],[Sale Price]]</f>
        <v>239666</v>
      </c>
      <c r="K315" s="11" cm="1">
        <f t="array" ref="K315">_xlfn.IFS(Financial[[#This Row],[Discount Band]]="High",0.15,Financial[[#This Row],[Discount Band]]="Medium",0.1,Financial[[#This Row],[Discount Band]]="Low",0.05,Financial[[#This Row],[Discount Band]]="None",0)</f>
        <v>0.05</v>
      </c>
      <c r="L315" s="10">
        <f>Financial[[#This Row],[Gross Sales]]*Financial[[#This Row],[Discount, %]]</f>
        <v>11983.300000000001</v>
      </c>
      <c r="M315" s="10">
        <f>Financial[[#This Row],[Gross Sales]]-Financial[[#This Row],[Discounts, usd]]</f>
        <v>227682.7</v>
      </c>
      <c r="N315" s="10">
        <f>Financial[[#This Row],[Units Sold]]*Financial[[#This Row],[Manufacturing Price]]</f>
        <v>171190</v>
      </c>
      <c r="O315" s="10">
        <f>Financial[[#This Row],[ Sales with discount]]-(Financial[[#This Row],[Units Sold]]*Financial[[#This Row],[Manufacturing Price]])</f>
        <v>56492.700000000012</v>
      </c>
      <c r="P315" s="12">
        <f>(Financial[[#This Row],[ Sales with discount]]-Financial[[#This Row],[COGS]])/Financial[[#This Row],[ Sales with discount]]</f>
        <v>0.24812030075187974</v>
      </c>
      <c r="Q315" s="12">
        <f>(Financial[[#This Row],[ Sales with discount]]-Financial[[#This Row],[COGS]])/Financial[[#This Row],[COGS]]</f>
        <v>0.33000000000000007</v>
      </c>
      <c r="R315" s="17">
        <f>Financial[[#This Row],[Units Sold]]/Financial[[#This Row],[quantity of transactions]]</f>
        <v>2.7261724659606656</v>
      </c>
      <c r="S315" s="17">
        <f>Financial[[#This Row],[ Sales with discount]]/Financial[[#This Row],[quantity of transactions]]</f>
        <v>344.45189107413012</v>
      </c>
      <c r="T315" s="5" t="str">
        <f>TEXT(Financial[[#This Row],[Date]],"MMMM")</f>
        <v>червень</v>
      </c>
      <c r="U315" s="22">
        <f>YEAR(Financial[[#This Row],[Date]])</f>
        <v>2021</v>
      </c>
    </row>
    <row r="316" spans="1:21" x14ac:dyDescent="0.3">
      <c r="A316" t="s">
        <v>8</v>
      </c>
      <c r="B316" t="s">
        <v>15</v>
      </c>
      <c r="C316" s="3" t="s">
        <v>21</v>
      </c>
      <c r="D316" s="3" t="s">
        <v>31</v>
      </c>
      <c r="E316">
        <v>3705</v>
      </c>
      <c r="F316" s="10">
        <v>68</v>
      </c>
      <c r="G316" s="10">
        <v>119</v>
      </c>
      <c r="H316" s="14">
        <v>1644</v>
      </c>
      <c r="I316" s="19">
        <v>44409</v>
      </c>
      <c r="J316" s="10">
        <f>Financial[[#This Row],[Units Sold]]*Financial[[#This Row],[Sale Price]]</f>
        <v>440895</v>
      </c>
      <c r="K316" s="11" cm="1">
        <f t="array" ref="K316">_xlfn.IFS(Financial[[#This Row],[Discount Band]]="High",0.15,Financial[[#This Row],[Discount Band]]="Medium",0.1,Financial[[#This Row],[Discount Band]]="Low",0.05,Financial[[#This Row],[Discount Band]]="None",0)</f>
        <v>0.15</v>
      </c>
      <c r="L316" s="10">
        <f>Financial[[#This Row],[Gross Sales]]*Financial[[#This Row],[Discount, %]]</f>
        <v>66134.25</v>
      </c>
      <c r="M316" s="10">
        <f>Financial[[#This Row],[Gross Sales]]-Financial[[#This Row],[Discounts, usd]]</f>
        <v>374760.75</v>
      </c>
      <c r="N316" s="10">
        <f>Financial[[#This Row],[Units Sold]]*Financial[[#This Row],[Manufacturing Price]]</f>
        <v>251940</v>
      </c>
      <c r="O316" s="10">
        <f>Financial[[#This Row],[ Sales with discount]]-(Financial[[#This Row],[Units Sold]]*Financial[[#This Row],[Manufacturing Price]])</f>
        <v>122820.75</v>
      </c>
      <c r="P316" s="12">
        <f>(Financial[[#This Row],[ Sales with discount]]-Financial[[#This Row],[COGS]])/Financial[[#This Row],[ Sales with discount]]</f>
        <v>0.32773109243697479</v>
      </c>
      <c r="Q316" s="12">
        <f>(Financial[[#This Row],[ Sales with discount]]-Financial[[#This Row],[COGS]])/Financial[[#This Row],[COGS]]</f>
        <v>0.48749999999999999</v>
      </c>
      <c r="R316" s="17">
        <f>Financial[[#This Row],[Units Sold]]/Financial[[#This Row],[quantity of transactions]]</f>
        <v>2.2536496350364965</v>
      </c>
      <c r="S316" s="17">
        <f>Financial[[#This Row],[ Sales with discount]]/Financial[[#This Row],[quantity of transactions]]</f>
        <v>227.95666058394161</v>
      </c>
      <c r="T316" s="5" t="str">
        <f>TEXT(Financial[[#This Row],[Date]],"MMMM")</f>
        <v>серпень</v>
      </c>
      <c r="U316" s="22">
        <f>YEAR(Financial[[#This Row],[Date]])</f>
        <v>2021</v>
      </c>
    </row>
    <row r="317" spans="1:21" x14ac:dyDescent="0.3">
      <c r="A317" t="s">
        <v>8</v>
      </c>
      <c r="B317" t="s">
        <v>15</v>
      </c>
      <c r="C317" s="3" t="s">
        <v>23</v>
      </c>
      <c r="D317" s="3" t="s">
        <v>29</v>
      </c>
      <c r="E317">
        <v>1761</v>
      </c>
      <c r="F317" s="10">
        <v>76</v>
      </c>
      <c r="G317" s="10">
        <v>126</v>
      </c>
      <c r="H317" s="14">
        <v>1590</v>
      </c>
      <c r="I317" s="19">
        <v>44531</v>
      </c>
      <c r="J317" s="10">
        <f>Financial[[#This Row],[Units Sold]]*Financial[[#This Row],[Sale Price]]</f>
        <v>221886</v>
      </c>
      <c r="K317" s="11" cm="1">
        <f t="array" ref="K317">_xlfn.IFS(Financial[[#This Row],[Discount Band]]="High",0.15,Financial[[#This Row],[Discount Band]]="Medium",0.1,Financial[[#This Row],[Discount Band]]="Low",0.05,Financial[[#This Row],[Discount Band]]="None",0)</f>
        <v>0.05</v>
      </c>
      <c r="L317" s="10">
        <f>Financial[[#This Row],[Gross Sales]]*Financial[[#This Row],[Discount, %]]</f>
        <v>11094.300000000001</v>
      </c>
      <c r="M317" s="10">
        <f>Financial[[#This Row],[Gross Sales]]-Financial[[#This Row],[Discounts, usd]]</f>
        <v>210791.7</v>
      </c>
      <c r="N317" s="10">
        <f>Financial[[#This Row],[Units Sold]]*Financial[[#This Row],[Manufacturing Price]]</f>
        <v>133836</v>
      </c>
      <c r="O317" s="10">
        <f>Financial[[#This Row],[ Sales with discount]]-(Financial[[#This Row],[Units Sold]]*Financial[[#This Row],[Manufacturing Price]])</f>
        <v>76955.700000000012</v>
      </c>
      <c r="P317" s="12">
        <f>(Financial[[#This Row],[ Sales with discount]]-Financial[[#This Row],[COGS]])/Financial[[#This Row],[ Sales with discount]]</f>
        <v>0.36507936507936511</v>
      </c>
      <c r="Q317" s="12">
        <f>(Financial[[#This Row],[ Sales with discount]]-Financial[[#This Row],[COGS]])/Financial[[#This Row],[COGS]]</f>
        <v>0.57500000000000007</v>
      </c>
      <c r="R317" s="17">
        <f>Financial[[#This Row],[Units Sold]]/Financial[[#This Row],[quantity of transactions]]</f>
        <v>1.1075471698113208</v>
      </c>
      <c r="S317" s="17">
        <f>Financial[[#This Row],[ Sales with discount]]/Financial[[#This Row],[quantity of transactions]]</f>
        <v>132.5733962264151</v>
      </c>
      <c r="T317" s="5" t="str">
        <f>TEXT(Financial[[#This Row],[Date]],"MMMM")</f>
        <v>грудень</v>
      </c>
      <c r="U317" s="22">
        <f>YEAR(Financial[[#This Row],[Date]])</f>
        <v>2021</v>
      </c>
    </row>
    <row r="318" spans="1:21" x14ac:dyDescent="0.3">
      <c r="A318" t="s">
        <v>8</v>
      </c>
      <c r="B318" t="s">
        <v>15</v>
      </c>
      <c r="C318" s="3" t="s">
        <v>24</v>
      </c>
      <c r="D318" s="3" t="s">
        <v>30</v>
      </c>
      <c r="E318">
        <v>3365</v>
      </c>
      <c r="F318" s="10">
        <v>102</v>
      </c>
      <c r="G318" s="10">
        <v>124</v>
      </c>
      <c r="H318" s="14">
        <v>1660</v>
      </c>
      <c r="I318" s="19">
        <v>44440</v>
      </c>
      <c r="J318" s="10">
        <f>Financial[[#This Row],[Units Sold]]*Financial[[#This Row],[Sale Price]]</f>
        <v>417260</v>
      </c>
      <c r="K318" s="11" cm="1">
        <f t="array" ref="K318">_xlfn.IFS(Financial[[#This Row],[Discount Band]]="High",0.15,Financial[[#This Row],[Discount Band]]="Medium",0.1,Financial[[#This Row],[Discount Band]]="Low",0.05,Financial[[#This Row],[Discount Band]]="None",0)</f>
        <v>0.1</v>
      </c>
      <c r="L318" s="10">
        <f>Financial[[#This Row],[Gross Sales]]*Financial[[#This Row],[Discount, %]]</f>
        <v>41726</v>
      </c>
      <c r="M318" s="10">
        <f>Financial[[#This Row],[Gross Sales]]-Financial[[#This Row],[Discounts, usd]]</f>
        <v>375534</v>
      </c>
      <c r="N318" s="10">
        <f>Financial[[#This Row],[Units Sold]]*Financial[[#This Row],[Manufacturing Price]]</f>
        <v>343230</v>
      </c>
      <c r="O318" s="10">
        <f>Financial[[#This Row],[ Sales with discount]]-(Financial[[#This Row],[Units Sold]]*Financial[[#This Row],[Manufacturing Price]])</f>
        <v>32304</v>
      </c>
      <c r="P318" s="12">
        <f>(Financial[[#This Row],[ Sales with discount]]-Financial[[#This Row],[COGS]])/Financial[[#This Row],[ Sales with discount]]</f>
        <v>8.6021505376344093E-2</v>
      </c>
      <c r="Q318" s="12">
        <f>(Financial[[#This Row],[ Sales with discount]]-Financial[[#This Row],[COGS]])/Financial[[#This Row],[COGS]]</f>
        <v>9.4117647058823528E-2</v>
      </c>
      <c r="R318" s="17">
        <f>Financial[[#This Row],[Units Sold]]/Financial[[#This Row],[quantity of transactions]]</f>
        <v>2.0271084337349397</v>
      </c>
      <c r="S318" s="17">
        <f>Financial[[#This Row],[ Sales with discount]]/Financial[[#This Row],[quantity of transactions]]</f>
        <v>226.22530120481929</v>
      </c>
      <c r="T318" s="5" t="str">
        <f>TEXT(Financial[[#This Row],[Date]],"MMMM")</f>
        <v>вересень</v>
      </c>
      <c r="U318" s="22">
        <f>YEAR(Financial[[#This Row],[Date]])</f>
        <v>2021</v>
      </c>
    </row>
    <row r="319" spans="1:21" x14ac:dyDescent="0.3">
      <c r="A319" t="s">
        <v>8</v>
      </c>
      <c r="B319" t="s">
        <v>15</v>
      </c>
      <c r="C319" s="3" t="s">
        <v>26</v>
      </c>
      <c r="D319" s="3" t="s">
        <v>28</v>
      </c>
      <c r="E319">
        <v>4456</v>
      </c>
      <c r="F319" s="10">
        <v>100</v>
      </c>
      <c r="G319" s="10">
        <v>123</v>
      </c>
      <c r="H319" s="14">
        <v>3658</v>
      </c>
      <c r="I319" s="19">
        <v>44287</v>
      </c>
      <c r="J319" s="10">
        <f>Financial[[#This Row],[Units Sold]]*Financial[[#This Row],[Sale Price]]</f>
        <v>548088</v>
      </c>
      <c r="K319" s="11" cm="1">
        <f t="array" ref="K319">_xlfn.IFS(Financial[[#This Row],[Discount Band]]="High",0.15,Financial[[#This Row],[Discount Band]]="Medium",0.1,Financial[[#This Row],[Discount Band]]="Low",0.05,Financial[[#This Row],[Discount Band]]="None",0)</f>
        <v>0</v>
      </c>
      <c r="L319" s="10">
        <f>Financial[[#This Row],[Gross Sales]]*Financial[[#This Row],[Discount, %]]</f>
        <v>0</v>
      </c>
      <c r="M319" s="10">
        <f>Financial[[#This Row],[Gross Sales]]-Financial[[#This Row],[Discounts, usd]]</f>
        <v>548088</v>
      </c>
      <c r="N319" s="10">
        <f>Financial[[#This Row],[Units Sold]]*Financial[[#This Row],[Manufacturing Price]]</f>
        <v>445600</v>
      </c>
      <c r="O319" s="10">
        <f>Financial[[#This Row],[ Sales with discount]]-(Financial[[#This Row],[Units Sold]]*Financial[[#This Row],[Manufacturing Price]])</f>
        <v>102488</v>
      </c>
      <c r="P319" s="12">
        <f>(Financial[[#This Row],[ Sales with discount]]-Financial[[#This Row],[COGS]])/Financial[[#This Row],[ Sales with discount]]</f>
        <v>0.18699186991869918</v>
      </c>
      <c r="Q319" s="12">
        <f>(Financial[[#This Row],[ Sales with discount]]-Financial[[#This Row],[COGS]])/Financial[[#This Row],[COGS]]</f>
        <v>0.23</v>
      </c>
      <c r="R319" s="17">
        <f>Financial[[#This Row],[Units Sold]]/Financial[[#This Row],[quantity of transactions]]</f>
        <v>1.2181519956260252</v>
      </c>
      <c r="S319" s="17">
        <f>Financial[[#This Row],[ Sales with discount]]/Financial[[#This Row],[quantity of transactions]]</f>
        <v>149.83269546200108</v>
      </c>
      <c r="T319" s="5" t="str">
        <f>TEXT(Financial[[#This Row],[Date]],"MMMM")</f>
        <v>квітень</v>
      </c>
      <c r="U319" s="22">
        <f>YEAR(Financial[[#This Row],[Date]])</f>
        <v>2021</v>
      </c>
    </row>
    <row r="320" spans="1:21" x14ac:dyDescent="0.3">
      <c r="A320" t="s">
        <v>8</v>
      </c>
      <c r="B320" t="s">
        <v>15</v>
      </c>
      <c r="C320" s="3" t="s">
        <v>23</v>
      </c>
      <c r="D320" s="3" t="s">
        <v>30</v>
      </c>
      <c r="E320">
        <v>3799</v>
      </c>
      <c r="F320" s="10">
        <v>69</v>
      </c>
      <c r="G320" s="10">
        <v>120</v>
      </c>
      <c r="H320" s="14">
        <v>430</v>
      </c>
      <c r="I320" s="19">
        <v>44378</v>
      </c>
      <c r="J320" s="10">
        <f>Financial[[#This Row],[Units Sold]]*Financial[[#This Row],[Sale Price]]</f>
        <v>455880</v>
      </c>
      <c r="K320" s="11" cm="1">
        <f t="array" ref="K320">_xlfn.IFS(Financial[[#This Row],[Discount Band]]="High",0.15,Financial[[#This Row],[Discount Band]]="Medium",0.1,Financial[[#This Row],[Discount Band]]="Low",0.05,Financial[[#This Row],[Discount Band]]="None",0)</f>
        <v>0.1</v>
      </c>
      <c r="L320" s="10">
        <f>Financial[[#This Row],[Gross Sales]]*Financial[[#This Row],[Discount, %]]</f>
        <v>45588</v>
      </c>
      <c r="M320" s="10">
        <f>Financial[[#This Row],[Gross Sales]]-Financial[[#This Row],[Discounts, usd]]</f>
        <v>410292</v>
      </c>
      <c r="N320" s="10">
        <f>Financial[[#This Row],[Units Sold]]*Financial[[#This Row],[Manufacturing Price]]</f>
        <v>262131</v>
      </c>
      <c r="O320" s="10">
        <f>Financial[[#This Row],[ Sales with discount]]-(Financial[[#This Row],[Units Sold]]*Financial[[#This Row],[Manufacturing Price]])</f>
        <v>148161</v>
      </c>
      <c r="P320" s="12">
        <f>(Financial[[#This Row],[ Sales with discount]]-Financial[[#This Row],[COGS]])/Financial[[#This Row],[ Sales with discount]]</f>
        <v>0.3611111111111111</v>
      </c>
      <c r="Q320" s="12">
        <f>(Financial[[#This Row],[ Sales with discount]]-Financial[[#This Row],[COGS]])/Financial[[#This Row],[COGS]]</f>
        <v>0.56521739130434778</v>
      </c>
      <c r="R320" s="17">
        <f>Financial[[#This Row],[Units Sold]]/Financial[[#This Row],[quantity of transactions]]</f>
        <v>8.8348837209302324</v>
      </c>
      <c r="S320" s="17">
        <f>Financial[[#This Row],[ Sales with discount]]/Financial[[#This Row],[quantity of transactions]]</f>
        <v>954.16744186046515</v>
      </c>
      <c r="T320" s="5" t="str">
        <f>TEXT(Financial[[#This Row],[Date]],"MMMM")</f>
        <v>липень</v>
      </c>
      <c r="U320" s="22">
        <f>YEAR(Financial[[#This Row],[Date]])</f>
        <v>2021</v>
      </c>
    </row>
    <row r="321" spans="1:21" x14ac:dyDescent="0.3">
      <c r="A321" t="s">
        <v>8</v>
      </c>
      <c r="B321" t="s">
        <v>15</v>
      </c>
      <c r="C321" s="3" t="s">
        <v>26</v>
      </c>
      <c r="D321" s="3" t="s">
        <v>29</v>
      </c>
      <c r="E321">
        <v>2800</v>
      </c>
      <c r="F321" s="10">
        <v>88</v>
      </c>
      <c r="G321" s="10">
        <v>128</v>
      </c>
      <c r="H321" s="14">
        <v>175</v>
      </c>
      <c r="I321" s="19">
        <v>44317</v>
      </c>
      <c r="J321" s="10">
        <f>Financial[[#This Row],[Units Sold]]*Financial[[#This Row],[Sale Price]]</f>
        <v>358400</v>
      </c>
      <c r="K321" s="11" cm="1">
        <f t="array" ref="K321">_xlfn.IFS(Financial[[#This Row],[Discount Band]]="High",0.15,Financial[[#This Row],[Discount Band]]="Medium",0.1,Financial[[#This Row],[Discount Band]]="Low",0.05,Financial[[#This Row],[Discount Band]]="None",0)</f>
        <v>0.05</v>
      </c>
      <c r="L321" s="10">
        <f>Financial[[#This Row],[Gross Sales]]*Financial[[#This Row],[Discount, %]]</f>
        <v>17920</v>
      </c>
      <c r="M321" s="10">
        <f>Financial[[#This Row],[Gross Sales]]-Financial[[#This Row],[Discounts, usd]]</f>
        <v>340480</v>
      </c>
      <c r="N321" s="10">
        <f>Financial[[#This Row],[Units Sold]]*Financial[[#This Row],[Manufacturing Price]]</f>
        <v>246400</v>
      </c>
      <c r="O321" s="10">
        <f>Financial[[#This Row],[ Sales with discount]]-(Financial[[#This Row],[Units Sold]]*Financial[[#This Row],[Manufacturing Price]])</f>
        <v>94080</v>
      </c>
      <c r="P321" s="12">
        <f>(Financial[[#This Row],[ Sales with discount]]-Financial[[#This Row],[COGS]])/Financial[[#This Row],[ Sales with discount]]</f>
        <v>0.27631578947368424</v>
      </c>
      <c r="Q321" s="12">
        <f>(Financial[[#This Row],[ Sales with discount]]-Financial[[#This Row],[COGS]])/Financial[[#This Row],[COGS]]</f>
        <v>0.38181818181818183</v>
      </c>
      <c r="R321" s="17">
        <f>Financial[[#This Row],[Units Sold]]/Financial[[#This Row],[quantity of transactions]]</f>
        <v>16</v>
      </c>
      <c r="S321" s="17">
        <f>Financial[[#This Row],[ Sales with discount]]/Financial[[#This Row],[quantity of transactions]]</f>
        <v>1945.6</v>
      </c>
      <c r="T321" s="5" t="str">
        <f>TEXT(Financial[[#This Row],[Date]],"MMMM")</f>
        <v>травень</v>
      </c>
      <c r="U321" s="22">
        <f>YEAR(Financial[[#This Row],[Date]])</f>
        <v>2021</v>
      </c>
    </row>
    <row r="322" spans="1:21" x14ac:dyDescent="0.3">
      <c r="A322" t="s">
        <v>9</v>
      </c>
      <c r="B322" t="s">
        <v>15</v>
      </c>
      <c r="C322" s="3" t="s">
        <v>23</v>
      </c>
      <c r="D322" s="3" t="s">
        <v>30</v>
      </c>
      <c r="E322">
        <v>1936</v>
      </c>
      <c r="F322" s="10">
        <v>281</v>
      </c>
      <c r="G322" s="10">
        <v>357</v>
      </c>
      <c r="H322" s="14">
        <v>534</v>
      </c>
      <c r="I322" s="19">
        <v>44501</v>
      </c>
      <c r="J322" s="10">
        <f>Financial[[#This Row],[Units Sold]]*Financial[[#This Row],[Sale Price]]</f>
        <v>691152</v>
      </c>
      <c r="K322" s="11" cm="1">
        <f t="array" ref="K322">_xlfn.IFS(Financial[[#This Row],[Discount Band]]="High",0.15,Financial[[#This Row],[Discount Band]]="Medium",0.1,Financial[[#This Row],[Discount Band]]="Low",0.05,Financial[[#This Row],[Discount Band]]="None",0)</f>
        <v>0.1</v>
      </c>
      <c r="L322" s="10">
        <f>Financial[[#This Row],[Gross Sales]]*Financial[[#This Row],[Discount, %]]</f>
        <v>69115.199999999997</v>
      </c>
      <c r="M322" s="10">
        <f>Financial[[#This Row],[Gross Sales]]-Financial[[#This Row],[Discounts, usd]]</f>
        <v>622036.80000000005</v>
      </c>
      <c r="N322" s="10">
        <f>Financial[[#This Row],[Units Sold]]*Financial[[#This Row],[Manufacturing Price]]</f>
        <v>544016</v>
      </c>
      <c r="O322" s="10">
        <f>Financial[[#This Row],[ Sales with discount]]-(Financial[[#This Row],[Units Sold]]*Financial[[#This Row],[Manufacturing Price]])</f>
        <v>78020.800000000047</v>
      </c>
      <c r="P322" s="12">
        <f>(Financial[[#This Row],[ Sales with discount]]-Financial[[#This Row],[COGS]])/Financial[[#This Row],[ Sales with discount]]</f>
        <v>0.12542794895736079</v>
      </c>
      <c r="Q322" s="12">
        <f>(Financial[[#This Row],[ Sales with discount]]-Financial[[#This Row],[COGS]])/Financial[[#This Row],[COGS]]</f>
        <v>0.14341637010676164</v>
      </c>
      <c r="R322" s="17">
        <f>Financial[[#This Row],[Units Sold]]/Financial[[#This Row],[quantity of transactions]]</f>
        <v>3.6254681647940075</v>
      </c>
      <c r="S322" s="17">
        <f>Financial[[#This Row],[ Sales with discount]]/Financial[[#This Row],[quantity of transactions]]</f>
        <v>1164.8629213483148</v>
      </c>
      <c r="T322" s="5" t="str">
        <f>TEXT(Financial[[#This Row],[Date]],"MMMM")</f>
        <v>листопад</v>
      </c>
      <c r="U322" s="22">
        <f>YEAR(Financial[[#This Row],[Date]])</f>
        <v>2021</v>
      </c>
    </row>
    <row r="323" spans="1:21" x14ac:dyDescent="0.3">
      <c r="A323" t="s">
        <v>9</v>
      </c>
      <c r="B323" t="s">
        <v>15</v>
      </c>
      <c r="C323" s="3" t="s">
        <v>22</v>
      </c>
      <c r="D323" s="3" t="s">
        <v>30</v>
      </c>
      <c r="E323">
        <v>1625</v>
      </c>
      <c r="F323" s="10">
        <v>242</v>
      </c>
      <c r="G323" s="10">
        <v>371</v>
      </c>
      <c r="H323" s="14">
        <v>835</v>
      </c>
      <c r="I323" s="19">
        <v>44317</v>
      </c>
      <c r="J323" s="10">
        <f>Financial[[#This Row],[Units Sold]]*Financial[[#This Row],[Sale Price]]</f>
        <v>602875</v>
      </c>
      <c r="K323" s="11" cm="1">
        <f t="array" ref="K323">_xlfn.IFS(Financial[[#This Row],[Discount Band]]="High",0.15,Financial[[#This Row],[Discount Band]]="Medium",0.1,Financial[[#This Row],[Discount Band]]="Low",0.05,Financial[[#This Row],[Discount Band]]="None",0)</f>
        <v>0.1</v>
      </c>
      <c r="L323" s="10">
        <f>Financial[[#This Row],[Gross Sales]]*Financial[[#This Row],[Discount, %]]</f>
        <v>60287.5</v>
      </c>
      <c r="M323" s="10">
        <f>Financial[[#This Row],[Gross Sales]]-Financial[[#This Row],[Discounts, usd]]</f>
        <v>542587.5</v>
      </c>
      <c r="N323" s="10">
        <f>Financial[[#This Row],[Units Sold]]*Financial[[#This Row],[Manufacturing Price]]</f>
        <v>393250</v>
      </c>
      <c r="O323" s="10">
        <f>Financial[[#This Row],[ Sales with discount]]-(Financial[[#This Row],[Units Sold]]*Financial[[#This Row],[Manufacturing Price]])</f>
        <v>149337.5</v>
      </c>
      <c r="P323" s="12">
        <f>(Financial[[#This Row],[ Sales with discount]]-Financial[[#This Row],[COGS]])/Financial[[#This Row],[ Sales with discount]]</f>
        <v>0.27523210542078469</v>
      </c>
      <c r="Q323" s="12">
        <f>(Financial[[#This Row],[ Sales with discount]]-Financial[[#This Row],[COGS]])/Financial[[#This Row],[COGS]]</f>
        <v>0.3797520661157025</v>
      </c>
      <c r="R323" s="17">
        <f>Financial[[#This Row],[Units Sold]]/Financial[[#This Row],[quantity of transactions]]</f>
        <v>1.9461077844311376</v>
      </c>
      <c r="S323" s="17">
        <f>Financial[[#This Row],[ Sales with discount]]/Financial[[#This Row],[quantity of transactions]]</f>
        <v>649.80538922155688</v>
      </c>
      <c r="T323" s="5" t="str">
        <f>TEXT(Financial[[#This Row],[Date]],"MMMM")</f>
        <v>травень</v>
      </c>
      <c r="U323" s="22">
        <f>YEAR(Financial[[#This Row],[Date]])</f>
        <v>2021</v>
      </c>
    </row>
    <row r="324" spans="1:21" x14ac:dyDescent="0.3">
      <c r="A324" t="s">
        <v>9</v>
      </c>
      <c r="B324" t="s">
        <v>15</v>
      </c>
      <c r="C324" s="3" t="s">
        <v>23</v>
      </c>
      <c r="D324" s="3" t="s">
        <v>31</v>
      </c>
      <c r="E324">
        <v>3413</v>
      </c>
      <c r="F324" s="10">
        <v>18</v>
      </c>
      <c r="G324" s="10">
        <v>20</v>
      </c>
      <c r="H324" s="14">
        <v>2668</v>
      </c>
      <c r="I324" s="19">
        <v>44228</v>
      </c>
      <c r="J324" s="10">
        <f>Financial[[#This Row],[Units Sold]]*Financial[[#This Row],[Sale Price]]</f>
        <v>68260</v>
      </c>
      <c r="K324" s="11" cm="1">
        <f t="array" ref="K324">_xlfn.IFS(Financial[[#This Row],[Discount Band]]="High",0.15,Financial[[#This Row],[Discount Band]]="Medium",0.1,Financial[[#This Row],[Discount Band]]="Low",0.05,Financial[[#This Row],[Discount Band]]="None",0)</f>
        <v>0.15</v>
      </c>
      <c r="L324" s="10">
        <f>Financial[[#This Row],[Gross Sales]]*Financial[[#This Row],[Discount, %]]</f>
        <v>10239</v>
      </c>
      <c r="M324" s="10">
        <f>Financial[[#This Row],[Gross Sales]]-Financial[[#This Row],[Discounts, usd]]</f>
        <v>58021</v>
      </c>
      <c r="N324" s="10">
        <f>Financial[[#This Row],[Units Sold]]*Financial[[#This Row],[Manufacturing Price]]</f>
        <v>61434</v>
      </c>
      <c r="O324" s="10">
        <f>Financial[[#This Row],[ Sales with discount]]-(Financial[[#This Row],[Units Sold]]*Financial[[#This Row],[Manufacturing Price]])</f>
        <v>-3413</v>
      </c>
      <c r="P324" s="12">
        <f>(Financial[[#This Row],[ Sales with discount]]-Financial[[#This Row],[COGS]])/Financial[[#This Row],[ Sales with discount]]</f>
        <v>-5.8823529411764705E-2</v>
      </c>
      <c r="Q324" s="12">
        <f>(Financial[[#This Row],[ Sales with discount]]-Financial[[#This Row],[COGS]])/Financial[[#This Row],[COGS]]</f>
        <v>-5.5555555555555552E-2</v>
      </c>
      <c r="R324" s="17">
        <f>Financial[[#This Row],[Units Sold]]/Financial[[#This Row],[quantity of transactions]]</f>
        <v>1.2792353823088456</v>
      </c>
      <c r="S324" s="17">
        <f>Financial[[#This Row],[ Sales with discount]]/Financial[[#This Row],[quantity of transactions]]</f>
        <v>21.747001499250374</v>
      </c>
      <c r="T324" s="5" t="str">
        <f>TEXT(Financial[[#This Row],[Date]],"MMMM")</f>
        <v>лютий</v>
      </c>
      <c r="U324" s="22">
        <f>YEAR(Financial[[#This Row],[Date]])</f>
        <v>2021</v>
      </c>
    </row>
    <row r="325" spans="1:21" x14ac:dyDescent="0.3">
      <c r="A325" t="s">
        <v>9</v>
      </c>
      <c r="B325" t="s">
        <v>15</v>
      </c>
      <c r="C325" s="3" t="s">
        <v>23</v>
      </c>
      <c r="D325" s="3" t="s">
        <v>30</v>
      </c>
      <c r="E325">
        <v>2782</v>
      </c>
      <c r="F325" s="10">
        <v>5</v>
      </c>
      <c r="G325" s="10">
        <v>7</v>
      </c>
      <c r="H325" s="14">
        <v>2159</v>
      </c>
      <c r="I325" s="19">
        <v>44440</v>
      </c>
      <c r="J325" s="10">
        <f>Financial[[#This Row],[Units Sold]]*Financial[[#This Row],[Sale Price]]</f>
        <v>19474</v>
      </c>
      <c r="K325" s="11" cm="1">
        <f t="array" ref="K325">_xlfn.IFS(Financial[[#This Row],[Discount Band]]="High",0.15,Financial[[#This Row],[Discount Band]]="Medium",0.1,Financial[[#This Row],[Discount Band]]="Low",0.05,Financial[[#This Row],[Discount Band]]="None",0)</f>
        <v>0.1</v>
      </c>
      <c r="L325" s="10">
        <f>Financial[[#This Row],[Gross Sales]]*Financial[[#This Row],[Discount, %]]</f>
        <v>1947.4</v>
      </c>
      <c r="M325" s="10">
        <f>Financial[[#This Row],[Gross Sales]]-Financial[[#This Row],[Discounts, usd]]</f>
        <v>17526.599999999999</v>
      </c>
      <c r="N325" s="10">
        <f>Financial[[#This Row],[Units Sold]]*Financial[[#This Row],[Manufacturing Price]]</f>
        <v>13910</v>
      </c>
      <c r="O325" s="10">
        <f>Financial[[#This Row],[ Sales with discount]]-(Financial[[#This Row],[Units Sold]]*Financial[[#This Row],[Manufacturing Price]])</f>
        <v>3616.5999999999985</v>
      </c>
      <c r="P325" s="12">
        <f>(Financial[[#This Row],[ Sales with discount]]-Financial[[#This Row],[COGS]])/Financial[[#This Row],[ Sales with discount]]</f>
        <v>0.20634920634920628</v>
      </c>
      <c r="Q325" s="12">
        <f>(Financial[[#This Row],[ Sales with discount]]-Financial[[#This Row],[COGS]])/Financial[[#This Row],[COGS]]</f>
        <v>0.2599999999999999</v>
      </c>
      <c r="R325" s="17">
        <f>Financial[[#This Row],[Units Sold]]/Financial[[#This Row],[quantity of transactions]]</f>
        <v>1.2885595182955072</v>
      </c>
      <c r="S325" s="17">
        <f>Financial[[#This Row],[ Sales with discount]]/Financial[[#This Row],[quantity of transactions]]</f>
        <v>8.1179249652616949</v>
      </c>
      <c r="T325" s="5" t="str">
        <f>TEXT(Financial[[#This Row],[Date]],"MMMM")</f>
        <v>вересень</v>
      </c>
      <c r="U325" s="22">
        <f>YEAR(Financial[[#This Row],[Date]])</f>
        <v>2021</v>
      </c>
    </row>
    <row r="326" spans="1:21" x14ac:dyDescent="0.3">
      <c r="A326" t="s">
        <v>9</v>
      </c>
      <c r="B326" t="s">
        <v>15</v>
      </c>
      <c r="C326" s="3" t="s">
        <v>24</v>
      </c>
      <c r="D326" s="3" t="s">
        <v>30</v>
      </c>
      <c r="E326">
        <v>2876</v>
      </c>
      <c r="F326" s="10">
        <v>5</v>
      </c>
      <c r="G326" s="10">
        <v>7</v>
      </c>
      <c r="H326" s="14">
        <v>609</v>
      </c>
      <c r="I326" s="19">
        <v>44348</v>
      </c>
      <c r="J326" s="10">
        <f>Financial[[#This Row],[Units Sold]]*Financial[[#This Row],[Sale Price]]</f>
        <v>20132</v>
      </c>
      <c r="K326" s="11" cm="1">
        <f t="array" ref="K326">_xlfn.IFS(Financial[[#This Row],[Discount Band]]="High",0.15,Financial[[#This Row],[Discount Band]]="Medium",0.1,Financial[[#This Row],[Discount Band]]="Low",0.05,Financial[[#This Row],[Discount Band]]="None",0)</f>
        <v>0.1</v>
      </c>
      <c r="L326" s="10">
        <f>Financial[[#This Row],[Gross Sales]]*Financial[[#This Row],[Discount, %]]</f>
        <v>2013.2</v>
      </c>
      <c r="M326" s="10">
        <f>Financial[[#This Row],[Gross Sales]]-Financial[[#This Row],[Discounts, usd]]</f>
        <v>18118.8</v>
      </c>
      <c r="N326" s="10">
        <f>Financial[[#This Row],[Units Sold]]*Financial[[#This Row],[Manufacturing Price]]</f>
        <v>14380</v>
      </c>
      <c r="O326" s="10">
        <f>Financial[[#This Row],[ Sales with discount]]-(Financial[[#This Row],[Units Sold]]*Financial[[#This Row],[Manufacturing Price]])</f>
        <v>3738.7999999999993</v>
      </c>
      <c r="P326" s="12">
        <f>(Financial[[#This Row],[ Sales with discount]]-Financial[[#This Row],[COGS]])/Financial[[#This Row],[ Sales with discount]]</f>
        <v>0.20634920634920631</v>
      </c>
      <c r="Q326" s="12">
        <f>(Financial[[#This Row],[ Sales with discount]]-Financial[[#This Row],[COGS]])/Financial[[#This Row],[COGS]]</f>
        <v>0.25999999999999995</v>
      </c>
      <c r="R326" s="17">
        <f>Financial[[#This Row],[Units Sold]]/Financial[[#This Row],[quantity of transactions]]</f>
        <v>4.722495894909688</v>
      </c>
      <c r="S326" s="17">
        <f>Financial[[#This Row],[ Sales with discount]]/Financial[[#This Row],[quantity of transactions]]</f>
        <v>29.751724137931035</v>
      </c>
      <c r="T326" s="5" t="str">
        <f>TEXT(Financial[[#This Row],[Date]],"MMMM")</f>
        <v>червень</v>
      </c>
      <c r="U326" s="22">
        <f>YEAR(Financial[[#This Row],[Date]])</f>
        <v>2021</v>
      </c>
    </row>
    <row r="327" spans="1:21" x14ac:dyDescent="0.3">
      <c r="A327" t="s">
        <v>9</v>
      </c>
      <c r="B327" t="s">
        <v>15</v>
      </c>
      <c r="C327" s="3" t="s">
        <v>23</v>
      </c>
      <c r="D327" s="3" t="s">
        <v>30</v>
      </c>
      <c r="E327">
        <v>3346</v>
      </c>
      <c r="F327" s="10">
        <v>4</v>
      </c>
      <c r="G327" s="10">
        <v>7</v>
      </c>
      <c r="H327" s="14">
        <v>1804</v>
      </c>
      <c r="I327" s="19">
        <v>44531</v>
      </c>
      <c r="J327" s="10">
        <f>Financial[[#This Row],[Units Sold]]*Financial[[#This Row],[Sale Price]]</f>
        <v>23422</v>
      </c>
      <c r="K327" s="11" cm="1">
        <f t="array" ref="K327">_xlfn.IFS(Financial[[#This Row],[Discount Band]]="High",0.15,Financial[[#This Row],[Discount Band]]="Medium",0.1,Financial[[#This Row],[Discount Band]]="Low",0.05,Financial[[#This Row],[Discount Band]]="None",0)</f>
        <v>0.1</v>
      </c>
      <c r="L327" s="10">
        <f>Financial[[#This Row],[Gross Sales]]*Financial[[#This Row],[Discount, %]]</f>
        <v>2342.2000000000003</v>
      </c>
      <c r="M327" s="10">
        <f>Financial[[#This Row],[Gross Sales]]-Financial[[#This Row],[Discounts, usd]]</f>
        <v>21079.8</v>
      </c>
      <c r="N327" s="10">
        <f>Financial[[#This Row],[Units Sold]]*Financial[[#This Row],[Manufacturing Price]]</f>
        <v>13384</v>
      </c>
      <c r="O327" s="10">
        <f>Financial[[#This Row],[ Sales with discount]]-(Financial[[#This Row],[Units Sold]]*Financial[[#This Row],[Manufacturing Price]])</f>
        <v>7695.7999999999993</v>
      </c>
      <c r="P327" s="12">
        <f>(Financial[[#This Row],[ Sales with discount]]-Financial[[#This Row],[COGS]])/Financial[[#This Row],[ Sales with discount]]</f>
        <v>0.36507936507936506</v>
      </c>
      <c r="Q327" s="12">
        <f>(Financial[[#This Row],[ Sales with discount]]-Financial[[#This Row],[COGS]])/Financial[[#This Row],[COGS]]</f>
        <v>0.57499999999999996</v>
      </c>
      <c r="R327" s="17">
        <f>Financial[[#This Row],[Units Sold]]/Financial[[#This Row],[quantity of transactions]]</f>
        <v>1.8547671840354767</v>
      </c>
      <c r="S327" s="17">
        <f>Financial[[#This Row],[ Sales with discount]]/Financial[[#This Row],[quantity of transactions]]</f>
        <v>11.685033259423504</v>
      </c>
      <c r="T327" s="5" t="str">
        <f>TEXT(Financial[[#This Row],[Date]],"MMMM")</f>
        <v>грудень</v>
      </c>
      <c r="U327" s="22">
        <f>YEAR(Financial[[#This Row],[Date]])</f>
        <v>2021</v>
      </c>
    </row>
    <row r="328" spans="1:21" x14ac:dyDescent="0.3">
      <c r="A328" t="s">
        <v>9</v>
      </c>
      <c r="B328" t="s">
        <v>15</v>
      </c>
      <c r="C328" s="3" t="s">
        <v>23</v>
      </c>
      <c r="D328" s="3" t="s">
        <v>30</v>
      </c>
      <c r="E328">
        <v>1383</v>
      </c>
      <c r="F328" s="10">
        <v>5</v>
      </c>
      <c r="G328" s="10">
        <v>7</v>
      </c>
      <c r="H328" s="14">
        <v>191</v>
      </c>
      <c r="I328" s="19">
        <v>44317</v>
      </c>
      <c r="J328" s="10">
        <f>Financial[[#This Row],[Units Sold]]*Financial[[#This Row],[Sale Price]]</f>
        <v>9681</v>
      </c>
      <c r="K328" s="11" cm="1">
        <f t="array" ref="K328">_xlfn.IFS(Financial[[#This Row],[Discount Band]]="High",0.15,Financial[[#This Row],[Discount Band]]="Medium",0.1,Financial[[#This Row],[Discount Band]]="Low",0.05,Financial[[#This Row],[Discount Band]]="None",0)</f>
        <v>0.1</v>
      </c>
      <c r="L328" s="10">
        <f>Financial[[#This Row],[Gross Sales]]*Financial[[#This Row],[Discount, %]]</f>
        <v>968.1</v>
      </c>
      <c r="M328" s="10">
        <f>Financial[[#This Row],[Gross Sales]]-Financial[[#This Row],[Discounts, usd]]</f>
        <v>8712.9</v>
      </c>
      <c r="N328" s="10">
        <f>Financial[[#This Row],[Units Sold]]*Financial[[#This Row],[Manufacturing Price]]</f>
        <v>6915</v>
      </c>
      <c r="O328" s="10">
        <f>Financial[[#This Row],[ Sales with discount]]-(Financial[[#This Row],[Units Sold]]*Financial[[#This Row],[Manufacturing Price]])</f>
        <v>1797.8999999999996</v>
      </c>
      <c r="P328" s="12">
        <f>(Financial[[#This Row],[ Sales with discount]]-Financial[[#This Row],[COGS]])/Financial[[#This Row],[ Sales with discount]]</f>
        <v>0.20634920634920631</v>
      </c>
      <c r="Q328" s="12">
        <f>(Financial[[#This Row],[ Sales with discount]]-Financial[[#This Row],[COGS]])/Financial[[#This Row],[COGS]]</f>
        <v>0.25999999999999995</v>
      </c>
      <c r="R328" s="17">
        <f>Financial[[#This Row],[Units Sold]]/Financial[[#This Row],[quantity of transactions]]</f>
        <v>7.2408376963350785</v>
      </c>
      <c r="S328" s="17">
        <f>Financial[[#This Row],[ Sales with discount]]/Financial[[#This Row],[quantity of transactions]]</f>
        <v>45.617277486910993</v>
      </c>
      <c r="T328" s="5" t="str">
        <f>TEXT(Financial[[#This Row],[Date]],"MMMM")</f>
        <v>травень</v>
      </c>
      <c r="U328" s="22">
        <f>YEAR(Financial[[#This Row],[Date]])</f>
        <v>2021</v>
      </c>
    </row>
    <row r="329" spans="1:21" x14ac:dyDescent="0.3">
      <c r="A329" t="s">
        <v>9</v>
      </c>
      <c r="B329" t="s">
        <v>15</v>
      </c>
      <c r="C329" s="3" t="s">
        <v>21</v>
      </c>
      <c r="D329" s="3" t="s">
        <v>30</v>
      </c>
      <c r="E329">
        <v>684</v>
      </c>
      <c r="F329" s="10">
        <v>12</v>
      </c>
      <c r="G329" s="10">
        <v>19</v>
      </c>
      <c r="H329" s="14">
        <v>85</v>
      </c>
      <c r="I329" s="19">
        <v>44317</v>
      </c>
      <c r="J329" s="10">
        <f>Financial[[#This Row],[Units Sold]]*Financial[[#This Row],[Sale Price]]</f>
        <v>12996</v>
      </c>
      <c r="K329" s="11" cm="1">
        <f t="array" ref="K329">_xlfn.IFS(Financial[[#This Row],[Discount Band]]="High",0.15,Financial[[#This Row],[Discount Band]]="Medium",0.1,Financial[[#This Row],[Discount Band]]="Low",0.05,Financial[[#This Row],[Discount Band]]="None",0)</f>
        <v>0.1</v>
      </c>
      <c r="L329" s="10">
        <f>Financial[[#This Row],[Gross Sales]]*Financial[[#This Row],[Discount, %]]</f>
        <v>1299.6000000000001</v>
      </c>
      <c r="M329" s="10">
        <f>Financial[[#This Row],[Gross Sales]]-Financial[[#This Row],[Discounts, usd]]</f>
        <v>11696.4</v>
      </c>
      <c r="N329" s="10">
        <f>Financial[[#This Row],[Units Sold]]*Financial[[#This Row],[Manufacturing Price]]</f>
        <v>8208</v>
      </c>
      <c r="O329" s="10">
        <f>Financial[[#This Row],[ Sales with discount]]-(Financial[[#This Row],[Units Sold]]*Financial[[#This Row],[Manufacturing Price]])</f>
        <v>3488.3999999999996</v>
      </c>
      <c r="P329" s="12">
        <f>(Financial[[#This Row],[ Sales with discount]]-Financial[[#This Row],[COGS]])/Financial[[#This Row],[ Sales with discount]]</f>
        <v>0.2982456140350877</v>
      </c>
      <c r="Q329" s="12">
        <f>(Financial[[#This Row],[ Sales with discount]]-Financial[[#This Row],[COGS]])/Financial[[#This Row],[COGS]]</f>
        <v>0.42499999999999993</v>
      </c>
      <c r="R329" s="17">
        <f>Financial[[#This Row],[Units Sold]]/Financial[[#This Row],[quantity of transactions]]</f>
        <v>8.0470588235294116</v>
      </c>
      <c r="S329" s="17">
        <f>Financial[[#This Row],[ Sales with discount]]/Financial[[#This Row],[quantity of transactions]]</f>
        <v>137.60470588235293</v>
      </c>
      <c r="T329" s="5" t="str">
        <f>TEXT(Financial[[#This Row],[Date]],"MMMM")</f>
        <v>травень</v>
      </c>
      <c r="U329" s="22">
        <f>YEAR(Financial[[#This Row],[Date]])</f>
        <v>2021</v>
      </c>
    </row>
    <row r="330" spans="1:21" x14ac:dyDescent="0.3">
      <c r="A330" t="s">
        <v>9</v>
      </c>
      <c r="B330" t="s">
        <v>15</v>
      </c>
      <c r="C330" s="3" t="s">
        <v>21</v>
      </c>
      <c r="D330" s="3" t="s">
        <v>31</v>
      </c>
      <c r="E330">
        <v>690</v>
      </c>
      <c r="F330" s="10">
        <v>17</v>
      </c>
      <c r="G330" s="10">
        <v>19</v>
      </c>
      <c r="H330" s="14">
        <v>271</v>
      </c>
      <c r="I330" s="19">
        <v>44440</v>
      </c>
      <c r="J330" s="10">
        <f>Financial[[#This Row],[Units Sold]]*Financial[[#This Row],[Sale Price]]</f>
        <v>13110</v>
      </c>
      <c r="K330" s="11" cm="1">
        <f t="array" ref="K330">_xlfn.IFS(Financial[[#This Row],[Discount Band]]="High",0.15,Financial[[#This Row],[Discount Band]]="Medium",0.1,Financial[[#This Row],[Discount Band]]="Low",0.05,Financial[[#This Row],[Discount Band]]="None",0)</f>
        <v>0.15</v>
      </c>
      <c r="L330" s="10">
        <f>Financial[[#This Row],[Gross Sales]]*Financial[[#This Row],[Discount, %]]</f>
        <v>1966.5</v>
      </c>
      <c r="M330" s="10">
        <f>Financial[[#This Row],[Gross Sales]]-Financial[[#This Row],[Discounts, usd]]</f>
        <v>11143.5</v>
      </c>
      <c r="N330" s="10">
        <f>Financial[[#This Row],[Units Sold]]*Financial[[#This Row],[Manufacturing Price]]</f>
        <v>11730</v>
      </c>
      <c r="O330" s="10">
        <f>Financial[[#This Row],[ Sales with discount]]-(Financial[[#This Row],[Units Sold]]*Financial[[#This Row],[Manufacturing Price]])</f>
        <v>-586.5</v>
      </c>
      <c r="P330" s="12">
        <f>(Financial[[#This Row],[ Sales with discount]]-Financial[[#This Row],[COGS]])/Financial[[#This Row],[ Sales with discount]]</f>
        <v>-5.2631578947368418E-2</v>
      </c>
      <c r="Q330" s="12">
        <f>(Financial[[#This Row],[ Sales with discount]]-Financial[[#This Row],[COGS]])/Financial[[#This Row],[COGS]]</f>
        <v>-0.05</v>
      </c>
      <c r="R330" s="17">
        <f>Financial[[#This Row],[Units Sold]]/Financial[[#This Row],[quantity of transactions]]</f>
        <v>2.5461254612546127</v>
      </c>
      <c r="S330" s="17">
        <f>Financial[[#This Row],[ Sales with discount]]/Financial[[#This Row],[quantity of transactions]]</f>
        <v>41.11992619926199</v>
      </c>
      <c r="T330" s="5" t="str">
        <f>TEXT(Financial[[#This Row],[Date]],"MMMM")</f>
        <v>вересень</v>
      </c>
      <c r="U330" s="22">
        <f>YEAR(Financial[[#This Row],[Date]])</f>
        <v>2021</v>
      </c>
    </row>
    <row r="331" spans="1:21" x14ac:dyDescent="0.3">
      <c r="A331" t="s">
        <v>9</v>
      </c>
      <c r="B331" t="s">
        <v>15</v>
      </c>
      <c r="C331" s="3" t="s">
        <v>21</v>
      </c>
      <c r="D331" s="3" t="s">
        <v>31</v>
      </c>
      <c r="E331">
        <v>325</v>
      </c>
      <c r="F331" s="10">
        <v>4</v>
      </c>
      <c r="G331" s="10">
        <v>7</v>
      </c>
      <c r="H331" s="14">
        <v>193</v>
      </c>
      <c r="I331" s="19">
        <v>44531</v>
      </c>
      <c r="J331" s="10">
        <f>Financial[[#This Row],[Units Sold]]*Financial[[#This Row],[Sale Price]]</f>
        <v>2275</v>
      </c>
      <c r="K331" s="11" cm="1">
        <f t="array" ref="K331">_xlfn.IFS(Financial[[#This Row],[Discount Band]]="High",0.15,Financial[[#This Row],[Discount Band]]="Medium",0.1,Financial[[#This Row],[Discount Band]]="Low",0.05,Financial[[#This Row],[Discount Band]]="None",0)</f>
        <v>0.15</v>
      </c>
      <c r="L331" s="10">
        <f>Financial[[#This Row],[Gross Sales]]*Financial[[#This Row],[Discount, %]]</f>
        <v>341.25</v>
      </c>
      <c r="M331" s="10">
        <f>Financial[[#This Row],[Gross Sales]]-Financial[[#This Row],[Discounts, usd]]</f>
        <v>1933.75</v>
      </c>
      <c r="N331" s="10">
        <f>Financial[[#This Row],[Units Sold]]*Financial[[#This Row],[Manufacturing Price]]</f>
        <v>1300</v>
      </c>
      <c r="O331" s="10">
        <f>Financial[[#This Row],[ Sales with discount]]-(Financial[[#This Row],[Units Sold]]*Financial[[#This Row],[Manufacturing Price]])</f>
        <v>633.75</v>
      </c>
      <c r="P331" s="12">
        <f>(Financial[[#This Row],[ Sales with discount]]-Financial[[#This Row],[COGS]])/Financial[[#This Row],[ Sales with discount]]</f>
        <v>0.32773109243697479</v>
      </c>
      <c r="Q331" s="12">
        <f>(Financial[[#This Row],[ Sales with discount]]-Financial[[#This Row],[COGS]])/Financial[[#This Row],[COGS]]</f>
        <v>0.48749999999999999</v>
      </c>
      <c r="R331" s="17">
        <f>Financial[[#This Row],[Units Sold]]/Financial[[#This Row],[quantity of transactions]]</f>
        <v>1.6839378238341969</v>
      </c>
      <c r="S331" s="17">
        <f>Financial[[#This Row],[ Sales with discount]]/Financial[[#This Row],[quantity of transactions]]</f>
        <v>10.019430051813471</v>
      </c>
      <c r="T331" s="5" t="str">
        <f>TEXT(Financial[[#This Row],[Date]],"MMMM")</f>
        <v>грудень</v>
      </c>
      <c r="U331" s="22">
        <f>YEAR(Financial[[#This Row],[Date]])</f>
        <v>2021</v>
      </c>
    </row>
    <row r="332" spans="1:21" x14ac:dyDescent="0.3">
      <c r="A332" t="s">
        <v>9</v>
      </c>
      <c r="B332" t="s">
        <v>15</v>
      </c>
      <c r="C332" s="3" t="s">
        <v>24</v>
      </c>
      <c r="D332" s="3" t="s">
        <v>31</v>
      </c>
      <c r="E332">
        <v>311</v>
      </c>
      <c r="F332" s="10">
        <v>11</v>
      </c>
      <c r="G332" s="10">
        <v>20</v>
      </c>
      <c r="H332" s="14">
        <v>53</v>
      </c>
      <c r="I332" s="19">
        <v>44470</v>
      </c>
      <c r="J332" s="10">
        <f>Financial[[#This Row],[Units Sold]]*Financial[[#This Row],[Sale Price]]</f>
        <v>6220</v>
      </c>
      <c r="K332" s="11" cm="1">
        <f t="array" ref="K332">_xlfn.IFS(Financial[[#This Row],[Discount Band]]="High",0.15,Financial[[#This Row],[Discount Band]]="Medium",0.1,Financial[[#This Row],[Discount Band]]="Low",0.05,Financial[[#This Row],[Discount Band]]="None",0)</f>
        <v>0.15</v>
      </c>
      <c r="L332" s="10">
        <f>Financial[[#This Row],[Gross Sales]]*Financial[[#This Row],[Discount, %]]</f>
        <v>933</v>
      </c>
      <c r="M332" s="10">
        <f>Financial[[#This Row],[Gross Sales]]-Financial[[#This Row],[Discounts, usd]]</f>
        <v>5287</v>
      </c>
      <c r="N332" s="10">
        <f>Financial[[#This Row],[Units Sold]]*Financial[[#This Row],[Manufacturing Price]]</f>
        <v>3421</v>
      </c>
      <c r="O332" s="10">
        <f>Financial[[#This Row],[ Sales with discount]]-(Financial[[#This Row],[Units Sold]]*Financial[[#This Row],[Manufacturing Price]])</f>
        <v>1866</v>
      </c>
      <c r="P332" s="12">
        <f>(Financial[[#This Row],[ Sales with discount]]-Financial[[#This Row],[COGS]])/Financial[[#This Row],[ Sales with discount]]</f>
        <v>0.35294117647058826</v>
      </c>
      <c r="Q332" s="12">
        <f>(Financial[[#This Row],[ Sales with discount]]-Financial[[#This Row],[COGS]])/Financial[[#This Row],[COGS]]</f>
        <v>0.54545454545454541</v>
      </c>
      <c r="R332" s="17">
        <f>Financial[[#This Row],[Units Sold]]/Financial[[#This Row],[quantity of transactions]]</f>
        <v>5.867924528301887</v>
      </c>
      <c r="S332" s="17">
        <f>Financial[[#This Row],[ Sales with discount]]/Financial[[#This Row],[quantity of transactions]]</f>
        <v>99.754716981132077</v>
      </c>
      <c r="T332" s="5" t="str">
        <f>TEXT(Financial[[#This Row],[Date]],"MMMM")</f>
        <v>жовтень</v>
      </c>
      <c r="U332" s="22">
        <f>YEAR(Financial[[#This Row],[Date]])</f>
        <v>2021</v>
      </c>
    </row>
    <row r="333" spans="1:21" x14ac:dyDescent="0.3">
      <c r="A333" t="s">
        <v>9</v>
      </c>
      <c r="B333" t="s">
        <v>15</v>
      </c>
      <c r="C333" s="3" t="s">
        <v>23</v>
      </c>
      <c r="D333" s="3" t="s">
        <v>31</v>
      </c>
      <c r="E333">
        <v>3423</v>
      </c>
      <c r="F333" s="10">
        <v>11</v>
      </c>
      <c r="G333" s="10">
        <v>20</v>
      </c>
      <c r="H333" s="14">
        <v>341</v>
      </c>
      <c r="I333" s="19">
        <v>44470</v>
      </c>
      <c r="J333" s="10">
        <f>Financial[[#This Row],[Units Sold]]*Financial[[#This Row],[Sale Price]]</f>
        <v>68460</v>
      </c>
      <c r="K333" s="11" cm="1">
        <f t="array" ref="K333">_xlfn.IFS(Financial[[#This Row],[Discount Band]]="High",0.15,Financial[[#This Row],[Discount Band]]="Medium",0.1,Financial[[#This Row],[Discount Band]]="Low",0.05,Financial[[#This Row],[Discount Band]]="None",0)</f>
        <v>0.15</v>
      </c>
      <c r="L333" s="10">
        <f>Financial[[#This Row],[Gross Sales]]*Financial[[#This Row],[Discount, %]]</f>
        <v>10269</v>
      </c>
      <c r="M333" s="10">
        <f>Financial[[#This Row],[Gross Sales]]-Financial[[#This Row],[Discounts, usd]]</f>
        <v>58191</v>
      </c>
      <c r="N333" s="10">
        <f>Financial[[#This Row],[Units Sold]]*Financial[[#This Row],[Manufacturing Price]]</f>
        <v>37653</v>
      </c>
      <c r="O333" s="10">
        <f>Financial[[#This Row],[ Sales with discount]]-(Financial[[#This Row],[Units Sold]]*Financial[[#This Row],[Manufacturing Price]])</f>
        <v>20538</v>
      </c>
      <c r="P333" s="12">
        <f>(Financial[[#This Row],[ Sales with discount]]-Financial[[#This Row],[COGS]])/Financial[[#This Row],[ Sales with discount]]</f>
        <v>0.35294117647058826</v>
      </c>
      <c r="Q333" s="12">
        <f>(Financial[[#This Row],[ Sales with discount]]-Financial[[#This Row],[COGS]])/Financial[[#This Row],[COGS]]</f>
        <v>0.54545454545454541</v>
      </c>
      <c r="R333" s="17">
        <f>Financial[[#This Row],[Units Sold]]/Financial[[#This Row],[quantity of transactions]]</f>
        <v>10.038123167155426</v>
      </c>
      <c r="S333" s="17">
        <f>Financial[[#This Row],[ Sales with discount]]/Financial[[#This Row],[quantity of transactions]]</f>
        <v>170.64809384164224</v>
      </c>
      <c r="T333" s="5" t="str">
        <f>TEXT(Financial[[#This Row],[Date]],"MMMM")</f>
        <v>жовтень</v>
      </c>
      <c r="U333" s="22">
        <f>YEAR(Financial[[#This Row],[Date]])</f>
        <v>2021</v>
      </c>
    </row>
    <row r="334" spans="1:21" x14ac:dyDescent="0.3">
      <c r="A334" t="s">
        <v>9</v>
      </c>
      <c r="B334" t="s">
        <v>15</v>
      </c>
      <c r="C334" s="3" t="s">
        <v>23</v>
      </c>
      <c r="D334" s="3" t="s">
        <v>31</v>
      </c>
      <c r="E334">
        <v>1638</v>
      </c>
      <c r="F334" s="10">
        <v>16</v>
      </c>
      <c r="G334" s="10">
        <v>22</v>
      </c>
      <c r="H334" s="14">
        <v>1411</v>
      </c>
      <c r="I334" s="19">
        <v>44531</v>
      </c>
      <c r="J334" s="10">
        <f>Financial[[#This Row],[Units Sold]]*Financial[[#This Row],[Sale Price]]</f>
        <v>36036</v>
      </c>
      <c r="K334" s="11" cm="1">
        <f t="array" ref="K334">_xlfn.IFS(Financial[[#This Row],[Discount Band]]="High",0.15,Financial[[#This Row],[Discount Band]]="Medium",0.1,Financial[[#This Row],[Discount Band]]="Low",0.05,Financial[[#This Row],[Discount Band]]="None",0)</f>
        <v>0.15</v>
      </c>
      <c r="L334" s="10">
        <f>Financial[[#This Row],[Gross Sales]]*Financial[[#This Row],[Discount, %]]</f>
        <v>5405.4</v>
      </c>
      <c r="M334" s="10">
        <f>Financial[[#This Row],[Gross Sales]]-Financial[[#This Row],[Discounts, usd]]</f>
        <v>30630.6</v>
      </c>
      <c r="N334" s="10">
        <f>Financial[[#This Row],[Units Sold]]*Financial[[#This Row],[Manufacturing Price]]</f>
        <v>26208</v>
      </c>
      <c r="O334" s="10">
        <f>Financial[[#This Row],[ Sales with discount]]-(Financial[[#This Row],[Units Sold]]*Financial[[#This Row],[Manufacturing Price]])</f>
        <v>4422.5999999999985</v>
      </c>
      <c r="P334" s="12">
        <f>(Financial[[#This Row],[ Sales with discount]]-Financial[[#This Row],[COGS]])/Financial[[#This Row],[ Sales with discount]]</f>
        <v>0.14438502673796788</v>
      </c>
      <c r="Q334" s="12">
        <f>(Financial[[#This Row],[ Sales with discount]]-Financial[[#This Row],[COGS]])/Financial[[#This Row],[COGS]]</f>
        <v>0.16874999999999996</v>
      </c>
      <c r="R334" s="17">
        <f>Financial[[#This Row],[Units Sold]]/Financial[[#This Row],[quantity of transactions]]</f>
        <v>1.1608788093550673</v>
      </c>
      <c r="S334" s="17">
        <f>Financial[[#This Row],[ Sales with discount]]/Financial[[#This Row],[quantity of transactions]]</f>
        <v>21.708433734939756</v>
      </c>
      <c r="T334" s="5" t="str">
        <f>TEXT(Financial[[#This Row],[Date]],"MMMM")</f>
        <v>грудень</v>
      </c>
      <c r="U334" s="22">
        <f>YEAR(Financial[[#This Row],[Date]])</f>
        <v>2021</v>
      </c>
    </row>
    <row r="335" spans="1:21" x14ac:dyDescent="0.3">
      <c r="A335" t="s">
        <v>9</v>
      </c>
      <c r="B335" t="s">
        <v>15</v>
      </c>
      <c r="C335" s="3" t="s">
        <v>23</v>
      </c>
      <c r="D335" s="3" t="s">
        <v>31</v>
      </c>
      <c r="E335">
        <v>1653</v>
      </c>
      <c r="F335" s="10">
        <v>10</v>
      </c>
      <c r="G335" s="10">
        <v>22</v>
      </c>
      <c r="H335" s="14">
        <v>81</v>
      </c>
      <c r="I335" s="19">
        <v>44256</v>
      </c>
      <c r="J335" s="10">
        <f>Financial[[#This Row],[Units Sold]]*Financial[[#This Row],[Sale Price]]</f>
        <v>36366</v>
      </c>
      <c r="K335" s="11" cm="1">
        <f t="array" ref="K335">_xlfn.IFS(Financial[[#This Row],[Discount Band]]="High",0.15,Financial[[#This Row],[Discount Band]]="Medium",0.1,Financial[[#This Row],[Discount Band]]="Low",0.05,Financial[[#This Row],[Discount Band]]="None",0)</f>
        <v>0.15</v>
      </c>
      <c r="L335" s="10">
        <f>Financial[[#This Row],[Gross Sales]]*Financial[[#This Row],[Discount, %]]</f>
        <v>5454.9</v>
      </c>
      <c r="M335" s="10">
        <f>Financial[[#This Row],[Gross Sales]]-Financial[[#This Row],[Discounts, usd]]</f>
        <v>30911.1</v>
      </c>
      <c r="N335" s="10">
        <f>Financial[[#This Row],[Units Sold]]*Financial[[#This Row],[Manufacturing Price]]</f>
        <v>16530</v>
      </c>
      <c r="O335" s="10">
        <f>Financial[[#This Row],[ Sales with discount]]-(Financial[[#This Row],[Units Sold]]*Financial[[#This Row],[Manufacturing Price]])</f>
        <v>14381.099999999999</v>
      </c>
      <c r="P335" s="12">
        <f>(Financial[[#This Row],[ Sales with discount]]-Financial[[#This Row],[COGS]])/Financial[[#This Row],[ Sales with discount]]</f>
        <v>0.46524064171122992</v>
      </c>
      <c r="Q335" s="12">
        <f>(Financial[[#This Row],[ Sales with discount]]-Financial[[#This Row],[COGS]])/Financial[[#This Row],[COGS]]</f>
        <v>0.86999999999999988</v>
      </c>
      <c r="R335" s="17">
        <f>Financial[[#This Row],[Units Sold]]/Financial[[#This Row],[quantity of transactions]]</f>
        <v>20.407407407407408</v>
      </c>
      <c r="S335" s="17">
        <f>Financial[[#This Row],[ Sales with discount]]/Financial[[#This Row],[quantity of transactions]]</f>
        <v>381.6185185185185</v>
      </c>
      <c r="T335" s="5" t="str">
        <f>TEXT(Financial[[#This Row],[Date]],"MMMM")</f>
        <v>березень</v>
      </c>
      <c r="U335" s="22">
        <f>YEAR(Financial[[#This Row],[Date]])</f>
        <v>2021</v>
      </c>
    </row>
    <row r="336" spans="1:21" x14ac:dyDescent="0.3">
      <c r="A336" t="s">
        <v>9</v>
      </c>
      <c r="B336" t="s">
        <v>15</v>
      </c>
      <c r="C336" s="3" t="s">
        <v>21</v>
      </c>
      <c r="D336" s="3" t="s">
        <v>29</v>
      </c>
      <c r="E336">
        <v>3572</v>
      </c>
      <c r="F336" s="10">
        <v>15</v>
      </c>
      <c r="G336" s="10">
        <v>20</v>
      </c>
      <c r="H336" s="14">
        <v>1556</v>
      </c>
      <c r="I336" s="19">
        <v>44287</v>
      </c>
      <c r="J336" s="10">
        <f>Financial[[#This Row],[Units Sold]]*Financial[[#This Row],[Sale Price]]</f>
        <v>71440</v>
      </c>
      <c r="K336" s="11" cm="1">
        <f t="array" ref="K336">_xlfn.IFS(Financial[[#This Row],[Discount Band]]="High",0.15,Financial[[#This Row],[Discount Band]]="Medium",0.1,Financial[[#This Row],[Discount Band]]="Low",0.05,Financial[[#This Row],[Discount Band]]="None",0)</f>
        <v>0.05</v>
      </c>
      <c r="L336" s="10">
        <f>Financial[[#This Row],[Gross Sales]]*Financial[[#This Row],[Discount, %]]</f>
        <v>3572</v>
      </c>
      <c r="M336" s="10">
        <f>Financial[[#This Row],[Gross Sales]]-Financial[[#This Row],[Discounts, usd]]</f>
        <v>67868</v>
      </c>
      <c r="N336" s="10">
        <f>Financial[[#This Row],[Units Sold]]*Financial[[#This Row],[Manufacturing Price]]</f>
        <v>53580</v>
      </c>
      <c r="O336" s="10">
        <f>Financial[[#This Row],[ Sales with discount]]-(Financial[[#This Row],[Units Sold]]*Financial[[#This Row],[Manufacturing Price]])</f>
        <v>14288</v>
      </c>
      <c r="P336" s="12">
        <f>(Financial[[#This Row],[ Sales with discount]]-Financial[[#This Row],[COGS]])/Financial[[#This Row],[ Sales with discount]]</f>
        <v>0.21052631578947367</v>
      </c>
      <c r="Q336" s="12">
        <f>(Financial[[#This Row],[ Sales with discount]]-Financial[[#This Row],[COGS]])/Financial[[#This Row],[COGS]]</f>
        <v>0.26666666666666666</v>
      </c>
      <c r="R336" s="17">
        <f>Financial[[#This Row],[Units Sold]]/Financial[[#This Row],[quantity of transactions]]</f>
        <v>2.2956298200514138</v>
      </c>
      <c r="S336" s="17">
        <f>Financial[[#This Row],[ Sales with discount]]/Financial[[#This Row],[quantity of transactions]]</f>
        <v>43.616966580976865</v>
      </c>
      <c r="T336" s="5" t="str">
        <f>TEXT(Financial[[#This Row],[Date]],"MMMM")</f>
        <v>квітень</v>
      </c>
      <c r="U336" s="22">
        <f>YEAR(Financial[[#This Row],[Date]])</f>
        <v>2021</v>
      </c>
    </row>
    <row r="337" spans="1:21" x14ac:dyDescent="0.3">
      <c r="A337" t="s">
        <v>9</v>
      </c>
      <c r="B337" t="s">
        <v>15</v>
      </c>
      <c r="C337" s="3" t="s">
        <v>21</v>
      </c>
      <c r="D337" s="3" t="s">
        <v>28</v>
      </c>
      <c r="E337">
        <v>1294</v>
      </c>
      <c r="F337" s="10">
        <v>14</v>
      </c>
      <c r="G337" s="10">
        <v>20</v>
      </c>
      <c r="H337" s="14">
        <v>416</v>
      </c>
      <c r="I337" s="19">
        <v>44197</v>
      </c>
      <c r="J337" s="10">
        <f>Financial[[#This Row],[Units Sold]]*Financial[[#This Row],[Sale Price]]</f>
        <v>25880</v>
      </c>
      <c r="K337" s="11" cm="1">
        <f t="array" ref="K337">_xlfn.IFS(Financial[[#This Row],[Discount Band]]="High",0.15,Financial[[#This Row],[Discount Band]]="Medium",0.1,Financial[[#This Row],[Discount Band]]="Low",0.05,Financial[[#This Row],[Discount Band]]="None",0)</f>
        <v>0</v>
      </c>
      <c r="L337" s="10">
        <f>Financial[[#This Row],[Gross Sales]]*Financial[[#This Row],[Discount, %]]</f>
        <v>0</v>
      </c>
      <c r="M337" s="10">
        <f>Financial[[#This Row],[Gross Sales]]-Financial[[#This Row],[Discounts, usd]]</f>
        <v>25880</v>
      </c>
      <c r="N337" s="10">
        <f>Financial[[#This Row],[Units Sold]]*Financial[[#This Row],[Manufacturing Price]]</f>
        <v>18116</v>
      </c>
      <c r="O337" s="10">
        <f>Financial[[#This Row],[ Sales with discount]]-(Financial[[#This Row],[Units Sold]]*Financial[[#This Row],[Manufacturing Price]])</f>
        <v>7764</v>
      </c>
      <c r="P337" s="12">
        <f>(Financial[[#This Row],[ Sales with discount]]-Financial[[#This Row],[COGS]])/Financial[[#This Row],[ Sales with discount]]</f>
        <v>0.3</v>
      </c>
      <c r="Q337" s="12">
        <f>(Financial[[#This Row],[ Sales with discount]]-Financial[[#This Row],[COGS]])/Financial[[#This Row],[COGS]]</f>
        <v>0.42857142857142855</v>
      </c>
      <c r="R337" s="17">
        <f>Financial[[#This Row],[Units Sold]]/Financial[[#This Row],[quantity of transactions]]</f>
        <v>3.1105769230769229</v>
      </c>
      <c r="S337" s="17">
        <f>Financial[[#This Row],[ Sales with discount]]/Financial[[#This Row],[quantity of transactions]]</f>
        <v>62.21153846153846</v>
      </c>
      <c r="T337" s="5" t="str">
        <f>TEXT(Financial[[#This Row],[Date]],"MMMM")</f>
        <v>січень</v>
      </c>
      <c r="U337" s="22">
        <f>YEAR(Financial[[#This Row],[Date]])</f>
        <v>2021</v>
      </c>
    </row>
    <row r="338" spans="1:21" x14ac:dyDescent="0.3">
      <c r="A338" t="s">
        <v>9</v>
      </c>
      <c r="B338" t="s">
        <v>15</v>
      </c>
      <c r="C338" s="3" t="s">
        <v>25</v>
      </c>
      <c r="D338" s="3" t="s">
        <v>30</v>
      </c>
      <c r="E338">
        <v>471</v>
      </c>
      <c r="F338" s="10">
        <v>4</v>
      </c>
      <c r="G338" s="10">
        <v>7</v>
      </c>
      <c r="H338" s="14">
        <v>196</v>
      </c>
      <c r="I338" s="19">
        <v>44470</v>
      </c>
      <c r="J338" s="10">
        <f>Financial[[#This Row],[Units Sold]]*Financial[[#This Row],[Sale Price]]</f>
        <v>3297</v>
      </c>
      <c r="K338" s="11" cm="1">
        <f t="array" ref="K338">_xlfn.IFS(Financial[[#This Row],[Discount Band]]="High",0.15,Financial[[#This Row],[Discount Band]]="Medium",0.1,Financial[[#This Row],[Discount Band]]="Low",0.05,Financial[[#This Row],[Discount Band]]="None",0)</f>
        <v>0.1</v>
      </c>
      <c r="L338" s="10">
        <f>Financial[[#This Row],[Gross Sales]]*Financial[[#This Row],[Discount, %]]</f>
        <v>329.70000000000005</v>
      </c>
      <c r="M338" s="10">
        <f>Financial[[#This Row],[Gross Sales]]-Financial[[#This Row],[Discounts, usd]]</f>
        <v>2967.3</v>
      </c>
      <c r="N338" s="10">
        <f>Financial[[#This Row],[Units Sold]]*Financial[[#This Row],[Manufacturing Price]]</f>
        <v>1884</v>
      </c>
      <c r="O338" s="10">
        <f>Financial[[#This Row],[ Sales with discount]]-(Financial[[#This Row],[Units Sold]]*Financial[[#This Row],[Manufacturing Price]])</f>
        <v>1083.3000000000002</v>
      </c>
      <c r="P338" s="12">
        <f>(Financial[[#This Row],[ Sales with discount]]-Financial[[#This Row],[COGS]])/Financial[[#This Row],[ Sales with discount]]</f>
        <v>0.36507936507936511</v>
      </c>
      <c r="Q338" s="12">
        <f>(Financial[[#This Row],[ Sales with discount]]-Financial[[#This Row],[COGS]])/Financial[[#This Row],[COGS]]</f>
        <v>0.57500000000000007</v>
      </c>
      <c r="R338" s="17">
        <f>Financial[[#This Row],[Units Sold]]/Financial[[#This Row],[quantity of transactions]]</f>
        <v>2.4030612244897958</v>
      </c>
      <c r="S338" s="17">
        <f>Financial[[#This Row],[ Sales with discount]]/Financial[[#This Row],[quantity of transactions]]</f>
        <v>15.139285714285716</v>
      </c>
      <c r="T338" s="5" t="str">
        <f>TEXT(Financial[[#This Row],[Date]],"MMMM")</f>
        <v>жовтень</v>
      </c>
      <c r="U338" s="22">
        <f>YEAR(Financial[[#This Row],[Date]])</f>
        <v>2021</v>
      </c>
    </row>
    <row r="339" spans="1:21" x14ac:dyDescent="0.3">
      <c r="A339" t="s">
        <v>9</v>
      </c>
      <c r="B339" t="s">
        <v>15</v>
      </c>
      <c r="C339" s="3" t="s">
        <v>25</v>
      </c>
      <c r="D339" s="3" t="s">
        <v>31</v>
      </c>
      <c r="E339">
        <v>417</v>
      </c>
      <c r="F339" s="10">
        <v>6</v>
      </c>
      <c r="G339" s="10">
        <v>7</v>
      </c>
      <c r="H339" s="14">
        <v>179</v>
      </c>
      <c r="I339" s="19">
        <v>44531</v>
      </c>
      <c r="J339" s="10">
        <f>Financial[[#This Row],[Units Sold]]*Financial[[#This Row],[Sale Price]]</f>
        <v>2919</v>
      </c>
      <c r="K339" s="11" cm="1">
        <f t="array" ref="K339">_xlfn.IFS(Financial[[#This Row],[Discount Band]]="High",0.15,Financial[[#This Row],[Discount Band]]="Medium",0.1,Financial[[#This Row],[Discount Band]]="Low",0.05,Financial[[#This Row],[Discount Band]]="None",0)</f>
        <v>0.15</v>
      </c>
      <c r="L339" s="10">
        <f>Financial[[#This Row],[Gross Sales]]*Financial[[#This Row],[Discount, %]]</f>
        <v>437.84999999999997</v>
      </c>
      <c r="M339" s="10">
        <f>Financial[[#This Row],[Gross Sales]]-Financial[[#This Row],[Discounts, usd]]</f>
        <v>2481.15</v>
      </c>
      <c r="N339" s="10">
        <f>Financial[[#This Row],[Units Sold]]*Financial[[#This Row],[Manufacturing Price]]</f>
        <v>2502</v>
      </c>
      <c r="O339" s="10">
        <f>Financial[[#This Row],[ Sales with discount]]-(Financial[[#This Row],[Units Sold]]*Financial[[#This Row],[Manufacturing Price]])</f>
        <v>-20.849999999999909</v>
      </c>
      <c r="P339" s="12">
        <f>(Financial[[#This Row],[ Sales with discount]]-Financial[[#This Row],[COGS]])/Financial[[#This Row],[ Sales with discount]]</f>
        <v>-8.4033613445377783E-3</v>
      </c>
      <c r="Q339" s="12">
        <f>(Financial[[#This Row],[ Sales with discount]]-Financial[[#This Row],[COGS]])/Financial[[#This Row],[COGS]]</f>
        <v>-8.3333333333332968E-3</v>
      </c>
      <c r="R339" s="17">
        <f>Financial[[#This Row],[Units Sold]]/Financial[[#This Row],[quantity of transactions]]</f>
        <v>2.3296089385474859</v>
      </c>
      <c r="S339" s="17">
        <f>Financial[[#This Row],[ Sales with discount]]/Financial[[#This Row],[quantity of transactions]]</f>
        <v>13.861173184357542</v>
      </c>
      <c r="T339" s="5" t="str">
        <f>TEXT(Financial[[#This Row],[Date]],"MMMM")</f>
        <v>грудень</v>
      </c>
      <c r="U339" s="22">
        <f>YEAR(Financial[[#This Row],[Date]])</f>
        <v>2021</v>
      </c>
    </row>
    <row r="340" spans="1:21" x14ac:dyDescent="0.3">
      <c r="A340" t="s">
        <v>9</v>
      </c>
      <c r="B340" t="s">
        <v>15</v>
      </c>
      <c r="C340" s="3" t="s">
        <v>22</v>
      </c>
      <c r="D340" s="3" t="s">
        <v>30</v>
      </c>
      <c r="E340">
        <v>1721</v>
      </c>
      <c r="F340" s="10">
        <v>4</v>
      </c>
      <c r="G340" s="10">
        <v>7</v>
      </c>
      <c r="H340" s="14">
        <v>595</v>
      </c>
      <c r="I340" s="19">
        <v>44470</v>
      </c>
      <c r="J340" s="10">
        <f>Financial[[#This Row],[Units Sold]]*Financial[[#This Row],[Sale Price]]</f>
        <v>12047</v>
      </c>
      <c r="K340" s="11" cm="1">
        <f t="array" ref="K340">_xlfn.IFS(Financial[[#This Row],[Discount Band]]="High",0.15,Financial[[#This Row],[Discount Band]]="Medium",0.1,Financial[[#This Row],[Discount Band]]="Low",0.05,Financial[[#This Row],[Discount Band]]="None",0)</f>
        <v>0.1</v>
      </c>
      <c r="L340" s="10">
        <f>Financial[[#This Row],[Gross Sales]]*Financial[[#This Row],[Discount, %]]</f>
        <v>1204.7</v>
      </c>
      <c r="M340" s="10">
        <f>Financial[[#This Row],[Gross Sales]]-Financial[[#This Row],[Discounts, usd]]</f>
        <v>10842.3</v>
      </c>
      <c r="N340" s="10">
        <f>Financial[[#This Row],[Units Sold]]*Financial[[#This Row],[Manufacturing Price]]</f>
        <v>6884</v>
      </c>
      <c r="O340" s="10">
        <f>Financial[[#This Row],[ Sales with discount]]-(Financial[[#This Row],[Units Sold]]*Financial[[#This Row],[Manufacturing Price]])</f>
        <v>3958.2999999999993</v>
      </c>
      <c r="P340" s="12">
        <f>(Financial[[#This Row],[ Sales with discount]]-Financial[[#This Row],[COGS]])/Financial[[#This Row],[ Sales with discount]]</f>
        <v>0.36507936507936506</v>
      </c>
      <c r="Q340" s="12">
        <f>(Financial[[#This Row],[ Sales with discount]]-Financial[[#This Row],[COGS]])/Financial[[#This Row],[COGS]]</f>
        <v>0.57499999999999984</v>
      </c>
      <c r="R340" s="17">
        <f>Financial[[#This Row],[Units Sold]]/Financial[[#This Row],[quantity of transactions]]</f>
        <v>2.8924369747899159</v>
      </c>
      <c r="S340" s="17">
        <f>Financial[[#This Row],[ Sales with discount]]/Financial[[#This Row],[quantity of transactions]]</f>
        <v>18.222352941176471</v>
      </c>
      <c r="T340" s="5" t="str">
        <f>TEXT(Financial[[#This Row],[Date]],"MMMM")</f>
        <v>жовтень</v>
      </c>
      <c r="U340" s="22">
        <f>YEAR(Financial[[#This Row],[Date]])</f>
        <v>2021</v>
      </c>
    </row>
    <row r="341" spans="1:21" x14ac:dyDescent="0.3">
      <c r="A341" t="s">
        <v>9</v>
      </c>
      <c r="B341" t="s">
        <v>15</v>
      </c>
      <c r="C341" s="3" t="s">
        <v>23</v>
      </c>
      <c r="D341" s="3" t="s">
        <v>30</v>
      </c>
      <c r="E341">
        <v>1912</v>
      </c>
      <c r="F341" s="10">
        <v>5</v>
      </c>
      <c r="G341" s="10">
        <v>8</v>
      </c>
      <c r="H341" s="14">
        <v>1658</v>
      </c>
      <c r="I341" s="19">
        <v>44197</v>
      </c>
      <c r="J341" s="10">
        <f>Financial[[#This Row],[Units Sold]]*Financial[[#This Row],[Sale Price]]</f>
        <v>15296</v>
      </c>
      <c r="K341" s="11" cm="1">
        <f t="array" ref="K341">_xlfn.IFS(Financial[[#This Row],[Discount Band]]="High",0.15,Financial[[#This Row],[Discount Band]]="Medium",0.1,Financial[[#This Row],[Discount Band]]="Low",0.05,Financial[[#This Row],[Discount Band]]="None",0)</f>
        <v>0.1</v>
      </c>
      <c r="L341" s="10">
        <f>Financial[[#This Row],[Gross Sales]]*Financial[[#This Row],[Discount, %]]</f>
        <v>1529.6000000000001</v>
      </c>
      <c r="M341" s="10">
        <f>Financial[[#This Row],[Gross Sales]]-Financial[[#This Row],[Discounts, usd]]</f>
        <v>13766.4</v>
      </c>
      <c r="N341" s="10">
        <f>Financial[[#This Row],[Units Sold]]*Financial[[#This Row],[Manufacturing Price]]</f>
        <v>9560</v>
      </c>
      <c r="O341" s="10">
        <f>Financial[[#This Row],[ Sales with discount]]-(Financial[[#This Row],[Units Sold]]*Financial[[#This Row],[Manufacturing Price]])</f>
        <v>4206.3999999999996</v>
      </c>
      <c r="P341" s="12">
        <f>(Financial[[#This Row],[ Sales with discount]]-Financial[[#This Row],[COGS]])/Financial[[#This Row],[ Sales with discount]]</f>
        <v>0.30555555555555552</v>
      </c>
      <c r="Q341" s="12">
        <f>(Financial[[#This Row],[ Sales with discount]]-Financial[[#This Row],[COGS]])/Financial[[#This Row],[COGS]]</f>
        <v>0.43999999999999995</v>
      </c>
      <c r="R341" s="17">
        <f>Financial[[#This Row],[Units Sold]]/Financial[[#This Row],[quantity of transactions]]</f>
        <v>1.1531966224366708</v>
      </c>
      <c r="S341" s="17">
        <f>Financial[[#This Row],[ Sales with discount]]/Financial[[#This Row],[quantity of transactions]]</f>
        <v>8.3030156815440286</v>
      </c>
      <c r="T341" s="5" t="str">
        <f>TEXT(Financial[[#This Row],[Date]],"MMMM")</f>
        <v>січень</v>
      </c>
      <c r="U341" s="22">
        <f>YEAR(Financial[[#This Row],[Date]])</f>
        <v>2021</v>
      </c>
    </row>
    <row r="342" spans="1:21" x14ac:dyDescent="0.3">
      <c r="A342" t="s">
        <v>9</v>
      </c>
      <c r="B342" t="s">
        <v>15</v>
      </c>
      <c r="C342" s="3" t="s">
        <v>24</v>
      </c>
      <c r="D342" s="3" t="s">
        <v>30</v>
      </c>
      <c r="E342">
        <v>518</v>
      </c>
      <c r="F342" s="10">
        <v>19</v>
      </c>
      <c r="G342" s="10">
        <v>19</v>
      </c>
      <c r="H342" s="14">
        <v>281</v>
      </c>
      <c r="I342" s="19">
        <v>44531</v>
      </c>
      <c r="J342" s="10">
        <f>Financial[[#This Row],[Units Sold]]*Financial[[#This Row],[Sale Price]]</f>
        <v>9842</v>
      </c>
      <c r="K342" s="11" cm="1">
        <f t="array" ref="K342">_xlfn.IFS(Financial[[#This Row],[Discount Band]]="High",0.15,Financial[[#This Row],[Discount Band]]="Medium",0.1,Financial[[#This Row],[Discount Band]]="Low",0.05,Financial[[#This Row],[Discount Band]]="None",0)</f>
        <v>0.1</v>
      </c>
      <c r="L342" s="10">
        <f>Financial[[#This Row],[Gross Sales]]*Financial[[#This Row],[Discount, %]]</f>
        <v>984.2</v>
      </c>
      <c r="M342" s="10">
        <f>Financial[[#This Row],[Gross Sales]]-Financial[[#This Row],[Discounts, usd]]</f>
        <v>8857.7999999999993</v>
      </c>
      <c r="N342" s="10">
        <f>Financial[[#This Row],[Units Sold]]*Financial[[#This Row],[Manufacturing Price]]</f>
        <v>9842</v>
      </c>
      <c r="O342" s="10">
        <f>Financial[[#This Row],[ Sales with discount]]-(Financial[[#This Row],[Units Sold]]*Financial[[#This Row],[Manufacturing Price]])</f>
        <v>-984.20000000000073</v>
      </c>
      <c r="P342" s="12">
        <f>(Financial[[#This Row],[ Sales with discount]]-Financial[[#This Row],[COGS]])/Financial[[#This Row],[ Sales with discount]]</f>
        <v>-0.1111111111111112</v>
      </c>
      <c r="Q342" s="12">
        <f>(Financial[[#This Row],[ Sales with discount]]-Financial[[#This Row],[COGS]])/Financial[[#This Row],[COGS]]</f>
        <v>-0.10000000000000007</v>
      </c>
      <c r="R342" s="17">
        <f>Financial[[#This Row],[Units Sold]]/Financial[[#This Row],[quantity of transactions]]</f>
        <v>1.8434163701067616</v>
      </c>
      <c r="S342" s="17">
        <f>Financial[[#This Row],[ Sales with discount]]/Financial[[#This Row],[quantity of transactions]]</f>
        <v>31.52241992882562</v>
      </c>
      <c r="T342" s="5" t="str">
        <f>TEXT(Financial[[#This Row],[Date]],"MMMM")</f>
        <v>грудень</v>
      </c>
      <c r="U342" s="22">
        <f>YEAR(Financial[[#This Row],[Date]])</f>
        <v>2021</v>
      </c>
    </row>
    <row r="343" spans="1:21" x14ac:dyDescent="0.3">
      <c r="A343" t="s">
        <v>9</v>
      </c>
      <c r="B343" t="s">
        <v>15</v>
      </c>
      <c r="C343" s="3" t="s">
        <v>25</v>
      </c>
      <c r="D343" s="3" t="s">
        <v>29</v>
      </c>
      <c r="E343">
        <v>417</v>
      </c>
      <c r="F343" s="10">
        <v>4</v>
      </c>
      <c r="G343" s="10">
        <v>7</v>
      </c>
      <c r="H343" s="14">
        <v>70</v>
      </c>
      <c r="I343" s="19">
        <v>44256</v>
      </c>
      <c r="J343" s="10">
        <f>Financial[[#This Row],[Units Sold]]*Financial[[#This Row],[Sale Price]]</f>
        <v>2919</v>
      </c>
      <c r="K343" s="11" cm="1">
        <f t="array" ref="K343">_xlfn.IFS(Financial[[#This Row],[Discount Band]]="High",0.15,Financial[[#This Row],[Discount Band]]="Medium",0.1,Financial[[#This Row],[Discount Band]]="Low",0.05,Financial[[#This Row],[Discount Band]]="None",0)</f>
        <v>0.05</v>
      </c>
      <c r="L343" s="10">
        <f>Financial[[#This Row],[Gross Sales]]*Financial[[#This Row],[Discount, %]]</f>
        <v>145.95000000000002</v>
      </c>
      <c r="M343" s="10">
        <f>Financial[[#This Row],[Gross Sales]]-Financial[[#This Row],[Discounts, usd]]</f>
        <v>2773.05</v>
      </c>
      <c r="N343" s="10">
        <f>Financial[[#This Row],[Units Sold]]*Financial[[#This Row],[Manufacturing Price]]</f>
        <v>1668</v>
      </c>
      <c r="O343" s="10">
        <f>Financial[[#This Row],[ Sales with discount]]-(Financial[[#This Row],[Units Sold]]*Financial[[#This Row],[Manufacturing Price]])</f>
        <v>1105.0500000000002</v>
      </c>
      <c r="P343" s="12">
        <f>(Financial[[#This Row],[ Sales with discount]]-Financial[[#This Row],[COGS]])/Financial[[#This Row],[ Sales with discount]]</f>
        <v>0.39849624060150379</v>
      </c>
      <c r="Q343" s="12">
        <f>(Financial[[#This Row],[ Sales with discount]]-Financial[[#This Row],[COGS]])/Financial[[#This Row],[COGS]]</f>
        <v>0.66250000000000009</v>
      </c>
      <c r="R343" s="17">
        <f>Financial[[#This Row],[Units Sold]]/Financial[[#This Row],[quantity of transactions]]</f>
        <v>5.9571428571428573</v>
      </c>
      <c r="S343" s="17">
        <f>Financial[[#This Row],[ Sales with discount]]/Financial[[#This Row],[quantity of transactions]]</f>
        <v>39.615000000000002</v>
      </c>
      <c r="T343" s="5" t="str">
        <f>TEXT(Financial[[#This Row],[Date]],"MMMM")</f>
        <v>березень</v>
      </c>
      <c r="U343" s="22">
        <f>YEAR(Financial[[#This Row],[Date]])</f>
        <v>2021</v>
      </c>
    </row>
    <row r="344" spans="1:21" x14ac:dyDescent="0.3">
      <c r="A344" t="s">
        <v>9</v>
      </c>
      <c r="B344" t="s">
        <v>15</v>
      </c>
      <c r="C344" s="3" t="s">
        <v>25</v>
      </c>
      <c r="D344" s="3" t="s">
        <v>30</v>
      </c>
      <c r="E344">
        <v>2829</v>
      </c>
      <c r="F344" s="10">
        <v>5</v>
      </c>
      <c r="G344" s="10">
        <v>7</v>
      </c>
      <c r="H344" s="14">
        <v>2109</v>
      </c>
      <c r="I344" s="19">
        <v>44348</v>
      </c>
      <c r="J344" s="10">
        <f>Financial[[#This Row],[Units Sold]]*Financial[[#This Row],[Sale Price]]</f>
        <v>19803</v>
      </c>
      <c r="K344" s="11" cm="1">
        <f t="array" ref="K344">_xlfn.IFS(Financial[[#This Row],[Discount Band]]="High",0.15,Financial[[#This Row],[Discount Band]]="Medium",0.1,Financial[[#This Row],[Discount Band]]="Low",0.05,Financial[[#This Row],[Discount Band]]="None",0)</f>
        <v>0.1</v>
      </c>
      <c r="L344" s="10">
        <f>Financial[[#This Row],[Gross Sales]]*Financial[[#This Row],[Discount, %]]</f>
        <v>1980.3000000000002</v>
      </c>
      <c r="M344" s="10">
        <f>Financial[[#This Row],[Gross Sales]]-Financial[[#This Row],[Discounts, usd]]</f>
        <v>17822.7</v>
      </c>
      <c r="N344" s="10">
        <f>Financial[[#This Row],[Units Sold]]*Financial[[#This Row],[Manufacturing Price]]</f>
        <v>14145</v>
      </c>
      <c r="O344" s="10">
        <f>Financial[[#This Row],[ Sales with discount]]-(Financial[[#This Row],[Units Sold]]*Financial[[#This Row],[Manufacturing Price]])</f>
        <v>3677.7000000000007</v>
      </c>
      <c r="P344" s="12">
        <f>(Financial[[#This Row],[ Sales with discount]]-Financial[[#This Row],[COGS]])/Financial[[#This Row],[ Sales with discount]]</f>
        <v>0.20634920634920639</v>
      </c>
      <c r="Q344" s="12">
        <f>(Financial[[#This Row],[ Sales with discount]]-Financial[[#This Row],[COGS]])/Financial[[#This Row],[COGS]]</f>
        <v>0.26000000000000006</v>
      </c>
      <c r="R344" s="17">
        <f>Financial[[#This Row],[Units Sold]]/Financial[[#This Row],[quantity of transactions]]</f>
        <v>1.341394025604552</v>
      </c>
      <c r="S344" s="17">
        <f>Financial[[#This Row],[ Sales with discount]]/Financial[[#This Row],[quantity of transactions]]</f>
        <v>8.4507823613086774</v>
      </c>
      <c r="T344" s="5" t="str">
        <f>TEXT(Financial[[#This Row],[Date]],"MMMM")</f>
        <v>червень</v>
      </c>
      <c r="U344" s="22">
        <f>YEAR(Financial[[#This Row],[Date]])</f>
        <v>2021</v>
      </c>
    </row>
    <row r="345" spans="1:21" x14ac:dyDescent="0.3">
      <c r="A345" t="s">
        <v>9</v>
      </c>
      <c r="B345" t="s">
        <v>15</v>
      </c>
      <c r="C345" s="3" t="s">
        <v>23</v>
      </c>
      <c r="D345" s="3" t="s">
        <v>30</v>
      </c>
      <c r="E345">
        <v>445</v>
      </c>
      <c r="F345" s="10">
        <v>5</v>
      </c>
      <c r="G345" s="10">
        <v>7</v>
      </c>
      <c r="H345" s="14">
        <v>8</v>
      </c>
      <c r="I345" s="19">
        <v>44470</v>
      </c>
      <c r="J345" s="10">
        <f>Financial[[#This Row],[Units Sold]]*Financial[[#This Row],[Sale Price]]</f>
        <v>3115</v>
      </c>
      <c r="K345" s="11" cm="1">
        <f t="array" ref="K345">_xlfn.IFS(Financial[[#This Row],[Discount Band]]="High",0.15,Financial[[#This Row],[Discount Band]]="Medium",0.1,Financial[[#This Row],[Discount Band]]="Low",0.05,Financial[[#This Row],[Discount Band]]="None",0)</f>
        <v>0.1</v>
      </c>
      <c r="L345" s="10">
        <f>Financial[[#This Row],[Gross Sales]]*Financial[[#This Row],[Discount, %]]</f>
        <v>311.5</v>
      </c>
      <c r="M345" s="10">
        <f>Financial[[#This Row],[Gross Sales]]-Financial[[#This Row],[Discounts, usd]]</f>
        <v>2803.5</v>
      </c>
      <c r="N345" s="10">
        <f>Financial[[#This Row],[Units Sold]]*Financial[[#This Row],[Manufacturing Price]]</f>
        <v>2225</v>
      </c>
      <c r="O345" s="10">
        <f>Financial[[#This Row],[ Sales with discount]]-(Financial[[#This Row],[Units Sold]]*Financial[[#This Row],[Manufacturing Price]])</f>
        <v>578.5</v>
      </c>
      <c r="P345" s="12">
        <f>(Financial[[#This Row],[ Sales with discount]]-Financial[[#This Row],[COGS]])/Financial[[#This Row],[ Sales with discount]]</f>
        <v>0.20634920634920634</v>
      </c>
      <c r="Q345" s="12">
        <f>(Financial[[#This Row],[ Sales with discount]]-Financial[[#This Row],[COGS]])/Financial[[#This Row],[COGS]]</f>
        <v>0.26</v>
      </c>
      <c r="R345" s="17">
        <f>Financial[[#This Row],[Units Sold]]/Financial[[#This Row],[quantity of transactions]]</f>
        <v>55.625</v>
      </c>
      <c r="S345" s="17">
        <f>Financial[[#This Row],[ Sales with discount]]/Financial[[#This Row],[quantity of transactions]]</f>
        <v>350.4375</v>
      </c>
      <c r="T345" s="5" t="str">
        <f>TEXT(Financial[[#This Row],[Date]],"MMMM")</f>
        <v>жовтень</v>
      </c>
      <c r="U345" s="22">
        <f>YEAR(Financial[[#This Row],[Date]])</f>
        <v>2021</v>
      </c>
    </row>
    <row r="346" spans="1:21" x14ac:dyDescent="0.3">
      <c r="A346" t="s">
        <v>9</v>
      </c>
      <c r="B346" t="s">
        <v>15</v>
      </c>
      <c r="C346" s="3" t="s">
        <v>23</v>
      </c>
      <c r="D346" s="3" t="s">
        <v>31</v>
      </c>
      <c r="E346">
        <v>236</v>
      </c>
      <c r="F346" s="10">
        <v>15</v>
      </c>
      <c r="G346" s="10">
        <v>22</v>
      </c>
      <c r="H346" s="14">
        <v>55</v>
      </c>
      <c r="I346" s="19">
        <v>44470</v>
      </c>
      <c r="J346" s="10">
        <f>Financial[[#This Row],[Units Sold]]*Financial[[#This Row],[Sale Price]]</f>
        <v>5192</v>
      </c>
      <c r="K346" s="11" cm="1">
        <f t="array" ref="K346">_xlfn.IFS(Financial[[#This Row],[Discount Band]]="High",0.15,Financial[[#This Row],[Discount Band]]="Medium",0.1,Financial[[#This Row],[Discount Band]]="Low",0.05,Financial[[#This Row],[Discount Band]]="None",0)</f>
        <v>0.15</v>
      </c>
      <c r="L346" s="10">
        <f>Financial[[#This Row],[Gross Sales]]*Financial[[#This Row],[Discount, %]]</f>
        <v>778.8</v>
      </c>
      <c r="M346" s="10">
        <f>Financial[[#This Row],[Gross Sales]]-Financial[[#This Row],[Discounts, usd]]</f>
        <v>4413.2</v>
      </c>
      <c r="N346" s="10">
        <f>Financial[[#This Row],[Units Sold]]*Financial[[#This Row],[Manufacturing Price]]</f>
        <v>3540</v>
      </c>
      <c r="O346" s="10">
        <f>Financial[[#This Row],[ Sales with discount]]-(Financial[[#This Row],[Units Sold]]*Financial[[#This Row],[Manufacturing Price]])</f>
        <v>873.19999999999982</v>
      </c>
      <c r="P346" s="12">
        <f>(Financial[[#This Row],[ Sales with discount]]-Financial[[#This Row],[COGS]])/Financial[[#This Row],[ Sales with discount]]</f>
        <v>0.19786096256684488</v>
      </c>
      <c r="Q346" s="12">
        <f>(Financial[[#This Row],[ Sales with discount]]-Financial[[#This Row],[COGS]])/Financial[[#This Row],[COGS]]</f>
        <v>0.24666666666666662</v>
      </c>
      <c r="R346" s="17">
        <f>Financial[[#This Row],[Units Sold]]/Financial[[#This Row],[quantity of transactions]]</f>
        <v>4.290909090909091</v>
      </c>
      <c r="S346" s="17">
        <f>Financial[[#This Row],[ Sales with discount]]/Financial[[#This Row],[quantity of transactions]]</f>
        <v>80.239999999999995</v>
      </c>
      <c r="T346" s="5" t="str">
        <f>TEXT(Financial[[#This Row],[Date]],"MMMM")</f>
        <v>жовтень</v>
      </c>
      <c r="U346" s="22">
        <f>YEAR(Financial[[#This Row],[Date]])</f>
        <v>2021</v>
      </c>
    </row>
    <row r="347" spans="1:21" x14ac:dyDescent="0.3">
      <c r="A347" t="s">
        <v>9</v>
      </c>
      <c r="B347" t="s">
        <v>15</v>
      </c>
      <c r="C347" s="3" t="s">
        <v>23</v>
      </c>
      <c r="D347" s="3" t="s">
        <v>30</v>
      </c>
      <c r="E347">
        <v>1144</v>
      </c>
      <c r="F347" s="10">
        <v>5</v>
      </c>
      <c r="G347" s="10">
        <v>7</v>
      </c>
      <c r="H347" s="14">
        <v>1407</v>
      </c>
      <c r="I347" s="19">
        <v>44287</v>
      </c>
      <c r="J347" s="10">
        <f>Financial[[#This Row],[Units Sold]]*Financial[[#This Row],[Sale Price]]</f>
        <v>8008</v>
      </c>
      <c r="K347" s="11" cm="1">
        <f t="array" ref="K347">_xlfn.IFS(Financial[[#This Row],[Discount Band]]="High",0.15,Financial[[#This Row],[Discount Band]]="Medium",0.1,Financial[[#This Row],[Discount Band]]="Low",0.05,Financial[[#This Row],[Discount Band]]="None",0)</f>
        <v>0.1</v>
      </c>
      <c r="L347" s="10">
        <f>Financial[[#This Row],[Gross Sales]]*Financial[[#This Row],[Discount, %]]</f>
        <v>800.80000000000007</v>
      </c>
      <c r="M347" s="10">
        <f>Financial[[#This Row],[Gross Sales]]-Financial[[#This Row],[Discounts, usd]]</f>
        <v>7207.2</v>
      </c>
      <c r="N347" s="10">
        <f>Financial[[#This Row],[Units Sold]]*Financial[[#This Row],[Manufacturing Price]]</f>
        <v>5720</v>
      </c>
      <c r="O347" s="10">
        <f>Financial[[#This Row],[ Sales with discount]]-(Financial[[#This Row],[Units Sold]]*Financial[[#This Row],[Manufacturing Price]])</f>
        <v>1487.1999999999998</v>
      </c>
      <c r="P347" s="12">
        <f>(Financial[[#This Row],[ Sales with discount]]-Financial[[#This Row],[COGS]])/Financial[[#This Row],[ Sales with discount]]</f>
        <v>0.20634920634920634</v>
      </c>
      <c r="Q347" s="12">
        <f>(Financial[[#This Row],[ Sales with discount]]-Financial[[#This Row],[COGS]])/Financial[[#This Row],[COGS]]</f>
        <v>0.25999999999999995</v>
      </c>
      <c r="R347" s="17">
        <f>Financial[[#This Row],[Units Sold]]/Financial[[#This Row],[quantity of transactions]]</f>
        <v>0.81307746979388773</v>
      </c>
      <c r="S347" s="17">
        <f>Financial[[#This Row],[ Sales with discount]]/Financial[[#This Row],[quantity of transactions]]</f>
        <v>5.1223880597014926</v>
      </c>
      <c r="T347" s="5" t="str">
        <f>TEXT(Financial[[#This Row],[Date]],"MMMM")</f>
        <v>квітень</v>
      </c>
      <c r="U347" s="22">
        <f>YEAR(Financial[[#This Row],[Date]])</f>
        <v>2021</v>
      </c>
    </row>
    <row r="348" spans="1:21" x14ac:dyDescent="0.3">
      <c r="A348" t="s">
        <v>9</v>
      </c>
      <c r="B348" t="s">
        <v>15</v>
      </c>
      <c r="C348" s="3" t="s">
        <v>26</v>
      </c>
      <c r="D348" s="3" t="s">
        <v>28</v>
      </c>
      <c r="E348">
        <v>1633</v>
      </c>
      <c r="F348" s="10">
        <v>6</v>
      </c>
      <c r="G348" s="10">
        <v>7</v>
      </c>
      <c r="H348" s="14">
        <v>1065</v>
      </c>
      <c r="I348" s="19">
        <v>44378</v>
      </c>
      <c r="J348" s="10">
        <f>Financial[[#This Row],[Units Sold]]*Financial[[#This Row],[Sale Price]]</f>
        <v>11431</v>
      </c>
      <c r="K348" s="11" cm="1">
        <f t="array" ref="K348">_xlfn.IFS(Financial[[#This Row],[Discount Band]]="High",0.15,Financial[[#This Row],[Discount Band]]="Medium",0.1,Financial[[#This Row],[Discount Band]]="Low",0.05,Financial[[#This Row],[Discount Band]]="None",0)</f>
        <v>0</v>
      </c>
      <c r="L348" s="10">
        <f>Financial[[#This Row],[Gross Sales]]*Financial[[#This Row],[Discount, %]]</f>
        <v>0</v>
      </c>
      <c r="M348" s="10">
        <f>Financial[[#This Row],[Gross Sales]]-Financial[[#This Row],[Discounts, usd]]</f>
        <v>11431</v>
      </c>
      <c r="N348" s="10">
        <f>Financial[[#This Row],[Units Sold]]*Financial[[#This Row],[Manufacturing Price]]</f>
        <v>9798</v>
      </c>
      <c r="O348" s="10">
        <f>Financial[[#This Row],[ Sales with discount]]-(Financial[[#This Row],[Units Sold]]*Financial[[#This Row],[Manufacturing Price]])</f>
        <v>1633</v>
      </c>
      <c r="P348" s="12">
        <f>(Financial[[#This Row],[ Sales with discount]]-Financial[[#This Row],[COGS]])/Financial[[#This Row],[ Sales with discount]]</f>
        <v>0.14285714285714285</v>
      </c>
      <c r="Q348" s="12">
        <f>(Financial[[#This Row],[ Sales with discount]]-Financial[[#This Row],[COGS]])/Financial[[#This Row],[COGS]]</f>
        <v>0.16666666666666666</v>
      </c>
      <c r="R348" s="17">
        <f>Financial[[#This Row],[Units Sold]]/Financial[[#This Row],[quantity of transactions]]</f>
        <v>1.5333333333333334</v>
      </c>
      <c r="S348" s="17">
        <f>Financial[[#This Row],[ Sales with discount]]/Financial[[#This Row],[quantity of transactions]]</f>
        <v>10.733333333333333</v>
      </c>
      <c r="T348" s="5" t="str">
        <f>TEXT(Financial[[#This Row],[Date]],"MMMM")</f>
        <v>липень</v>
      </c>
      <c r="U348" s="22">
        <f>YEAR(Financial[[#This Row],[Date]])</f>
        <v>2021</v>
      </c>
    </row>
    <row r="349" spans="1:21" x14ac:dyDescent="0.3">
      <c r="A349" t="s">
        <v>9</v>
      </c>
      <c r="B349" t="s">
        <v>15</v>
      </c>
      <c r="C349" s="3" t="s">
        <v>25</v>
      </c>
      <c r="D349" s="3" t="s">
        <v>30</v>
      </c>
      <c r="E349">
        <v>460</v>
      </c>
      <c r="F349" s="10">
        <v>187</v>
      </c>
      <c r="G349" s="10">
        <v>364</v>
      </c>
      <c r="H349" s="14">
        <v>348</v>
      </c>
      <c r="I349" s="19">
        <v>44409</v>
      </c>
      <c r="J349" s="10">
        <f>Financial[[#This Row],[Units Sold]]*Financial[[#This Row],[Sale Price]]</f>
        <v>167440</v>
      </c>
      <c r="K349" s="11" cm="1">
        <f t="array" ref="K349">_xlfn.IFS(Financial[[#This Row],[Discount Band]]="High",0.15,Financial[[#This Row],[Discount Band]]="Medium",0.1,Financial[[#This Row],[Discount Band]]="Low",0.05,Financial[[#This Row],[Discount Band]]="None",0)</f>
        <v>0.1</v>
      </c>
      <c r="L349" s="10">
        <f>Financial[[#This Row],[Gross Sales]]*Financial[[#This Row],[Discount, %]]</f>
        <v>16744</v>
      </c>
      <c r="M349" s="10">
        <f>Financial[[#This Row],[Gross Sales]]-Financial[[#This Row],[Discounts, usd]]</f>
        <v>150696</v>
      </c>
      <c r="N349" s="10">
        <f>Financial[[#This Row],[Units Sold]]*Financial[[#This Row],[Manufacturing Price]]</f>
        <v>86020</v>
      </c>
      <c r="O349" s="10">
        <f>Financial[[#This Row],[ Sales with discount]]-(Financial[[#This Row],[Units Sold]]*Financial[[#This Row],[Manufacturing Price]])</f>
        <v>64676</v>
      </c>
      <c r="P349" s="12">
        <f>(Financial[[#This Row],[ Sales with discount]]-Financial[[#This Row],[COGS]])/Financial[[#This Row],[ Sales with discount]]</f>
        <v>0.42918192918192916</v>
      </c>
      <c r="Q349" s="12">
        <f>(Financial[[#This Row],[ Sales with discount]]-Financial[[#This Row],[COGS]])/Financial[[#This Row],[COGS]]</f>
        <v>0.75187165775401066</v>
      </c>
      <c r="R349" s="17">
        <f>Financial[[#This Row],[Units Sold]]/Financial[[#This Row],[quantity of transactions]]</f>
        <v>1.3218390804597702</v>
      </c>
      <c r="S349" s="17">
        <f>Financial[[#This Row],[ Sales with discount]]/Financial[[#This Row],[quantity of transactions]]</f>
        <v>433.0344827586207</v>
      </c>
      <c r="T349" s="5" t="str">
        <f>TEXT(Financial[[#This Row],[Date]],"MMMM")</f>
        <v>серпень</v>
      </c>
      <c r="U349" s="22">
        <f>YEAR(Financial[[#This Row],[Date]])</f>
        <v>2021</v>
      </c>
    </row>
    <row r="350" spans="1:21" x14ac:dyDescent="0.3">
      <c r="A350" t="s">
        <v>9</v>
      </c>
      <c r="B350" t="s">
        <v>15</v>
      </c>
      <c r="C350" s="3" t="s">
        <v>23</v>
      </c>
      <c r="D350" s="3" t="s">
        <v>30</v>
      </c>
      <c r="E350">
        <v>1823</v>
      </c>
      <c r="F350" s="10">
        <v>5</v>
      </c>
      <c r="G350" s="10">
        <v>7</v>
      </c>
      <c r="H350" s="14">
        <v>127</v>
      </c>
      <c r="I350" s="19">
        <v>44409</v>
      </c>
      <c r="J350" s="10">
        <f>Financial[[#This Row],[Units Sold]]*Financial[[#This Row],[Sale Price]]</f>
        <v>12761</v>
      </c>
      <c r="K350" s="11" cm="1">
        <f t="array" ref="K350">_xlfn.IFS(Financial[[#This Row],[Discount Band]]="High",0.15,Financial[[#This Row],[Discount Band]]="Medium",0.1,Financial[[#This Row],[Discount Band]]="Low",0.05,Financial[[#This Row],[Discount Band]]="None",0)</f>
        <v>0.1</v>
      </c>
      <c r="L350" s="10">
        <f>Financial[[#This Row],[Gross Sales]]*Financial[[#This Row],[Discount, %]]</f>
        <v>1276.1000000000001</v>
      </c>
      <c r="M350" s="10">
        <f>Financial[[#This Row],[Gross Sales]]-Financial[[#This Row],[Discounts, usd]]</f>
        <v>11484.9</v>
      </c>
      <c r="N350" s="10">
        <f>Financial[[#This Row],[Units Sold]]*Financial[[#This Row],[Manufacturing Price]]</f>
        <v>9115</v>
      </c>
      <c r="O350" s="10">
        <f>Financial[[#This Row],[ Sales with discount]]-(Financial[[#This Row],[Units Sold]]*Financial[[#This Row],[Manufacturing Price]])</f>
        <v>2369.8999999999996</v>
      </c>
      <c r="P350" s="12">
        <f>(Financial[[#This Row],[ Sales with discount]]-Financial[[#This Row],[COGS]])/Financial[[#This Row],[ Sales with discount]]</f>
        <v>0.20634920634920634</v>
      </c>
      <c r="Q350" s="12">
        <f>(Financial[[#This Row],[ Sales with discount]]-Financial[[#This Row],[COGS]])/Financial[[#This Row],[COGS]]</f>
        <v>0.25999999999999995</v>
      </c>
      <c r="R350" s="17">
        <f>Financial[[#This Row],[Units Sold]]/Financial[[#This Row],[quantity of transactions]]</f>
        <v>14.354330708661417</v>
      </c>
      <c r="S350" s="17">
        <f>Financial[[#This Row],[ Sales with discount]]/Financial[[#This Row],[quantity of transactions]]</f>
        <v>90.432283464566922</v>
      </c>
      <c r="T350" s="5" t="str">
        <f>TEXT(Financial[[#This Row],[Date]],"MMMM")</f>
        <v>серпень</v>
      </c>
      <c r="U350" s="22">
        <f>YEAR(Financial[[#This Row],[Date]])</f>
        <v>2021</v>
      </c>
    </row>
    <row r="351" spans="1:21" x14ac:dyDescent="0.3">
      <c r="A351" t="s">
        <v>9</v>
      </c>
      <c r="B351" t="s">
        <v>15</v>
      </c>
      <c r="C351" s="3" t="s">
        <v>22</v>
      </c>
      <c r="D351" s="3" t="s">
        <v>28</v>
      </c>
      <c r="E351">
        <v>1896</v>
      </c>
      <c r="F351" s="10">
        <v>5</v>
      </c>
      <c r="G351" s="10">
        <v>8</v>
      </c>
      <c r="H351" s="14">
        <v>1830</v>
      </c>
      <c r="I351" s="19">
        <v>44440</v>
      </c>
      <c r="J351" s="10">
        <f>Financial[[#This Row],[Units Sold]]*Financial[[#This Row],[Sale Price]]</f>
        <v>15168</v>
      </c>
      <c r="K351" s="11" cm="1">
        <f t="array" ref="K351">_xlfn.IFS(Financial[[#This Row],[Discount Band]]="High",0.15,Financial[[#This Row],[Discount Band]]="Medium",0.1,Financial[[#This Row],[Discount Band]]="Low",0.05,Financial[[#This Row],[Discount Band]]="None",0)</f>
        <v>0</v>
      </c>
      <c r="L351" s="10">
        <f>Financial[[#This Row],[Gross Sales]]*Financial[[#This Row],[Discount, %]]</f>
        <v>0</v>
      </c>
      <c r="M351" s="10">
        <f>Financial[[#This Row],[Gross Sales]]-Financial[[#This Row],[Discounts, usd]]</f>
        <v>15168</v>
      </c>
      <c r="N351" s="10">
        <f>Financial[[#This Row],[Units Sold]]*Financial[[#This Row],[Manufacturing Price]]</f>
        <v>9480</v>
      </c>
      <c r="O351" s="10">
        <f>Financial[[#This Row],[ Sales with discount]]-(Financial[[#This Row],[Units Sold]]*Financial[[#This Row],[Manufacturing Price]])</f>
        <v>5688</v>
      </c>
      <c r="P351" s="12">
        <f>(Financial[[#This Row],[ Sales with discount]]-Financial[[#This Row],[COGS]])/Financial[[#This Row],[ Sales with discount]]</f>
        <v>0.375</v>
      </c>
      <c r="Q351" s="12">
        <f>(Financial[[#This Row],[ Sales with discount]]-Financial[[#This Row],[COGS]])/Financial[[#This Row],[COGS]]</f>
        <v>0.6</v>
      </c>
      <c r="R351" s="17">
        <f>Financial[[#This Row],[Units Sold]]/Financial[[#This Row],[quantity of transactions]]</f>
        <v>1.0360655737704918</v>
      </c>
      <c r="S351" s="17">
        <f>Financial[[#This Row],[ Sales with discount]]/Financial[[#This Row],[quantity of transactions]]</f>
        <v>8.2885245901639344</v>
      </c>
      <c r="T351" s="5" t="str">
        <f>TEXT(Financial[[#This Row],[Date]],"MMMM")</f>
        <v>вересень</v>
      </c>
      <c r="U351" s="22">
        <f>YEAR(Financial[[#This Row],[Date]])</f>
        <v>2021</v>
      </c>
    </row>
    <row r="352" spans="1:21" x14ac:dyDescent="0.3">
      <c r="A352" t="s">
        <v>9</v>
      </c>
      <c r="B352" t="s">
        <v>15</v>
      </c>
      <c r="C352" s="3" t="s">
        <v>21</v>
      </c>
      <c r="D352" s="3" t="s">
        <v>30</v>
      </c>
      <c r="E352">
        <v>1575</v>
      </c>
      <c r="F352" s="10">
        <v>4</v>
      </c>
      <c r="G352" s="10">
        <v>7</v>
      </c>
      <c r="H352" s="14">
        <v>764</v>
      </c>
      <c r="I352" s="19">
        <v>44501</v>
      </c>
      <c r="J352" s="10">
        <f>Financial[[#This Row],[Units Sold]]*Financial[[#This Row],[Sale Price]]</f>
        <v>11025</v>
      </c>
      <c r="K352" s="11" cm="1">
        <f t="array" ref="K352">_xlfn.IFS(Financial[[#This Row],[Discount Band]]="High",0.15,Financial[[#This Row],[Discount Band]]="Medium",0.1,Financial[[#This Row],[Discount Band]]="Low",0.05,Financial[[#This Row],[Discount Band]]="None",0)</f>
        <v>0.1</v>
      </c>
      <c r="L352" s="10">
        <f>Financial[[#This Row],[Gross Sales]]*Financial[[#This Row],[Discount, %]]</f>
        <v>1102.5</v>
      </c>
      <c r="M352" s="10">
        <f>Financial[[#This Row],[Gross Sales]]-Financial[[#This Row],[Discounts, usd]]</f>
        <v>9922.5</v>
      </c>
      <c r="N352" s="10">
        <f>Financial[[#This Row],[Units Sold]]*Financial[[#This Row],[Manufacturing Price]]</f>
        <v>6300</v>
      </c>
      <c r="O352" s="10">
        <f>Financial[[#This Row],[ Sales with discount]]-(Financial[[#This Row],[Units Sold]]*Financial[[#This Row],[Manufacturing Price]])</f>
        <v>3622.5</v>
      </c>
      <c r="P352" s="12">
        <f>(Financial[[#This Row],[ Sales with discount]]-Financial[[#This Row],[COGS]])/Financial[[#This Row],[ Sales with discount]]</f>
        <v>0.36507936507936506</v>
      </c>
      <c r="Q352" s="12">
        <f>(Financial[[#This Row],[ Sales with discount]]-Financial[[#This Row],[COGS]])/Financial[[#This Row],[COGS]]</f>
        <v>0.57499999999999996</v>
      </c>
      <c r="R352" s="17">
        <f>Financial[[#This Row],[Units Sold]]/Financial[[#This Row],[quantity of transactions]]</f>
        <v>2.0615183246073299</v>
      </c>
      <c r="S352" s="17">
        <f>Financial[[#This Row],[ Sales with discount]]/Financial[[#This Row],[quantity of transactions]]</f>
        <v>12.987565445026178</v>
      </c>
      <c r="T352" s="5" t="str">
        <f>TEXT(Financial[[#This Row],[Date]],"MMMM")</f>
        <v>листопад</v>
      </c>
      <c r="U352" s="22">
        <f>YEAR(Financial[[#This Row],[Date]])</f>
        <v>2021</v>
      </c>
    </row>
    <row r="353" spans="1:21" x14ac:dyDescent="0.3">
      <c r="A353" t="s">
        <v>9</v>
      </c>
      <c r="B353" t="s">
        <v>15</v>
      </c>
      <c r="C353" s="3" t="s">
        <v>24</v>
      </c>
      <c r="D353" s="3" t="s">
        <v>31</v>
      </c>
      <c r="E353">
        <v>3791</v>
      </c>
      <c r="F353" s="10">
        <v>4</v>
      </c>
      <c r="G353" s="10">
        <v>7</v>
      </c>
      <c r="H353" s="14">
        <v>2335</v>
      </c>
      <c r="I353" s="19">
        <v>44501</v>
      </c>
      <c r="J353" s="10">
        <f>Financial[[#This Row],[Units Sold]]*Financial[[#This Row],[Sale Price]]</f>
        <v>26537</v>
      </c>
      <c r="K353" s="11" cm="1">
        <f t="array" ref="K353">_xlfn.IFS(Financial[[#This Row],[Discount Band]]="High",0.15,Financial[[#This Row],[Discount Band]]="Medium",0.1,Financial[[#This Row],[Discount Band]]="Low",0.05,Financial[[#This Row],[Discount Band]]="None",0)</f>
        <v>0.15</v>
      </c>
      <c r="L353" s="10">
        <f>Financial[[#This Row],[Gross Sales]]*Financial[[#This Row],[Discount, %]]</f>
        <v>3980.5499999999997</v>
      </c>
      <c r="M353" s="10">
        <f>Financial[[#This Row],[Gross Sales]]-Financial[[#This Row],[Discounts, usd]]</f>
        <v>22556.45</v>
      </c>
      <c r="N353" s="10">
        <f>Financial[[#This Row],[Units Sold]]*Financial[[#This Row],[Manufacturing Price]]</f>
        <v>15164</v>
      </c>
      <c r="O353" s="10">
        <f>Financial[[#This Row],[ Sales with discount]]-(Financial[[#This Row],[Units Sold]]*Financial[[#This Row],[Manufacturing Price]])</f>
        <v>7392.4500000000007</v>
      </c>
      <c r="P353" s="12">
        <f>(Financial[[#This Row],[ Sales with discount]]-Financial[[#This Row],[COGS]])/Financial[[#This Row],[ Sales with discount]]</f>
        <v>0.32773109243697479</v>
      </c>
      <c r="Q353" s="12">
        <f>(Financial[[#This Row],[ Sales with discount]]-Financial[[#This Row],[COGS]])/Financial[[#This Row],[COGS]]</f>
        <v>0.48750000000000004</v>
      </c>
      <c r="R353" s="17">
        <f>Financial[[#This Row],[Units Sold]]/Financial[[#This Row],[quantity of transactions]]</f>
        <v>1.6235546038543898</v>
      </c>
      <c r="S353" s="17">
        <f>Financial[[#This Row],[ Sales with discount]]/Financial[[#This Row],[quantity of transactions]]</f>
        <v>9.6601498929336191</v>
      </c>
      <c r="T353" s="5" t="str">
        <f>TEXT(Financial[[#This Row],[Date]],"MMMM")</f>
        <v>листопад</v>
      </c>
      <c r="U353" s="22">
        <f>YEAR(Financial[[#This Row],[Date]])</f>
        <v>2021</v>
      </c>
    </row>
    <row r="354" spans="1:21" x14ac:dyDescent="0.3">
      <c r="A354" t="s">
        <v>9</v>
      </c>
      <c r="B354" t="s">
        <v>15</v>
      </c>
      <c r="C354" s="3" t="s">
        <v>26</v>
      </c>
      <c r="D354" s="3" t="s">
        <v>30</v>
      </c>
      <c r="E354">
        <v>1575</v>
      </c>
      <c r="F354" s="10">
        <v>4</v>
      </c>
      <c r="G354" s="10">
        <v>7</v>
      </c>
      <c r="H354" s="14">
        <v>550</v>
      </c>
      <c r="I354" s="19">
        <v>44470</v>
      </c>
      <c r="J354" s="10">
        <f>Financial[[#This Row],[Units Sold]]*Financial[[#This Row],[Sale Price]]</f>
        <v>11025</v>
      </c>
      <c r="K354" s="11" cm="1">
        <f t="array" ref="K354">_xlfn.IFS(Financial[[#This Row],[Discount Band]]="High",0.15,Financial[[#This Row],[Discount Band]]="Medium",0.1,Financial[[#This Row],[Discount Band]]="Low",0.05,Financial[[#This Row],[Discount Band]]="None",0)</f>
        <v>0.1</v>
      </c>
      <c r="L354" s="10">
        <f>Financial[[#This Row],[Gross Sales]]*Financial[[#This Row],[Discount, %]]</f>
        <v>1102.5</v>
      </c>
      <c r="M354" s="10">
        <f>Financial[[#This Row],[Gross Sales]]-Financial[[#This Row],[Discounts, usd]]</f>
        <v>9922.5</v>
      </c>
      <c r="N354" s="10">
        <f>Financial[[#This Row],[Units Sold]]*Financial[[#This Row],[Manufacturing Price]]</f>
        <v>6300</v>
      </c>
      <c r="O354" s="10">
        <f>Financial[[#This Row],[ Sales with discount]]-(Financial[[#This Row],[Units Sold]]*Financial[[#This Row],[Manufacturing Price]])</f>
        <v>3622.5</v>
      </c>
      <c r="P354" s="12">
        <f>(Financial[[#This Row],[ Sales with discount]]-Financial[[#This Row],[COGS]])/Financial[[#This Row],[ Sales with discount]]</f>
        <v>0.36507936507936506</v>
      </c>
      <c r="Q354" s="12">
        <f>(Financial[[#This Row],[ Sales with discount]]-Financial[[#This Row],[COGS]])/Financial[[#This Row],[COGS]]</f>
        <v>0.57499999999999996</v>
      </c>
      <c r="R354" s="17">
        <f>Financial[[#This Row],[Units Sold]]/Financial[[#This Row],[quantity of transactions]]</f>
        <v>2.8636363636363638</v>
      </c>
      <c r="S354" s="17">
        <f>Financial[[#This Row],[ Sales with discount]]/Financial[[#This Row],[quantity of transactions]]</f>
        <v>18.040909090909089</v>
      </c>
      <c r="T354" s="5" t="str">
        <f>TEXT(Financial[[#This Row],[Date]],"MMMM")</f>
        <v>жовтень</v>
      </c>
      <c r="U354" s="22">
        <f>YEAR(Financial[[#This Row],[Date]])</f>
        <v>2021</v>
      </c>
    </row>
    <row r="355" spans="1:21" x14ac:dyDescent="0.3">
      <c r="A355" t="s">
        <v>9</v>
      </c>
      <c r="B355" t="s">
        <v>15</v>
      </c>
      <c r="C355" s="3" t="s">
        <v>22</v>
      </c>
      <c r="D355" s="3" t="s">
        <v>31</v>
      </c>
      <c r="E355">
        <v>3121</v>
      </c>
      <c r="F355" s="10">
        <v>11</v>
      </c>
      <c r="G355" s="10">
        <v>21</v>
      </c>
      <c r="H355" s="14">
        <v>2610</v>
      </c>
      <c r="I355" s="19">
        <v>44470</v>
      </c>
      <c r="J355" s="10">
        <f>Financial[[#This Row],[Units Sold]]*Financial[[#This Row],[Sale Price]]</f>
        <v>65541</v>
      </c>
      <c r="K355" s="11" cm="1">
        <f t="array" ref="K355">_xlfn.IFS(Financial[[#This Row],[Discount Band]]="High",0.15,Financial[[#This Row],[Discount Band]]="Medium",0.1,Financial[[#This Row],[Discount Band]]="Low",0.05,Financial[[#This Row],[Discount Band]]="None",0)</f>
        <v>0.15</v>
      </c>
      <c r="L355" s="10">
        <f>Financial[[#This Row],[Gross Sales]]*Financial[[#This Row],[Discount, %]]</f>
        <v>9831.15</v>
      </c>
      <c r="M355" s="10">
        <f>Financial[[#This Row],[Gross Sales]]-Financial[[#This Row],[Discounts, usd]]</f>
        <v>55709.85</v>
      </c>
      <c r="N355" s="10">
        <f>Financial[[#This Row],[Units Sold]]*Financial[[#This Row],[Manufacturing Price]]</f>
        <v>34331</v>
      </c>
      <c r="O355" s="10">
        <f>Financial[[#This Row],[ Sales with discount]]-(Financial[[#This Row],[Units Sold]]*Financial[[#This Row],[Manufacturing Price]])</f>
        <v>21378.85</v>
      </c>
      <c r="P355" s="12">
        <f>(Financial[[#This Row],[ Sales with discount]]-Financial[[#This Row],[COGS]])/Financial[[#This Row],[ Sales with discount]]</f>
        <v>0.38375350140056019</v>
      </c>
      <c r="Q355" s="12">
        <f>(Financial[[#This Row],[ Sales with discount]]-Financial[[#This Row],[COGS]])/Financial[[#This Row],[COGS]]</f>
        <v>0.62272727272727268</v>
      </c>
      <c r="R355" s="17">
        <f>Financial[[#This Row],[Units Sold]]/Financial[[#This Row],[quantity of transactions]]</f>
        <v>1.1957854406130268</v>
      </c>
      <c r="S355" s="17">
        <f>Financial[[#This Row],[ Sales with discount]]/Financial[[#This Row],[quantity of transactions]]</f>
        <v>21.344770114942527</v>
      </c>
      <c r="T355" s="5" t="str">
        <f>TEXT(Financial[[#This Row],[Date]],"MMMM")</f>
        <v>жовтень</v>
      </c>
      <c r="U355" s="22">
        <f>YEAR(Financial[[#This Row],[Date]])</f>
        <v>2021</v>
      </c>
    </row>
    <row r="356" spans="1:21" x14ac:dyDescent="0.3">
      <c r="A356" t="s">
        <v>9</v>
      </c>
      <c r="B356" t="s">
        <v>15</v>
      </c>
      <c r="C356" s="3" t="s">
        <v>25</v>
      </c>
      <c r="D356" s="3" t="s">
        <v>31</v>
      </c>
      <c r="E356">
        <v>2164</v>
      </c>
      <c r="F356" s="10">
        <v>17</v>
      </c>
      <c r="G356" s="10">
        <v>22</v>
      </c>
      <c r="H356" s="14">
        <v>1116</v>
      </c>
      <c r="I356" s="19">
        <v>44531</v>
      </c>
      <c r="J356" s="10">
        <f>Financial[[#This Row],[Units Sold]]*Financial[[#This Row],[Sale Price]]</f>
        <v>47608</v>
      </c>
      <c r="K356" s="11" cm="1">
        <f t="array" ref="K356">_xlfn.IFS(Financial[[#This Row],[Discount Band]]="High",0.15,Financial[[#This Row],[Discount Band]]="Medium",0.1,Financial[[#This Row],[Discount Band]]="Low",0.05,Financial[[#This Row],[Discount Band]]="None",0)</f>
        <v>0.15</v>
      </c>
      <c r="L356" s="10">
        <f>Financial[[#This Row],[Gross Sales]]*Financial[[#This Row],[Discount, %]]</f>
        <v>7141.2</v>
      </c>
      <c r="M356" s="10">
        <f>Financial[[#This Row],[Gross Sales]]-Financial[[#This Row],[Discounts, usd]]</f>
        <v>40466.800000000003</v>
      </c>
      <c r="N356" s="10">
        <f>Financial[[#This Row],[Units Sold]]*Financial[[#This Row],[Manufacturing Price]]</f>
        <v>36788</v>
      </c>
      <c r="O356" s="10">
        <f>Financial[[#This Row],[ Sales with discount]]-(Financial[[#This Row],[Units Sold]]*Financial[[#This Row],[Manufacturing Price]])</f>
        <v>3678.8000000000029</v>
      </c>
      <c r="P356" s="12">
        <f>(Financial[[#This Row],[ Sales with discount]]-Financial[[#This Row],[COGS]])/Financial[[#This Row],[ Sales with discount]]</f>
        <v>9.0909090909090981E-2</v>
      </c>
      <c r="Q356" s="12">
        <f>(Financial[[#This Row],[ Sales with discount]]-Financial[[#This Row],[COGS]])/Financial[[#This Row],[COGS]]</f>
        <v>0.10000000000000007</v>
      </c>
      <c r="R356" s="17">
        <f>Financial[[#This Row],[Units Sold]]/Financial[[#This Row],[quantity of transactions]]</f>
        <v>1.9390681003584229</v>
      </c>
      <c r="S356" s="17">
        <f>Financial[[#This Row],[ Sales with discount]]/Financial[[#This Row],[quantity of transactions]]</f>
        <v>36.260573476702511</v>
      </c>
      <c r="T356" s="5" t="str">
        <f>TEXT(Financial[[#This Row],[Date]],"MMMM")</f>
        <v>грудень</v>
      </c>
      <c r="U356" s="22">
        <f>YEAR(Financial[[#This Row],[Date]])</f>
        <v>2021</v>
      </c>
    </row>
    <row r="357" spans="1:21" x14ac:dyDescent="0.3">
      <c r="A357" t="s">
        <v>9</v>
      </c>
      <c r="B357" t="s">
        <v>15</v>
      </c>
      <c r="C357" s="3" t="s">
        <v>22</v>
      </c>
      <c r="D357" s="3" t="s">
        <v>29</v>
      </c>
      <c r="E357">
        <v>3183</v>
      </c>
      <c r="F357" s="10">
        <v>4</v>
      </c>
      <c r="G357" s="10">
        <v>7</v>
      </c>
      <c r="H357" s="14">
        <v>860</v>
      </c>
      <c r="I357" s="19">
        <v>44228</v>
      </c>
      <c r="J357" s="10">
        <f>Financial[[#This Row],[Units Sold]]*Financial[[#This Row],[Sale Price]]</f>
        <v>22281</v>
      </c>
      <c r="K357" s="11" cm="1">
        <f t="array" ref="K357">_xlfn.IFS(Financial[[#This Row],[Discount Band]]="High",0.15,Financial[[#This Row],[Discount Band]]="Medium",0.1,Financial[[#This Row],[Discount Band]]="Low",0.05,Financial[[#This Row],[Discount Band]]="None",0)</f>
        <v>0.05</v>
      </c>
      <c r="L357" s="10">
        <f>Financial[[#This Row],[Gross Sales]]*Financial[[#This Row],[Discount, %]]</f>
        <v>1114.05</v>
      </c>
      <c r="M357" s="10">
        <f>Financial[[#This Row],[Gross Sales]]-Financial[[#This Row],[Discounts, usd]]</f>
        <v>21166.95</v>
      </c>
      <c r="N357" s="10">
        <f>Financial[[#This Row],[Units Sold]]*Financial[[#This Row],[Manufacturing Price]]</f>
        <v>12732</v>
      </c>
      <c r="O357" s="10">
        <f>Financial[[#This Row],[ Sales with discount]]-(Financial[[#This Row],[Units Sold]]*Financial[[#This Row],[Manufacturing Price]])</f>
        <v>8434.9500000000007</v>
      </c>
      <c r="P357" s="12">
        <f>(Financial[[#This Row],[ Sales with discount]]-Financial[[#This Row],[COGS]])/Financial[[#This Row],[ Sales with discount]]</f>
        <v>0.39849624060150379</v>
      </c>
      <c r="Q357" s="12">
        <f>(Financial[[#This Row],[ Sales with discount]]-Financial[[#This Row],[COGS]])/Financial[[#This Row],[COGS]]</f>
        <v>0.66250000000000009</v>
      </c>
      <c r="R357" s="17">
        <f>Financial[[#This Row],[Units Sold]]/Financial[[#This Row],[quantity of transactions]]</f>
        <v>3.7011627906976745</v>
      </c>
      <c r="S357" s="17">
        <f>Financial[[#This Row],[ Sales with discount]]/Financial[[#This Row],[quantity of transactions]]</f>
        <v>24.612732558139534</v>
      </c>
      <c r="T357" s="5" t="str">
        <f>TEXT(Financial[[#This Row],[Date]],"MMMM")</f>
        <v>лютий</v>
      </c>
      <c r="U357" s="22">
        <f>YEAR(Financial[[#This Row],[Date]])</f>
        <v>2021</v>
      </c>
    </row>
    <row r="358" spans="1:21" x14ac:dyDescent="0.3">
      <c r="A358" t="s">
        <v>9</v>
      </c>
      <c r="B358" t="s">
        <v>15</v>
      </c>
      <c r="C358" s="3" t="s">
        <v>23</v>
      </c>
      <c r="D358" s="3" t="s">
        <v>30</v>
      </c>
      <c r="E358">
        <v>1556</v>
      </c>
      <c r="F358" s="10">
        <v>12</v>
      </c>
      <c r="G358" s="10">
        <v>20</v>
      </c>
      <c r="H358" s="14">
        <v>1323</v>
      </c>
      <c r="I358" s="19">
        <v>44348</v>
      </c>
      <c r="J358" s="10">
        <f>Financial[[#This Row],[Units Sold]]*Financial[[#This Row],[Sale Price]]</f>
        <v>31120</v>
      </c>
      <c r="K358" s="11" cm="1">
        <f t="array" ref="K358">_xlfn.IFS(Financial[[#This Row],[Discount Band]]="High",0.15,Financial[[#This Row],[Discount Band]]="Medium",0.1,Financial[[#This Row],[Discount Band]]="Low",0.05,Financial[[#This Row],[Discount Band]]="None",0)</f>
        <v>0.1</v>
      </c>
      <c r="L358" s="10">
        <f>Financial[[#This Row],[Gross Sales]]*Financial[[#This Row],[Discount, %]]</f>
        <v>3112</v>
      </c>
      <c r="M358" s="10">
        <f>Financial[[#This Row],[Gross Sales]]-Financial[[#This Row],[Discounts, usd]]</f>
        <v>28008</v>
      </c>
      <c r="N358" s="10">
        <f>Financial[[#This Row],[Units Sold]]*Financial[[#This Row],[Manufacturing Price]]</f>
        <v>18672</v>
      </c>
      <c r="O358" s="10">
        <f>Financial[[#This Row],[ Sales with discount]]-(Financial[[#This Row],[Units Sold]]*Financial[[#This Row],[Manufacturing Price]])</f>
        <v>9336</v>
      </c>
      <c r="P358" s="12">
        <f>(Financial[[#This Row],[ Sales with discount]]-Financial[[#This Row],[COGS]])/Financial[[#This Row],[ Sales with discount]]</f>
        <v>0.33333333333333331</v>
      </c>
      <c r="Q358" s="12">
        <f>(Financial[[#This Row],[ Sales with discount]]-Financial[[#This Row],[COGS]])/Financial[[#This Row],[COGS]]</f>
        <v>0.5</v>
      </c>
      <c r="R358" s="17">
        <f>Financial[[#This Row],[Units Sold]]/Financial[[#This Row],[quantity of transactions]]</f>
        <v>1.1761148904006047</v>
      </c>
      <c r="S358" s="17">
        <f>Financial[[#This Row],[ Sales with discount]]/Financial[[#This Row],[quantity of transactions]]</f>
        <v>21.170068027210885</v>
      </c>
      <c r="T358" s="5" t="str">
        <f>TEXT(Financial[[#This Row],[Date]],"MMMM")</f>
        <v>червень</v>
      </c>
      <c r="U358" s="22">
        <f>YEAR(Financial[[#This Row],[Date]])</f>
        <v>2021</v>
      </c>
    </row>
    <row r="359" spans="1:21" x14ac:dyDescent="0.3">
      <c r="A359" t="s">
        <v>9</v>
      </c>
      <c r="B359" t="s">
        <v>15</v>
      </c>
      <c r="C359" s="3" t="s">
        <v>22</v>
      </c>
      <c r="D359" s="3" t="s">
        <v>30</v>
      </c>
      <c r="E359">
        <v>890</v>
      </c>
      <c r="F359" s="10">
        <v>15</v>
      </c>
      <c r="G359" s="10">
        <v>21</v>
      </c>
      <c r="H359" s="14">
        <v>481</v>
      </c>
      <c r="I359" s="19">
        <v>44378</v>
      </c>
      <c r="J359" s="10">
        <f>Financial[[#This Row],[Units Sold]]*Financial[[#This Row],[Sale Price]]</f>
        <v>18690</v>
      </c>
      <c r="K359" s="11" cm="1">
        <f t="array" ref="K359">_xlfn.IFS(Financial[[#This Row],[Discount Band]]="High",0.15,Financial[[#This Row],[Discount Band]]="Medium",0.1,Financial[[#This Row],[Discount Band]]="Low",0.05,Financial[[#This Row],[Discount Band]]="None",0)</f>
        <v>0.1</v>
      </c>
      <c r="L359" s="10">
        <f>Financial[[#This Row],[Gross Sales]]*Financial[[#This Row],[Discount, %]]</f>
        <v>1869</v>
      </c>
      <c r="M359" s="10">
        <f>Financial[[#This Row],[Gross Sales]]-Financial[[#This Row],[Discounts, usd]]</f>
        <v>16821</v>
      </c>
      <c r="N359" s="10">
        <f>Financial[[#This Row],[Units Sold]]*Financial[[#This Row],[Manufacturing Price]]</f>
        <v>13350</v>
      </c>
      <c r="O359" s="10">
        <f>Financial[[#This Row],[ Sales with discount]]-(Financial[[#This Row],[Units Sold]]*Financial[[#This Row],[Manufacturing Price]])</f>
        <v>3471</v>
      </c>
      <c r="P359" s="12">
        <f>(Financial[[#This Row],[ Sales with discount]]-Financial[[#This Row],[COGS]])/Financial[[#This Row],[ Sales with discount]]</f>
        <v>0.20634920634920634</v>
      </c>
      <c r="Q359" s="12">
        <f>(Financial[[#This Row],[ Sales with discount]]-Financial[[#This Row],[COGS]])/Financial[[#This Row],[COGS]]</f>
        <v>0.26</v>
      </c>
      <c r="R359" s="17">
        <f>Financial[[#This Row],[Units Sold]]/Financial[[#This Row],[quantity of transactions]]</f>
        <v>1.8503118503118503</v>
      </c>
      <c r="S359" s="17">
        <f>Financial[[#This Row],[ Sales with discount]]/Financial[[#This Row],[quantity of transactions]]</f>
        <v>34.970893970893968</v>
      </c>
      <c r="T359" s="5" t="str">
        <f>TEXT(Financial[[#This Row],[Date]],"MMMM")</f>
        <v>липень</v>
      </c>
      <c r="U359" s="22">
        <f>YEAR(Financial[[#This Row],[Date]])</f>
        <v>2021</v>
      </c>
    </row>
    <row r="360" spans="1:21" x14ac:dyDescent="0.3">
      <c r="A360" t="s">
        <v>9</v>
      </c>
      <c r="B360" t="s">
        <v>15</v>
      </c>
      <c r="C360" s="3" t="s">
        <v>24</v>
      </c>
      <c r="D360" s="3" t="s">
        <v>30</v>
      </c>
      <c r="E360">
        <v>892</v>
      </c>
      <c r="F360" s="10">
        <v>14</v>
      </c>
      <c r="G360" s="10">
        <v>22</v>
      </c>
      <c r="H360" s="14">
        <v>1033</v>
      </c>
      <c r="I360" s="19">
        <v>44409</v>
      </c>
      <c r="J360" s="10">
        <f>Financial[[#This Row],[Units Sold]]*Financial[[#This Row],[Sale Price]]</f>
        <v>19624</v>
      </c>
      <c r="K360" s="11" cm="1">
        <f t="array" ref="K360">_xlfn.IFS(Financial[[#This Row],[Discount Band]]="High",0.15,Financial[[#This Row],[Discount Band]]="Medium",0.1,Financial[[#This Row],[Discount Band]]="Low",0.05,Financial[[#This Row],[Discount Band]]="None",0)</f>
        <v>0.1</v>
      </c>
      <c r="L360" s="10">
        <f>Financial[[#This Row],[Gross Sales]]*Financial[[#This Row],[Discount, %]]</f>
        <v>1962.4</v>
      </c>
      <c r="M360" s="10">
        <f>Financial[[#This Row],[Gross Sales]]-Financial[[#This Row],[Discounts, usd]]</f>
        <v>17661.599999999999</v>
      </c>
      <c r="N360" s="10">
        <f>Financial[[#This Row],[Units Sold]]*Financial[[#This Row],[Manufacturing Price]]</f>
        <v>12488</v>
      </c>
      <c r="O360" s="10">
        <f>Financial[[#This Row],[ Sales with discount]]-(Financial[[#This Row],[Units Sold]]*Financial[[#This Row],[Manufacturing Price]])</f>
        <v>5173.5999999999985</v>
      </c>
      <c r="P360" s="12">
        <f>(Financial[[#This Row],[ Sales with discount]]-Financial[[#This Row],[COGS]])/Financial[[#This Row],[ Sales with discount]]</f>
        <v>0.29292929292929287</v>
      </c>
      <c r="Q360" s="12">
        <f>(Financial[[#This Row],[ Sales with discount]]-Financial[[#This Row],[COGS]])/Financial[[#This Row],[COGS]]</f>
        <v>0.41428571428571415</v>
      </c>
      <c r="R360" s="17">
        <f>Financial[[#This Row],[Units Sold]]/Financial[[#This Row],[quantity of transactions]]</f>
        <v>0.86350435624394961</v>
      </c>
      <c r="S360" s="17">
        <f>Financial[[#This Row],[ Sales with discount]]/Financial[[#This Row],[quantity of transactions]]</f>
        <v>17.097386253630201</v>
      </c>
      <c r="T360" s="5" t="str">
        <f>TEXT(Financial[[#This Row],[Date]],"MMMM")</f>
        <v>серпень</v>
      </c>
      <c r="U360" s="22">
        <f>YEAR(Financial[[#This Row],[Date]])</f>
        <v>2021</v>
      </c>
    </row>
    <row r="361" spans="1:21" x14ac:dyDescent="0.3">
      <c r="A361" t="s">
        <v>9</v>
      </c>
      <c r="B361" t="s">
        <v>15</v>
      </c>
      <c r="C361" s="3" t="s">
        <v>26</v>
      </c>
      <c r="D361" s="3" t="s">
        <v>30</v>
      </c>
      <c r="E361">
        <v>2024</v>
      </c>
      <c r="F361" s="10">
        <v>12</v>
      </c>
      <c r="G361" s="10">
        <v>20</v>
      </c>
      <c r="H361" s="14">
        <v>223</v>
      </c>
      <c r="I361" s="19">
        <v>44501</v>
      </c>
      <c r="J361" s="10">
        <f>Financial[[#This Row],[Units Sold]]*Financial[[#This Row],[Sale Price]]</f>
        <v>40480</v>
      </c>
      <c r="K361" s="11" cm="1">
        <f t="array" ref="K361">_xlfn.IFS(Financial[[#This Row],[Discount Band]]="High",0.15,Financial[[#This Row],[Discount Band]]="Medium",0.1,Financial[[#This Row],[Discount Band]]="Low",0.05,Financial[[#This Row],[Discount Band]]="None",0)</f>
        <v>0.1</v>
      </c>
      <c r="L361" s="10">
        <f>Financial[[#This Row],[Gross Sales]]*Financial[[#This Row],[Discount, %]]</f>
        <v>4048</v>
      </c>
      <c r="M361" s="10">
        <f>Financial[[#This Row],[Gross Sales]]-Financial[[#This Row],[Discounts, usd]]</f>
        <v>36432</v>
      </c>
      <c r="N361" s="10">
        <f>Financial[[#This Row],[Units Sold]]*Financial[[#This Row],[Manufacturing Price]]</f>
        <v>24288</v>
      </c>
      <c r="O361" s="10">
        <f>Financial[[#This Row],[ Sales with discount]]-(Financial[[#This Row],[Units Sold]]*Financial[[#This Row],[Manufacturing Price]])</f>
        <v>12144</v>
      </c>
      <c r="P361" s="12">
        <f>(Financial[[#This Row],[ Sales with discount]]-Financial[[#This Row],[COGS]])/Financial[[#This Row],[ Sales with discount]]</f>
        <v>0.33333333333333331</v>
      </c>
      <c r="Q361" s="12">
        <f>(Financial[[#This Row],[ Sales with discount]]-Financial[[#This Row],[COGS]])/Financial[[#This Row],[COGS]]</f>
        <v>0.5</v>
      </c>
      <c r="R361" s="17">
        <f>Financial[[#This Row],[Units Sold]]/Financial[[#This Row],[quantity of transactions]]</f>
        <v>9.0762331838565018</v>
      </c>
      <c r="S361" s="17">
        <f>Financial[[#This Row],[ Sales with discount]]/Financial[[#This Row],[quantity of transactions]]</f>
        <v>163.37219730941703</v>
      </c>
      <c r="T361" s="5" t="str">
        <f>TEXT(Financial[[#This Row],[Date]],"MMMM")</f>
        <v>листопад</v>
      </c>
      <c r="U361" s="22">
        <f>YEAR(Financial[[#This Row],[Date]])</f>
        <v>2021</v>
      </c>
    </row>
    <row r="362" spans="1:21" x14ac:dyDescent="0.3">
      <c r="A362" t="s">
        <v>9</v>
      </c>
      <c r="B362" t="s">
        <v>15</v>
      </c>
      <c r="C362" s="3" t="s">
        <v>23</v>
      </c>
      <c r="D362" s="3" t="s">
        <v>30</v>
      </c>
      <c r="E362">
        <v>2926</v>
      </c>
      <c r="F362" s="10">
        <v>15</v>
      </c>
      <c r="G362" s="10">
        <v>22</v>
      </c>
      <c r="H362" s="14">
        <v>1227</v>
      </c>
      <c r="I362" s="19">
        <v>44440</v>
      </c>
      <c r="J362" s="10">
        <f>Financial[[#This Row],[Units Sold]]*Financial[[#This Row],[Sale Price]]</f>
        <v>64372</v>
      </c>
      <c r="K362" s="11" cm="1">
        <f t="array" ref="K362">_xlfn.IFS(Financial[[#This Row],[Discount Band]]="High",0.15,Financial[[#This Row],[Discount Band]]="Medium",0.1,Financial[[#This Row],[Discount Band]]="Low",0.05,Financial[[#This Row],[Discount Band]]="None",0)</f>
        <v>0.1</v>
      </c>
      <c r="L362" s="10">
        <f>Financial[[#This Row],[Gross Sales]]*Financial[[#This Row],[Discount, %]]</f>
        <v>6437.2000000000007</v>
      </c>
      <c r="M362" s="10">
        <f>Financial[[#This Row],[Gross Sales]]-Financial[[#This Row],[Discounts, usd]]</f>
        <v>57934.8</v>
      </c>
      <c r="N362" s="10">
        <f>Financial[[#This Row],[Units Sold]]*Financial[[#This Row],[Manufacturing Price]]</f>
        <v>43890</v>
      </c>
      <c r="O362" s="10">
        <f>Financial[[#This Row],[ Sales with discount]]-(Financial[[#This Row],[Units Sold]]*Financial[[#This Row],[Manufacturing Price]])</f>
        <v>14044.800000000003</v>
      </c>
      <c r="P362" s="12">
        <f>(Financial[[#This Row],[ Sales with discount]]-Financial[[#This Row],[COGS]])/Financial[[#This Row],[ Sales with discount]]</f>
        <v>0.24242424242424246</v>
      </c>
      <c r="Q362" s="12">
        <f>(Financial[[#This Row],[ Sales with discount]]-Financial[[#This Row],[COGS]])/Financial[[#This Row],[COGS]]</f>
        <v>0.32000000000000006</v>
      </c>
      <c r="R362" s="17">
        <f>Financial[[#This Row],[Units Sold]]/Financial[[#This Row],[quantity of transactions]]</f>
        <v>2.3846780766096169</v>
      </c>
      <c r="S362" s="17">
        <f>Financial[[#This Row],[ Sales with discount]]/Financial[[#This Row],[quantity of transactions]]</f>
        <v>47.21662591687042</v>
      </c>
      <c r="T362" s="5" t="str">
        <f>TEXT(Financial[[#This Row],[Date]],"MMMM")</f>
        <v>вересень</v>
      </c>
      <c r="U362" s="22">
        <f>YEAR(Financial[[#This Row],[Date]])</f>
        <v>2021</v>
      </c>
    </row>
    <row r="363" spans="1:21" x14ac:dyDescent="0.3">
      <c r="A363" t="s">
        <v>9</v>
      </c>
      <c r="B363" t="s">
        <v>15</v>
      </c>
      <c r="C363" s="3" t="s">
        <v>26</v>
      </c>
      <c r="D363" s="3" t="s">
        <v>30</v>
      </c>
      <c r="E363">
        <v>1769</v>
      </c>
      <c r="F363" s="10">
        <v>11</v>
      </c>
      <c r="G363" s="10">
        <v>22</v>
      </c>
      <c r="H363" s="14">
        <v>120</v>
      </c>
      <c r="I363" s="19">
        <v>44348</v>
      </c>
      <c r="J363" s="10">
        <f>Financial[[#This Row],[Units Sold]]*Financial[[#This Row],[Sale Price]]</f>
        <v>38918</v>
      </c>
      <c r="K363" s="11" cm="1">
        <f t="array" ref="K363">_xlfn.IFS(Financial[[#This Row],[Discount Band]]="High",0.15,Financial[[#This Row],[Discount Band]]="Medium",0.1,Financial[[#This Row],[Discount Band]]="Low",0.05,Financial[[#This Row],[Discount Band]]="None",0)</f>
        <v>0.1</v>
      </c>
      <c r="L363" s="10">
        <f>Financial[[#This Row],[Gross Sales]]*Financial[[#This Row],[Discount, %]]</f>
        <v>3891.8</v>
      </c>
      <c r="M363" s="10">
        <f>Financial[[#This Row],[Gross Sales]]-Financial[[#This Row],[Discounts, usd]]</f>
        <v>35026.199999999997</v>
      </c>
      <c r="N363" s="10">
        <f>Financial[[#This Row],[Units Sold]]*Financial[[#This Row],[Manufacturing Price]]</f>
        <v>19459</v>
      </c>
      <c r="O363" s="10">
        <f>Financial[[#This Row],[ Sales with discount]]-(Financial[[#This Row],[Units Sold]]*Financial[[#This Row],[Manufacturing Price]])</f>
        <v>15567.199999999997</v>
      </c>
      <c r="P363" s="12">
        <f>(Financial[[#This Row],[ Sales with discount]]-Financial[[#This Row],[COGS]])/Financial[[#This Row],[ Sales with discount]]</f>
        <v>0.44444444444444442</v>
      </c>
      <c r="Q363" s="12">
        <f>(Financial[[#This Row],[ Sales with discount]]-Financial[[#This Row],[COGS]])/Financial[[#This Row],[COGS]]</f>
        <v>0.79999999999999982</v>
      </c>
      <c r="R363" s="17">
        <f>Financial[[#This Row],[Units Sold]]/Financial[[#This Row],[quantity of transactions]]</f>
        <v>14.741666666666667</v>
      </c>
      <c r="S363" s="17">
        <f>Financial[[#This Row],[ Sales with discount]]/Financial[[#This Row],[quantity of transactions]]</f>
        <v>291.88499999999999</v>
      </c>
      <c r="T363" s="5" t="str">
        <f>TEXT(Financial[[#This Row],[Date]],"MMMM")</f>
        <v>червень</v>
      </c>
      <c r="U363" s="22">
        <f>YEAR(Financial[[#This Row],[Date]])</f>
        <v>2021</v>
      </c>
    </row>
    <row r="364" spans="1:21" x14ac:dyDescent="0.3">
      <c r="A364" t="s">
        <v>9</v>
      </c>
      <c r="B364" t="s">
        <v>15</v>
      </c>
      <c r="C364" s="3" t="s">
        <v>25</v>
      </c>
      <c r="D364" s="3" t="s">
        <v>31</v>
      </c>
      <c r="E364">
        <v>2361</v>
      </c>
      <c r="F364" s="10">
        <v>244</v>
      </c>
      <c r="G364" s="10">
        <v>347</v>
      </c>
      <c r="H364" s="14">
        <v>2062</v>
      </c>
      <c r="I364" s="19">
        <v>44531</v>
      </c>
      <c r="J364" s="10">
        <f>Financial[[#This Row],[Units Sold]]*Financial[[#This Row],[Sale Price]]</f>
        <v>819267</v>
      </c>
      <c r="K364" s="11" cm="1">
        <f t="array" ref="K364">_xlfn.IFS(Financial[[#This Row],[Discount Band]]="High",0.15,Financial[[#This Row],[Discount Band]]="Medium",0.1,Financial[[#This Row],[Discount Band]]="Low",0.05,Financial[[#This Row],[Discount Band]]="None",0)</f>
        <v>0.15</v>
      </c>
      <c r="L364" s="10">
        <f>Financial[[#This Row],[Gross Sales]]*Financial[[#This Row],[Discount, %]]</f>
        <v>122890.04999999999</v>
      </c>
      <c r="M364" s="10">
        <f>Financial[[#This Row],[Gross Sales]]-Financial[[#This Row],[Discounts, usd]]</f>
        <v>696376.95</v>
      </c>
      <c r="N364" s="10">
        <f>Financial[[#This Row],[Units Sold]]*Financial[[#This Row],[Manufacturing Price]]</f>
        <v>576084</v>
      </c>
      <c r="O364" s="10">
        <f>Financial[[#This Row],[ Sales with discount]]-(Financial[[#This Row],[Units Sold]]*Financial[[#This Row],[Manufacturing Price]])</f>
        <v>120292.94999999995</v>
      </c>
      <c r="P364" s="12">
        <f>(Financial[[#This Row],[ Sales with discount]]-Financial[[#This Row],[COGS]])/Financial[[#This Row],[ Sales with discount]]</f>
        <v>0.17274114256653664</v>
      </c>
      <c r="Q364" s="12">
        <f>(Financial[[#This Row],[ Sales with discount]]-Financial[[#This Row],[COGS]])/Financial[[#This Row],[COGS]]</f>
        <v>0.20881147540983599</v>
      </c>
      <c r="R364" s="17">
        <f>Financial[[#This Row],[Units Sold]]/Financial[[#This Row],[quantity of transactions]]</f>
        <v>1.1450048496605238</v>
      </c>
      <c r="S364" s="17">
        <f>Financial[[#This Row],[ Sales with discount]]/Financial[[#This Row],[quantity of transactions]]</f>
        <v>337.71918040737148</v>
      </c>
      <c r="T364" s="5" t="str">
        <f>TEXT(Financial[[#This Row],[Date]],"MMMM")</f>
        <v>грудень</v>
      </c>
      <c r="U364" s="22">
        <f>YEAR(Financial[[#This Row],[Date]])</f>
        <v>2021</v>
      </c>
    </row>
    <row r="365" spans="1:21" x14ac:dyDescent="0.3">
      <c r="A365" t="s">
        <v>9</v>
      </c>
      <c r="B365" t="s">
        <v>15</v>
      </c>
      <c r="C365" s="3" t="s">
        <v>25</v>
      </c>
      <c r="D365" s="3" t="s">
        <v>30</v>
      </c>
      <c r="E365">
        <v>2433</v>
      </c>
      <c r="F365" s="10">
        <v>10</v>
      </c>
      <c r="G365" s="10">
        <v>19</v>
      </c>
      <c r="H365" s="14">
        <v>332</v>
      </c>
      <c r="I365" s="19">
        <v>44501</v>
      </c>
      <c r="J365" s="10">
        <f>Financial[[#This Row],[Units Sold]]*Financial[[#This Row],[Sale Price]]</f>
        <v>46227</v>
      </c>
      <c r="K365" s="11" cm="1">
        <f t="array" ref="K365">_xlfn.IFS(Financial[[#This Row],[Discount Band]]="High",0.15,Financial[[#This Row],[Discount Band]]="Medium",0.1,Financial[[#This Row],[Discount Band]]="Low",0.05,Financial[[#This Row],[Discount Band]]="None",0)</f>
        <v>0.1</v>
      </c>
      <c r="L365" s="10">
        <f>Financial[[#This Row],[Gross Sales]]*Financial[[#This Row],[Discount, %]]</f>
        <v>4622.7</v>
      </c>
      <c r="M365" s="10">
        <f>Financial[[#This Row],[Gross Sales]]-Financial[[#This Row],[Discounts, usd]]</f>
        <v>41604.300000000003</v>
      </c>
      <c r="N365" s="10">
        <f>Financial[[#This Row],[Units Sold]]*Financial[[#This Row],[Manufacturing Price]]</f>
        <v>24330</v>
      </c>
      <c r="O365" s="10">
        <f>Financial[[#This Row],[ Sales with discount]]-(Financial[[#This Row],[Units Sold]]*Financial[[#This Row],[Manufacturing Price]])</f>
        <v>17274.300000000003</v>
      </c>
      <c r="P365" s="12">
        <f>(Financial[[#This Row],[ Sales with discount]]-Financial[[#This Row],[COGS]])/Financial[[#This Row],[ Sales with discount]]</f>
        <v>0.41520467836257313</v>
      </c>
      <c r="Q365" s="12">
        <f>(Financial[[#This Row],[ Sales with discount]]-Financial[[#This Row],[COGS]])/Financial[[#This Row],[COGS]]</f>
        <v>0.71000000000000008</v>
      </c>
      <c r="R365" s="17">
        <f>Financial[[#This Row],[Units Sold]]/Financial[[#This Row],[quantity of transactions]]</f>
        <v>7.3283132530120483</v>
      </c>
      <c r="S365" s="17">
        <f>Financial[[#This Row],[ Sales with discount]]/Financial[[#This Row],[quantity of transactions]]</f>
        <v>125.31415662650603</v>
      </c>
      <c r="T365" s="5" t="str">
        <f>TEXT(Financial[[#This Row],[Date]],"MMMM")</f>
        <v>листопад</v>
      </c>
      <c r="U365" s="22">
        <f>YEAR(Financial[[#This Row],[Date]])</f>
        <v>2021</v>
      </c>
    </row>
    <row r="366" spans="1:21" x14ac:dyDescent="0.3">
      <c r="A366" t="s">
        <v>9</v>
      </c>
      <c r="B366" t="s">
        <v>15</v>
      </c>
      <c r="C366" s="3" t="s">
        <v>23</v>
      </c>
      <c r="D366" s="3" t="s">
        <v>31</v>
      </c>
      <c r="E366">
        <v>410</v>
      </c>
      <c r="F366" s="10">
        <v>304</v>
      </c>
      <c r="G366" s="10">
        <v>385</v>
      </c>
      <c r="H366" s="14">
        <v>322</v>
      </c>
      <c r="I366" s="19">
        <v>44501</v>
      </c>
      <c r="J366" s="10">
        <f>Financial[[#This Row],[Units Sold]]*Financial[[#This Row],[Sale Price]]</f>
        <v>157850</v>
      </c>
      <c r="K366" s="11" cm="1">
        <f t="array" ref="K366">_xlfn.IFS(Financial[[#This Row],[Discount Band]]="High",0.15,Financial[[#This Row],[Discount Band]]="Medium",0.1,Financial[[#This Row],[Discount Band]]="Low",0.05,Financial[[#This Row],[Discount Band]]="None",0)</f>
        <v>0.15</v>
      </c>
      <c r="L366" s="10">
        <f>Financial[[#This Row],[Gross Sales]]*Financial[[#This Row],[Discount, %]]</f>
        <v>23677.5</v>
      </c>
      <c r="M366" s="10">
        <f>Financial[[#This Row],[Gross Sales]]-Financial[[#This Row],[Discounts, usd]]</f>
        <v>134172.5</v>
      </c>
      <c r="N366" s="10">
        <f>Financial[[#This Row],[Units Sold]]*Financial[[#This Row],[Manufacturing Price]]</f>
        <v>124640</v>
      </c>
      <c r="O366" s="10">
        <f>Financial[[#This Row],[ Sales with discount]]-(Financial[[#This Row],[Units Sold]]*Financial[[#This Row],[Manufacturing Price]])</f>
        <v>9532.5</v>
      </c>
      <c r="P366" s="12">
        <f>(Financial[[#This Row],[ Sales with discount]]-Financial[[#This Row],[COGS]])/Financial[[#This Row],[ Sales with discount]]</f>
        <v>7.1046600458365167E-2</v>
      </c>
      <c r="Q366" s="12">
        <f>(Financial[[#This Row],[ Sales with discount]]-Financial[[#This Row],[COGS]])/Financial[[#This Row],[COGS]]</f>
        <v>7.6480263157894732E-2</v>
      </c>
      <c r="R366" s="17">
        <f>Financial[[#This Row],[Units Sold]]/Financial[[#This Row],[quantity of transactions]]</f>
        <v>1.2732919254658386</v>
      </c>
      <c r="S366" s="17">
        <f>Financial[[#This Row],[ Sales with discount]]/Financial[[#This Row],[quantity of transactions]]</f>
        <v>416.68478260869563</v>
      </c>
      <c r="T366" s="5" t="str">
        <f>TEXT(Financial[[#This Row],[Date]],"MMMM")</f>
        <v>листопад</v>
      </c>
      <c r="U366" s="22">
        <f>YEAR(Financial[[#This Row],[Date]])</f>
        <v>2021</v>
      </c>
    </row>
    <row r="367" spans="1:21" x14ac:dyDescent="0.3">
      <c r="A367" t="s">
        <v>9</v>
      </c>
      <c r="B367" t="s">
        <v>15</v>
      </c>
      <c r="C367" s="3" t="s">
        <v>21</v>
      </c>
      <c r="D367" s="3" t="s">
        <v>28</v>
      </c>
      <c r="E367">
        <v>1968</v>
      </c>
      <c r="F367" s="10">
        <v>239</v>
      </c>
      <c r="G367" s="10">
        <v>357</v>
      </c>
      <c r="H367" s="14">
        <v>1693</v>
      </c>
      <c r="I367" s="19">
        <v>44531</v>
      </c>
      <c r="J367" s="10">
        <f>Financial[[#This Row],[Units Sold]]*Financial[[#This Row],[Sale Price]]</f>
        <v>702576</v>
      </c>
      <c r="K367" s="11" cm="1">
        <f t="array" ref="K367">_xlfn.IFS(Financial[[#This Row],[Discount Band]]="High",0.15,Financial[[#This Row],[Discount Band]]="Medium",0.1,Financial[[#This Row],[Discount Band]]="Low",0.05,Financial[[#This Row],[Discount Band]]="None",0)</f>
        <v>0</v>
      </c>
      <c r="L367" s="10">
        <f>Financial[[#This Row],[Gross Sales]]*Financial[[#This Row],[Discount, %]]</f>
        <v>0</v>
      </c>
      <c r="M367" s="10">
        <f>Financial[[#This Row],[Gross Sales]]-Financial[[#This Row],[Discounts, usd]]</f>
        <v>702576</v>
      </c>
      <c r="N367" s="10">
        <f>Financial[[#This Row],[Units Sold]]*Financial[[#This Row],[Manufacturing Price]]</f>
        <v>470352</v>
      </c>
      <c r="O367" s="10">
        <f>Financial[[#This Row],[ Sales with discount]]-(Financial[[#This Row],[Units Sold]]*Financial[[#This Row],[Manufacturing Price]])</f>
        <v>232224</v>
      </c>
      <c r="P367" s="12">
        <f>(Financial[[#This Row],[ Sales with discount]]-Financial[[#This Row],[COGS]])/Financial[[#This Row],[ Sales with discount]]</f>
        <v>0.33053221288515405</v>
      </c>
      <c r="Q367" s="12">
        <f>(Financial[[#This Row],[ Sales with discount]]-Financial[[#This Row],[COGS]])/Financial[[#This Row],[COGS]]</f>
        <v>0.49372384937238495</v>
      </c>
      <c r="R367" s="17">
        <f>Financial[[#This Row],[Units Sold]]/Financial[[#This Row],[quantity of transactions]]</f>
        <v>1.1624335499113998</v>
      </c>
      <c r="S367" s="17">
        <f>Financial[[#This Row],[ Sales with discount]]/Financial[[#This Row],[quantity of transactions]]</f>
        <v>414.98877731836978</v>
      </c>
      <c r="T367" s="5" t="str">
        <f>TEXT(Financial[[#This Row],[Date]],"MMMM")</f>
        <v>грудень</v>
      </c>
      <c r="U367" s="22">
        <f>YEAR(Financial[[#This Row],[Date]])</f>
        <v>2021</v>
      </c>
    </row>
    <row r="368" spans="1:21" x14ac:dyDescent="0.3">
      <c r="A368" t="s">
        <v>9</v>
      </c>
      <c r="B368" t="s">
        <v>15</v>
      </c>
      <c r="C368" s="3" t="s">
        <v>22</v>
      </c>
      <c r="D368" s="3" t="s">
        <v>31</v>
      </c>
      <c r="E368">
        <v>676</v>
      </c>
      <c r="F368" s="10">
        <v>289</v>
      </c>
      <c r="G368" s="10">
        <v>340</v>
      </c>
      <c r="H368" s="14">
        <v>630</v>
      </c>
      <c r="I368" s="19">
        <v>44197</v>
      </c>
      <c r="J368" s="10">
        <f>Financial[[#This Row],[Units Sold]]*Financial[[#This Row],[Sale Price]]</f>
        <v>229840</v>
      </c>
      <c r="K368" s="11" cm="1">
        <f t="array" ref="K368">_xlfn.IFS(Financial[[#This Row],[Discount Band]]="High",0.15,Financial[[#This Row],[Discount Band]]="Medium",0.1,Financial[[#This Row],[Discount Band]]="Low",0.05,Financial[[#This Row],[Discount Band]]="None",0)</f>
        <v>0.15</v>
      </c>
      <c r="L368" s="10">
        <f>Financial[[#This Row],[Gross Sales]]*Financial[[#This Row],[Discount, %]]</f>
        <v>34476</v>
      </c>
      <c r="M368" s="10">
        <f>Financial[[#This Row],[Gross Sales]]-Financial[[#This Row],[Discounts, usd]]</f>
        <v>195364</v>
      </c>
      <c r="N368" s="10">
        <f>Financial[[#This Row],[Units Sold]]*Financial[[#This Row],[Manufacturing Price]]</f>
        <v>195364</v>
      </c>
      <c r="O368" s="10">
        <f>Financial[[#This Row],[ Sales with discount]]-(Financial[[#This Row],[Units Sold]]*Financial[[#This Row],[Manufacturing Price]])</f>
        <v>0</v>
      </c>
      <c r="P368" s="12">
        <f>(Financial[[#This Row],[ Sales with discount]]-Financial[[#This Row],[COGS]])/Financial[[#This Row],[ Sales with discount]]</f>
        <v>0</v>
      </c>
      <c r="Q368" s="12">
        <f>(Financial[[#This Row],[ Sales with discount]]-Financial[[#This Row],[COGS]])/Financial[[#This Row],[COGS]]</f>
        <v>0</v>
      </c>
      <c r="R368" s="17">
        <f>Financial[[#This Row],[Units Sold]]/Financial[[#This Row],[quantity of transactions]]</f>
        <v>1.073015873015873</v>
      </c>
      <c r="S368" s="17">
        <f>Financial[[#This Row],[ Sales with discount]]/Financial[[#This Row],[quantity of transactions]]</f>
        <v>310.1015873015873</v>
      </c>
      <c r="T368" s="5" t="str">
        <f>TEXT(Financial[[#This Row],[Date]],"MMMM")</f>
        <v>січень</v>
      </c>
      <c r="U368" s="22">
        <f>YEAR(Financial[[#This Row],[Date]])</f>
        <v>2021</v>
      </c>
    </row>
    <row r="369" spans="1:21" x14ac:dyDescent="0.3">
      <c r="A369" t="s">
        <v>9</v>
      </c>
      <c r="B369" t="s">
        <v>15</v>
      </c>
      <c r="C369" s="3" t="s">
        <v>23</v>
      </c>
      <c r="D369" s="3" t="s">
        <v>28</v>
      </c>
      <c r="E369">
        <v>1233</v>
      </c>
      <c r="F369" s="10">
        <v>240</v>
      </c>
      <c r="G369" s="10">
        <v>333</v>
      </c>
      <c r="H369" s="14">
        <v>649</v>
      </c>
      <c r="I369" s="19">
        <v>44348</v>
      </c>
      <c r="J369" s="10">
        <f>Financial[[#This Row],[Units Sold]]*Financial[[#This Row],[Sale Price]]</f>
        <v>410589</v>
      </c>
      <c r="K369" s="11" cm="1">
        <f t="array" ref="K369">_xlfn.IFS(Financial[[#This Row],[Discount Band]]="High",0.15,Financial[[#This Row],[Discount Band]]="Medium",0.1,Financial[[#This Row],[Discount Band]]="Low",0.05,Financial[[#This Row],[Discount Band]]="None",0)</f>
        <v>0</v>
      </c>
      <c r="L369" s="10">
        <f>Financial[[#This Row],[Gross Sales]]*Financial[[#This Row],[Discount, %]]</f>
        <v>0</v>
      </c>
      <c r="M369" s="10">
        <f>Financial[[#This Row],[Gross Sales]]-Financial[[#This Row],[Discounts, usd]]</f>
        <v>410589</v>
      </c>
      <c r="N369" s="10">
        <f>Financial[[#This Row],[Units Sold]]*Financial[[#This Row],[Manufacturing Price]]</f>
        <v>295920</v>
      </c>
      <c r="O369" s="10">
        <f>Financial[[#This Row],[ Sales with discount]]-(Financial[[#This Row],[Units Sold]]*Financial[[#This Row],[Manufacturing Price]])</f>
        <v>114669</v>
      </c>
      <c r="P369" s="12">
        <f>(Financial[[#This Row],[ Sales with discount]]-Financial[[#This Row],[COGS]])/Financial[[#This Row],[ Sales with discount]]</f>
        <v>0.27927927927927926</v>
      </c>
      <c r="Q369" s="12">
        <f>(Financial[[#This Row],[ Sales with discount]]-Financial[[#This Row],[COGS]])/Financial[[#This Row],[COGS]]</f>
        <v>0.38750000000000001</v>
      </c>
      <c r="R369" s="17">
        <f>Financial[[#This Row],[Units Sold]]/Financial[[#This Row],[quantity of transactions]]</f>
        <v>1.8998459167950694</v>
      </c>
      <c r="S369" s="17">
        <f>Financial[[#This Row],[ Sales with discount]]/Financial[[#This Row],[quantity of transactions]]</f>
        <v>632.64869029275803</v>
      </c>
      <c r="T369" s="5" t="str">
        <f>TEXT(Financial[[#This Row],[Date]],"MMMM")</f>
        <v>червень</v>
      </c>
      <c r="U369" s="22">
        <f>YEAR(Financial[[#This Row],[Date]])</f>
        <v>2021</v>
      </c>
    </row>
    <row r="370" spans="1:21" x14ac:dyDescent="0.3">
      <c r="A370" t="s">
        <v>9</v>
      </c>
      <c r="B370" t="s">
        <v>15</v>
      </c>
      <c r="C370" s="3" t="s">
        <v>23</v>
      </c>
      <c r="D370" s="3" t="s">
        <v>28</v>
      </c>
      <c r="E370">
        <v>2342</v>
      </c>
      <c r="F370" s="10">
        <v>193</v>
      </c>
      <c r="G370" s="10">
        <v>378</v>
      </c>
      <c r="H370" s="14">
        <v>1412</v>
      </c>
      <c r="I370" s="19">
        <v>44531</v>
      </c>
      <c r="J370" s="10">
        <f>Financial[[#This Row],[Units Sold]]*Financial[[#This Row],[Sale Price]]</f>
        <v>885276</v>
      </c>
      <c r="K370" s="11" cm="1">
        <f t="array" ref="K370">_xlfn.IFS(Financial[[#This Row],[Discount Band]]="High",0.15,Financial[[#This Row],[Discount Band]]="Medium",0.1,Financial[[#This Row],[Discount Band]]="Low",0.05,Financial[[#This Row],[Discount Band]]="None",0)</f>
        <v>0</v>
      </c>
      <c r="L370" s="10">
        <f>Financial[[#This Row],[Gross Sales]]*Financial[[#This Row],[Discount, %]]</f>
        <v>0</v>
      </c>
      <c r="M370" s="10">
        <f>Financial[[#This Row],[Gross Sales]]-Financial[[#This Row],[Discounts, usd]]</f>
        <v>885276</v>
      </c>
      <c r="N370" s="10">
        <f>Financial[[#This Row],[Units Sold]]*Financial[[#This Row],[Manufacturing Price]]</f>
        <v>452006</v>
      </c>
      <c r="O370" s="10">
        <f>Financial[[#This Row],[ Sales with discount]]-(Financial[[#This Row],[Units Sold]]*Financial[[#This Row],[Manufacturing Price]])</f>
        <v>433270</v>
      </c>
      <c r="P370" s="12">
        <f>(Financial[[#This Row],[ Sales with discount]]-Financial[[#This Row],[COGS]])/Financial[[#This Row],[ Sales with discount]]</f>
        <v>0.48941798941798942</v>
      </c>
      <c r="Q370" s="12">
        <f>(Financial[[#This Row],[ Sales with discount]]-Financial[[#This Row],[COGS]])/Financial[[#This Row],[COGS]]</f>
        <v>0.95854922279792742</v>
      </c>
      <c r="R370" s="17">
        <f>Financial[[#This Row],[Units Sold]]/Financial[[#This Row],[quantity of transactions]]</f>
        <v>1.6586402266288951</v>
      </c>
      <c r="S370" s="17">
        <f>Financial[[#This Row],[ Sales with discount]]/Financial[[#This Row],[quantity of transactions]]</f>
        <v>626.96600566572238</v>
      </c>
      <c r="T370" s="5" t="str">
        <f>TEXT(Financial[[#This Row],[Date]],"MMMM")</f>
        <v>грудень</v>
      </c>
      <c r="U370" s="22">
        <f>YEAR(Financial[[#This Row],[Date]])</f>
        <v>2021</v>
      </c>
    </row>
    <row r="371" spans="1:21" x14ac:dyDescent="0.3">
      <c r="A371" t="s">
        <v>9</v>
      </c>
      <c r="B371" t="s">
        <v>15</v>
      </c>
      <c r="C371" s="3" t="s">
        <v>26</v>
      </c>
      <c r="D371" s="3" t="s">
        <v>30</v>
      </c>
      <c r="E371">
        <v>1993</v>
      </c>
      <c r="F371" s="10">
        <v>300</v>
      </c>
      <c r="G371" s="10">
        <v>382</v>
      </c>
      <c r="H371" s="14">
        <v>554</v>
      </c>
      <c r="I371" s="19">
        <v>44228</v>
      </c>
      <c r="J371" s="10">
        <f>Financial[[#This Row],[Units Sold]]*Financial[[#This Row],[Sale Price]]</f>
        <v>761326</v>
      </c>
      <c r="K371" s="11" cm="1">
        <f t="array" ref="K371">_xlfn.IFS(Financial[[#This Row],[Discount Band]]="High",0.15,Financial[[#This Row],[Discount Band]]="Medium",0.1,Financial[[#This Row],[Discount Band]]="Low",0.05,Financial[[#This Row],[Discount Band]]="None",0)</f>
        <v>0.1</v>
      </c>
      <c r="L371" s="10">
        <f>Financial[[#This Row],[Gross Sales]]*Financial[[#This Row],[Discount, %]]</f>
        <v>76132.600000000006</v>
      </c>
      <c r="M371" s="10">
        <f>Financial[[#This Row],[Gross Sales]]-Financial[[#This Row],[Discounts, usd]]</f>
        <v>685193.4</v>
      </c>
      <c r="N371" s="10">
        <f>Financial[[#This Row],[Units Sold]]*Financial[[#This Row],[Manufacturing Price]]</f>
        <v>597900</v>
      </c>
      <c r="O371" s="10">
        <f>Financial[[#This Row],[ Sales with discount]]-(Financial[[#This Row],[Units Sold]]*Financial[[#This Row],[Manufacturing Price]])</f>
        <v>87293.400000000023</v>
      </c>
      <c r="P371" s="12">
        <f>(Financial[[#This Row],[ Sales with discount]]-Financial[[#This Row],[COGS]])/Financial[[#This Row],[ Sales with discount]]</f>
        <v>0.12739965095986042</v>
      </c>
      <c r="Q371" s="12">
        <f>(Financial[[#This Row],[ Sales with discount]]-Financial[[#This Row],[COGS]])/Financial[[#This Row],[COGS]]</f>
        <v>0.14600000000000005</v>
      </c>
      <c r="R371" s="17">
        <f>Financial[[#This Row],[Units Sold]]/Financial[[#This Row],[quantity of transactions]]</f>
        <v>3.5974729241877257</v>
      </c>
      <c r="S371" s="17">
        <f>Financial[[#This Row],[ Sales with discount]]/Financial[[#This Row],[quantity of transactions]]</f>
        <v>1236.8111913357402</v>
      </c>
      <c r="T371" s="5" t="str">
        <f>TEXT(Financial[[#This Row],[Date]],"MMMM")</f>
        <v>лютий</v>
      </c>
      <c r="U371" s="22">
        <f>YEAR(Financial[[#This Row],[Date]])</f>
        <v>2021</v>
      </c>
    </row>
    <row r="372" spans="1:21" x14ac:dyDescent="0.3">
      <c r="A372" t="s">
        <v>9</v>
      </c>
      <c r="B372" t="s">
        <v>15</v>
      </c>
      <c r="C372" s="3" t="s">
        <v>21</v>
      </c>
      <c r="D372" s="3" t="s">
        <v>31</v>
      </c>
      <c r="E372">
        <v>875</v>
      </c>
      <c r="F372" s="10">
        <v>312</v>
      </c>
      <c r="G372" s="10">
        <v>350</v>
      </c>
      <c r="H372" s="14">
        <v>216</v>
      </c>
      <c r="I372" s="19">
        <v>44256</v>
      </c>
      <c r="J372" s="10">
        <f>Financial[[#This Row],[Units Sold]]*Financial[[#This Row],[Sale Price]]</f>
        <v>306250</v>
      </c>
      <c r="K372" s="11" cm="1">
        <f t="array" ref="K372">_xlfn.IFS(Financial[[#This Row],[Discount Band]]="High",0.15,Financial[[#This Row],[Discount Band]]="Medium",0.1,Financial[[#This Row],[Discount Band]]="Low",0.05,Financial[[#This Row],[Discount Band]]="None",0)</f>
        <v>0.15</v>
      </c>
      <c r="L372" s="10">
        <f>Financial[[#This Row],[Gross Sales]]*Financial[[#This Row],[Discount, %]]</f>
        <v>45937.5</v>
      </c>
      <c r="M372" s="10">
        <f>Financial[[#This Row],[Gross Sales]]-Financial[[#This Row],[Discounts, usd]]</f>
        <v>260312.5</v>
      </c>
      <c r="N372" s="10">
        <f>Financial[[#This Row],[Units Sold]]*Financial[[#This Row],[Manufacturing Price]]</f>
        <v>273000</v>
      </c>
      <c r="O372" s="10">
        <f>Financial[[#This Row],[ Sales with discount]]-(Financial[[#This Row],[Units Sold]]*Financial[[#This Row],[Manufacturing Price]])</f>
        <v>-12687.5</v>
      </c>
      <c r="P372" s="12">
        <f>(Financial[[#This Row],[ Sales with discount]]-Financial[[#This Row],[COGS]])/Financial[[#This Row],[ Sales with discount]]</f>
        <v>-4.8739495798319328E-2</v>
      </c>
      <c r="Q372" s="12">
        <f>(Financial[[#This Row],[ Sales with discount]]-Financial[[#This Row],[COGS]])/Financial[[#This Row],[COGS]]</f>
        <v>-4.6474358974358976E-2</v>
      </c>
      <c r="R372" s="17">
        <f>Financial[[#This Row],[Units Sold]]/Financial[[#This Row],[quantity of transactions]]</f>
        <v>4.0509259259259256</v>
      </c>
      <c r="S372" s="17">
        <f>Financial[[#This Row],[ Sales with discount]]/Financial[[#This Row],[quantity of transactions]]</f>
        <v>1205.150462962963</v>
      </c>
      <c r="T372" s="5" t="str">
        <f>TEXT(Financial[[#This Row],[Date]],"MMMM")</f>
        <v>березень</v>
      </c>
      <c r="U372" s="22">
        <f>YEAR(Financial[[#This Row],[Date]])</f>
        <v>2021</v>
      </c>
    </row>
    <row r="373" spans="1:21" x14ac:dyDescent="0.3">
      <c r="A373" t="s">
        <v>9</v>
      </c>
      <c r="B373" t="s">
        <v>15</v>
      </c>
      <c r="C373" s="3" t="s">
        <v>22</v>
      </c>
      <c r="D373" s="3" t="s">
        <v>31</v>
      </c>
      <c r="E373">
        <v>1222</v>
      </c>
      <c r="F373" s="10">
        <v>188</v>
      </c>
      <c r="G373" s="10">
        <v>333</v>
      </c>
      <c r="H373" s="14">
        <v>71</v>
      </c>
      <c r="I373" s="19">
        <v>44287</v>
      </c>
      <c r="J373" s="10">
        <f>Financial[[#This Row],[Units Sold]]*Financial[[#This Row],[Sale Price]]</f>
        <v>406926</v>
      </c>
      <c r="K373" s="11" cm="1">
        <f t="array" ref="K373">_xlfn.IFS(Financial[[#This Row],[Discount Band]]="High",0.15,Financial[[#This Row],[Discount Band]]="Medium",0.1,Financial[[#This Row],[Discount Band]]="Low",0.05,Financial[[#This Row],[Discount Band]]="None",0)</f>
        <v>0.15</v>
      </c>
      <c r="L373" s="10">
        <f>Financial[[#This Row],[Gross Sales]]*Financial[[#This Row],[Discount, %]]</f>
        <v>61038.899999999994</v>
      </c>
      <c r="M373" s="10">
        <f>Financial[[#This Row],[Gross Sales]]-Financial[[#This Row],[Discounts, usd]]</f>
        <v>345887.1</v>
      </c>
      <c r="N373" s="10">
        <f>Financial[[#This Row],[Units Sold]]*Financial[[#This Row],[Manufacturing Price]]</f>
        <v>229736</v>
      </c>
      <c r="O373" s="10">
        <f>Financial[[#This Row],[ Sales with discount]]-(Financial[[#This Row],[Units Sold]]*Financial[[#This Row],[Manufacturing Price]])</f>
        <v>116151.09999999998</v>
      </c>
      <c r="P373" s="12">
        <f>(Financial[[#This Row],[ Sales with discount]]-Financial[[#This Row],[COGS]])/Financial[[#This Row],[ Sales with discount]]</f>
        <v>0.33580639462992401</v>
      </c>
      <c r="Q373" s="12">
        <f>(Financial[[#This Row],[ Sales with discount]]-Financial[[#This Row],[COGS]])/Financial[[#This Row],[COGS]]</f>
        <v>0.5055851063829786</v>
      </c>
      <c r="R373" s="17">
        <f>Financial[[#This Row],[Units Sold]]/Financial[[#This Row],[quantity of transactions]]</f>
        <v>17.211267605633804</v>
      </c>
      <c r="S373" s="17">
        <f>Financial[[#This Row],[ Sales with discount]]/Financial[[#This Row],[quantity of transactions]]</f>
        <v>4871.6492957746477</v>
      </c>
      <c r="T373" s="5" t="str">
        <f>TEXT(Financial[[#This Row],[Date]],"MMMM")</f>
        <v>квітень</v>
      </c>
      <c r="U373" s="22">
        <f>YEAR(Financial[[#This Row],[Date]])</f>
        <v>2021</v>
      </c>
    </row>
    <row r="374" spans="1:21" x14ac:dyDescent="0.3">
      <c r="A374" t="s">
        <v>9</v>
      </c>
      <c r="B374" t="s">
        <v>15</v>
      </c>
      <c r="C374" s="3" t="s">
        <v>24</v>
      </c>
      <c r="D374" s="3" t="s">
        <v>29</v>
      </c>
      <c r="E374">
        <v>3069</v>
      </c>
      <c r="F374" s="10">
        <v>266</v>
      </c>
      <c r="G374" s="10">
        <v>354</v>
      </c>
      <c r="H374" s="14">
        <v>1914</v>
      </c>
      <c r="I374" s="19">
        <v>44470</v>
      </c>
      <c r="J374" s="10">
        <f>Financial[[#This Row],[Units Sold]]*Financial[[#This Row],[Sale Price]]</f>
        <v>1086426</v>
      </c>
      <c r="K374" s="11" cm="1">
        <f t="array" ref="K374">_xlfn.IFS(Financial[[#This Row],[Discount Band]]="High",0.15,Financial[[#This Row],[Discount Band]]="Medium",0.1,Financial[[#This Row],[Discount Band]]="Low",0.05,Financial[[#This Row],[Discount Band]]="None",0)</f>
        <v>0.05</v>
      </c>
      <c r="L374" s="10">
        <f>Financial[[#This Row],[Gross Sales]]*Financial[[#This Row],[Discount, %]]</f>
        <v>54321.3</v>
      </c>
      <c r="M374" s="10">
        <f>Financial[[#This Row],[Gross Sales]]-Financial[[#This Row],[Discounts, usd]]</f>
        <v>1032104.7</v>
      </c>
      <c r="N374" s="10">
        <f>Financial[[#This Row],[Units Sold]]*Financial[[#This Row],[Manufacturing Price]]</f>
        <v>816354</v>
      </c>
      <c r="O374" s="10">
        <f>Financial[[#This Row],[ Sales with discount]]-(Financial[[#This Row],[Units Sold]]*Financial[[#This Row],[Manufacturing Price]])</f>
        <v>215750.69999999995</v>
      </c>
      <c r="P374" s="12">
        <f>(Financial[[#This Row],[ Sales with discount]]-Financial[[#This Row],[COGS]])/Financial[[#This Row],[ Sales with discount]]</f>
        <v>0.20903954802259883</v>
      </c>
      <c r="Q374" s="12">
        <f>(Financial[[#This Row],[ Sales with discount]]-Financial[[#This Row],[COGS]])/Financial[[#This Row],[COGS]]</f>
        <v>0.26428571428571423</v>
      </c>
      <c r="R374" s="17">
        <f>Financial[[#This Row],[Units Sold]]/Financial[[#This Row],[quantity of transactions]]</f>
        <v>1.603448275862069</v>
      </c>
      <c r="S374" s="17">
        <f>Financial[[#This Row],[ Sales with discount]]/Financial[[#This Row],[quantity of transactions]]</f>
        <v>539.23965517241379</v>
      </c>
      <c r="T374" s="5" t="str">
        <f>TEXT(Financial[[#This Row],[Date]],"MMMM")</f>
        <v>жовтень</v>
      </c>
      <c r="U374" s="22">
        <f>YEAR(Financial[[#This Row],[Date]])</f>
        <v>2021</v>
      </c>
    </row>
    <row r="375" spans="1:21" x14ac:dyDescent="0.3">
      <c r="A375" t="s">
        <v>9</v>
      </c>
      <c r="B375" t="s">
        <v>15</v>
      </c>
      <c r="C375" s="3" t="s">
        <v>25</v>
      </c>
      <c r="D375" s="3" t="s">
        <v>29</v>
      </c>
      <c r="E375">
        <v>3861</v>
      </c>
      <c r="F375" s="10">
        <v>245</v>
      </c>
      <c r="G375" s="10">
        <v>364</v>
      </c>
      <c r="H375" s="14">
        <v>2228</v>
      </c>
      <c r="I375" s="19">
        <v>44470</v>
      </c>
      <c r="J375" s="10">
        <f>Financial[[#This Row],[Units Sold]]*Financial[[#This Row],[Sale Price]]</f>
        <v>1405404</v>
      </c>
      <c r="K375" s="11" cm="1">
        <f t="array" ref="K375">_xlfn.IFS(Financial[[#This Row],[Discount Band]]="High",0.15,Financial[[#This Row],[Discount Band]]="Medium",0.1,Financial[[#This Row],[Discount Band]]="Low",0.05,Financial[[#This Row],[Discount Band]]="None",0)</f>
        <v>0.05</v>
      </c>
      <c r="L375" s="10">
        <f>Financial[[#This Row],[Gross Sales]]*Financial[[#This Row],[Discount, %]]</f>
        <v>70270.2</v>
      </c>
      <c r="M375" s="10">
        <f>Financial[[#This Row],[Gross Sales]]-Financial[[#This Row],[Discounts, usd]]</f>
        <v>1335133.8</v>
      </c>
      <c r="N375" s="10">
        <f>Financial[[#This Row],[Units Sold]]*Financial[[#This Row],[Manufacturing Price]]</f>
        <v>945945</v>
      </c>
      <c r="O375" s="10">
        <f>Financial[[#This Row],[ Sales with discount]]-(Financial[[#This Row],[Units Sold]]*Financial[[#This Row],[Manufacturing Price]])</f>
        <v>389188.80000000005</v>
      </c>
      <c r="P375" s="12">
        <f>(Financial[[#This Row],[ Sales with discount]]-Financial[[#This Row],[COGS]])/Financial[[#This Row],[ Sales with discount]]</f>
        <v>0.29149797570850206</v>
      </c>
      <c r="Q375" s="12">
        <f>(Financial[[#This Row],[ Sales with discount]]-Financial[[#This Row],[COGS]])/Financial[[#This Row],[COGS]]</f>
        <v>0.41142857142857148</v>
      </c>
      <c r="R375" s="17">
        <f>Financial[[#This Row],[Units Sold]]/Financial[[#This Row],[quantity of transactions]]</f>
        <v>1.7329443447037702</v>
      </c>
      <c r="S375" s="17">
        <f>Financial[[#This Row],[ Sales with discount]]/Financial[[#This Row],[quantity of transactions]]</f>
        <v>599.25215439856379</v>
      </c>
      <c r="T375" s="5" t="str">
        <f>TEXT(Financial[[#This Row],[Date]],"MMMM")</f>
        <v>жовтень</v>
      </c>
      <c r="U375" s="22">
        <f>YEAR(Financial[[#This Row],[Date]])</f>
        <v>2021</v>
      </c>
    </row>
    <row r="376" spans="1:21" x14ac:dyDescent="0.3">
      <c r="A376" t="s">
        <v>9</v>
      </c>
      <c r="B376" t="s">
        <v>15</v>
      </c>
      <c r="C376" s="3" t="s">
        <v>22</v>
      </c>
      <c r="D376" s="3" t="s">
        <v>29</v>
      </c>
      <c r="E376">
        <v>2807</v>
      </c>
      <c r="F376" s="10">
        <v>272</v>
      </c>
      <c r="G376" s="10">
        <v>333</v>
      </c>
      <c r="H376" s="14">
        <v>898</v>
      </c>
      <c r="I376" s="19">
        <v>44440</v>
      </c>
      <c r="J376" s="10">
        <f>Financial[[#This Row],[Units Sold]]*Financial[[#This Row],[Sale Price]]</f>
        <v>934731</v>
      </c>
      <c r="K376" s="11" cm="1">
        <f t="array" ref="K376">_xlfn.IFS(Financial[[#This Row],[Discount Band]]="High",0.15,Financial[[#This Row],[Discount Band]]="Medium",0.1,Financial[[#This Row],[Discount Band]]="Low",0.05,Financial[[#This Row],[Discount Band]]="None",0)</f>
        <v>0.05</v>
      </c>
      <c r="L376" s="10">
        <f>Financial[[#This Row],[Gross Sales]]*Financial[[#This Row],[Discount, %]]</f>
        <v>46736.55</v>
      </c>
      <c r="M376" s="10">
        <f>Financial[[#This Row],[Gross Sales]]-Financial[[#This Row],[Discounts, usd]]</f>
        <v>887994.45</v>
      </c>
      <c r="N376" s="10">
        <f>Financial[[#This Row],[Units Sold]]*Financial[[#This Row],[Manufacturing Price]]</f>
        <v>763504</v>
      </c>
      <c r="O376" s="10">
        <f>Financial[[#This Row],[ Sales with discount]]-(Financial[[#This Row],[Units Sold]]*Financial[[#This Row],[Manufacturing Price]])</f>
        <v>124490.44999999995</v>
      </c>
      <c r="P376" s="12">
        <f>(Financial[[#This Row],[ Sales with discount]]-Financial[[#This Row],[COGS]])/Financial[[#This Row],[ Sales with discount]]</f>
        <v>0.14019282440335068</v>
      </c>
      <c r="Q376" s="12">
        <f>(Financial[[#This Row],[ Sales with discount]]-Financial[[#This Row],[COGS]])/Financial[[#This Row],[COGS]]</f>
        <v>0.16305147058823524</v>
      </c>
      <c r="R376" s="17">
        <f>Financial[[#This Row],[Units Sold]]/Financial[[#This Row],[quantity of transactions]]</f>
        <v>3.1258351893095768</v>
      </c>
      <c r="S376" s="17">
        <f>Financial[[#This Row],[ Sales with discount]]/Financial[[#This Row],[quantity of transactions]]</f>
        <v>988.85796213808453</v>
      </c>
      <c r="T376" s="5" t="str">
        <f>TEXT(Financial[[#This Row],[Date]],"MMMM")</f>
        <v>вересень</v>
      </c>
      <c r="U376" s="22">
        <f>YEAR(Financial[[#This Row],[Date]])</f>
        <v>2021</v>
      </c>
    </row>
    <row r="377" spans="1:21" x14ac:dyDescent="0.3">
      <c r="A377" t="s">
        <v>9</v>
      </c>
      <c r="B377" t="s">
        <v>15</v>
      </c>
      <c r="C377" s="3" t="s">
        <v>24</v>
      </c>
      <c r="D377" s="3" t="s">
        <v>29</v>
      </c>
      <c r="E377">
        <v>2537</v>
      </c>
      <c r="F377" s="10">
        <v>267</v>
      </c>
      <c r="G377" s="10">
        <v>385</v>
      </c>
      <c r="H377" s="14">
        <v>1595</v>
      </c>
      <c r="I377" s="19">
        <v>44470</v>
      </c>
      <c r="J377" s="10">
        <f>Financial[[#This Row],[Units Sold]]*Financial[[#This Row],[Sale Price]]</f>
        <v>976745</v>
      </c>
      <c r="K377" s="11" cm="1">
        <f t="array" ref="K377">_xlfn.IFS(Financial[[#This Row],[Discount Band]]="High",0.15,Financial[[#This Row],[Discount Band]]="Medium",0.1,Financial[[#This Row],[Discount Band]]="Low",0.05,Financial[[#This Row],[Discount Band]]="None",0)</f>
        <v>0.05</v>
      </c>
      <c r="L377" s="10">
        <f>Financial[[#This Row],[Gross Sales]]*Financial[[#This Row],[Discount, %]]</f>
        <v>48837.25</v>
      </c>
      <c r="M377" s="10">
        <f>Financial[[#This Row],[Gross Sales]]-Financial[[#This Row],[Discounts, usd]]</f>
        <v>927907.75</v>
      </c>
      <c r="N377" s="10">
        <f>Financial[[#This Row],[Units Sold]]*Financial[[#This Row],[Manufacturing Price]]</f>
        <v>677379</v>
      </c>
      <c r="O377" s="10">
        <f>Financial[[#This Row],[ Sales with discount]]-(Financial[[#This Row],[Units Sold]]*Financial[[#This Row],[Manufacturing Price]])</f>
        <v>250528.75</v>
      </c>
      <c r="P377" s="12">
        <f>(Financial[[#This Row],[ Sales with discount]]-Financial[[#This Row],[COGS]])/Financial[[#This Row],[ Sales with discount]]</f>
        <v>0.26999316473000684</v>
      </c>
      <c r="Q377" s="12">
        <f>(Financial[[#This Row],[ Sales with discount]]-Financial[[#This Row],[COGS]])/Financial[[#This Row],[COGS]]</f>
        <v>0.36985018726591762</v>
      </c>
      <c r="R377" s="17">
        <f>Financial[[#This Row],[Units Sold]]/Financial[[#This Row],[quantity of transactions]]</f>
        <v>1.5905956112852664</v>
      </c>
      <c r="S377" s="17">
        <f>Financial[[#This Row],[ Sales with discount]]/Financial[[#This Row],[quantity of transactions]]</f>
        <v>581.76034482758621</v>
      </c>
      <c r="T377" s="5" t="str">
        <f>TEXT(Financial[[#This Row],[Date]],"MMMM")</f>
        <v>жовтень</v>
      </c>
      <c r="U377" s="22">
        <f>YEAR(Financial[[#This Row],[Date]])</f>
        <v>2021</v>
      </c>
    </row>
    <row r="378" spans="1:21" x14ac:dyDescent="0.3">
      <c r="A378" t="s">
        <v>9</v>
      </c>
      <c r="B378" t="s">
        <v>15</v>
      </c>
      <c r="C378" s="3" t="s">
        <v>24</v>
      </c>
      <c r="D378" s="3" t="s">
        <v>28</v>
      </c>
      <c r="E378">
        <v>1013</v>
      </c>
      <c r="F378" s="10">
        <v>277</v>
      </c>
      <c r="G378" s="10">
        <v>333</v>
      </c>
      <c r="H378" s="14">
        <v>576</v>
      </c>
      <c r="I378" s="19">
        <v>44348</v>
      </c>
      <c r="J378" s="10">
        <f>Financial[[#This Row],[Units Sold]]*Financial[[#This Row],[Sale Price]]</f>
        <v>337329</v>
      </c>
      <c r="K378" s="11" cm="1">
        <f t="array" ref="K378">_xlfn.IFS(Financial[[#This Row],[Discount Band]]="High",0.15,Financial[[#This Row],[Discount Band]]="Medium",0.1,Financial[[#This Row],[Discount Band]]="Low",0.05,Financial[[#This Row],[Discount Band]]="None",0)</f>
        <v>0</v>
      </c>
      <c r="L378" s="10">
        <f>Financial[[#This Row],[Gross Sales]]*Financial[[#This Row],[Discount, %]]</f>
        <v>0</v>
      </c>
      <c r="M378" s="10">
        <f>Financial[[#This Row],[Gross Sales]]-Financial[[#This Row],[Discounts, usd]]</f>
        <v>337329</v>
      </c>
      <c r="N378" s="10">
        <f>Financial[[#This Row],[Units Sold]]*Financial[[#This Row],[Manufacturing Price]]</f>
        <v>280601</v>
      </c>
      <c r="O378" s="10">
        <f>Financial[[#This Row],[ Sales with discount]]-(Financial[[#This Row],[Units Sold]]*Financial[[#This Row],[Manufacturing Price]])</f>
        <v>56728</v>
      </c>
      <c r="P378" s="12">
        <f>(Financial[[#This Row],[ Sales with discount]]-Financial[[#This Row],[COGS]])/Financial[[#This Row],[ Sales with discount]]</f>
        <v>0.16816816816816818</v>
      </c>
      <c r="Q378" s="12">
        <f>(Financial[[#This Row],[ Sales with discount]]-Financial[[#This Row],[COGS]])/Financial[[#This Row],[COGS]]</f>
        <v>0.20216606498194944</v>
      </c>
      <c r="R378" s="17">
        <f>Financial[[#This Row],[Units Sold]]/Financial[[#This Row],[quantity of transactions]]</f>
        <v>1.7586805555555556</v>
      </c>
      <c r="S378" s="17">
        <f>Financial[[#This Row],[ Sales with discount]]/Financial[[#This Row],[quantity of transactions]]</f>
        <v>585.640625</v>
      </c>
      <c r="T378" s="5" t="str">
        <f>TEXT(Financial[[#This Row],[Date]],"MMMM")</f>
        <v>червень</v>
      </c>
      <c r="U378" s="22">
        <f>YEAR(Financial[[#This Row],[Date]])</f>
        <v>2021</v>
      </c>
    </row>
    <row r="379" spans="1:21" x14ac:dyDescent="0.3">
      <c r="A379" t="s">
        <v>9</v>
      </c>
      <c r="B379" t="s">
        <v>15</v>
      </c>
      <c r="C379" s="3" t="s">
        <v>26</v>
      </c>
      <c r="D379" s="3" t="s">
        <v>29</v>
      </c>
      <c r="E379">
        <v>2780</v>
      </c>
      <c r="F379" s="10">
        <v>300</v>
      </c>
      <c r="G379" s="10">
        <v>382</v>
      </c>
      <c r="H379" s="14">
        <v>143</v>
      </c>
      <c r="I379" s="19">
        <v>44470</v>
      </c>
      <c r="J379" s="10">
        <f>Financial[[#This Row],[Units Sold]]*Financial[[#This Row],[Sale Price]]</f>
        <v>1061960</v>
      </c>
      <c r="K379" s="11" cm="1">
        <f t="array" ref="K379">_xlfn.IFS(Financial[[#This Row],[Discount Band]]="High",0.15,Financial[[#This Row],[Discount Band]]="Medium",0.1,Financial[[#This Row],[Discount Band]]="Low",0.05,Financial[[#This Row],[Discount Band]]="None",0)</f>
        <v>0.05</v>
      </c>
      <c r="L379" s="10">
        <f>Financial[[#This Row],[Gross Sales]]*Financial[[#This Row],[Discount, %]]</f>
        <v>53098</v>
      </c>
      <c r="M379" s="10">
        <f>Financial[[#This Row],[Gross Sales]]-Financial[[#This Row],[Discounts, usd]]</f>
        <v>1008862</v>
      </c>
      <c r="N379" s="10">
        <f>Financial[[#This Row],[Units Sold]]*Financial[[#This Row],[Manufacturing Price]]</f>
        <v>834000</v>
      </c>
      <c r="O379" s="10">
        <f>Financial[[#This Row],[ Sales with discount]]-(Financial[[#This Row],[Units Sold]]*Financial[[#This Row],[Manufacturing Price]])</f>
        <v>174862</v>
      </c>
      <c r="P379" s="12">
        <f>(Financial[[#This Row],[ Sales with discount]]-Financial[[#This Row],[COGS]])/Financial[[#This Row],[ Sales with discount]]</f>
        <v>0.17332598511986774</v>
      </c>
      <c r="Q379" s="12">
        <f>(Financial[[#This Row],[ Sales with discount]]-Financial[[#This Row],[COGS]])/Financial[[#This Row],[COGS]]</f>
        <v>0.20966666666666667</v>
      </c>
      <c r="R379" s="17">
        <f>Financial[[#This Row],[Units Sold]]/Financial[[#This Row],[quantity of transactions]]</f>
        <v>19.44055944055944</v>
      </c>
      <c r="S379" s="17">
        <f>Financial[[#This Row],[ Sales with discount]]/Financial[[#This Row],[quantity of transactions]]</f>
        <v>7054.9790209790208</v>
      </c>
      <c r="T379" s="5" t="str">
        <f>TEXT(Financial[[#This Row],[Date]],"MMMM")</f>
        <v>жовтень</v>
      </c>
      <c r="U379" s="22">
        <f>YEAR(Financial[[#This Row],[Date]])</f>
        <v>2021</v>
      </c>
    </row>
    <row r="380" spans="1:21" x14ac:dyDescent="0.3">
      <c r="A380" t="s">
        <v>9</v>
      </c>
      <c r="B380" t="s">
        <v>15</v>
      </c>
      <c r="C380" s="3" t="s">
        <v>24</v>
      </c>
      <c r="D380" s="3" t="s">
        <v>30</v>
      </c>
      <c r="E380">
        <v>1516</v>
      </c>
      <c r="F380" s="10">
        <v>267</v>
      </c>
      <c r="G380" s="10">
        <v>375</v>
      </c>
      <c r="H380" s="14">
        <v>1218</v>
      </c>
      <c r="I380" s="19">
        <v>44378</v>
      </c>
      <c r="J380" s="10">
        <f>Financial[[#This Row],[Units Sold]]*Financial[[#This Row],[Sale Price]]</f>
        <v>568500</v>
      </c>
      <c r="K380" s="11" cm="1">
        <f t="array" ref="K380">_xlfn.IFS(Financial[[#This Row],[Discount Band]]="High",0.15,Financial[[#This Row],[Discount Band]]="Medium",0.1,Financial[[#This Row],[Discount Band]]="Low",0.05,Financial[[#This Row],[Discount Band]]="None",0)</f>
        <v>0.1</v>
      </c>
      <c r="L380" s="10">
        <f>Financial[[#This Row],[Gross Sales]]*Financial[[#This Row],[Discount, %]]</f>
        <v>56850</v>
      </c>
      <c r="M380" s="10">
        <f>Financial[[#This Row],[Gross Sales]]-Financial[[#This Row],[Discounts, usd]]</f>
        <v>511650</v>
      </c>
      <c r="N380" s="10">
        <f>Financial[[#This Row],[Units Sold]]*Financial[[#This Row],[Manufacturing Price]]</f>
        <v>404772</v>
      </c>
      <c r="O380" s="10">
        <f>Financial[[#This Row],[ Sales with discount]]-(Financial[[#This Row],[Units Sold]]*Financial[[#This Row],[Manufacturing Price]])</f>
        <v>106878</v>
      </c>
      <c r="P380" s="12">
        <f>(Financial[[#This Row],[ Sales with discount]]-Financial[[#This Row],[COGS]])/Financial[[#This Row],[ Sales with discount]]</f>
        <v>0.2088888888888889</v>
      </c>
      <c r="Q380" s="12">
        <f>(Financial[[#This Row],[ Sales with discount]]-Financial[[#This Row],[COGS]])/Financial[[#This Row],[COGS]]</f>
        <v>0.2640449438202247</v>
      </c>
      <c r="R380" s="17">
        <f>Financial[[#This Row],[Units Sold]]/Financial[[#This Row],[quantity of transactions]]</f>
        <v>1.2446633825944171</v>
      </c>
      <c r="S380" s="17">
        <f>Financial[[#This Row],[ Sales with discount]]/Financial[[#This Row],[quantity of transactions]]</f>
        <v>420.07389162561577</v>
      </c>
      <c r="T380" s="5" t="str">
        <f>TEXT(Financial[[#This Row],[Date]],"MMMM")</f>
        <v>липень</v>
      </c>
      <c r="U380" s="22">
        <f>YEAR(Financial[[#This Row],[Date]])</f>
        <v>2021</v>
      </c>
    </row>
    <row r="381" spans="1:21" x14ac:dyDescent="0.3">
      <c r="A381" t="s">
        <v>9</v>
      </c>
      <c r="B381" t="s">
        <v>15</v>
      </c>
      <c r="C381" s="3" t="s">
        <v>26</v>
      </c>
      <c r="D381" s="3" t="s">
        <v>29</v>
      </c>
      <c r="E381">
        <v>2162</v>
      </c>
      <c r="F381" s="10">
        <v>226</v>
      </c>
      <c r="G381" s="10">
        <v>378</v>
      </c>
      <c r="H381" s="14">
        <v>1280</v>
      </c>
      <c r="I381" s="19">
        <v>44440</v>
      </c>
      <c r="J381" s="10">
        <f>Financial[[#This Row],[Units Sold]]*Financial[[#This Row],[Sale Price]]</f>
        <v>817236</v>
      </c>
      <c r="K381" s="11" cm="1">
        <f t="array" ref="K381">_xlfn.IFS(Financial[[#This Row],[Discount Band]]="High",0.15,Financial[[#This Row],[Discount Band]]="Medium",0.1,Financial[[#This Row],[Discount Band]]="Low",0.05,Financial[[#This Row],[Discount Band]]="None",0)</f>
        <v>0.05</v>
      </c>
      <c r="L381" s="10">
        <f>Financial[[#This Row],[Gross Sales]]*Financial[[#This Row],[Discount, %]]</f>
        <v>40861.800000000003</v>
      </c>
      <c r="M381" s="10">
        <f>Financial[[#This Row],[Gross Sales]]-Financial[[#This Row],[Discounts, usd]]</f>
        <v>776374.2</v>
      </c>
      <c r="N381" s="10">
        <f>Financial[[#This Row],[Units Sold]]*Financial[[#This Row],[Manufacturing Price]]</f>
        <v>488612</v>
      </c>
      <c r="O381" s="10">
        <f>Financial[[#This Row],[ Sales with discount]]-(Financial[[#This Row],[Units Sold]]*Financial[[#This Row],[Manufacturing Price]])</f>
        <v>287762.19999999995</v>
      </c>
      <c r="P381" s="12">
        <f>(Financial[[#This Row],[ Sales with discount]]-Financial[[#This Row],[COGS]])/Financial[[#This Row],[ Sales with discount]]</f>
        <v>0.37064884433305484</v>
      </c>
      <c r="Q381" s="12">
        <f>(Financial[[#This Row],[ Sales with discount]]-Financial[[#This Row],[COGS]])/Financial[[#This Row],[COGS]]</f>
        <v>0.58893805309734504</v>
      </c>
      <c r="R381" s="17">
        <f>Financial[[#This Row],[Units Sold]]/Financial[[#This Row],[quantity of transactions]]</f>
        <v>1.6890624999999999</v>
      </c>
      <c r="S381" s="17">
        <f>Financial[[#This Row],[ Sales with discount]]/Financial[[#This Row],[quantity of transactions]]</f>
        <v>606.54234374999999</v>
      </c>
      <c r="T381" s="5" t="str">
        <f>TEXT(Financial[[#This Row],[Date]],"MMMM")</f>
        <v>вересень</v>
      </c>
      <c r="U381" s="22">
        <f>YEAR(Financial[[#This Row],[Date]])</f>
        <v>2021</v>
      </c>
    </row>
    <row r="382" spans="1:21" x14ac:dyDescent="0.3">
      <c r="A382" t="s">
        <v>7</v>
      </c>
      <c r="B382" t="s">
        <v>15</v>
      </c>
      <c r="C382" s="3" t="s">
        <v>23</v>
      </c>
      <c r="D382" s="3" t="s">
        <v>31</v>
      </c>
      <c r="E382">
        <v>1552</v>
      </c>
      <c r="F382" s="10">
        <v>12</v>
      </c>
      <c r="G382" s="10">
        <v>15</v>
      </c>
      <c r="H382" s="14">
        <v>1357</v>
      </c>
      <c r="I382" s="19">
        <v>44470</v>
      </c>
      <c r="J382" s="10">
        <f>Financial[[#This Row],[Units Sold]]*Financial[[#This Row],[Sale Price]]</f>
        <v>23280</v>
      </c>
      <c r="K382" s="11" cm="1">
        <f t="array" ref="K382">_xlfn.IFS(Financial[[#This Row],[Discount Band]]="High",0.15,Financial[[#This Row],[Discount Band]]="Medium",0.1,Financial[[#This Row],[Discount Band]]="Low",0.05,Financial[[#This Row],[Discount Band]]="None",0)</f>
        <v>0.15</v>
      </c>
      <c r="L382" s="10">
        <f>Financial[[#This Row],[Gross Sales]]*Financial[[#This Row],[Discount, %]]</f>
        <v>3492</v>
      </c>
      <c r="M382" s="10">
        <f>Financial[[#This Row],[Gross Sales]]-Financial[[#This Row],[Discounts, usd]]</f>
        <v>19788</v>
      </c>
      <c r="N382" s="10">
        <f>Financial[[#This Row],[Units Sold]]*Financial[[#This Row],[Manufacturing Price]]</f>
        <v>18624</v>
      </c>
      <c r="O382" s="10">
        <f>Financial[[#This Row],[ Sales with discount]]-(Financial[[#This Row],[Units Sold]]*Financial[[#This Row],[Manufacturing Price]])</f>
        <v>1164</v>
      </c>
      <c r="P382" s="12">
        <f>(Financial[[#This Row],[ Sales with discount]]-Financial[[#This Row],[COGS]])/Financial[[#This Row],[ Sales with discount]]</f>
        <v>5.8823529411764705E-2</v>
      </c>
      <c r="Q382" s="12">
        <f>(Financial[[#This Row],[ Sales with discount]]-Financial[[#This Row],[COGS]])/Financial[[#This Row],[COGS]]</f>
        <v>6.25E-2</v>
      </c>
      <c r="R382" s="17">
        <f>Financial[[#This Row],[Units Sold]]/Financial[[#This Row],[quantity of transactions]]</f>
        <v>1.1436993367722919</v>
      </c>
      <c r="S382" s="17">
        <f>Financial[[#This Row],[ Sales with discount]]/Financial[[#This Row],[quantity of transactions]]</f>
        <v>14.582166543846721</v>
      </c>
      <c r="T382" s="5" t="str">
        <f>TEXT(Financial[[#This Row],[Date]],"MMMM")</f>
        <v>жовтень</v>
      </c>
      <c r="U382" s="22">
        <f>YEAR(Financial[[#This Row],[Date]])</f>
        <v>2021</v>
      </c>
    </row>
    <row r="383" spans="1:21" x14ac:dyDescent="0.3">
      <c r="A383" t="s">
        <v>7</v>
      </c>
      <c r="B383" t="s">
        <v>15</v>
      </c>
      <c r="C383" s="3" t="s">
        <v>25</v>
      </c>
      <c r="D383" s="3" t="s">
        <v>31</v>
      </c>
      <c r="E383">
        <v>1489</v>
      </c>
      <c r="F383" s="10">
        <v>8</v>
      </c>
      <c r="G383" s="10">
        <v>16</v>
      </c>
      <c r="H383" s="14">
        <v>1347</v>
      </c>
      <c r="I383" s="19">
        <v>44470</v>
      </c>
      <c r="J383" s="10">
        <f>Financial[[#This Row],[Units Sold]]*Financial[[#This Row],[Sale Price]]</f>
        <v>23824</v>
      </c>
      <c r="K383" s="11" cm="1">
        <f t="array" ref="K383">_xlfn.IFS(Financial[[#This Row],[Discount Band]]="High",0.15,Financial[[#This Row],[Discount Band]]="Medium",0.1,Financial[[#This Row],[Discount Band]]="Low",0.05,Financial[[#This Row],[Discount Band]]="None",0)</f>
        <v>0.15</v>
      </c>
      <c r="L383" s="10">
        <f>Financial[[#This Row],[Gross Sales]]*Financial[[#This Row],[Discount, %]]</f>
        <v>3573.6</v>
      </c>
      <c r="M383" s="10">
        <f>Financial[[#This Row],[Gross Sales]]-Financial[[#This Row],[Discounts, usd]]</f>
        <v>20250.400000000001</v>
      </c>
      <c r="N383" s="10">
        <f>Financial[[#This Row],[Units Sold]]*Financial[[#This Row],[Manufacturing Price]]</f>
        <v>11912</v>
      </c>
      <c r="O383" s="10">
        <f>Financial[[#This Row],[ Sales with discount]]-(Financial[[#This Row],[Units Sold]]*Financial[[#This Row],[Manufacturing Price]])</f>
        <v>8338.4000000000015</v>
      </c>
      <c r="P383" s="12">
        <f>(Financial[[#This Row],[ Sales with discount]]-Financial[[#This Row],[COGS]])/Financial[[#This Row],[ Sales with discount]]</f>
        <v>0.41176470588235298</v>
      </c>
      <c r="Q383" s="12">
        <f>(Financial[[#This Row],[ Sales with discount]]-Financial[[#This Row],[COGS]])/Financial[[#This Row],[COGS]]</f>
        <v>0.70000000000000018</v>
      </c>
      <c r="R383" s="17">
        <f>Financial[[#This Row],[Units Sold]]/Financial[[#This Row],[quantity of transactions]]</f>
        <v>1.105419450631032</v>
      </c>
      <c r="S383" s="17">
        <f>Financial[[#This Row],[ Sales with discount]]/Financial[[#This Row],[quantity of transactions]]</f>
        <v>15.033704528582035</v>
      </c>
      <c r="T383" s="5" t="str">
        <f>TEXT(Financial[[#This Row],[Date]],"MMMM")</f>
        <v>жовтень</v>
      </c>
      <c r="U383" s="22">
        <f>YEAR(Financial[[#This Row],[Date]])</f>
        <v>2021</v>
      </c>
    </row>
    <row r="384" spans="1:21" x14ac:dyDescent="0.3">
      <c r="A384" t="s">
        <v>7</v>
      </c>
      <c r="B384" t="s">
        <v>15</v>
      </c>
      <c r="C384" s="3" t="s">
        <v>26</v>
      </c>
      <c r="D384" s="3" t="s">
        <v>30</v>
      </c>
      <c r="E384">
        <v>992</v>
      </c>
      <c r="F384" s="10">
        <v>13</v>
      </c>
      <c r="G384" s="10">
        <v>15</v>
      </c>
      <c r="H384" s="14">
        <v>59</v>
      </c>
      <c r="I384" s="19">
        <v>44531</v>
      </c>
      <c r="J384" s="10">
        <f>Financial[[#This Row],[Units Sold]]*Financial[[#This Row],[Sale Price]]</f>
        <v>14880</v>
      </c>
      <c r="K384" s="11" cm="1">
        <f t="array" ref="K384">_xlfn.IFS(Financial[[#This Row],[Discount Band]]="High",0.15,Financial[[#This Row],[Discount Band]]="Medium",0.1,Financial[[#This Row],[Discount Band]]="Low",0.05,Financial[[#This Row],[Discount Band]]="None",0)</f>
        <v>0.1</v>
      </c>
      <c r="L384" s="10">
        <f>Financial[[#This Row],[Gross Sales]]*Financial[[#This Row],[Discount, %]]</f>
        <v>1488</v>
      </c>
      <c r="M384" s="10">
        <f>Financial[[#This Row],[Gross Sales]]-Financial[[#This Row],[Discounts, usd]]</f>
        <v>13392</v>
      </c>
      <c r="N384" s="10">
        <f>Financial[[#This Row],[Units Sold]]*Financial[[#This Row],[Manufacturing Price]]</f>
        <v>12896</v>
      </c>
      <c r="O384" s="10">
        <f>Financial[[#This Row],[ Sales with discount]]-(Financial[[#This Row],[Units Sold]]*Financial[[#This Row],[Manufacturing Price]])</f>
        <v>496</v>
      </c>
      <c r="P384" s="12">
        <f>(Financial[[#This Row],[ Sales with discount]]-Financial[[#This Row],[COGS]])/Financial[[#This Row],[ Sales with discount]]</f>
        <v>3.7037037037037035E-2</v>
      </c>
      <c r="Q384" s="12">
        <f>(Financial[[#This Row],[ Sales with discount]]-Financial[[#This Row],[COGS]])/Financial[[#This Row],[COGS]]</f>
        <v>3.8461538461538464E-2</v>
      </c>
      <c r="R384" s="17">
        <f>Financial[[#This Row],[Units Sold]]/Financial[[#This Row],[quantity of transactions]]</f>
        <v>16.8135593220339</v>
      </c>
      <c r="S384" s="17">
        <f>Financial[[#This Row],[ Sales with discount]]/Financial[[#This Row],[quantity of transactions]]</f>
        <v>226.98305084745763</v>
      </c>
      <c r="T384" s="5" t="str">
        <f>TEXT(Financial[[#This Row],[Date]],"MMMM")</f>
        <v>грудень</v>
      </c>
      <c r="U384" s="22">
        <f>YEAR(Financial[[#This Row],[Date]])</f>
        <v>2021</v>
      </c>
    </row>
    <row r="385" spans="1:21" x14ac:dyDescent="0.3">
      <c r="A385" t="s">
        <v>7</v>
      </c>
      <c r="B385" t="s">
        <v>15</v>
      </c>
      <c r="C385" s="3" t="s">
        <v>23</v>
      </c>
      <c r="D385" s="3" t="s">
        <v>30</v>
      </c>
      <c r="E385">
        <v>1725</v>
      </c>
      <c r="F385" s="10">
        <v>12</v>
      </c>
      <c r="G385" s="10">
        <v>15</v>
      </c>
      <c r="H385" s="14">
        <v>481</v>
      </c>
      <c r="I385" s="19">
        <v>44409</v>
      </c>
      <c r="J385" s="10">
        <f>Financial[[#This Row],[Units Sold]]*Financial[[#This Row],[Sale Price]]</f>
        <v>25875</v>
      </c>
      <c r="K385" s="11" cm="1">
        <f t="array" ref="K385">_xlfn.IFS(Financial[[#This Row],[Discount Band]]="High",0.15,Financial[[#This Row],[Discount Band]]="Medium",0.1,Financial[[#This Row],[Discount Band]]="Low",0.05,Financial[[#This Row],[Discount Band]]="None",0)</f>
        <v>0.1</v>
      </c>
      <c r="L385" s="10">
        <f>Financial[[#This Row],[Gross Sales]]*Financial[[#This Row],[Discount, %]]</f>
        <v>2587.5</v>
      </c>
      <c r="M385" s="10">
        <f>Financial[[#This Row],[Gross Sales]]-Financial[[#This Row],[Discounts, usd]]</f>
        <v>23287.5</v>
      </c>
      <c r="N385" s="10">
        <f>Financial[[#This Row],[Units Sold]]*Financial[[#This Row],[Manufacturing Price]]</f>
        <v>20700</v>
      </c>
      <c r="O385" s="10">
        <f>Financial[[#This Row],[ Sales with discount]]-(Financial[[#This Row],[Units Sold]]*Financial[[#This Row],[Manufacturing Price]])</f>
        <v>2587.5</v>
      </c>
      <c r="P385" s="12">
        <f>(Financial[[#This Row],[ Sales with discount]]-Financial[[#This Row],[COGS]])/Financial[[#This Row],[ Sales with discount]]</f>
        <v>0.1111111111111111</v>
      </c>
      <c r="Q385" s="12">
        <f>(Financial[[#This Row],[ Sales with discount]]-Financial[[#This Row],[COGS]])/Financial[[#This Row],[COGS]]</f>
        <v>0.125</v>
      </c>
      <c r="R385" s="17">
        <f>Financial[[#This Row],[Units Sold]]/Financial[[#This Row],[quantity of transactions]]</f>
        <v>3.5862785862785862</v>
      </c>
      <c r="S385" s="17">
        <f>Financial[[#This Row],[ Sales with discount]]/Financial[[#This Row],[quantity of transactions]]</f>
        <v>48.414760914760912</v>
      </c>
      <c r="T385" s="5" t="str">
        <f>TEXT(Financial[[#This Row],[Date]],"MMMM")</f>
        <v>серпень</v>
      </c>
      <c r="U385" s="22">
        <f>YEAR(Financial[[#This Row],[Date]])</f>
        <v>2021</v>
      </c>
    </row>
    <row r="386" spans="1:21" x14ac:dyDescent="0.3">
      <c r="A386" t="s">
        <v>7</v>
      </c>
      <c r="B386" t="s">
        <v>15</v>
      </c>
      <c r="C386" s="3" t="s">
        <v>22</v>
      </c>
      <c r="D386" s="3" t="s">
        <v>30</v>
      </c>
      <c r="E386">
        <v>900</v>
      </c>
      <c r="F386" s="10">
        <v>8</v>
      </c>
      <c r="G386" s="10">
        <v>15</v>
      </c>
      <c r="H386" s="14">
        <v>350</v>
      </c>
      <c r="I386" s="19">
        <v>44531</v>
      </c>
      <c r="J386" s="10">
        <f>Financial[[#This Row],[Units Sold]]*Financial[[#This Row],[Sale Price]]</f>
        <v>13500</v>
      </c>
      <c r="K386" s="11" cm="1">
        <f t="array" ref="K386">_xlfn.IFS(Financial[[#This Row],[Discount Band]]="High",0.15,Financial[[#This Row],[Discount Band]]="Medium",0.1,Financial[[#This Row],[Discount Band]]="Low",0.05,Financial[[#This Row],[Discount Band]]="None",0)</f>
        <v>0.1</v>
      </c>
      <c r="L386" s="10">
        <f>Financial[[#This Row],[Gross Sales]]*Financial[[#This Row],[Discount, %]]</f>
        <v>1350</v>
      </c>
      <c r="M386" s="10">
        <f>Financial[[#This Row],[Gross Sales]]-Financial[[#This Row],[Discounts, usd]]</f>
        <v>12150</v>
      </c>
      <c r="N386" s="10">
        <f>Financial[[#This Row],[Units Sold]]*Financial[[#This Row],[Manufacturing Price]]</f>
        <v>7200</v>
      </c>
      <c r="O386" s="10">
        <f>Financial[[#This Row],[ Sales with discount]]-(Financial[[#This Row],[Units Sold]]*Financial[[#This Row],[Manufacturing Price]])</f>
        <v>4950</v>
      </c>
      <c r="P386" s="12">
        <f>(Financial[[#This Row],[ Sales with discount]]-Financial[[#This Row],[COGS]])/Financial[[#This Row],[ Sales with discount]]</f>
        <v>0.40740740740740738</v>
      </c>
      <c r="Q386" s="12">
        <f>(Financial[[#This Row],[ Sales with discount]]-Financial[[#This Row],[COGS]])/Financial[[#This Row],[COGS]]</f>
        <v>0.6875</v>
      </c>
      <c r="R386" s="17">
        <f>Financial[[#This Row],[Units Sold]]/Financial[[#This Row],[quantity of transactions]]</f>
        <v>2.5714285714285716</v>
      </c>
      <c r="S386" s="17">
        <f>Financial[[#This Row],[ Sales with discount]]/Financial[[#This Row],[quantity of transactions]]</f>
        <v>34.714285714285715</v>
      </c>
      <c r="T386" s="5" t="str">
        <f>TEXT(Financial[[#This Row],[Date]],"MMMM")</f>
        <v>грудень</v>
      </c>
      <c r="U386" s="22">
        <f>YEAR(Financial[[#This Row],[Date]])</f>
        <v>2021</v>
      </c>
    </row>
    <row r="387" spans="1:21" x14ac:dyDescent="0.3">
      <c r="A387" t="s">
        <v>7</v>
      </c>
      <c r="B387" t="s">
        <v>15</v>
      </c>
      <c r="C387" s="3" t="s">
        <v>24</v>
      </c>
      <c r="D387" s="3" t="s">
        <v>31</v>
      </c>
      <c r="E387">
        <v>751</v>
      </c>
      <c r="F387" s="10">
        <v>13</v>
      </c>
      <c r="G387" s="10">
        <v>15</v>
      </c>
      <c r="H387" s="14">
        <v>250</v>
      </c>
      <c r="I387" s="19">
        <v>44440</v>
      </c>
      <c r="J387" s="10">
        <f>Financial[[#This Row],[Units Sold]]*Financial[[#This Row],[Sale Price]]</f>
        <v>11265</v>
      </c>
      <c r="K387" s="11" cm="1">
        <f t="array" ref="K387">_xlfn.IFS(Financial[[#This Row],[Discount Band]]="High",0.15,Financial[[#This Row],[Discount Band]]="Medium",0.1,Financial[[#This Row],[Discount Band]]="Low",0.05,Financial[[#This Row],[Discount Band]]="None",0)</f>
        <v>0.15</v>
      </c>
      <c r="L387" s="10">
        <f>Financial[[#This Row],[Gross Sales]]*Financial[[#This Row],[Discount, %]]</f>
        <v>1689.75</v>
      </c>
      <c r="M387" s="10">
        <f>Financial[[#This Row],[Gross Sales]]-Financial[[#This Row],[Discounts, usd]]</f>
        <v>9575.25</v>
      </c>
      <c r="N387" s="10">
        <f>Financial[[#This Row],[Units Sold]]*Financial[[#This Row],[Manufacturing Price]]</f>
        <v>9763</v>
      </c>
      <c r="O387" s="10">
        <f>Financial[[#This Row],[ Sales with discount]]-(Financial[[#This Row],[Units Sold]]*Financial[[#This Row],[Manufacturing Price]])</f>
        <v>-187.75</v>
      </c>
      <c r="P387" s="12">
        <f>(Financial[[#This Row],[ Sales with discount]]-Financial[[#This Row],[COGS]])/Financial[[#This Row],[ Sales with discount]]</f>
        <v>-1.9607843137254902E-2</v>
      </c>
      <c r="Q387" s="12">
        <f>(Financial[[#This Row],[ Sales with discount]]-Financial[[#This Row],[COGS]])/Financial[[#This Row],[COGS]]</f>
        <v>-1.9230769230769232E-2</v>
      </c>
      <c r="R387" s="17">
        <f>Financial[[#This Row],[Units Sold]]/Financial[[#This Row],[quantity of transactions]]</f>
        <v>3.004</v>
      </c>
      <c r="S387" s="17">
        <f>Financial[[#This Row],[ Sales with discount]]/Financial[[#This Row],[quantity of transactions]]</f>
        <v>38.301000000000002</v>
      </c>
      <c r="T387" s="5" t="str">
        <f>TEXT(Financial[[#This Row],[Date]],"MMMM")</f>
        <v>вересень</v>
      </c>
      <c r="U387" s="22">
        <f>YEAR(Financial[[#This Row],[Date]])</f>
        <v>2021</v>
      </c>
    </row>
    <row r="388" spans="1:21" x14ac:dyDescent="0.3">
      <c r="A388" t="s">
        <v>7</v>
      </c>
      <c r="B388" t="s">
        <v>15</v>
      </c>
      <c r="C388" s="3" t="s">
        <v>21</v>
      </c>
      <c r="D388" s="3" t="s">
        <v>28</v>
      </c>
      <c r="E388">
        <v>906</v>
      </c>
      <c r="F388" s="10">
        <v>9</v>
      </c>
      <c r="G388" s="10">
        <v>15</v>
      </c>
      <c r="H388" s="14">
        <v>405</v>
      </c>
      <c r="I388" s="19">
        <v>44348</v>
      </c>
      <c r="J388" s="10">
        <f>Financial[[#This Row],[Units Sold]]*Financial[[#This Row],[Sale Price]]</f>
        <v>13590</v>
      </c>
      <c r="K388" s="11" cm="1">
        <f t="array" ref="K388">_xlfn.IFS(Financial[[#This Row],[Discount Band]]="High",0.15,Financial[[#This Row],[Discount Band]]="Medium",0.1,Financial[[#This Row],[Discount Band]]="Low",0.05,Financial[[#This Row],[Discount Band]]="None",0)</f>
        <v>0</v>
      </c>
      <c r="L388" s="10">
        <f>Financial[[#This Row],[Gross Sales]]*Financial[[#This Row],[Discount, %]]</f>
        <v>0</v>
      </c>
      <c r="M388" s="10">
        <f>Financial[[#This Row],[Gross Sales]]-Financial[[#This Row],[Discounts, usd]]</f>
        <v>13590</v>
      </c>
      <c r="N388" s="10">
        <f>Financial[[#This Row],[Units Sold]]*Financial[[#This Row],[Manufacturing Price]]</f>
        <v>8154</v>
      </c>
      <c r="O388" s="10">
        <f>Financial[[#This Row],[ Sales with discount]]-(Financial[[#This Row],[Units Sold]]*Financial[[#This Row],[Manufacturing Price]])</f>
        <v>5436</v>
      </c>
      <c r="P388" s="12">
        <f>(Financial[[#This Row],[ Sales with discount]]-Financial[[#This Row],[COGS]])/Financial[[#This Row],[ Sales with discount]]</f>
        <v>0.4</v>
      </c>
      <c r="Q388" s="12">
        <f>(Financial[[#This Row],[ Sales with discount]]-Financial[[#This Row],[COGS]])/Financial[[#This Row],[COGS]]</f>
        <v>0.66666666666666663</v>
      </c>
      <c r="R388" s="17">
        <f>Financial[[#This Row],[Units Sold]]/Financial[[#This Row],[quantity of transactions]]</f>
        <v>2.2370370370370369</v>
      </c>
      <c r="S388" s="17">
        <f>Financial[[#This Row],[ Sales with discount]]/Financial[[#This Row],[quantity of transactions]]</f>
        <v>33.555555555555557</v>
      </c>
      <c r="T388" s="5" t="str">
        <f>TEXT(Financial[[#This Row],[Date]],"MMMM")</f>
        <v>червень</v>
      </c>
      <c r="U388" s="22">
        <f>YEAR(Financial[[#This Row],[Date]])</f>
        <v>2021</v>
      </c>
    </row>
    <row r="389" spans="1:21" x14ac:dyDescent="0.3">
      <c r="A389" t="s">
        <v>7</v>
      </c>
      <c r="B389" t="s">
        <v>15</v>
      </c>
      <c r="C389" s="3" t="s">
        <v>24</v>
      </c>
      <c r="D389" s="3" t="s">
        <v>31</v>
      </c>
      <c r="E389">
        <v>605</v>
      </c>
      <c r="F389" s="10">
        <v>10</v>
      </c>
      <c r="G389" s="10">
        <v>15</v>
      </c>
      <c r="H389" s="14">
        <v>272</v>
      </c>
      <c r="I389" s="19">
        <v>44287</v>
      </c>
      <c r="J389" s="10">
        <f>Financial[[#This Row],[Units Sold]]*Financial[[#This Row],[Sale Price]]</f>
        <v>9075</v>
      </c>
      <c r="K389" s="11" cm="1">
        <f t="array" ref="K389">_xlfn.IFS(Financial[[#This Row],[Discount Band]]="High",0.15,Financial[[#This Row],[Discount Band]]="Medium",0.1,Financial[[#This Row],[Discount Band]]="Low",0.05,Financial[[#This Row],[Discount Band]]="None",0)</f>
        <v>0.15</v>
      </c>
      <c r="L389" s="10">
        <f>Financial[[#This Row],[Gross Sales]]*Financial[[#This Row],[Discount, %]]</f>
        <v>1361.25</v>
      </c>
      <c r="M389" s="10">
        <f>Financial[[#This Row],[Gross Sales]]-Financial[[#This Row],[Discounts, usd]]</f>
        <v>7713.75</v>
      </c>
      <c r="N389" s="10">
        <f>Financial[[#This Row],[Units Sold]]*Financial[[#This Row],[Manufacturing Price]]</f>
        <v>6050</v>
      </c>
      <c r="O389" s="10">
        <f>Financial[[#This Row],[ Sales with discount]]-(Financial[[#This Row],[Units Sold]]*Financial[[#This Row],[Manufacturing Price]])</f>
        <v>1663.75</v>
      </c>
      <c r="P389" s="12">
        <f>(Financial[[#This Row],[ Sales with discount]]-Financial[[#This Row],[COGS]])/Financial[[#This Row],[ Sales with discount]]</f>
        <v>0.21568627450980393</v>
      </c>
      <c r="Q389" s="12">
        <f>(Financial[[#This Row],[ Sales with discount]]-Financial[[#This Row],[COGS]])/Financial[[#This Row],[COGS]]</f>
        <v>0.27500000000000002</v>
      </c>
      <c r="R389" s="17">
        <f>Financial[[#This Row],[Units Sold]]/Financial[[#This Row],[quantity of transactions]]</f>
        <v>2.2242647058823528</v>
      </c>
      <c r="S389" s="17">
        <f>Financial[[#This Row],[ Sales with discount]]/Financial[[#This Row],[quantity of transactions]]</f>
        <v>28.359375</v>
      </c>
      <c r="T389" s="5" t="str">
        <f>TEXT(Financial[[#This Row],[Date]],"MMMM")</f>
        <v>квітень</v>
      </c>
      <c r="U389" s="22">
        <f>YEAR(Financial[[#This Row],[Date]])</f>
        <v>2021</v>
      </c>
    </row>
    <row r="390" spans="1:21" x14ac:dyDescent="0.3">
      <c r="A390" t="s">
        <v>7</v>
      </c>
      <c r="B390" t="s">
        <v>15</v>
      </c>
      <c r="C390" s="3" t="s">
        <v>23</v>
      </c>
      <c r="D390" s="3" t="s">
        <v>31</v>
      </c>
      <c r="E390">
        <v>309</v>
      </c>
      <c r="F390" s="10">
        <v>10</v>
      </c>
      <c r="G390" s="10">
        <v>15</v>
      </c>
      <c r="H390" s="14">
        <v>215</v>
      </c>
      <c r="I390" s="19">
        <v>44228</v>
      </c>
      <c r="J390" s="10">
        <f>Financial[[#This Row],[Units Sold]]*Financial[[#This Row],[Sale Price]]</f>
        <v>4635</v>
      </c>
      <c r="K390" s="11" cm="1">
        <f t="array" ref="K390">_xlfn.IFS(Financial[[#This Row],[Discount Band]]="High",0.15,Financial[[#This Row],[Discount Band]]="Medium",0.1,Financial[[#This Row],[Discount Band]]="Low",0.05,Financial[[#This Row],[Discount Band]]="None",0)</f>
        <v>0.15</v>
      </c>
      <c r="L390" s="10">
        <f>Financial[[#This Row],[Gross Sales]]*Financial[[#This Row],[Discount, %]]</f>
        <v>695.25</v>
      </c>
      <c r="M390" s="10">
        <f>Financial[[#This Row],[Gross Sales]]-Financial[[#This Row],[Discounts, usd]]</f>
        <v>3939.75</v>
      </c>
      <c r="N390" s="10">
        <f>Financial[[#This Row],[Units Sold]]*Financial[[#This Row],[Manufacturing Price]]</f>
        <v>3090</v>
      </c>
      <c r="O390" s="10">
        <f>Financial[[#This Row],[ Sales with discount]]-(Financial[[#This Row],[Units Sold]]*Financial[[#This Row],[Manufacturing Price]])</f>
        <v>849.75</v>
      </c>
      <c r="P390" s="12">
        <f>(Financial[[#This Row],[ Sales with discount]]-Financial[[#This Row],[COGS]])/Financial[[#This Row],[ Sales with discount]]</f>
        <v>0.21568627450980393</v>
      </c>
      <c r="Q390" s="12">
        <f>(Financial[[#This Row],[ Sales with discount]]-Financial[[#This Row],[COGS]])/Financial[[#This Row],[COGS]]</f>
        <v>0.27500000000000002</v>
      </c>
      <c r="R390" s="17">
        <f>Financial[[#This Row],[Units Sold]]/Financial[[#This Row],[quantity of transactions]]</f>
        <v>1.4372093023255814</v>
      </c>
      <c r="S390" s="17">
        <f>Financial[[#This Row],[ Sales with discount]]/Financial[[#This Row],[quantity of transactions]]</f>
        <v>18.324418604651164</v>
      </c>
      <c r="T390" s="5" t="str">
        <f>TEXT(Financial[[#This Row],[Date]],"MMMM")</f>
        <v>лютий</v>
      </c>
      <c r="U390" s="22">
        <f>YEAR(Financial[[#This Row],[Date]])</f>
        <v>2021</v>
      </c>
    </row>
    <row r="391" spans="1:21" x14ac:dyDescent="0.3">
      <c r="A391" t="s">
        <v>7</v>
      </c>
      <c r="B391" t="s">
        <v>15</v>
      </c>
      <c r="C391" s="3" t="s">
        <v>25</v>
      </c>
      <c r="D391" s="3" t="s">
        <v>31</v>
      </c>
      <c r="E391">
        <v>452</v>
      </c>
      <c r="F391" s="10">
        <v>11</v>
      </c>
      <c r="G391" s="10">
        <v>15</v>
      </c>
      <c r="H391" s="14">
        <v>209</v>
      </c>
      <c r="I391" s="19">
        <v>44378</v>
      </c>
      <c r="J391" s="10">
        <f>Financial[[#This Row],[Units Sold]]*Financial[[#This Row],[Sale Price]]</f>
        <v>6780</v>
      </c>
      <c r="K391" s="11" cm="1">
        <f t="array" ref="K391">_xlfn.IFS(Financial[[#This Row],[Discount Band]]="High",0.15,Financial[[#This Row],[Discount Band]]="Medium",0.1,Financial[[#This Row],[Discount Band]]="Low",0.05,Financial[[#This Row],[Discount Band]]="None",0)</f>
        <v>0.15</v>
      </c>
      <c r="L391" s="10">
        <f>Financial[[#This Row],[Gross Sales]]*Financial[[#This Row],[Discount, %]]</f>
        <v>1017</v>
      </c>
      <c r="M391" s="10">
        <f>Financial[[#This Row],[Gross Sales]]-Financial[[#This Row],[Discounts, usd]]</f>
        <v>5763</v>
      </c>
      <c r="N391" s="10">
        <f>Financial[[#This Row],[Units Sold]]*Financial[[#This Row],[Manufacturing Price]]</f>
        <v>4972</v>
      </c>
      <c r="O391" s="10">
        <f>Financial[[#This Row],[ Sales with discount]]-(Financial[[#This Row],[Units Sold]]*Financial[[#This Row],[Manufacturing Price]])</f>
        <v>791</v>
      </c>
      <c r="P391" s="12">
        <f>(Financial[[#This Row],[ Sales with discount]]-Financial[[#This Row],[COGS]])/Financial[[#This Row],[ Sales with discount]]</f>
        <v>0.13725490196078433</v>
      </c>
      <c r="Q391" s="12">
        <f>(Financial[[#This Row],[ Sales with discount]]-Financial[[#This Row],[COGS]])/Financial[[#This Row],[COGS]]</f>
        <v>0.15909090909090909</v>
      </c>
      <c r="R391" s="17">
        <f>Financial[[#This Row],[Units Sold]]/Financial[[#This Row],[quantity of transactions]]</f>
        <v>2.1626794258373208</v>
      </c>
      <c r="S391" s="17">
        <f>Financial[[#This Row],[ Sales with discount]]/Financial[[#This Row],[quantity of transactions]]</f>
        <v>27.574162679425836</v>
      </c>
      <c r="T391" s="5" t="str">
        <f>TEXT(Financial[[#This Row],[Date]],"MMMM")</f>
        <v>липень</v>
      </c>
      <c r="U391" s="22">
        <f>YEAR(Financial[[#This Row],[Date]])</f>
        <v>2021</v>
      </c>
    </row>
    <row r="392" spans="1:21" x14ac:dyDescent="0.3">
      <c r="A392" t="s">
        <v>7</v>
      </c>
      <c r="B392" t="s">
        <v>15</v>
      </c>
      <c r="C392" s="3" t="s">
        <v>26</v>
      </c>
      <c r="D392" s="3" t="s">
        <v>30</v>
      </c>
      <c r="E392">
        <v>1310</v>
      </c>
      <c r="F392" s="10">
        <v>10</v>
      </c>
      <c r="G392" s="10">
        <v>16</v>
      </c>
      <c r="H392" s="14">
        <v>903</v>
      </c>
      <c r="I392" s="19">
        <v>44501</v>
      </c>
      <c r="J392" s="10">
        <f>Financial[[#This Row],[Units Sold]]*Financial[[#This Row],[Sale Price]]</f>
        <v>20960</v>
      </c>
      <c r="K392" s="11" cm="1">
        <f t="array" ref="K392">_xlfn.IFS(Financial[[#This Row],[Discount Band]]="High",0.15,Financial[[#This Row],[Discount Band]]="Medium",0.1,Financial[[#This Row],[Discount Band]]="Low",0.05,Financial[[#This Row],[Discount Band]]="None",0)</f>
        <v>0.1</v>
      </c>
      <c r="L392" s="10">
        <f>Financial[[#This Row],[Gross Sales]]*Financial[[#This Row],[Discount, %]]</f>
        <v>2096</v>
      </c>
      <c r="M392" s="10">
        <f>Financial[[#This Row],[Gross Sales]]-Financial[[#This Row],[Discounts, usd]]</f>
        <v>18864</v>
      </c>
      <c r="N392" s="10">
        <f>Financial[[#This Row],[Units Sold]]*Financial[[#This Row],[Manufacturing Price]]</f>
        <v>13100</v>
      </c>
      <c r="O392" s="10">
        <f>Financial[[#This Row],[ Sales with discount]]-(Financial[[#This Row],[Units Sold]]*Financial[[#This Row],[Manufacturing Price]])</f>
        <v>5764</v>
      </c>
      <c r="P392" s="12">
        <f>(Financial[[#This Row],[ Sales with discount]]-Financial[[#This Row],[COGS]])/Financial[[#This Row],[ Sales with discount]]</f>
        <v>0.30555555555555558</v>
      </c>
      <c r="Q392" s="12">
        <f>(Financial[[#This Row],[ Sales with discount]]-Financial[[#This Row],[COGS]])/Financial[[#This Row],[COGS]]</f>
        <v>0.44</v>
      </c>
      <c r="R392" s="17">
        <f>Financial[[#This Row],[Units Sold]]/Financial[[#This Row],[quantity of transactions]]</f>
        <v>1.4507198228128462</v>
      </c>
      <c r="S392" s="17">
        <f>Financial[[#This Row],[ Sales with discount]]/Financial[[#This Row],[quantity of transactions]]</f>
        <v>20.890365448504983</v>
      </c>
      <c r="T392" s="5" t="str">
        <f>TEXT(Financial[[#This Row],[Date]],"MMMM")</f>
        <v>листопад</v>
      </c>
      <c r="U392" s="22">
        <f>YEAR(Financial[[#This Row],[Date]])</f>
        <v>2021</v>
      </c>
    </row>
    <row r="393" spans="1:21" x14ac:dyDescent="0.3">
      <c r="A393" t="s">
        <v>7</v>
      </c>
      <c r="B393" t="s">
        <v>15</v>
      </c>
      <c r="C393" s="3" t="s">
        <v>23</v>
      </c>
      <c r="D393" s="3" t="s">
        <v>29</v>
      </c>
      <c r="E393">
        <v>871</v>
      </c>
      <c r="F393" s="10">
        <v>9</v>
      </c>
      <c r="G393" s="10">
        <v>15</v>
      </c>
      <c r="H393" s="14">
        <v>776</v>
      </c>
      <c r="I393" s="19">
        <v>44440</v>
      </c>
      <c r="J393" s="10">
        <f>Financial[[#This Row],[Units Sold]]*Financial[[#This Row],[Sale Price]]</f>
        <v>13065</v>
      </c>
      <c r="K393" s="11" cm="1">
        <f t="array" ref="K393">_xlfn.IFS(Financial[[#This Row],[Discount Band]]="High",0.15,Financial[[#This Row],[Discount Band]]="Medium",0.1,Financial[[#This Row],[Discount Band]]="Low",0.05,Financial[[#This Row],[Discount Band]]="None",0)</f>
        <v>0.05</v>
      </c>
      <c r="L393" s="10">
        <f>Financial[[#This Row],[Gross Sales]]*Financial[[#This Row],[Discount, %]]</f>
        <v>653.25</v>
      </c>
      <c r="M393" s="10">
        <f>Financial[[#This Row],[Gross Sales]]-Financial[[#This Row],[Discounts, usd]]</f>
        <v>12411.75</v>
      </c>
      <c r="N393" s="10">
        <f>Financial[[#This Row],[Units Sold]]*Financial[[#This Row],[Manufacturing Price]]</f>
        <v>7839</v>
      </c>
      <c r="O393" s="10">
        <f>Financial[[#This Row],[ Sales with discount]]-(Financial[[#This Row],[Units Sold]]*Financial[[#This Row],[Manufacturing Price]])</f>
        <v>4572.75</v>
      </c>
      <c r="P393" s="12">
        <f>(Financial[[#This Row],[ Sales with discount]]-Financial[[#This Row],[COGS]])/Financial[[#This Row],[ Sales with discount]]</f>
        <v>0.36842105263157893</v>
      </c>
      <c r="Q393" s="12">
        <f>(Financial[[#This Row],[ Sales with discount]]-Financial[[#This Row],[COGS]])/Financial[[#This Row],[COGS]]</f>
        <v>0.58333333333333337</v>
      </c>
      <c r="R393" s="17">
        <f>Financial[[#This Row],[Units Sold]]/Financial[[#This Row],[quantity of transactions]]</f>
        <v>1.1224226804123711</v>
      </c>
      <c r="S393" s="17">
        <f>Financial[[#This Row],[ Sales with discount]]/Financial[[#This Row],[quantity of transactions]]</f>
        <v>15.994523195876289</v>
      </c>
      <c r="T393" s="5" t="str">
        <f>TEXT(Financial[[#This Row],[Date]],"MMMM")</f>
        <v>вересень</v>
      </c>
      <c r="U393" s="22">
        <f>YEAR(Financial[[#This Row],[Date]])</f>
        <v>2021</v>
      </c>
    </row>
    <row r="394" spans="1:21" x14ac:dyDescent="0.3">
      <c r="A394" t="s">
        <v>7</v>
      </c>
      <c r="B394" t="s">
        <v>15</v>
      </c>
      <c r="C394" s="3" t="s">
        <v>24</v>
      </c>
      <c r="D394" s="3" t="s">
        <v>30</v>
      </c>
      <c r="E394">
        <v>1575</v>
      </c>
      <c r="F394" s="10">
        <v>9</v>
      </c>
      <c r="G394" s="10">
        <v>16</v>
      </c>
      <c r="H394" s="14">
        <v>788</v>
      </c>
      <c r="I394" s="19">
        <v>44317</v>
      </c>
      <c r="J394" s="10">
        <f>Financial[[#This Row],[Units Sold]]*Financial[[#This Row],[Sale Price]]</f>
        <v>25200</v>
      </c>
      <c r="K394" s="11" cm="1">
        <f t="array" ref="K394">_xlfn.IFS(Financial[[#This Row],[Discount Band]]="High",0.15,Financial[[#This Row],[Discount Band]]="Medium",0.1,Financial[[#This Row],[Discount Band]]="Low",0.05,Financial[[#This Row],[Discount Band]]="None",0)</f>
        <v>0.1</v>
      </c>
      <c r="L394" s="10">
        <f>Financial[[#This Row],[Gross Sales]]*Financial[[#This Row],[Discount, %]]</f>
        <v>2520</v>
      </c>
      <c r="M394" s="10">
        <f>Financial[[#This Row],[Gross Sales]]-Financial[[#This Row],[Discounts, usd]]</f>
        <v>22680</v>
      </c>
      <c r="N394" s="10">
        <f>Financial[[#This Row],[Units Sold]]*Financial[[#This Row],[Manufacturing Price]]</f>
        <v>14175</v>
      </c>
      <c r="O394" s="10">
        <f>Financial[[#This Row],[ Sales with discount]]-(Financial[[#This Row],[Units Sold]]*Financial[[#This Row],[Manufacturing Price]])</f>
        <v>8505</v>
      </c>
      <c r="P394" s="12">
        <f>(Financial[[#This Row],[ Sales with discount]]-Financial[[#This Row],[COGS]])/Financial[[#This Row],[ Sales with discount]]</f>
        <v>0.375</v>
      </c>
      <c r="Q394" s="12">
        <f>(Financial[[#This Row],[ Sales with discount]]-Financial[[#This Row],[COGS]])/Financial[[#This Row],[COGS]]</f>
        <v>0.6</v>
      </c>
      <c r="R394" s="17">
        <f>Financial[[#This Row],[Units Sold]]/Financial[[#This Row],[quantity of transactions]]</f>
        <v>1.998730964467005</v>
      </c>
      <c r="S394" s="17">
        <f>Financial[[#This Row],[ Sales with discount]]/Financial[[#This Row],[quantity of transactions]]</f>
        <v>28.781725888324875</v>
      </c>
      <c r="T394" s="5" t="str">
        <f>TEXT(Financial[[#This Row],[Date]],"MMMM")</f>
        <v>травень</v>
      </c>
      <c r="U394" s="22">
        <f>YEAR(Financial[[#This Row],[Date]])</f>
        <v>2021</v>
      </c>
    </row>
    <row r="395" spans="1:21" x14ac:dyDescent="0.3">
      <c r="A395" t="s">
        <v>7</v>
      </c>
      <c r="B395" t="s">
        <v>15</v>
      </c>
      <c r="C395" s="3" t="s">
        <v>24</v>
      </c>
      <c r="D395" s="3" t="s">
        <v>31</v>
      </c>
      <c r="E395">
        <v>739</v>
      </c>
      <c r="F395" s="10">
        <v>8</v>
      </c>
      <c r="G395" s="10">
        <v>15</v>
      </c>
      <c r="H395" s="14">
        <v>639</v>
      </c>
      <c r="I395" s="19">
        <v>44197</v>
      </c>
      <c r="J395" s="10">
        <f>Financial[[#This Row],[Units Sold]]*Financial[[#This Row],[Sale Price]]</f>
        <v>11085</v>
      </c>
      <c r="K395" s="11" cm="1">
        <f t="array" ref="K395">_xlfn.IFS(Financial[[#This Row],[Discount Band]]="High",0.15,Financial[[#This Row],[Discount Band]]="Medium",0.1,Financial[[#This Row],[Discount Band]]="Low",0.05,Financial[[#This Row],[Discount Band]]="None",0)</f>
        <v>0.15</v>
      </c>
      <c r="L395" s="10">
        <f>Financial[[#This Row],[Gross Sales]]*Financial[[#This Row],[Discount, %]]</f>
        <v>1662.75</v>
      </c>
      <c r="M395" s="10">
        <f>Financial[[#This Row],[Gross Sales]]-Financial[[#This Row],[Discounts, usd]]</f>
        <v>9422.25</v>
      </c>
      <c r="N395" s="10">
        <f>Financial[[#This Row],[Units Sold]]*Financial[[#This Row],[Manufacturing Price]]</f>
        <v>5912</v>
      </c>
      <c r="O395" s="10">
        <f>Financial[[#This Row],[ Sales with discount]]-(Financial[[#This Row],[Units Sold]]*Financial[[#This Row],[Manufacturing Price]])</f>
        <v>3510.25</v>
      </c>
      <c r="P395" s="12">
        <f>(Financial[[#This Row],[ Sales with discount]]-Financial[[#This Row],[COGS]])/Financial[[#This Row],[ Sales with discount]]</f>
        <v>0.37254901960784315</v>
      </c>
      <c r="Q395" s="12">
        <f>(Financial[[#This Row],[ Sales with discount]]-Financial[[#This Row],[COGS]])/Financial[[#This Row],[COGS]]</f>
        <v>0.59375</v>
      </c>
      <c r="R395" s="17">
        <f>Financial[[#This Row],[Units Sold]]/Financial[[#This Row],[quantity of transactions]]</f>
        <v>1.1564945226917058</v>
      </c>
      <c r="S395" s="17">
        <f>Financial[[#This Row],[ Sales with discount]]/Financial[[#This Row],[quantity of transactions]]</f>
        <v>14.745305164319248</v>
      </c>
      <c r="T395" s="5" t="str">
        <f>TEXT(Financial[[#This Row],[Date]],"MMMM")</f>
        <v>січень</v>
      </c>
      <c r="U395" s="22">
        <f>YEAR(Financial[[#This Row],[Date]])</f>
        <v>2021</v>
      </c>
    </row>
    <row r="396" spans="1:21" x14ac:dyDescent="0.3">
      <c r="A396" t="s">
        <v>7</v>
      </c>
      <c r="B396" t="s">
        <v>15</v>
      </c>
      <c r="C396" s="3" t="s">
        <v>23</v>
      </c>
      <c r="D396" s="3" t="s">
        <v>30</v>
      </c>
      <c r="E396">
        <v>2991</v>
      </c>
      <c r="F396" s="10">
        <v>12</v>
      </c>
      <c r="G396" s="10">
        <v>16</v>
      </c>
      <c r="H396" s="14">
        <v>1084</v>
      </c>
      <c r="I396" s="19">
        <v>44531</v>
      </c>
      <c r="J396" s="10">
        <f>Financial[[#This Row],[Units Sold]]*Financial[[#This Row],[Sale Price]]</f>
        <v>47856</v>
      </c>
      <c r="K396" s="11" cm="1">
        <f t="array" ref="K396">_xlfn.IFS(Financial[[#This Row],[Discount Band]]="High",0.15,Financial[[#This Row],[Discount Band]]="Medium",0.1,Financial[[#This Row],[Discount Band]]="Low",0.05,Financial[[#This Row],[Discount Band]]="None",0)</f>
        <v>0.1</v>
      </c>
      <c r="L396" s="10">
        <f>Financial[[#This Row],[Gross Sales]]*Financial[[#This Row],[Discount, %]]</f>
        <v>4785.6000000000004</v>
      </c>
      <c r="M396" s="10">
        <f>Financial[[#This Row],[Gross Sales]]-Financial[[#This Row],[Discounts, usd]]</f>
        <v>43070.400000000001</v>
      </c>
      <c r="N396" s="10">
        <f>Financial[[#This Row],[Units Sold]]*Financial[[#This Row],[Manufacturing Price]]</f>
        <v>35892</v>
      </c>
      <c r="O396" s="10">
        <f>Financial[[#This Row],[ Sales with discount]]-(Financial[[#This Row],[Units Sold]]*Financial[[#This Row],[Manufacturing Price]])</f>
        <v>7178.4000000000015</v>
      </c>
      <c r="P396" s="12">
        <f>(Financial[[#This Row],[ Sales with discount]]-Financial[[#This Row],[COGS]])/Financial[[#This Row],[ Sales with discount]]</f>
        <v>0.16666666666666669</v>
      </c>
      <c r="Q396" s="12">
        <f>(Financial[[#This Row],[ Sales with discount]]-Financial[[#This Row],[COGS]])/Financial[[#This Row],[COGS]]</f>
        <v>0.20000000000000004</v>
      </c>
      <c r="R396" s="17">
        <f>Financial[[#This Row],[Units Sold]]/Financial[[#This Row],[quantity of transactions]]</f>
        <v>2.7592250922509227</v>
      </c>
      <c r="S396" s="17">
        <f>Financial[[#This Row],[ Sales with discount]]/Financial[[#This Row],[quantity of transactions]]</f>
        <v>39.732841328413286</v>
      </c>
      <c r="T396" s="5" t="str">
        <f>TEXT(Financial[[#This Row],[Date]],"MMMM")</f>
        <v>грудень</v>
      </c>
      <c r="U396" s="22">
        <f>YEAR(Financial[[#This Row],[Date]])</f>
        <v>2021</v>
      </c>
    </row>
    <row r="397" spans="1:21" x14ac:dyDescent="0.3">
      <c r="A397" t="s">
        <v>7</v>
      </c>
      <c r="B397" t="s">
        <v>15</v>
      </c>
      <c r="C397" s="3" t="s">
        <v>22</v>
      </c>
      <c r="D397" s="3" t="s">
        <v>28</v>
      </c>
      <c r="E397">
        <v>1152</v>
      </c>
      <c r="F397" s="10">
        <v>12</v>
      </c>
      <c r="G397" s="10">
        <v>16</v>
      </c>
      <c r="H397" s="14">
        <v>521</v>
      </c>
      <c r="I397" s="19">
        <v>44256</v>
      </c>
      <c r="J397" s="10">
        <f>Financial[[#This Row],[Units Sold]]*Financial[[#This Row],[Sale Price]]</f>
        <v>18432</v>
      </c>
      <c r="K397" s="11" cm="1">
        <f t="array" ref="K397">_xlfn.IFS(Financial[[#This Row],[Discount Band]]="High",0.15,Financial[[#This Row],[Discount Band]]="Medium",0.1,Financial[[#This Row],[Discount Band]]="Low",0.05,Financial[[#This Row],[Discount Band]]="None",0)</f>
        <v>0</v>
      </c>
      <c r="L397" s="10">
        <f>Financial[[#This Row],[Gross Sales]]*Financial[[#This Row],[Discount, %]]</f>
        <v>0</v>
      </c>
      <c r="M397" s="10">
        <f>Financial[[#This Row],[Gross Sales]]-Financial[[#This Row],[Discounts, usd]]</f>
        <v>18432</v>
      </c>
      <c r="N397" s="10">
        <f>Financial[[#This Row],[Units Sold]]*Financial[[#This Row],[Manufacturing Price]]</f>
        <v>13824</v>
      </c>
      <c r="O397" s="10">
        <f>Financial[[#This Row],[ Sales with discount]]-(Financial[[#This Row],[Units Sold]]*Financial[[#This Row],[Manufacturing Price]])</f>
        <v>4608</v>
      </c>
      <c r="P397" s="12">
        <f>(Financial[[#This Row],[ Sales with discount]]-Financial[[#This Row],[COGS]])/Financial[[#This Row],[ Sales with discount]]</f>
        <v>0.25</v>
      </c>
      <c r="Q397" s="12">
        <f>(Financial[[#This Row],[ Sales with discount]]-Financial[[#This Row],[COGS]])/Financial[[#This Row],[COGS]]</f>
        <v>0.33333333333333331</v>
      </c>
      <c r="R397" s="17">
        <f>Financial[[#This Row],[Units Sold]]/Financial[[#This Row],[quantity of transactions]]</f>
        <v>2.2111324376199617</v>
      </c>
      <c r="S397" s="17">
        <f>Financial[[#This Row],[ Sales with discount]]/Financial[[#This Row],[quantity of transactions]]</f>
        <v>35.378119001919387</v>
      </c>
      <c r="T397" s="5" t="str">
        <f>TEXT(Financial[[#This Row],[Date]],"MMMM")</f>
        <v>березень</v>
      </c>
      <c r="U397" s="22">
        <f>YEAR(Financial[[#This Row],[Date]])</f>
        <v>2021</v>
      </c>
    </row>
    <row r="398" spans="1:21" x14ac:dyDescent="0.3">
      <c r="A398" t="s">
        <v>7</v>
      </c>
      <c r="B398" t="s">
        <v>15</v>
      </c>
      <c r="C398" s="3" t="s">
        <v>25</v>
      </c>
      <c r="D398" s="3" t="s">
        <v>28</v>
      </c>
      <c r="E398">
        <v>906</v>
      </c>
      <c r="F398" s="10">
        <v>11</v>
      </c>
      <c r="G398" s="10">
        <v>15</v>
      </c>
      <c r="H398" s="14">
        <v>641</v>
      </c>
      <c r="I398" s="19">
        <v>44348</v>
      </c>
      <c r="J398" s="10">
        <f>Financial[[#This Row],[Units Sold]]*Financial[[#This Row],[Sale Price]]</f>
        <v>13590</v>
      </c>
      <c r="K398" s="11" cm="1">
        <f t="array" ref="K398">_xlfn.IFS(Financial[[#This Row],[Discount Band]]="High",0.15,Financial[[#This Row],[Discount Band]]="Medium",0.1,Financial[[#This Row],[Discount Band]]="Low",0.05,Financial[[#This Row],[Discount Band]]="None",0)</f>
        <v>0</v>
      </c>
      <c r="L398" s="10">
        <f>Financial[[#This Row],[Gross Sales]]*Financial[[#This Row],[Discount, %]]</f>
        <v>0</v>
      </c>
      <c r="M398" s="10">
        <f>Financial[[#This Row],[Gross Sales]]-Financial[[#This Row],[Discounts, usd]]</f>
        <v>13590</v>
      </c>
      <c r="N398" s="10">
        <f>Financial[[#This Row],[Units Sold]]*Financial[[#This Row],[Manufacturing Price]]</f>
        <v>9966</v>
      </c>
      <c r="O398" s="10">
        <f>Financial[[#This Row],[ Sales with discount]]-(Financial[[#This Row],[Units Sold]]*Financial[[#This Row],[Manufacturing Price]])</f>
        <v>3624</v>
      </c>
      <c r="P398" s="12">
        <f>(Financial[[#This Row],[ Sales with discount]]-Financial[[#This Row],[COGS]])/Financial[[#This Row],[ Sales with discount]]</f>
        <v>0.26666666666666666</v>
      </c>
      <c r="Q398" s="12">
        <f>(Financial[[#This Row],[ Sales with discount]]-Financial[[#This Row],[COGS]])/Financial[[#This Row],[COGS]]</f>
        <v>0.36363636363636365</v>
      </c>
      <c r="R398" s="17">
        <f>Financial[[#This Row],[Units Sold]]/Financial[[#This Row],[quantity of transactions]]</f>
        <v>1.4134165366614664</v>
      </c>
      <c r="S398" s="17">
        <f>Financial[[#This Row],[ Sales with discount]]/Financial[[#This Row],[quantity of transactions]]</f>
        <v>21.201248049921997</v>
      </c>
      <c r="T398" s="5" t="str">
        <f>TEXT(Financial[[#This Row],[Date]],"MMMM")</f>
        <v>червень</v>
      </c>
      <c r="U398" s="22">
        <f>YEAR(Financial[[#This Row],[Date]])</f>
        <v>2021</v>
      </c>
    </row>
    <row r="399" spans="1:21" x14ac:dyDescent="0.3">
      <c r="A399" t="s">
        <v>7</v>
      </c>
      <c r="B399" t="s">
        <v>15</v>
      </c>
      <c r="C399" s="3" t="s">
        <v>21</v>
      </c>
      <c r="D399" s="3" t="s">
        <v>31</v>
      </c>
      <c r="E399">
        <v>1814</v>
      </c>
      <c r="F399" s="10">
        <v>10</v>
      </c>
      <c r="G399" s="10">
        <v>16</v>
      </c>
      <c r="H399" s="14">
        <v>478</v>
      </c>
      <c r="I399" s="19">
        <v>44501</v>
      </c>
      <c r="J399" s="10">
        <f>Financial[[#This Row],[Units Sold]]*Financial[[#This Row],[Sale Price]]</f>
        <v>29024</v>
      </c>
      <c r="K399" s="11" cm="1">
        <f t="array" ref="K399">_xlfn.IFS(Financial[[#This Row],[Discount Band]]="High",0.15,Financial[[#This Row],[Discount Band]]="Medium",0.1,Financial[[#This Row],[Discount Band]]="Low",0.05,Financial[[#This Row],[Discount Band]]="None",0)</f>
        <v>0.15</v>
      </c>
      <c r="L399" s="10">
        <f>Financial[[#This Row],[Gross Sales]]*Financial[[#This Row],[Discount, %]]</f>
        <v>4353.5999999999995</v>
      </c>
      <c r="M399" s="10">
        <f>Financial[[#This Row],[Gross Sales]]-Financial[[#This Row],[Discounts, usd]]</f>
        <v>24670.400000000001</v>
      </c>
      <c r="N399" s="10">
        <f>Financial[[#This Row],[Units Sold]]*Financial[[#This Row],[Manufacturing Price]]</f>
        <v>18140</v>
      </c>
      <c r="O399" s="10">
        <f>Financial[[#This Row],[ Sales with discount]]-(Financial[[#This Row],[Units Sold]]*Financial[[#This Row],[Manufacturing Price]])</f>
        <v>6530.4000000000015</v>
      </c>
      <c r="P399" s="12">
        <f>(Financial[[#This Row],[ Sales with discount]]-Financial[[#This Row],[COGS]])/Financial[[#This Row],[ Sales with discount]]</f>
        <v>0.26470588235294124</v>
      </c>
      <c r="Q399" s="12">
        <f>(Financial[[#This Row],[ Sales with discount]]-Financial[[#This Row],[COGS]])/Financial[[#This Row],[COGS]]</f>
        <v>0.3600000000000001</v>
      </c>
      <c r="R399" s="17">
        <f>Financial[[#This Row],[Units Sold]]/Financial[[#This Row],[quantity of transactions]]</f>
        <v>3.7949790794979079</v>
      </c>
      <c r="S399" s="17">
        <f>Financial[[#This Row],[ Sales with discount]]/Financial[[#This Row],[quantity of transactions]]</f>
        <v>51.611715481171551</v>
      </c>
      <c r="T399" s="5" t="str">
        <f>TEXT(Financial[[#This Row],[Date]],"MMMM")</f>
        <v>листопад</v>
      </c>
      <c r="U399" s="22">
        <f>YEAR(Financial[[#This Row],[Date]])</f>
        <v>2021</v>
      </c>
    </row>
    <row r="400" spans="1:21" x14ac:dyDescent="0.3">
      <c r="A400" t="s">
        <v>7</v>
      </c>
      <c r="B400" t="s">
        <v>15</v>
      </c>
      <c r="C400" s="3" t="s">
        <v>23</v>
      </c>
      <c r="D400" s="3" t="s">
        <v>29</v>
      </c>
      <c r="E400">
        <v>3111</v>
      </c>
      <c r="F400" s="10">
        <v>11</v>
      </c>
      <c r="G400" s="10">
        <v>16</v>
      </c>
      <c r="H400" s="14">
        <v>1524</v>
      </c>
      <c r="I400" s="19">
        <v>44470</v>
      </c>
      <c r="J400" s="10">
        <f>Financial[[#This Row],[Units Sold]]*Financial[[#This Row],[Sale Price]]</f>
        <v>49776</v>
      </c>
      <c r="K400" s="11" cm="1">
        <f t="array" ref="K400">_xlfn.IFS(Financial[[#This Row],[Discount Band]]="High",0.15,Financial[[#This Row],[Discount Band]]="Medium",0.1,Financial[[#This Row],[Discount Band]]="Low",0.05,Financial[[#This Row],[Discount Band]]="None",0)</f>
        <v>0.05</v>
      </c>
      <c r="L400" s="10">
        <f>Financial[[#This Row],[Gross Sales]]*Financial[[#This Row],[Discount, %]]</f>
        <v>2488.8000000000002</v>
      </c>
      <c r="M400" s="10">
        <f>Financial[[#This Row],[Gross Sales]]-Financial[[#This Row],[Discounts, usd]]</f>
        <v>47287.199999999997</v>
      </c>
      <c r="N400" s="10">
        <f>Financial[[#This Row],[Units Sold]]*Financial[[#This Row],[Manufacturing Price]]</f>
        <v>34221</v>
      </c>
      <c r="O400" s="10">
        <f>Financial[[#This Row],[ Sales with discount]]-(Financial[[#This Row],[Units Sold]]*Financial[[#This Row],[Manufacturing Price]])</f>
        <v>13066.199999999997</v>
      </c>
      <c r="P400" s="12">
        <f>(Financial[[#This Row],[ Sales with discount]]-Financial[[#This Row],[COGS]])/Financial[[#This Row],[ Sales with discount]]</f>
        <v>0.27631578947368418</v>
      </c>
      <c r="Q400" s="12">
        <f>(Financial[[#This Row],[ Sales with discount]]-Financial[[#This Row],[COGS]])/Financial[[#This Row],[COGS]]</f>
        <v>0.38181818181818172</v>
      </c>
      <c r="R400" s="17">
        <f>Financial[[#This Row],[Units Sold]]/Financial[[#This Row],[quantity of transactions]]</f>
        <v>2.0413385826771653</v>
      </c>
      <c r="S400" s="17">
        <f>Financial[[#This Row],[ Sales with discount]]/Financial[[#This Row],[quantity of transactions]]</f>
        <v>31.028346456692912</v>
      </c>
      <c r="T400" s="5" t="str">
        <f>TEXT(Financial[[#This Row],[Date]],"MMMM")</f>
        <v>жовтень</v>
      </c>
      <c r="U400" s="22">
        <f>YEAR(Financial[[#This Row],[Date]])</f>
        <v>2021</v>
      </c>
    </row>
    <row r="401" spans="1:21" x14ac:dyDescent="0.3">
      <c r="A401" t="s">
        <v>7</v>
      </c>
      <c r="B401" t="s">
        <v>15</v>
      </c>
      <c r="C401" s="3" t="s">
        <v>25</v>
      </c>
      <c r="D401" s="3" t="s">
        <v>29</v>
      </c>
      <c r="E401">
        <v>2205</v>
      </c>
      <c r="F401" s="10">
        <v>11</v>
      </c>
      <c r="G401" s="10">
        <v>15</v>
      </c>
      <c r="H401" s="14">
        <v>922</v>
      </c>
      <c r="I401" s="19">
        <v>44470</v>
      </c>
      <c r="J401" s="10">
        <f>Financial[[#This Row],[Units Sold]]*Financial[[#This Row],[Sale Price]]</f>
        <v>33075</v>
      </c>
      <c r="K401" s="11" cm="1">
        <f t="array" ref="K401">_xlfn.IFS(Financial[[#This Row],[Discount Band]]="High",0.15,Financial[[#This Row],[Discount Band]]="Medium",0.1,Financial[[#This Row],[Discount Band]]="Low",0.05,Financial[[#This Row],[Discount Band]]="None",0)</f>
        <v>0.05</v>
      </c>
      <c r="L401" s="10">
        <f>Financial[[#This Row],[Gross Sales]]*Financial[[#This Row],[Discount, %]]</f>
        <v>1653.75</v>
      </c>
      <c r="M401" s="10">
        <f>Financial[[#This Row],[Gross Sales]]-Financial[[#This Row],[Discounts, usd]]</f>
        <v>31421.25</v>
      </c>
      <c r="N401" s="10">
        <f>Financial[[#This Row],[Units Sold]]*Financial[[#This Row],[Manufacturing Price]]</f>
        <v>24255</v>
      </c>
      <c r="O401" s="10">
        <f>Financial[[#This Row],[ Sales with discount]]-(Financial[[#This Row],[Units Sold]]*Financial[[#This Row],[Manufacturing Price]])</f>
        <v>7166.25</v>
      </c>
      <c r="P401" s="12">
        <f>(Financial[[#This Row],[ Sales with discount]]-Financial[[#This Row],[COGS]])/Financial[[#This Row],[ Sales with discount]]</f>
        <v>0.22807017543859648</v>
      </c>
      <c r="Q401" s="12">
        <f>(Financial[[#This Row],[ Sales with discount]]-Financial[[#This Row],[COGS]])/Financial[[#This Row],[COGS]]</f>
        <v>0.29545454545454547</v>
      </c>
      <c r="R401" s="17">
        <f>Financial[[#This Row],[Units Sold]]/Financial[[#This Row],[quantity of transactions]]</f>
        <v>2.391540130151844</v>
      </c>
      <c r="S401" s="17">
        <f>Financial[[#This Row],[ Sales with discount]]/Financial[[#This Row],[quantity of transactions]]</f>
        <v>34.079446854663772</v>
      </c>
      <c r="T401" s="5" t="str">
        <f>TEXT(Financial[[#This Row],[Date]],"MMMM")</f>
        <v>жовтень</v>
      </c>
      <c r="U401" s="22">
        <f>YEAR(Financial[[#This Row],[Date]])</f>
        <v>2021</v>
      </c>
    </row>
    <row r="402" spans="1:21" x14ac:dyDescent="0.3">
      <c r="A402" t="s">
        <v>6</v>
      </c>
      <c r="B402" t="s">
        <v>15</v>
      </c>
      <c r="C402" s="3" t="s">
        <v>24</v>
      </c>
      <c r="D402" s="3" t="s">
        <v>31</v>
      </c>
      <c r="E402">
        <v>3329</v>
      </c>
      <c r="F402" s="10">
        <v>209</v>
      </c>
      <c r="G402" s="10">
        <v>312</v>
      </c>
      <c r="H402" s="14">
        <v>265</v>
      </c>
      <c r="I402" s="19">
        <v>44501</v>
      </c>
      <c r="J402" s="10">
        <f>Financial[[#This Row],[Units Sold]]*Financial[[#This Row],[Sale Price]]</f>
        <v>1038648</v>
      </c>
      <c r="K402" s="11" cm="1">
        <f t="array" ref="K402">_xlfn.IFS(Financial[[#This Row],[Discount Band]]="High",0.15,Financial[[#This Row],[Discount Band]]="Medium",0.1,Financial[[#This Row],[Discount Band]]="Low",0.05,Financial[[#This Row],[Discount Band]]="None",0)</f>
        <v>0.15</v>
      </c>
      <c r="L402" s="10">
        <f>Financial[[#This Row],[Gross Sales]]*Financial[[#This Row],[Discount, %]]</f>
        <v>155797.19999999998</v>
      </c>
      <c r="M402" s="10">
        <f>Financial[[#This Row],[Gross Sales]]-Financial[[#This Row],[Discounts, usd]]</f>
        <v>882850.8</v>
      </c>
      <c r="N402" s="10">
        <f>Financial[[#This Row],[Units Sold]]*Financial[[#This Row],[Manufacturing Price]]</f>
        <v>695761</v>
      </c>
      <c r="O402" s="10">
        <f>Financial[[#This Row],[ Sales with discount]]-(Financial[[#This Row],[Units Sold]]*Financial[[#This Row],[Manufacturing Price]])</f>
        <v>187089.80000000005</v>
      </c>
      <c r="P402" s="12">
        <f>(Financial[[#This Row],[ Sales with discount]]-Financial[[#This Row],[COGS]])/Financial[[#This Row],[ Sales with discount]]</f>
        <v>0.21191553544494726</v>
      </c>
      <c r="Q402" s="12">
        <f>(Financial[[#This Row],[ Sales with discount]]-Financial[[#This Row],[COGS]])/Financial[[#This Row],[COGS]]</f>
        <v>0.26889952153110053</v>
      </c>
      <c r="R402" s="17">
        <f>Financial[[#This Row],[Units Sold]]/Financial[[#This Row],[quantity of transactions]]</f>
        <v>12.562264150943395</v>
      </c>
      <c r="S402" s="17">
        <f>Financial[[#This Row],[ Sales with discount]]/Financial[[#This Row],[quantity of transactions]]</f>
        <v>3331.512452830189</v>
      </c>
      <c r="T402" s="5" t="str">
        <f>TEXT(Financial[[#This Row],[Date]],"MMMM")</f>
        <v>листопад</v>
      </c>
      <c r="U402" s="22">
        <f>YEAR(Financial[[#This Row],[Date]])</f>
        <v>2021</v>
      </c>
    </row>
    <row r="403" spans="1:21" x14ac:dyDescent="0.3">
      <c r="A403" t="s">
        <v>6</v>
      </c>
      <c r="B403" t="s">
        <v>15</v>
      </c>
      <c r="C403" s="3" t="s">
        <v>24</v>
      </c>
      <c r="D403" s="3" t="s">
        <v>30</v>
      </c>
      <c r="E403">
        <v>1654</v>
      </c>
      <c r="F403" s="10">
        <v>145</v>
      </c>
      <c r="G403" s="10">
        <v>324</v>
      </c>
      <c r="H403" s="14">
        <v>1358</v>
      </c>
      <c r="I403" s="19">
        <v>44531</v>
      </c>
      <c r="J403" s="10">
        <f>Financial[[#This Row],[Units Sold]]*Financial[[#This Row],[Sale Price]]</f>
        <v>535896</v>
      </c>
      <c r="K403" s="11" cm="1">
        <f t="array" ref="K403">_xlfn.IFS(Financial[[#This Row],[Discount Band]]="High",0.15,Financial[[#This Row],[Discount Band]]="Medium",0.1,Financial[[#This Row],[Discount Band]]="Low",0.05,Financial[[#This Row],[Discount Band]]="None",0)</f>
        <v>0.1</v>
      </c>
      <c r="L403" s="10">
        <f>Financial[[#This Row],[Gross Sales]]*Financial[[#This Row],[Discount, %]]</f>
        <v>53589.600000000006</v>
      </c>
      <c r="M403" s="10">
        <f>Financial[[#This Row],[Gross Sales]]-Financial[[#This Row],[Discounts, usd]]</f>
        <v>482306.4</v>
      </c>
      <c r="N403" s="10">
        <f>Financial[[#This Row],[Units Sold]]*Financial[[#This Row],[Manufacturing Price]]</f>
        <v>239830</v>
      </c>
      <c r="O403" s="10">
        <f>Financial[[#This Row],[ Sales with discount]]-(Financial[[#This Row],[Units Sold]]*Financial[[#This Row],[Manufacturing Price]])</f>
        <v>242476.40000000002</v>
      </c>
      <c r="P403" s="12">
        <f>(Financial[[#This Row],[ Sales with discount]]-Financial[[#This Row],[COGS]])/Financial[[#This Row],[ Sales with discount]]</f>
        <v>0.50274348422496573</v>
      </c>
      <c r="Q403" s="12">
        <f>(Financial[[#This Row],[ Sales with discount]]-Financial[[#This Row],[COGS]])/Financial[[#This Row],[COGS]]</f>
        <v>1.0110344827586208</v>
      </c>
      <c r="R403" s="17">
        <f>Financial[[#This Row],[Units Sold]]/Financial[[#This Row],[quantity of transactions]]</f>
        <v>1.2179675994108983</v>
      </c>
      <c r="S403" s="17">
        <f>Financial[[#This Row],[ Sales with discount]]/Financial[[#This Row],[quantity of transactions]]</f>
        <v>355.15935198821796</v>
      </c>
      <c r="T403" s="5" t="str">
        <f>TEXT(Financial[[#This Row],[Date]],"MMMM")</f>
        <v>грудень</v>
      </c>
      <c r="U403" s="22">
        <f>YEAR(Financial[[#This Row],[Date]])</f>
        <v>2021</v>
      </c>
    </row>
    <row r="404" spans="1:21" x14ac:dyDescent="0.3">
      <c r="A404" t="s">
        <v>6</v>
      </c>
      <c r="B404" t="s">
        <v>15</v>
      </c>
      <c r="C404" s="3" t="s">
        <v>23</v>
      </c>
      <c r="D404" s="3" t="s">
        <v>31</v>
      </c>
      <c r="E404">
        <v>683</v>
      </c>
      <c r="F404" s="10">
        <v>209</v>
      </c>
      <c r="G404" s="10">
        <v>327</v>
      </c>
      <c r="H404" s="14">
        <v>387</v>
      </c>
      <c r="I404" s="19">
        <v>44197</v>
      </c>
      <c r="J404" s="10">
        <f>Financial[[#This Row],[Units Sold]]*Financial[[#This Row],[Sale Price]]</f>
        <v>223341</v>
      </c>
      <c r="K404" s="11" cm="1">
        <f t="array" ref="K404">_xlfn.IFS(Financial[[#This Row],[Discount Band]]="High",0.15,Financial[[#This Row],[Discount Band]]="Medium",0.1,Financial[[#This Row],[Discount Band]]="Low",0.05,Financial[[#This Row],[Discount Band]]="None",0)</f>
        <v>0.15</v>
      </c>
      <c r="L404" s="10">
        <f>Financial[[#This Row],[Gross Sales]]*Financial[[#This Row],[Discount, %]]</f>
        <v>33501.15</v>
      </c>
      <c r="M404" s="10">
        <f>Financial[[#This Row],[Gross Sales]]-Financial[[#This Row],[Discounts, usd]]</f>
        <v>189839.85</v>
      </c>
      <c r="N404" s="10">
        <f>Financial[[#This Row],[Units Sold]]*Financial[[#This Row],[Manufacturing Price]]</f>
        <v>142747</v>
      </c>
      <c r="O404" s="10">
        <f>Financial[[#This Row],[ Sales with discount]]-(Financial[[#This Row],[Units Sold]]*Financial[[#This Row],[Manufacturing Price]])</f>
        <v>47092.850000000006</v>
      </c>
      <c r="P404" s="12">
        <f>(Financial[[#This Row],[ Sales with discount]]-Financial[[#This Row],[COGS]])/Financial[[#This Row],[ Sales with discount]]</f>
        <v>0.24806619895664689</v>
      </c>
      <c r="Q404" s="12">
        <f>(Financial[[#This Row],[ Sales with discount]]-Financial[[#This Row],[COGS]])/Financial[[#This Row],[COGS]]</f>
        <v>0.32990430622009576</v>
      </c>
      <c r="R404" s="17">
        <f>Financial[[#This Row],[Units Sold]]/Financial[[#This Row],[quantity of transactions]]</f>
        <v>1.7648578811369509</v>
      </c>
      <c r="S404" s="17">
        <f>Financial[[#This Row],[ Sales with discount]]/Financial[[#This Row],[quantity of transactions]]</f>
        <v>490.54224806201552</v>
      </c>
      <c r="T404" s="5" t="str">
        <f>TEXT(Financial[[#This Row],[Date]],"MMMM")</f>
        <v>січень</v>
      </c>
      <c r="U404" s="22">
        <f>YEAR(Financial[[#This Row],[Date]])</f>
        <v>2021</v>
      </c>
    </row>
    <row r="405" spans="1:21" x14ac:dyDescent="0.3">
      <c r="A405" t="s">
        <v>6</v>
      </c>
      <c r="B405" t="s">
        <v>15</v>
      </c>
      <c r="C405" s="3" t="s">
        <v>26</v>
      </c>
      <c r="D405" s="3" t="s">
        <v>29</v>
      </c>
      <c r="E405">
        <v>353</v>
      </c>
      <c r="F405" s="10">
        <v>151</v>
      </c>
      <c r="G405" s="10">
        <v>297</v>
      </c>
      <c r="H405" s="14">
        <v>56</v>
      </c>
      <c r="I405" s="19">
        <v>44256</v>
      </c>
      <c r="J405" s="10">
        <f>Financial[[#This Row],[Units Sold]]*Financial[[#This Row],[Sale Price]]</f>
        <v>104841</v>
      </c>
      <c r="K405" s="11" cm="1">
        <f t="array" ref="K405">_xlfn.IFS(Financial[[#This Row],[Discount Band]]="High",0.15,Financial[[#This Row],[Discount Band]]="Medium",0.1,Financial[[#This Row],[Discount Band]]="Low",0.05,Financial[[#This Row],[Discount Band]]="None",0)</f>
        <v>0.05</v>
      </c>
      <c r="L405" s="10">
        <f>Financial[[#This Row],[Gross Sales]]*Financial[[#This Row],[Discount, %]]</f>
        <v>5242.05</v>
      </c>
      <c r="M405" s="10">
        <f>Financial[[#This Row],[Gross Sales]]-Financial[[#This Row],[Discounts, usd]]</f>
        <v>99598.95</v>
      </c>
      <c r="N405" s="10">
        <f>Financial[[#This Row],[Units Sold]]*Financial[[#This Row],[Manufacturing Price]]</f>
        <v>53303</v>
      </c>
      <c r="O405" s="10">
        <f>Financial[[#This Row],[ Sales with discount]]-(Financial[[#This Row],[Units Sold]]*Financial[[#This Row],[Manufacturing Price]])</f>
        <v>46295.95</v>
      </c>
      <c r="P405" s="12">
        <f>(Financial[[#This Row],[ Sales with discount]]-Financial[[#This Row],[COGS]])/Financial[[#This Row],[ Sales with discount]]</f>
        <v>0.46482367534999114</v>
      </c>
      <c r="Q405" s="12">
        <f>(Financial[[#This Row],[ Sales with discount]]-Financial[[#This Row],[COGS]])/Financial[[#This Row],[COGS]]</f>
        <v>0.86854304635761581</v>
      </c>
      <c r="R405" s="17">
        <f>Financial[[#This Row],[Units Sold]]/Financial[[#This Row],[quantity of transactions]]</f>
        <v>6.3035714285714288</v>
      </c>
      <c r="S405" s="17">
        <f>Financial[[#This Row],[ Sales with discount]]/Financial[[#This Row],[quantity of transactions]]</f>
        <v>1778.5526785714285</v>
      </c>
      <c r="T405" s="5" t="str">
        <f>TEXT(Financial[[#This Row],[Date]],"MMMM")</f>
        <v>березень</v>
      </c>
      <c r="U405" s="22">
        <f>YEAR(Financial[[#This Row],[Date]])</f>
        <v>2021</v>
      </c>
    </row>
    <row r="406" spans="1:21" x14ac:dyDescent="0.3">
      <c r="A406" t="s">
        <v>6</v>
      </c>
      <c r="B406" t="s">
        <v>15</v>
      </c>
      <c r="C406" s="3" t="s">
        <v>25</v>
      </c>
      <c r="D406" s="3" t="s">
        <v>29</v>
      </c>
      <c r="E406">
        <v>284</v>
      </c>
      <c r="F406" s="10">
        <v>210</v>
      </c>
      <c r="G406" s="10">
        <v>294</v>
      </c>
      <c r="H406" s="14">
        <v>131</v>
      </c>
      <c r="I406" s="19">
        <v>44470</v>
      </c>
      <c r="J406" s="10">
        <f>Financial[[#This Row],[Units Sold]]*Financial[[#This Row],[Sale Price]]</f>
        <v>83496</v>
      </c>
      <c r="K406" s="11" cm="1">
        <f t="array" ref="K406">_xlfn.IFS(Financial[[#This Row],[Discount Band]]="High",0.15,Financial[[#This Row],[Discount Band]]="Medium",0.1,Financial[[#This Row],[Discount Band]]="Low",0.05,Financial[[#This Row],[Discount Band]]="None",0)</f>
        <v>0.05</v>
      </c>
      <c r="L406" s="10">
        <f>Financial[[#This Row],[Gross Sales]]*Financial[[#This Row],[Discount, %]]</f>
        <v>4174.8</v>
      </c>
      <c r="M406" s="10">
        <f>Financial[[#This Row],[Gross Sales]]-Financial[[#This Row],[Discounts, usd]]</f>
        <v>79321.2</v>
      </c>
      <c r="N406" s="10">
        <f>Financial[[#This Row],[Units Sold]]*Financial[[#This Row],[Manufacturing Price]]</f>
        <v>59640</v>
      </c>
      <c r="O406" s="10">
        <f>Financial[[#This Row],[ Sales with discount]]-(Financial[[#This Row],[Units Sold]]*Financial[[#This Row],[Manufacturing Price]])</f>
        <v>19681.199999999997</v>
      </c>
      <c r="P406" s="12">
        <f>(Financial[[#This Row],[ Sales with discount]]-Financial[[#This Row],[COGS]])/Financial[[#This Row],[ Sales with discount]]</f>
        <v>0.24812030075187969</v>
      </c>
      <c r="Q406" s="12">
        <f>(Financial[[#This Row],[ Sales with discount]]-Financial[[#This Row],[COGS]])/Financial[[#This Row],[COGS]]</f>
        <v>0.32999999999999996</v>
      </c>
      <c r="R406" s="17">
        <f>Financial[[#This Row],[Units Sold]]/Financial[[#This Row],[quantity of transactions]]</f>
        <v>2.16793893129771</v>
      </c>
      <c r="S406" s="17">
        <f>Financial[[#This Row],[ Sales with discount]]/Financial[[#This Row],[quantity of transactions]]</f>
        <v>605.50534351145041</v>
      </c>
      <c r="T406" s="5" t="str">
        <f>TEXT(Financial[[#This Row],[Date]],"MMMM")</f>
        <v>жовтень</v>
      </c>
      <c r="U406" s="22">
        <f>YEAR(Financial[[#This Row],[Date]])</f>
        <v>2021</v>
      </c>
    </row>
    <row r="407" spans="1:21" x14ac:dyDescent="0.3">
      <c r="A407" t="s">
        <v>6</v>
      </c>
      <c r="B407" t="s">
        <v>15</v>
      </c>
      <c r="C407" s="3" t="s">
        <v>22</v>
      </c>
      <c r="D407" s="3" t="s">
        <v>29</v>
      </c>
      <c r="E407">
        <v>2030</v>
      </c>
      <c r="F407" s="10">
        <v>261</v>
      </c>
      <c r="G407" s="10">
        <v>303</v>
      </c>
      <c r="H407" s="14">
        <v>360</v>
      </c>
      <c r="I407" s="19">
        <v>44409</v>
      </c>
      <c r="J407" s="10">
        <f>Financial[[#This Row],[Units Sold]]*Financial[[#This Row],[Sale Price]]</f>
        <v>615090</v>
      </c>
      <c r="K407" s="11" cm="1">
        <f t="array" ref="K407">_xlfn.IFS(Financial[[#This Row],[Discount Band]]="High",0.15,Financial[[#This Row],[Discount Band]]="Medium",0.1,Financial[[#This Row],[Discount Band]]="Low",0.05,Financial[[#This Row],[Discount Band]]="None",0)</f>
        <v>0.05</v>
      </c>
      <c r="L407" s="10">
        <f>Financial[[#This Row],[Gross Sales]]*Financial[[#This Row],[Discount, %]]</f>
        <v>30754.5</v>
      </c>
      <c r="M407" s="10">
        <f>Financial[[#This Row],[Gross Sales]]-Financial[[#This Row],[Discounts, usd]]</f>
        <v>584335.5</v>
      </c>
      <c r="N407" s="10">
        <f>Financial[[#This Row],[Units Sold]]*Financial[[#This Row],[Manufacturing Price]]</f>
        <v>529830</v>
      </c>
      <c r="O407" s="10">
        <f>Financial[[#This Row],[ Sales with discount]]-(Financial[[#This Row],[Units Sold]]*Financial[[#This Row],[Manufacturing Price]])</f>
        <v>54505.5</v>
      </c>
      <c r="P407" s="12">
        <f>(Financial[[#This Row],[ Sales with discount]]-Financial[[#This Row],[COGS]])/Financial[[#This Row],[ Sales with discount]]</f>
        <v>9.3277748827514329E-2</v>
      </c>
      <c r="Q407" s="12">
        <f>(Financial[[#This Row],[ Sales with discount]]-Financial[[#This Row],[COGS]])/Financial[[#This Row],[COGS]]</f>
        <v>0.10287356321839081</v>
      </c>
      <c r="R407" s="17">
        <f>Financial[[#This Row],[Units Sold]]/Financial[[#This Row],[quantity of transactions]]</f>
        <v>5.6388888888888893</v>
      </c>
      <c r="S407" s="17">
        <f>Financial[[#This Row],[ Sales with discount]]/Financial[[#This Row],[quantity of transactions]]</f>
        <v>1623.1541666666667</v>
      </c>
      <c r="T407" s="5" t="str">
        <f>TEXT(Financial[[#This Row],[Date]],"MMMM")</f>
        <v>серпень</v>
      </c>
      <c r="U407" s="22">
        <f>YEAR(Financial[[#This Row],[Date]])</f>
        <v>2021</v>
      </c>
    </row>
    <row r="408" spans="1:21" x14ac:dyDescent="0.3">
      <c r="A408" t="s">
        <v>6</v>
      </c>
      <c r="B408" t="s">
        <v>15</v>
      </c>
      <c r="C408" s="3" t="s">
        <v>21</v>
      </c>
      <c r="D408" s="3" t="s">
        <v>29</v>
      </c>
      <c r="E408">
        <v>244</v>
      </c>
      <c r="F408" s="10">
        <v>200</v>
      </c>
      <c r="G408" s="10">
        <v>306</v>
      </c>
      <c r="H408" s="14">
        <v>69</v>
      </c>
      <c r="I408" s="19">
        <v>44470</v>
      </c>
      <c r="J408" s="10">
        <f>Financial[[#This Row],[Units Sold]]*Financial[[#This Row],[Sale Price]]</f>
        <v>74664</v>
      </c>
      <c r="K408" s="11" cm="1">
        <f t="array" ref="K408">_xlfn.IFS(Financial[[#This Row],[Discount Band]]="High",0.15,Financial[[#This Row],[Discount Band]]="Medium",0.1,Financial[[#This Row],[Discount Band]]="Low",0.05,Financial[[#This Row],[Discount Band]]="None",0)</f>
        <v>0.05</v>
      </c>
      <c r="L408" s="10">
        <f>Financial[[#This Row],[Gross Sales]]*Financial[[#This Row],[Discount, %]]</f>
        <v>3733.2000000000003</v>
      </c>
      <c r="M408" s="10">
        <f>Financial[[#This Row],[Gross Sales]]-Financial[[#This Row],[Discounts, usd]]</f>
        <v>70930.8</v>
      </c>
      <c r="N408" s="10">
        <f>Financial[[#This Row],[Units Sold]]*Financial[[#This Row],[Manufacturing Price]]</f>
        <v>48800</v>
      </c>
      <c r="O408" s="10">
        <f>Financial[[#This Row],[ Sales with discount]]-(Financial[[#This Row],[Units Sold]]*Financial[[#This Row],[Manufacturing Price]])</f>
        <v>22130.800000000003</v>
      </c>
      <c r="P408" s="12">
        <f>(Financial[[#This Row],[ Sales with discount]]-Financial[[#This Row],[COGS]])/Financial[[#This Row],[ Sales with discount]]</f>
        <v>0.31200550395596838</v>
      </c>
      <c r="Q408" s="12">
        <f>(Financial[[#This Row],[ Sales with discount]]-Financial[[#This Row],[COGS]])/Financial[[#This Row],[COGS]]</f>
        <v>0.45350000000000007</v>
      </c>
      <c r="R408" s="17">
        <f>Financial[[#This Row],[Units Sold]]/Financial[[#This Row],[quantity of transactions]]</f>
        <v>3.5362318840579712</v>
      </c>
      <c r="S408" s="17">
        <f>Financial[[#This Row],[ Sales with discount]]/Financial[[#This Row],[quantity of transactions]]</f>
        <v>1027.9826086956523</v>
      </c>
      <c r="T408" s="5" t="str">
        <f>TEXT(Financial[[#This Row],[Date]],"MMMM")</f>
        <v>жовтень</v>
      </c>
      <c r="U408" s="22">
        <f>YEAR(Financial[[#This Row],[Date]])</f>
        <v>2021</v>
      </c>
    </row>
    <row r="409" spans="1:21" x14ac:dyDescent="0.3">
      <c r="A409" t="s">
        <v>6</v>
      </c>
      <c r="B409" t="s">
        <v>15</v>
      </c>
      <c r="C409" s="3" t="s">
        <v>26</v>
      </c>
      <c r="D409" s="3" t="s">
        <v>30</v>
      </c>
      <c r="E409">
        <v>1632</v>
      </c>
      <c r="F409" s="10">
        <v>182</v>
      </c>
      <c r="G409" s="10">
        <v>312</v>
      </c>
      <c r="H409" s="14">
        <v>929</v>
      </c>
      <c r="I409" s="19">
        <v>44531</v>
      </c>
      <c r="J409" s="10">
        <f>Financial[[#This Row],[Units Sold]]*Financial[[#This Row],[Sale Price]]</f>
        <v>509184</v>
      </c>
      <c r="K409" s="11" cm="1">
        <f t="array" ref="K409">_xlfn.IFS(Financial[[#This Row],[Discount Band]]="High",0.15,Financial[[#This Row],[Discount Band]]="Medium",0.1,Financial[[#This Row],[Discount Band]]="Low",0.05,Financial[[#This Row],[Discount Band]]="None",0)</f>
        <v>0.1</v>
      </c>
      <c r="L409" s="10">
        <f>Financial[[#This Row],[Gross Sales]]*Financial[[#This Row],[Discount, %]]</f>
        <v>50918.400000000001</v>
      </c>
      <c r="M409" s="10">
        <f>Financial[[#This Row],[Gross Sales]]-Financial[[#This Row],[Discounts, usd]]</f>
        <v>458265.59999999998</v>
      </c>
      <c r="N409" s="10">
        <f>Financial[[#This Row],[Units Sold]]*Financial[[#This Row],[Manufacturing Price]]</f>
        <v>297024</v>
      </c>
      <c r="O409" s="10">
        <f>Financial[[#This Row],[ Sales with discount]]-(Financial[[#This Row],[Units Sold]]*Financial[[#This Row],[Manufacturing Price]])</f>
        <v>161241.59999999998</v>
      </c>
      <c r="P409" s="12">
        <f>(Financial[[#This Row],[ Sales with discount]]-Financial[[#This Row],[COGS]])/Financial[[#This Row],[ Sales with discount]]</f>
        <v>0.3518518518518518</v>
      </c>
      <c r="Q409" s="12">
        <f>(Financial[[#This Row],[ Sales with discount]]-Financial[[#This Row],[COGS]])/Financial[[#This Row],[COGS]]</f>
        <v>0.54285714285714282</v>
      </c>
      <c r="R409" s="17">
        <f>Financial[[#This Row],[Units Sold]]/Financial[[#This Row],[quantity of transactions]]</f>
        <v>1.7567276641550054</v>
      </c>
      <c r="S409" s="17">
        <f>Financial[[#This Row],[ Sales with discount]]/Financial[[#This Row],[quantity of transactions]]</f>
        <v>493.28912809472547</v>
      </c>
      <c r="T409" s="5" t="str">
        <f>TEXT(Financial[[#This Row],[Date]],"MMMM")</f>
        <v>грудень</v>
      </c>
      <c r="U409" s="22">
        <f>YEAR(Financial[[#This Row],[Date]])</f>
        <v>2021</v>
      </c>
    </row>
    <row r="410" spans="1:21" x14ac:dyDescent="0.3">
      <c r="A410" t="s">
        <v>6</v>
      </c>
      <c r="B410" t="s">
        <v>15</v>
      </c>
      <c r="C410" s="3" t="s">
        <v>23</v>
      </c>
      <c r="D410" s="3" t="s">
        <v>29</v>
      </c>
      <c r="E410">
        <v>1950</v>
      </c>
      <c r="F410" s="10">
        <v>188</v>
      </c>
      <c r="G410" s="10">
        <v>297</v>
      </c>
      <c r="H410" s="14">
        <v>446</v>
      </c>
      <c r="I410" s="19">
        <v>44317</v>
      </c>
      <c r="J410" s="10">
        <f>Financial[[#This Row],[Units Sold]]*Financial[[#This Row],[Sale Price]]</f>
        <v>579150</v>
      </c>
      <c r="K410" s="11" cm="1">
        <f t="array" ref="K410">_xlfn.IFS(Financial[[#This Row],[Discount Band]]="High",0.15,Financial[[#This Row],[Discount Band]]="Medium",0.1,Financial[[#This Row],[Discount Band]]="Low",0.05,Financial[[#This Row],[Discount Band]]="None",0)</f>
        <v>0.05</v>
      </c>
      <c r="L410" s="10">
        <f>Financial[[#This Row],[Gross Sales]]*Financial[[#This Row],[Discount, %]]</f>
        <v>28957.5</v>
      </c>
      <c r="M410" s="10">
        <f>Financial[[#This Row],[Gross Sales]]-Financial[[#This Row],[Discounts, usd]]</f>
        <v>550192.5</v>
      </c>
      <c r="N410" s="10">
        <f>Financial[[#This Row],[Units Sold]]*Financial[[#This Row],[Manufacturing Price]]</f>
        <v>366600</v>
      </c>
      <c r="O410" s="10">
        <f>Financial[[#This Row],[ Sales with discount]]-(Financial[[#This Row],[Units Sold]]*Financial[[#This Row],[Manufacturing Price]])</f>
        <v>183592.5</v>
      </c>
      <c r="P410" s="12">
        <f>(Financial[[#This Row],[ Sales with discount]]-Financial[[#This Row],[COGS]])/Financial[[#This Row],[ Sales with discount]]</f>
        <v>0.33368775474038631</v>
      </c>
      <c r="Q410" s="12">
        <f>(Financial[[#This Row],[ Sales with discount]]-Financial[[#This Row],[COGS]])/Financial[[#This Row],[COGS]]</f>
        <v>0.5007978723404255</v>
      </c>
      <c r="R410" s="17">
        <f>Financial[[#This Row],[Units Sold]]/Financial[[#This Row],[quantity of transactions]]</f>
        <v>4.3721973094170403</v>
      </c>
      <c r="S410" s="17">
        <f>Financial[[#This Row],[ Sales with discount]]/Financial[[#This Row],[quantity of transactions]]</f>
        <v>1233.615470852018</v>
      </c>
      <c r="T410" s="5" t="str">
        <f>TEXT(Financial[[#This Row],[Date]],"MMMM")</f>
        <v>травень</v>
      </c>
      <c r="U410" s="22">
        <f>YEAR(Financial[[#This Row],[Date]])</f>
        <v>2021</v>
      </c>
    </row>
    <row r="411" spans="1:21" x14ac:dyDescent="0.3">
      <c r="A411" t="s">
        <v>6</v>
      </c>
      <c r="B411" t="s">
        <v>15</v>
      </c>
      <c r="C411" s="3" t="s">
        <v>23</v>
      </c>
      <c r="D411" s="3" t="s">
        <v>29</v>
      </c>
      <c r="E411">
        <v>951</v>
      </c>
      <c r="F411" s="10">
        <v>190</v>
      </c>
      <c r="G411" s="10">
        <v>330</v>
      </c>
      <c r="H411" s="14">
        <v>676</v>
      </c>
      <c r="I411" s="19">
        <v>44348</v>
      </c>
      <c r="J411" s="10">
        <f>Financial[[#This Row],[Units Sold]]*Financial[[#This Row],[Sale Price]]</f>
        <v>313830</v>
      </c>
      <c r="K411" s="11" cm="1">
        <f t="array" ref="K411">_xlfn.IFS(Financial[[#This Row],[Discount Band]]="High",0.15,Financial[[#This Row],[Discount Band]]="Medium",0.1,Financial[[#This Row],[Discount Band]]="Low",0.05,Financial[[#This Row],[Discount Band]]="None",0)</f>
        <v>0.05</v>
      </c>
      <c r="L411" s="10">
        <f>Financial[[#This Row],[Gross Sales]]*Financial[[#This Row],[Discount, %]]</f>
        <v>15691.5</v>
      </c>
      <c r="M411" s="10">
        <f>Financial[[#This Row],[Gross Sales]]-Financial[[#This Row],[Discounts, usd]]</f>
        <v>298138.5</v>
      </c>
      <c r="N411" s="10">
        <f>Financial[[#This Row],[Units Sold]]*Financial[[#This Row],[Manufacturing Price]]</f>
        <v>180690</v>
      </c>
      <c r="O411" s="10">
        <f>Financial[[#This Row],[ Sales with discount]]-(Financial[[#This Row],[Units Sold]]*Financial[[#This Row],[Manufacturing Price]])</f>
        <v>117448.5</v>
      </c>
      <c r="P411" s="12">
        <f>(Financial[[#This Row],[ Sales with discount]]-Financial[[#This Row],[COGS]])/Financial[[#This Row],[ Sales with discount]]</f>
        <v>0.39393939393939392</v>
      </c>
      <c r="Q411" s="12">
        <f>(Financial[[#This Row],[ Sales with discount]]-Financial[[#This Row],[COGS]])/Financial[[#This Row],[COGS]]</f>
        <v>0.65</v>
      </c>
      <c r="R411" s="17">
        <f>Financial[[#This Row],[Units Sold]]/Financial[[#This Row],[quantity of transactions]]</f>
        <v>1.4068047337278107</v>
      </c>
      <c r="S411" s="17">
        <f>Financial[[#This Row],[ Sales with discount]]/Financial[[#This Row],[quantity of transactions]]</f>
        <v>441.03328402366861</v>
      </c>
      <c r="T411" s="5" t="str">
        <f>TEXT(Financial[[#This Row],[Date]],"MMMM")</f>
        <v>червень</v>
      </c>
      <c r="U411" s="22">
        <f>YEAR(Financial[[#This Row],[Date]])</f>
        <v>2021</v>
      </c>
    </row>
    <row r="412" spans="1:21" x14ac:dyDescent="0.3">
      <c r="A412" t="s">
        <v>6</v>
      </c>
      <c r="B412" t="s">
        <v>15</v>
      </c>
      <c r="C412" s="3" t="s">
        <v>23</v>
      </c>
      <c r="D412" s="3" t="s">
        <v>31</v>
      </c>
      <c r="E412">
        <v>1618</v>
      </c>
      <c r="F412" s="10">
        <v>221</v>
      </c>
      <c r="G412" s="10">
        <v>318</v>
      </c>
      <c r="H412" s="14">
        <v>366</v>
      </c>
      <c r="I412" s="19">
        <v>44501</v>
      </c>
      <c r="J412" s="10">
        <f>Financial[[#This Row],[Units Sold]]*Financial[[#This Row],[Sale Price]]</f>
        <v>514524</v>
      </c>
      <c r="K412" s="11" cm="1">
        <f t="array" ref="K412">_xlfn.IFS(Financial[[#This Row],[Discount Band]]="High",0.15,Financial[[#This Row],[Discount Band]]="Medium",0.1,Financial[[#This Row],[Discount Band]]="Low",0.05,Financial[[#This Row],[Discount Band]]="None",0)</f>
        <v>0.15</v>
      </c>
      <c r="L412" s="10">
        <f>Financial[[#This Row],[Gross Sales]]*Financial[[#This Row],[Discount, %]]</f>
        <v>77178.599999999991</v>
      </c>
      <c r="M412" s="10">
        <f>Financial[[#This Row],[Gross Sales]]-Financial[[#This Row],[Discounts, usd]]</f>
        <v>437345.4</v>
      </c>
      <c r="N412" s="10">
        <f>Financial[[#This Row],[Units Sold]]*Financial[[#This Row],[Manufacturing Price]]</f>
        <v>357578</v>
      </c>
      <c r="O412" s="10">
        <f>Financial[[#This Row],[ Sales with discount]]-(Financial[[#This Row],[Units Sold]]*Financial[[#This Row],[Manufacturing Price]])</f>
        <v>79767.400000000023</v>
      </c>
      <c r="P412" s="12">
        <f>(Financial[[#This Row],[ Sales with discount]]-Financial[[#This Row],[COGS]])/Financial[[#This Row],[ Sales with discount]]</f>
        <v>0.18238993710691828</v>
      </c>
      <c r="Q412" s="12">
        <f>(Financial[[#This Row],[ Sales with discount]]-Financial[[#This Row],[COGS]])/Financial[[#This Row],[COGS]]</f>
        <v>0.22307692307692314</v>
      </c>
      <c r="R412" s="17">
        <f>Financial[[#This Row],[Units Sold]]/Financial[[#This Row],[quantity of transactions]]</f>
        <v>4.4207650273224042</v>
      </c>
      <c r="S412" s="17">
        <f>Financial[[#This Row],[ Sales with discount]]/Financial[[#This Row],[quantity of transactions]]</f>
        <v>1194.9327868852461</v>
      </c>
      <c r="T412" s="5" t="str">
        <f>TEXT(Financial[[#This Row],[Date]],"MMMM")</f>
        <v>листопад</v>
      </c>
      <c r="U412" s="22">
        <f>YEAR(Financial[[#This Row],[Date]])</f>
        <v>2021</v>
      </c>
    </row>
    <row r="413" spans="1:21" x14ac:dyDescent="0.3">
      <c r="A413" t="s">
        <v>6</v>
      </c>
      <c r="B413" t="s">
        <v>15</v>
      </c>
      <c r="C413" s="3" t="s">
        <v>22</v>
      </c>
      <c r="D413" s="3" t="s">
        <v>30</v>
      </c>
      <c r="E413">
        <v>283</v>
      </c>
      <c r="F413" s="10">
        <v>224</v>
      </c>
      <c r="G413" s="10">
        <v>288</v>
      </c>
      <c r="H413" s="14">
        <v>140</v>
      </c>
      <c r="I413" s="19">
        <v>44531</v>
      </c>
      <c r="J413" s="10">
        <f>Financial[[#This Row],[Units Sold]]*Financial[[#This Row],[Sale Price]]</f>
        <v>81504</v>
      </c>
      <c r="K413" s="11" cm="1">
        <f t="array" ref="K413">_xlfn.IFS(Financial[[#This Row],[Discount Band]]="High",0.15,Financial[[#This Row],[Discount Band]]="Medium",0.1,Financial[[#This Row],[Discount Band]]="Low",0.05,Financial[[#This Row],[Discount Band]]="None",0)</f>
        <v>0.1</v>
      </c>
      <c r="L413" s="10">
        <f>Financial[[#This Row],[Gross Sales]]*Financial[[#This Row],[Discount, %]]</f>
        <v>8150.4000000000005</v>
      </c>
      <c r="M413" s="10">
        <f>Financial[[#This Row],[Gross Sales]]-Financial[[#This Row],[Discounts, usd]]</f>
        <v>73353.600000000006</v>
      </c>
      <c r="N413" s="10">
        <f>Financial[[#This Row],[Units Sold]]*Financial[[#This Row],[Manufacturing Price]]</f>
        <v>63392</v>
      </c>
      <c r="O413" s="10">
        <f>Financial[[#This Row],[ Sales with discount]]-(Financial[[#This Row],[Units Sold]]*Financial[[#This Row],[Manufacturing Price]])</f>
        <v>9961.6000000000058</v>
      </c>
      <c r="P413" s="12">
        <f>(Financial[[#This Row],[ Sales with discount]]-Financial[[#This Row],[COGS]])/Financial[[#This Row],[ Sales with discount]]</f>
        <v>0.13580246913580254</v>
      </c>
      <c r="Q413" s="12">
        <f>(Financial[[#This Row],[ Sales with discount]]-Financial[[#This Row],[COGS]])/Financial[[#This Row],[COGS]]</f>
        <v>0.15714285714285722</v>
      </c>
      <c r="R413" s="17">
        <f>Financial[[#This Row],[Units Sold]]/Financial[[#This Row],[quantity of transactions]]</f>
        <v>2.0214285714285714</v>
      </c>
      <c r="S413" s="17">
        <f>Financial[[#This Row],[ Sales with discount]]/Financial[[#This Row],[quantity of transactions]]</f>
        <v>523.95428571428579</v>
      </c>
      <c r="T413" s="5" t="str">
        <f>TEXT(Financial[[#This Row],[Date]],"MMMM")</f>
        <v>грудень</v>
      </c>
      <c r="U413" s="22">
        <f>YEAR(Financial[[#This Row],[Date]])</f>
        <v>2021</v>
      </c>
    </row>
    <row r="414" spans="1:21" x14ac:dyDescent="0.3">
      <c r="A414" t="s">
        <v>6</v>
      </c>
      <c r="B414" t="s">
        <v>15</v>
      </c>
      <c r="C414" s="3" t="s">
        <v>25</v>
      </c>
      <c r="D414" s="3" t="s">
        <v>30</v>
      </c>
      <c r="E414">
        <v>4322</v>
      </c>
      <c r="F414" s="10">
        <v>158</v>
      </c>
      <c r="G414" s="10">
        <v>321</v>
      </c>
      <c r="H414" s="14">
        <v>1064</v>
      </c>
      <c r="I414" s="19">
        <v>44228</v>
      </c>
      <c r="J414" s="10">
        <f>Financial[[#This Row],[Units Sold]]*Financial[[#This Row],[Sale Price]]</f>
        <v>1387362</v>
      </c>
      <c r="K414" s="11" cm="1">
        <f t="array" ref="K414">_xlfn.IFS(Financial[[#This Row],[Discount Band]]="High",0.15,Financial[[#This Row],[Discount Band]]="Medium",0.1,Financial[[#This Row],[Discount Band]]="Low",0.05,Financial[[#This Row],[Discount Band]]="None",0)</f>
        <v>0.1</v>
      </c>
      <c r="L414" s="10">
        <f>Financial[[#This Row],[Gross Sales]]*Financial[[#This Row],[Discount, %]]</f>
        <v>138736.20000000001</v>
      </c>
      <c r="M414" s="10">
        <f>Financial[[#This Row],[Gross Sales]]-Financial[[#This Row],[Discounts, usd]]</f>
        <v>1248625.8</v>
      </c>
      <c r="N414" s="10">
        <f>Financial[[#This Row],[Units Sold]]*Financial[[#This Row],[Manufacturing Price]]</f>
        <v>682876</v>
      </c>
      <c r="O414" s="10">
        <f>Financial[[#This Row],[ Sales with discount]]-(Financial[[#This Row],[Units Sold]]*Financial[[#This Row],[Manufacturing Price]])</f>
        <v>565749.80000000005</v>
      </c>
      <c r="P414" s="12">
        <f>(Financial[[#This Row],[ Sales with discount]]-Financial[[#This Row],[COGS]])/Financial[[#This Row],[ Sales with discount]]</f>
        <v>0.45309795777085499</v>
      </c>
      <c r="Q414" s="12">
        <f>(Financial[[#This Row],[ Sales with discount]]-Financial[[#This Row],[COGS]])/Financial[[#This Row],[COGS]]</f>
        <v>0.82848101265822793</v>
      </c>
      <c r="R414" s="17">
        <f>Financial[[#This Row],[Units Sold]]/Financial[[#This Row],[quantity of transactions]]</f>
        <v>4.0620300751879697</v>
      </c>
      <c r="S414" s="17">
        <f>Financial[[#This Row],[ Sales with discount]]/Financial[[#This Row],[quantity of transactions]]</f>
        <v>1173.5204887218047</v>
      </c>
      <c r="T414" s="5" t="str">
        <f>TEXT(Financial[[#This Row],[Date]],"MMMM")</f>
        <v>лютий</v>
      </c>
      <c r="U414" s="22">
        <f>YEAR(Financial[[#This Row],[Date]])</f>
        <v>2021</v>
      </c>
    </row>
    <row r="415" spans="1:21" x14ac:dyDescent="0.3">
      <c r="A415" t="s">
        <v>6</v>
      </c>
      <c r="B415" t="s">
        <v>15</v>
      </c>
      <c r="C415" s="3" t="s">
        <v>23</v>
      </c>
      <c r="D415" s="3" t="s">
        <v>29</v>
      </c>
      <c r="E415">
        <v>1952</v>
      </c>
      <c r="F415" s="10">
        <v>237</v>
      </c>
      <c r="G415" s="10">
        <v>309</v>
      </c>
      <c r="H415" s="14">
        <v>901</v>
      </c>
      <c r="I415" s="19">
        <v>44287</v>
      </c>
      <c r="J415" s="10">
        <f>Financial[[#This Row],[Units Sold]]*Financial[[#This Row],[Sale Price]]</f>
        <v>603168</v>
      </c>
      <c r="K415" s="11" cm="1">
        <f t="array" ref="K415">_xlfn.IFS(Financial[[#This Row],[Discount Band]]="High",0.15,Financial[[#This Row],[Discount Band]]="Medium",0.1,Financial[[#This Row],[Discount Band]]="Low",0.05,Financial[[#This Row],[Discount Band]]="None",0)</f>
        <v>0.05</v>
      </c>
      <c r="L415" s="10">
        <f>Financial[[#This Row],[Gross Sales]]*Financial[[#This Row],[Discount, %]]</f>
        <v>30158.400000000001</v>
      </c>
      <c r="M415" s="10">
        <f>Financial[[#This Row],[Gross Sales]]-Financial[[#This Row],[Discounts, usd]]</f>
        <v>573009.6</v>
      </c>
      <c r="N415" s="10">
        <f>Financial[[#This Row],[Units Sold]]*Financial[[#This Row],[Manufacturing Price]]</f>
        <v>462624</v>
      </c>
      <c r="O415" s="10">
        <f>Financial[[#This Row],[ Sales with discount]]-(Financial[[#This Row],[Units Sold]]*Financial[[#This Row],[Manufacturing Price]])</f>
        <v>110385.59999999998</v>
      </c>
      <c r="P415" s="12">
        <f>(Financial[[#This Row],[ Sales with discount]]-Financial[[#This Row],[COGS]])/Financial[[#This Row],[ Sales with discount]]</f>
        <v>0.19264179867143583</v>
      </c>
      <c r="Q415" s="12">
        <f>(Financial[[#This Row],[ Sales with discount]]-Financial[[#This Row],[COGS]])/Financial[[#This Row],[COGS]]</f>
        <v>0.2386075949367088</v>
      </c>
      <c r="R415" s="17">
        <f>Financial[[#This Row],[Units Sold]]/Financial[[#This Row],[quantity of transactions]]</f>
        <v>2.1664816870144286</v>
      </c>
      <c r="S415" s="17">
        <f>Financial[[#This Row],[ Sales with discount]]/Financial[[#This Row],[quantity of transactions]]</f>
        <v>635.97069922308549</v>
      </c>
      <c r="T415" s="5" t="str">
        <f>TEXT(Financial[[#This Row],[Date]],"MMMM")</f>
        <v>квітень</v>
      </c>
      <c r="U415" s="22">
        <f>YEAR(Financial[[#This Row],[Date]])</f>
        <v>2021</v>
      </c>
    </row>
    <row r="416" spans="1:21" x14ac:dyDescent="0.3">
      <c r="A416" t="s">
        <v>6</v>
      </c>
      <c r="B416" t="s">
        <v>15</v>
      </c>
      <c r="C416" s="3" t="s">
        <v>21</v>
      </c>
      <c r="D416" s="3" t="s">
        <v>29</v>
      </c>
      <c r="E416">
        <v>696</v>
      </c>
      <c r="F416" s="10">
        <v>244</v>
      </c>
      <c r="G416" s="10">
        <v>288</v>
      </c>
      <c r="H416" s="14">
        <v>635</v>
      </c>
      <c r="I416" s="19">
        <v>44348</v>
      </c>
      <c r="J416" s="10">
        <f>Financial[[#This Row],[Units Sold]]*Financial[[#This Row],[Sale Price]]</f>
        <v>200448</v>
      </c>
      <c r="K416" s="11" cm="1">
        <f t="array" ref="K416">_xlfn.IFS(Financial[[#This Row],[Discount Band]]="High",0.15,Financial[[#This Row],[Discount Band]]="Medium",0.1,Financial[[#This Row],[Discount Band]]="Low",0.05,Financial[[#This Row],[Discount Band]]="None",0)</f>
        <v>0.05</v>
      </c>
      <c r="L416" s="10">
        <f>Financial[[#This Row],[Gross Sales]]*Financial[[#This Row],[Discount, %]]</f>
        <v>10022.400000000001</v>
      </c>
      <c r="M416" s="10">
        <f>Financial[[#This Row],[Gross Sales]]-Financial[[#This Row],[Discounts, usd]]</f>
        <v>190425.60000000001</v>
      </c>
      <c r="N416" s="10">
        <f>Financial[[#This Row],[Units Sold]]*Financial[[#This Row],[Manufacturing Price]]</f>
        <v>169824</v>
      </c>
      <c r="O416" s="10">
        <f>Financial[[#This Row],[ Sales with discount]]-(Financial[[#This Row],[Units Sold]]*Financial[[#This Row],[Manufacturing Price]])</f>
        <v>20601.600000000006</v>
      </c>
      <c r="P416" s="12">
        <f>(Financial[[#This Row],[ Sales with discount]]-Financial[[#This Row],[COGS]])/Financial[[#This Row],[ Sales with discount]]</f>
        <v>0.108187134502924</v>
      </c>
      <c r="Q416" s="12">
        <f>(Financial[[#This Row],[ Sales with discount]]-Financial[[#This Row],[COGS]])/Financial[[#This Row],[COGS]]</f>
        <v>0.1213114754098361</v>
      </c>
      <c r="R416" s="17">
        <f>Financial[[#This Row],[Units Sold]]/Financial[[#This Row],[quantity of transactions]]</f>
        <v>1.0960629921259843</v>
      </c>
      <c r="S416" s="17">
        <f>Financial[[#This Row],[ Sales with discount]]/Financial[[#This Row],[quantity of transactions]]</f>
        <v>299.88283464566928</v>
      </c>
      <c r="T416" s="5" t="str">
        <f>TEXT(Financial[[#This Row],[Date]],"MMMM")</f>
        <v>червень</v>
      </c>
      <c r="U416" s="22">
        <f>YEAR(Financial[[#This Row],[Date]])</f>
        <v>2021</v>
      </c>
    </row>
    <row r="417" spans="1:21" x14ac:dyDescent="0.3">
      <c r="A417" t="s">
        <v>6</v>
      </c>
      <c r="B417" t="s">
        <v>15</v>
      </c>
      <c r="C417" s="3" t="s">
        <v>22</v>
      </c>
      <c r="D417" s="3" t="s">
        <v>29</v>
      </c>
      <c r="E417">
        <v>2557</v>
      </c>
      <c r="F417" s="10">
        <v>188</v>
      </c>
      <c r="G417" s="10">
        <v>318</v>
      </c>
      <c r="H417" s="14">
        <v>749</v>
      </c>
      <c r="I417" s="19">
        <v>44470</v>
      </c>
      <c r="J417" s="10">
        <f>Financial[[#This Row],[Units Sold]]*Financial[[#This Row],[Sale Price]]</f>
        <v>813126</v>
      </c>
      <c r="K417" s="11" cm="1">
        <f t="array" ref="K417">_xlfn.IFS(Financial[[#This Row],[Discount Band]]="High",0.15,Financial[[#This Row],[Discount Band]]="Medium",0.1,Financial[[#This Row],[Discount Band]]="Low",0.05,Financial[[#This Row],[Discount Band]]="None",0)</f>
        <v>0.05</v>
      </c>
      <c r="L417" s="10">
        <f>Financial[[#This Row],[Gross Sales]]*Financial[[#This Row],[Discount, %]]</f>
        <v>40656.300000000003</v>
      </c>
      <c r="M417" s="10">
        <f>Financial[[#This Row],[Gross Sales]]-Financial[[#This Row],[Discounts, usd]]</f>
        <v>772469.7</v>
      </c>
      <c r="N417" s="10">
        <f>Financial[[#This Row],[Units Sold]]*Financial[[#This Row],[Manufacturing Price]]</f>
        <v>480716</v>
      </c>
      <c r="O417" s="10">
        <f>Financial[[#This Row],[ Sales with discount]]-(Financial[[#This Row],[Units Sold]]*Financial[[#This Row],[Manufacturing Price]])</f>
        <v>291753.69999999995</v>
      </c>
      <c r="P417" s="12">
        <f>(Financial[[#This Row],[ Sales with discount]]-Financial[[#This Row],[COGS]])/Financial[[#This Row],[ Sales with discount]]</f>
        <v>0.37768950678583246</v>
      </c>
      <c r="Q417" s="12">
        <f>(Financial[[#This Row],[ Sales with discount]]-Financial[[#This Row],[COGS]])/Financial[[#This Row],[COGS]]</f>
        <v>0.60691489361702122</v>
      </c>
      <c r="R417" s="17">
        <f>Financial[[#This Row],[Units Sold]]/Financial[[#This Row],[quantity of transactions]]</f>
        <v>3.4138851802403205</v>
      </c>
      <c r="S417" s="17">
        <f>Financial[[#This Row],[ Sales with discount]]/Financial[[#This Row],[quantity of transactions]]</f>
        <v>1031.3347129506008</v>
      </c>
      <c r="T417" s="5" t="str">
        <f>TEXT(Financial[[#This Row],[Date]],"MMMM")</f>
        <v>жовтень</v>
      </c>
      <c r="U417" s="22">
        <f>YEAR(Financial[[#This Row],[Date]])</f>
        <v>2021</v>
      </c>
    </row>
    <row r="418" spans="1:21" x14ac:dyDescent="0.3">
      <c r="A418" t="s">
        <v>6</v>
      </c>
      <c r="B418" t="s">
        <v>15</v>
      </c>
      <c r="C418" s="3" t="s">
        <v>25</v>
      </c>
      <c r="D418" s="3" t="s">
        <v>29</v>
      </c>
      <c r="E418">
        <v>1079</v>
      </c>
      <c r="F418" s="10">
        <v>164</v>
      </c>
      <c r="G418" s="10">
        <v>291</v>
      </c>
      <c r="H418" s="14">
        <v>422</v>
      </c>
      <c r="I418" s="19">
        <v>44440</v>
      </c>
      <c r="J418" s="10">
        <f>Financial[[#This Row],[Units Sold]]*Financial[[#This Row],[Sale Price]]</f>
        <v>313989</v>
      </c>
      <c r="K418" s="11" cm="1">
        <f t="array" ref="K418">_xlfn.IFS(Financial[[#This Row],[Discount Band]]="High",0.15,Financial[[#This Row],[Discount Band]]="Medium",0.1,Financial[[#This Row],[Discount Band]]="Low",0.05,Financial[[#This Row],[Discount Band]]="None",0)</f>
        <v>0.05</v>
      </c>
      <c r="L418" s="10">
        <f>Financial[[#This Row],[Gross Sales]]*Financial[[#This Row],[Discount, %]]</f>
        <v>15699.45</v>
      </c>
      <c r="M418" s="10">
        <f>Financial[[#This Row],[Gross Sales]]-Financial[[#This Row],[Discounts, usd]]</f>
        <v>298289.55</v>
      </c>
      <c r="N418" s="10">
        <f>Financial[[#This Row],[Units Sold]]*Financial[[#This Row],[Manufacturing Price]]</f>
        <v>176956</v>
      </c>
      <c r="O418" s="10">
        <f>Financial[[#This Row],[ Sales with discount]]-(Financial[[#This Row],[Units Sold]]*Financial[[#This Row],[Manufacturing Price]])</f>
        <v>121333.54999999999</v>
      </c>
      <c r="P418" s="12">
        <f>(Financial[[#This Row],[ Sales with discount]]-Financial[[#This Row],[COGS]])/Financial[[#This Row],[ Sales with discount]]</f>
        <v>0.40676433351419783</v>
      </c>
      <c r="Q418" s="12">
        <f>(Financial[[#This Row],[ Sales with discount]]-Financial[[#This Row],[COGS]])/Financial[[#This Row],[COGS]]</f>
        <v>0.68567073170731696</v>
      </c>
      <c r="R418" s="17">
        <f>Financial[[#This Row],[Units Sold]]/Financial[[#This Row],[quantity of transactions]]</f>
        <v>2.5568720379146921</v>
      </c>
      <c r="S418" s="17">
        <f>Financial[[#This Row],[ Sales with discount]]/Financial[[#This Row],[quantity of transactions]]</f>
        <v>706.84727488151657</v>
      </c>
      <c r="T418" s="5" t="str">
        <f>TEXT(Financial[[#This Row],[Date]],"MMMM")</f>
        <v>вересень</v>
      </c>
      <c r="U418" s="22">
        <f>YEAR(Financial[[#This Row],[Date]])</f>
        <v>2021</v>
      </c>
    </row>
    <row r="419" spans="1:21" x14ac:dyDescent="0.3">
      <c r="A419" t="s">
        <v>6</v>
      </c>
      <c r="B419" t="s">
        <v>15</v>
      </c>
      <c r="C419" s="3" t="s">
        <v>23</v>
      </c>
      <c r="D419" s="3" t="s">
        <v>30</v>
      </c>
      <c r="E419">
        <v>1483</v>
      </c>
      <c r="F419" s="10">
        <v>250</v>
      </c>
      <c r="G419" s="10">
        <v>318</v>
      </c>
      <c r="H419" s="14">
        <v>383</v>
      </c>
      <c r="I419" s="19">
        <v>44440</v>
      </c>
      <c r="J419" s="10">
        <f>Financial[[#This Row],[Units Sold]]*Financial[[#This Row],[Sale Price]]</f>
        <v>471594</v>
      </c>
      <c r="K419" s="11" cm="1">
        <f t="array" ref="K419">_xlfn.IFS(Financial[[#This Row],[Discount Band]]="High",0.15,Financial[[#This Row],[Discount Band]]="Medium",0.1,Financial[[#This Row],[Discount Band]]="Low",0.05,Financial[[#This Row],[Discount Band]]="None",0)</f>
        <v>0.1</v>
      </c>
      <c r="L419" s="10">
        <f>Financial[[#This Row],[Gross Sales]]*Financial[[#This Row],[Discount, %]]</f>
        <v>47159.4</v>
      </c>
      <c r="M419" s="10">
        <f>Financial[[#This Row],[Gross Sales]]-Financial[[#This Row],[Discounts, usd]]</f>
        <v>424434.6</v>
      </c>
      <c r="N419" s="10">
        <f>Financial[[#This Row],[Units Sold]]*Financial[[#This Row],[Manufacturing Price]]</f>
        <v>370750</v>
      </c>
      <c r="O419" s="10">
        <f>Financial[[#This Row],[ Sales with discount]]-(Financial[[#This Row],[Units Sold]]*Financial[[#This Row],[Manufacturing Price]])</f>
        <v>53684.599999999977</v>
      </c>
      <c r="P419" s="12">
        <f>(Financial[[#This Row],[ Sales with discount]]-Financial[[#This Row],[COGS]])/Financial[[#This Row],[ Sales with discount]]</f>
        <v>0.12648497554157928</v>
      </c>
      <c r="Q419" s="12">
        <f>(Financial[[#This Row],[ Sales with discount]]-Financial[[#This Row],[COGS]])/Financial[[#This Row],[COGS]]</f>
        <v>0.14479999999999993</v>
      </c>
      <c r="R419" s="17">
        <f>Financial[[#This Row],[Units Sold]]/Financial[[#This Row],[quantity of transactions]]</f>
        <v>3.8720626631853787</v>
      </c>
      <c r="S419" s="17">
        <f>Financial[[#This Row],[ Sales with discount]]/Financial[[#This Row],[quantity of transactions]]</f>
        <v>1108.1843342036552</v>
      </c>
      <c r="T419" s="5" t="str">
        <f>TEXT(Financial[[#This Row],[Date]],"MMMM")</f>
        <v>вересень</v>
      </c>
      <c r="U419" s="22">
        <f>YEAR(Financial[[#This Row],[Date]])</f>
        <v>2021</v>
      </c>
    </row>
    <row r="420" spans="1:21" x14ac:dyDescent="0.3">
      <c r="A420" t="s">
        <v>6</v>
      </c>
      <c r="B420" t="s">
        <v>15</v>
      </c>
      <c r="C420" s="3" t="s">
        <v>21</v>
      </c>
      <c r="D420" s="3" t="s">
        <v>31</v>
      </c>
      <c r="E420">
        <v>3493</v>
      </c>
      <c r="F420" s="10">
        <v>213</v>
      </c>
      <c r="G420" s="10">
        <v>315</v>
      </c>
      <c r="H420" s="14">
        <v>1279</v>
      </c>
      <c r="I420" s="19">
        <v>44378</v>
      </c>
      <c r="J420" s="10">
        <f>Financial[[#This Row],[Units Sold]]*Financial[[#This Row],[Sale Price]]</f>
        <v>1100295</v>
      </c>
      <c r="K420" s="11" cm="1">
        <f t="array" ref="K420">_xlfn.IFS(Financial[[#This Row],[Discount Band]]="High",0.15,Financial[[#This Row],[Discount Band]]="Medium",0.1,Financial[[#This Row],[Discount Band]]="Low",0.05,Financial[[#This Row],[Discount Band]]="None",0)</f>
        <v>0.15</v>
      </c>
      <c r="L420" s="10">
        <f>Financial[[#This Row],[Gross Sales]]*Financial[[#This Row],[Discount, %]]</f>
        <v>165044.25</v>
      </c>
      <c r="M420" s="10">
        <f>Financial[[#This Row],[Gross Sales]]-Financial[[#This Row],[Discounts, usd]]</f>
        <v>935250.75</v>
      </c>
      <c r="N420" s="10">
        <f>Financial[[#This Row],[Units Sold]]*Financial[[#This Row],[Manufacturing Price]]</f>
        <v>744009</v>
      </c>
      <c r="O420" s="10">
        <f>Financial[[#This Row],[ Sales with discount]]-(Financial[[#This Row],[Units Sold]]*Financial[[#This Row],[Manufacturing Price]])</f>
        <v>191241.75</v>
      </c>
      <c r="P420" s="12">
        <f>(Financial[[#This Row],[ Sales with discount]]-Financial[[#This Row],[COGS]])/Financial[[#This Row],[ Sales with discount]]</f>
        <v>0.20448179271708683</v>
      </c>
      <c r="Q420" s="12">
        <f>(Financial[[#This Row],[ Sales with discount]]-Financial[[#This Row],[COGS]])/Financial[[#This Row],[COGS]]</f>
        <v>0.25704225352112675</v>
      </c>
      <c r="R420" s="17">
        <f>Financial[[#This Row],[Units Sold]]/Financial[[#This Row],[quantity of transactions]]</f>
        <v>2.7310398749022675</v>
      </c>
      <c r="S420" s="17">
        <f>Financial[[#This Row],[ Sales with discount]]/Financial[[#This Row],[quantity of transactions]]</f>
        <v>731.23592650508215</v>
      </c>
      <c r="T420" s="5" t="str">
        <f>TEXT(Financial[[#This Row],[Date]],"MMMM")</f>
        <v>липень</v>
      </c>
      <c r="U420" s="22">
        <f>YEAR(Financial[[#This Row],[Date]])</f>
        <v>2021</v>
      </c>
    </row>
    <row r="421" spans="1:21" x14ac:dyDescent="0.3">
      <c r="A421" t="s">
        <v>6</v>
      </c>
      <c r="B421" t="s">
        <v>15</v>
      </c>
      <c r="C421" s="3" t="s">
        <v>21</v>
      </c>
      <c r="D421" s="3" t="s">
        <v>29</v>
      </c>
      <c r="E421">
        <v>2506</v>
      </c>
      <c r="F421" s="10">
        <v>175</v>
      </c>
      <c r="G421" s="10">
        <v>327</v>
      </c>
      <c r="H421" s="14">
        <v>630</v>
      </c>
      <c r="I421" s="19">
        <v>44470</v>
      </c>
      <c r="J421" s="10">
        <f>Financial[[#This Row],[Units Sold]]*Financial[[#This Row],[Sale Price]]</f>
        <v>819462</v>
      </c>
      <c r="K421" s="11" cm="1">
        <f t="array" ref="K421">_xlfn.IFS(Financial[[#This Row],[Discount Band]]="High",0.15,Financial[[#This Row],[Discount Band]]="Medium",0.1,Financial[[#This Row],[Discount Band]]="Low",0.05,Financial[[#This Row],[Discount Band]]="None",0)</f>
        <v>0.05</v>
      </c>
      <c r="L421" s="10">
        <f>Financial[[#This Row],[Gross Sales]]*Financial[[#This Row],[Discount, %]]</f>
        <v>40973.100000000006</v>
      </c>
      <c r="M421" s="10">
        <f>Financial[[#This Row],[Gross Sales]]-Financial[[#This Row],[Discounts, usd]]</f>
        <v>778488.9</v>
      </c>
      <c r="N421" s="10">
        <f>Financial[[#This Row],[Units Sold]]*Financial[[#This Row],[Manufacturing Price]]</f>
        <v>438550</v>
      </c>
      <c r="O421" s="10">
        <f>Financial[[#This Row],[ Sales with discount]]-(Financial[[#This Row],[Units Sold]]*Financial[[#This Row],[Manufacturing Price]])</f>
        <v>339938.9</v>
      </c>
      <c r="P421" s="12">
        <f>(Financial[[#This Row],[ Sales with discount]]-Financial[[#This Row],[COGS]])/Financial[[#This Row],[ Sales with discount]]</f>
        <v>0.43666505713825848</v>
      </c>
      <c r="Q421" s="12">
        <f>(Financial[[#This Row],[ Sales with discount]]-Financial[[#This Row],[COGS]])/Financial[[#This Row],[COGS]]</f>
        <v>0.77514285714285724</v>
      </c>
      <c r="R421" s="17">
        <f>Financial[[#This Row],[Units Sold]]/Financial[[#This Row],[quantity of transactions]]</f>
        <v>3.9777777777777779</v>
      </c>
      <c r="S421" s="17">
        <f>Financial[[#This Row],[ Sales with discount]]/Financial[[#This Row],[quantity of transactions]]</f>
        <v>1235.6966666666667</v>
      </c>
      <c r="T421" s="5" t="str">
        <f>TEXT(Financial[[#This Row],[Date]],"MMMM")</f>
        <v>жовтень</v>
      </c>
      <c r="U421" s="22">
        <f>YEAR(Financial[[#This Row],[Date]])</f>
        <v>2021</v>
      </c>
    </row>
    <row r="422" spans="1:21" x14ac:dyDescent="0.3">
      <c r="A422" t="s">
        <v>10</v>
      </c>
      <c r="B422" t="s">
        <v>16</v>
      </c>
      <c r="C422" s="3" t="s">
        <v>26</v>
      </c>
      <c r="D422" s="3" t="s">
        <v>30</v>
      </c>
      <c r="E422">
        <v>1260</v>
      </c>
      <c r="F422" s="10">
        <v>8</v>
      </c>
      <c r="G422" s="10">
        <v>12</v>
      </c>
      <c r="H422" s="14">
        <v>1203</v>
      </c>
      <c r="I422" s="19">
        <v>44409</v>
      </c>
      <c r="J422" s="10">
        <f>Financial[[#This Row],[Units Sold]]*Financial[[#This Row],[Sale Price]]</f>
        <v>15120</v>
      </c>
      <c r="K422" s="11" cm="1">
        <f t="array" ref="K422">_xlfn.IFS(Financial[[#This Row],[Discount Band]]="High",0.15,Financial[[#This Row],[Discount Band]]="Medium",0.1,Financial[[#This Row],[Discount Band]]="Low",0.05,Financial[[#This Row],[Discount Band]]="None",0)</f>
        <v>0.1</v>
      </c>
      <c r="L422" s="10">
        <f>Financial[[#This Row],[Gross Sales]]*Financial[[#This Row],[Discount, %]]</f>
        <v>1512</v>
      </c>
      <c r="M422" s="10">
        <f>Financial[[#This Row],[Gross Sales]]-Financial[[#This Row],[Discounts, usd]]</f>
        <v>13608</v>
      </c>
      <c r="N422" s="10">
        <f>Financial[[#This Row],[Units Sold]]*Financial[[#This Row],[Manufacturing Price]]</f>
        <v>10080</v>
      </c>
      <c r="O422" s="10">
        <f>Financial[[#This Row],[ Sales with discount]]-(Financial[[#This Row],[Units Sold]]*Financial[[#This Row],[Manufacturing Price]])</f>
        <v>3528</v>
      </c>
      <c r="P422" s="12">
        <f>(Financial[[#This Row],[ Sales with discount]]-Financial[[#This Row],[COGS]])/Financial[[#This Row],[ Sales with discount]]</f>
        <v>0.25925925925925924</v>
      </c>
      <c r="Q422" s="12">
        <f>(Financial[[#This Row],[ Sales with discount]]-Financial[[#This Row],[COGS]])/Financial[[#This Row],[COGS]]</f>
        <v>0.35</v>
      </c>
      <c r="R422" s="17">
        <f>Financial[[#This Row],[Units Sold]]/Financial[[#This Row],[quantity of transactions]]</f>
        <v>1.0473815461346634</v>
      </c>
      <c r="S422" s="17">
        <f>Financial[[#This Row],[ Sales with discount]]/Financial[[#This Row],[quantity of transactions]]</f>
        <v>11.311720698254364</v>
      </c>
      <c r="T422" s="5" t="str">
        <f>TEXT(Financial[[#This Row],[Date]],"MMMM")</f>
        <v>серпень</v>
      </c>
      <c r="U422" s="22">
        <f>YEAR(Financial[[#This Row],[Date]])</f>
        <v>2021</v>
      </c>
    </row>
    <row r="423" spans="1:21" x14ac:dyDescent="0.3">
      <c r="A423" t="s">
        <v>10</v>
      </c>
      <c r="B423" t="s">
        <v>16</v>
      </c>
      <c r="C423" s="3" t="s">
        <v>23</v>
      </c>
      <c r="D423" s="3" t="s">
        <v>30</v>
      </c>
      <c r="E423">
        <v>3227</v>
      </c>
      <c r="F423" s="10">
        <v>8</v>
      </c>
      <c r="G423" s="10">
        <v>13</v>
      </c>
      <c r="H423" s="14">
        <v>1461</v>
      </c>
      <c r="I423" s="19">
        <v>44501</v>
      </c>
      <c r="J423" s="10">
        <f>Financial[[#This Row],[Units Sold]]*Financial[[#This Row],[Sale Price]]</f>
        <v>41951</v>
      </c>
      <c r="K423" s="11" cm="1">
        <f t="array" ref="K423">_xlfn.IFS(Financial[[#This Row],[Discount Band]]="High",0.15,Financial[[#This Row],[Discount Band]]="Medium",0.1,Financial[[#This Row],[Discount Band]]="Low",0.05,Financial[[#This Row],[Discount Band]]="None",0)</f>
        <v>0.1</v>
      </c>
      <c r="L423" s="10">
        <f>Financial[[#This Row],[Gross Sales]]*Financial[[#This Row],[Discount, %]]</f>
        <v>4195.1000000000004</v>
      </c>
      <c r="M423" s="10">
        <f>Financial[[#This Row],[Gross Sales]]-Financial[[#This Row],[Discounts, usd]]</f>
        <v>37755.9</v>
      </c>
      <c r="N423" s="10">
        <f>Financial[[#This Row],[Units Sold]]*Financial[[#This Row],[Manufacturing Price]]</f>
        <v>25816</v>
      </c>
      <c r="O423" s="10">
        <f>Financial[[#This Row],[ Sales with discount]]-(Financial[[#This Row],[Units Sold]]*Financial[[#This Row],[Manufacturing Price]])</f>
        <v>11939.900000000001</v>
      </c>
      <c r="P423" s="12">
        <f>(Financial[[#This Row],[ Sales with discount]]-Financial[[#This Row],[COGS]])/Financial[[#This Row],[ Sales with discount]]</f>
        <v>0.31623931623931628</v>
      </c>
      <c r="Q423" s="12">
        <f>(Financial[[#This Row],[ Sales with discount]]-Financial[[#This Row],[COGS]])/Financial[[#This Row],[COGS]]</f>
        <v>0.46250000000000008</v>
      </c>
      <c r="R423" s="17">
        <f>Financial[[#This Row],[Units Sold]]/Financial[[#This Row],[quantity of transactions]]</f>
        <v>2.2087611225188226</v>
      </c>
      <c r="S423" s="17">
        <f>Financial[[#This Row],[ Sales with discount]]/Financial[[#This Row],[quantity of transactions]]</f>
        <v>25.842505133470226</v>
      </c>
      <c r="T423" s="5" t="str">
        <f>TEXT(Financial[[#This Row],[Date]],"MMMM")</f>
        <v>листопад</v>
      </c>
      <c r="U423" s="22">
        <f>YEAR(Financial[[#This Row],[Date]])</f>
        <v>2021</v>
      </c>
    </row>
    <row r="424" spans="1:21" x14ac:dyDescent="0.3">
      <c r="A424" t="s">
        <v>10</v>
      </c>
      <c r="B424" t="s">
        <v>16</v>
      </c>
      <c r="C424" s="3" t="s">
        <v>24</v>
      </c>
      <c r="D424" s="3" t="s">
        <v>31</v>
      </c>
      <c r="E424">
        <v>601</v>
      </c>
      <c r="F424" s="10">
        <v>7</v>
      </c>
      <c r="G424" s="10">
        <v>13</v>
      </c>
      <c r="H424" s="14">
        <v>76</v>
      </c>
      <c r="I424" s="19">
        <v>44256</v>
      </c>
      <c r="J424" s="10">
        <f>Financial[[#This Row],[Units Sold]]*Financial[[#This Row],[Sale Price]]</f>
        <v>7813</v>
      </c>
      <c r="K424" s="11" cm="1">
        <f t="array" ref="K424">_xlfn.IFS(Financial[[#This Row],[Discount Band]]="High",0.15,Financial[[#This Row],[Discount Band]]="Medium",0.1,Financial[[#This Row],[Discount Band]]="Low",0.05,Financial[[#This Row],[Discount Band]]="None",0)</f>
        <v>0.15</v>
      </c>
      <c r="L424" s="10">
        <f>Financial[[#This Row],[Gross Sales]]*Financial[[#This Row],[Discount, %]]</f>
        <v>1171.95</v>
      </c>
      <c r="M424" s="10">
        <f>Financial[[#This Row],[Gross Sales]]-Financial[[#This Row],[Discounts, usd]]</f>
        <v>6641.05</v>
      </c>
      <c r="N424" s="10">
        <f>Financial[[#This Row],[Units Sold]]*Financial[[#This Row],[Manufacturing Price]]</f>
        <v>4207</v>
      </c>
      <c r="O424" s="10">
        <f>Financial[[#This Row],[ Sales with discount]]-(Financial[[#This Row],[Units Sold]]*Financial[[#This Row],[Manufacturing Price]])</f>
        <v>2434.0500000000002</v>
      </c>
      <c r="P424" s="12">
        <f>(Financial[[#This Row],[ Sales with discount]]-Financial[[#This Row],[COGS]])/Financial[[#This Row],[ Sales with discount]]</f>
        <v>0.36651583710407243</v>
      </c>
      <c r="Q424" s="12">
        <f>(Financial[[#This Row],[ Sales with discount]]-Financial[[#This Row],[COGS]])/Financial[[#This Row],[COGS]]</f>
        <v>0.57857142857142863</v>
      </c>
      <c r="R424" s="17">
        <f>Financial[[#This Row],[Units Sold]]/Financial[[#This Row],[quantity of transactions]]</f>
        <v>7.9078947368421053</v>
      </c>
      <c r="S424" s="17">
        <f>Financial[[#This Row],[ Sales with discount]]/Financial[[#This Row],[quantity of transactions]]</f>
        <v>87.382236842105272</v>
      </c>
      <c r="T424" s="5" t="str">
        <f>TEXT(Financial[[#This Row],[Date]],"MMMM")</f>
        <v>березень</v>
      </c>
      <c r="U424" s="22">
        <f>YEAR(Financial[[#This Row],[Date]])</f>
        <v>2021</v>
      </c>
    </row>
    <row r="425" spans="1:21" x14ac:dyDescent="0.3">
      <c r="A425" t="s">
        <v>10</v>
      </c>
      <c r="B425" t="s">
        <v>16</v>
      </c>
      <c r="C425" s="3" t="s">
        <v>24</v>
      </c>
      <c r="D425" s="3" t="s">
        <v>31</v>
      </c>
      <c r="E425">
        <v>547</v>
      </c>
      <c r="F425" s="10">
        <v>9</v>
      </c>
      <c r="G425" s="10">
        <v>13</v>
      </c>
      <c r="H425" s="14">
        <v>490</v>
      </c>
      <c r="I425" s="19">
        <v>44470</v>
      </c>
      <c r="J425" s="10">
        <f>Financial[[#This Row],[Units Sold]]*Financial[[#This Row],[Sale Price]]</f>
        <v>7111</v>
      </c>
      <c r="K425" s="11" cm="1">
        <f t="array" ref="K425">_xlfn.IFS(Financial[[#This Row],[Discount Band]]="High",0.15,Financial[[#This Row],[Discount Band]]="Medium",0.1,Financial[[#This Row],[Discount Band]]="Low",0.05,Financial[[#This Row],[Discount Band]]="None",0)</f>
        <v>0.15</v>
      </c>
      <c r="L425" s="10">
        <f>Financial[[#This Row],[Gross Sales]]*Financial[[#This Row],[Discount, %]]</f>
        <v>1066.6499999999999</v>
      </c>
      <c r="M425" s="10">
        <f>Financial[[#This Row],[Gross Sales]]-Financial[[#This Row],[Discounts, usd]]</f>
        <v>6044.35</v>
      </c>
      <c r="N425" s="10">
        <f>Financial[[#This Row],[Units Sold]]*Financial[[#This Row],[Manufacturing Price]]</f>
        <v>4923</v>
      </c>
      <c r="O425" s="10">
        <f>Financial[[#This Row],[ Sales with discount]]-(Financial[[#This Row],[Units Sold]]*Financial[[#This Row],[Manufacturing Price]])</f>
        <v>1121.3500000000004</v>
      </c>
      <c r="P425" s="12">
        <f>(Financial[[#This Row],[ Sales with discount]]-Financial[[#This Row],[COGS]])/Financial[[#This Row],[ Sales with discount]]</f>
        <v>0.18552036199095029</v>
      </c>
      <c r="Q425" s="12">
        <f>(Financial[[#This Row],[ Sales with discount]]-Financial[[#This Row],[COGS]])/Financial[[#This Row],[COGS]]</f>
        <v>0.22777777777777786</v>
      </c>
      <c r="R425" s="17">
        <f>Financial[[#This Row],[Units Sold]]/Financial[[#This Row],[quantity of transactions]]</f>
        <v>1.116326530612245</v>
      </c>
      <c r="S425" s="17">
        <f>Financial[[#This Row],[ Sales with discount]]/Financial[[#This Row],[quantity of transactions]]</f>
        <v>12.335408163265306</v>
      </c>
      <c r="T425" s="5" t="str">
        <f>TEXT(Financial[[#This Row],[Date]],"MMMM")</f>
        <v>жовтень</v>
      </c>
      <c r="U425" s="22">
        <f>YEAR(Financial[[#This Row],[Date]])</f>
        <v>2021</v>
      </c>
    </row>
    <row r="426" spans="1:21" x14ac:dyDescent="0.3">
      <c r="A426" t="s">
        <v>10</v>
      </c>
      <c r="B426" t="s">
        <v>16</v>
      </c>
      <c r="C426" s="3" t="s">
        <v>21</v>
      </c>
      <c r="D426" s="3" t="s">
        <v>30</v>
      </c>
      <c r="E426">
        <v>357</v>
      </c>
      <c r="F426" s="10">
        <v>10</v>
      </c>
      <c r="G426" s="10">
        <v>12</v>
      </c>
      <c r="H426" s="14">
        <v>332</v>
      </c>
      <c r="I426" s="19">
        <v>44470</v>
      </c>
      <c r="J426" s="10">
        <f>Financial[[#This Row],[Units Sold]]*Financial[[#This Row],[Sale Price]]</f>
        <v>4284</v>
      </c>
      <c r="K426" s="11" cm="1">
        <f t="array" ref="K426">_xlfn.IFS(Financial[[#This Row],[Discount Band]]="High",0.15,Financial[[#This Row],[Discount Band]]="Medium",0.1,Financial[[#This Row],[Discount Band]]="Low",0.05,Financial[[#This Row],[Discount Band]]="None",0)</f>
        <v>0.1</v>
      </c>
      <c r="L426" s="10">
        <f>Financial[[#This Row],[Gross Sales]]*Financial[[#This Row],[Discount, %]]</f>
        <v>428.40000000000003</v>
      </c>
      <c r="M426" s="10">
        <f>Financial[[#This Row],[Gross Sales]]-Financial[[#This Row],[Discounts, usd]]</f>
        <v>3855.6</v>
      </c>
      <c r="N426" s="10">
        <f>Financial[[#This Row],[Units Sold]]*Financial[[#This Row],[Manufacturing Price]]</f>
        <v>3570</v>
      </c>
      <c r="O426" s="10">
        <f>Financial[[#This Row],[ Sales with discount]]-(Financial[[#This Row],[Units Sold]]*Financial[[#This Row],[Manufacturing Price]])</f>
        <v>285.59999999999991</v>
      </c>
      <c r="P426" s="12">
        <f>(Financial[[#This Row],[ Sales with discount]]-Financial[[#This Row],[COGS]])/Financial[[#This Row],[ Sales with discount]]</f>
        <v>7.4074074074074056E-2</v>
      </c>
      <c r="Q426" s="12">
        <f>(Financial[[#This Row],[ Sales with discount]]-Financial[[#This Row],[COGS]])/Financial[[#This Row],[COGS]]</f>
        <v>7.9999999999999974E-2</v>
      </c>
      <c r="R426" s="17">
        <f>Financial[[#This Row],[Units Sold]]/Financial[[#This Row],[quantity of transactions]]</f>
        <v>1.0753012048192772</v>
      </c>
      <c r="S426" s="17">
        <f>Financial[[#This Row],[ Sales with discount]]/Financial[[#This Row],[quantity of transactions]]</f>
        <v>11.613253012048192</v>
      </c>
      <c r="T426" s="5" t="str">
        <f>TEXT(Financial[[#This Row],[Date]],"MMMM")</f>
        <v>жовтень</v>
      </c>
      <c r="U426" s="22">
        <f>YEAR(Financial[[#This Row],[Date]])</f>
        <v>2021</v>
      </c>
    </row>
    <row r="427" spans="1:21" x14ac:dyDescent="0.3">
      <c r="A427" t="s">
        <v>10</v>
      </c>
      <c r="B427" t="s">
        <v>16</v>
      </c>
      <c r="C427" s="3" t="s">
        <v>25</v>
      </c>
      <c r="D427" s="3" t="s">
        <v>29</v>
      </c>
      <c r="E427">
        <v>2148</v>
      </c>
      <c r="F427" s="10">
        <v>10</v>
      </c>
      <c r="G427" s="10">
        <v>12</v>
      </c>
      <c r="H427" s="14">
        <v>1471</v>
      </c>
      <c r="I427" s="19">
        <v>44287</v>
      </c>
      <c r="J427" s="10">
        <f>Financial[[#This Row],[Units Sold]]*Financial[[#This Row],[Sale Price]]</f>
        <v>25776</v>
      </c>
      <c r="K427" s="11" cm="1">
        <f t="array" ref="K427">_xlfn.IFS(Financial[[#This Row],[Discount Band]]="High",0.15,Financial[[#This Row],[Discount Band]]="Medium",0.1,Financial[[#This Row],[Discount Band]]="Low",0.05,Financial[[#This Row],[Discount Band]]="None",0)</f>
        <v>0.05</v>
      </c>
      <c r="L427" s="10">
        <f>Financial[[#This Row],[Gross Sales]]*Financial[[#This Row],[Discount, %]]</f>
        <v>1288.8000000000002</v>
      </c>
      <c r="M427" s="10">
        <f>Financial[[#This Row],[Gross Sales]]-Financial[[#This Row],[Discounts, usd]]</f>
        <v>24487.200000000001</v>
      </c>
      <c r="N427" s="10">
        <f>Financial[[#This Row],[Units Sold]]*Financial[[#This Row],[Manufacturing Price]]</f>
        <v>21480</v>
      </c>
      <c r="O427" s="10">
        <f>Financial[[#This Row],[ Sales with discount]]-(Financial[[#This Row],[Units Sold]]*Financial[[#This Row],[Manufacturing Price]])</f>
        <v>3007.2000000000007</v>
      </c>
      <c r="P427" s="12">
        <f>(Financial[[#This Row],[ Sales with discount]]-Financial[[#This Row],[COGS]])/Financial[[#This Row],[ Sales with discount]]</f>
        <v>0.12280701754385967</v>
      </c>
      <c r="Q427" s="12">
        <f>(Financial[[#This Row],[ Sales with discount]]-Financial[[#This Row],[COGS]])/Financial[[#This Row],[COGS]]</f>
        <v>0.14000000000000004</v>
      </c>
      <c r="R427" s="17">
        <f>Financial[[#This Row],[Units Sold]]/Financial[[#This Row],[quantity of transactions]]</f>
        <v>1.4602311352821209</v>
      </c>
      <c r="S427" s="17">
        <f>Financial[[#This Row],[ Sales with discount]]/Financial[[#This Row],[quantity of transactions]]</f>
        <v>16.646634942216181</v>
      </c>
      <c r="T427" s="5" t="str">
        <f>TEXT(Financial[[#This Row],[Date]],"MMMM")</f>
        <v>квітень</v>
      </c>
      <c r="U427" s="22">
        <f>YEAR(Financial[[#This Row],[Date]])</f>
        <v>2021</v>
      </c>
    </row>
    <row r="428" spans="1:21" x14ac:dyDescent="0.3">
      <c r="A428" t="s">
        <v>10</v>
      </c>
      <c r="B428" t="s">
        <v>16</v>
      </c>
      <c r="C428" s="3" t="s">
        <v>23</v>
      </c>
      <c r="D428" s="3" t="s">
        <v>30</v>
      </c>
      <c r="E428">
        <v>503</v>
      </c>
      <c r="F428" s="10">
        <v>6</v>
      </c>
      <c r="G428" s="10">
        <v>13</v>
      </c>
      <c r="H428" s="14">
        <v>150</v>
      </c>
      <c r="I428" s="19">
        <v>44470</v>
      </c>
      <c r="J428" s="10">
        <f>Financial[[#This Row],[Units Sold]]*Financial[[#This Row],[Sale Price]]</f>
        <v>6539</v>
      </c>
      <c r="K428" s="11" cm="1">
        <f t="array" ref="K428">_xlfn.IFS(Financial[[#This Row],[Discount Band]]="High",0.15,Financial[[#This Row],[Discount Band]]="Medium",0.1,Financial[[#This Row],[Discount Band]]="Low",0.05,Financial[[#This Row],[Discount Band]]="None",0)</f>
        <v>0.1</v>
      </c>
      <c r="L428" s="10">
        <f>Financial[[#This Row],[Gross Sales]]*Financial[[#This Row],[Discount, %]]</f>
        <v>653.90000000000009</v>
      </c>
      <c r="M428" s="10">
        <f>Financial[[#This Row],[Gross Sales]]-Financial[[#This Row],[Discounts, usd]]</f>
        <v>5885.1</v>
      </c>
      <c r="N428" s="10">
        <f>Financial[[#This Row],[Units Sold]]*Financial[[#This Row],[Manufacturing Price]]</f>
        <v>3018</v>
      </c>
      <c r="O428" s="10">
        <f>Financial[[#This Row],[ Sales with discount]]-(Financial[[#This Row],[Units Sold]]*Financial[[#This Row],[Manufacturing Price]])</f>
        <v>2867.1000000000004</v>
      </c>
      <c r="P428" s="12">
        <f>(Financial[[#This Row],[ Sales with discount]]-Financial[[#This Row],[COGS]])/Financial[[#This Row],[ Sales with discount]]</f>
        <v>0.48717948717948723</v>
      </c>
      <c r="Q428" s="12">
        <f>(Financial[[#This Row],[ Sales with discount]]-Financial[[#This Row],[COGS]])/Financial[[#This Row],[COGS]]</f>
        <v>0.95000000000000007</v>
      </c>
      <c r="R428" s="17">
        <f>Financial[[#This Row],[Units Sold]]/Financial[[#This Row],[quantity of transactions]]</f>
        <v>3.3533333333333335</v>
      </c>
      <c r="S428" s="17">
        <f>Financial[[#This Row],[ Sales with discount]]/Financial[[#This Row],[quantity of transactions]]</f>
        <v>39.234000000000002</v>
      </c>
      <c r="T428" s="5" t="str">
        <f>TEXT(Financial[[#This Row],[Date]],"MMMM")</f>
        <v>жовтень</v>
      </c>
      <c r="U428" s="22">
        <f>YEAR(Financial[[#This Row],[Date]])</f>
        <v>2021</v>
      </c>
    </row>
    <row r="429" spans="1:21" x14ac:dyDescent="0.3">
      <c r="A429" t="s">
        <v>10</v>
      </c>
      <c r="B429" t="s">
        <v>16</v>
      </c>
      <c r="C429" s="3" t="s">
        <v>26</v>
      </c>
      <c r="D429" s="3" t="s">
        <v>30</v>
      </c>
      <c r="E429">
        <v>1756</v>
      </c>
      <c r="F429" s="10">
        <v>7</v>
      </c>
      <c r="G429" s="10">
        <v>12</v>
      </c>
      <c r="H429" s="14">
        <v>1255</v>
      </c>
      <c r="I429" s="19">
        <v>44531</v>
      </c>
      <c r="J429" s="10">
        <f>Financial[[#This Row],[Units Sold]]*Financial[[#This Row],[Sale Price]]</f>
        <v>21072</v>
      </c>
      <c r="K429" s="11" cm="1">
        <f t="array" ref="K429">_xlfn.IFS(Financial[[#This Row],[Discount Band]]="High",0.15,Financial[[#This Row],[Discount Band]]="Medium",0.1,Financial[[#This Row],[Discount Band]]="Low",0.05,Financial[[#This Row],[Discount Band]]="None",0)</f>
        <v>0.1</v>
      </c>
      <c r="L429" s="10">
        <f>Financial[[#This Row],[Gross Sales]]*Financial[[#This Row],[Discount, %]]</f>
        <v>2107.2000000000003</v>
      </c>
      <c r="M429" s="10">
        <f>Financial[[#This Row],[Gross Sales]]-Financial[[#This Row],[Discounts, usd]]</f>
        <v>18964.8</v>
      </c>
      <c r="N429" s="10">
        <f>Financial[[#This Row],[Units Sold]]*Financial[[#This Row],[Manufacturing Price]]</f>
        <v>12292</v>
      </c>
      <c r="O429" s="10">
        <f>Financial[[#This Row],[ Sales with discount]]-(Financial[[#This Row],[Units Sold]]*Financial[[#This Row],[Manufacturing Price]])</f>
        <v>6672.7999999999993</v>
      </c>
      <c r="P429" s="12">
        <f>(Financial[[#This Row],[ Sales with discount]]-Financial[[#This Row],[COGS]])/Financial[[#This Row],[ Sales with discount]]</f>
        <v>0.3518518518518518</v>
      </c>
      <c r="Q429" s="12">
        <f>(Financial[[#This Row],[ Sales with discount]]-Financial[[#This Row],[COGS]])/Financial[[#This Row],[COGS]]</f>
        <v>0.54285714285714282</v>
      </c>
      <c r="R429" s="17">
        <f>Financial[[#This Row],[Units Sold]]/Financial[[#This Row],[quantity of transactions]]</f>
        <v>1.399203187250996</v>
      </c>
      <c r="S429" s="17">
        <f>Financial[[#This Row],[ Sales with discount]]/Financial[[#This Row],[quantity of transactions]]</f>
        <v>15.111394422310756</v>
      </c>
      <c r="T429" s="5" t="str">
        <f>TEXT(Financial[[#This Row],[Date]],"MMMM")</f>
        <v>грудень</v>
      </c>
      <c r="U429" s="22">
        <f>YEAR(Financial[[#This Row],[Date]])</f>
        <v>2021</v>
      </c>
    </row>
    <row r="430" spans="1:21" x14ac:dyDescent="0.3">
      <c r="A430" t="s">
        <v>10</v>
      </c>
      <c r="B430" t="s">
        <v>16</v>
      </c>
      <c r="C430" s="3" t="s">
        <v>22</v>
      </c>
      <c r="D430" s="3" t="s">
        <v>31</v>
      </c>
      <c r="E430">
        <v>676</v>
      </c>
      <c r="F430" s="10">
        <v>6</v>
      </c>
      <c r="G430" s="10">
        <v>13</v>
      </c>
      <c r="H430" s="14">
        <v>269</v>
      </c>
      <c r="I430" s="19">
        <v>44348</v>
      </c>
      <c r="J430" s="10">
        <f>Financial[[#This Row],[Units Sold]]*Financial[[#This Row],[Sale Price]]</f>
        <v>8788</v>
      </c>
      <c r="K430" s="11" cm="1">
        <f t="array" ref="K430">_xlfn.IFS(Financial[[#This Row],[Discount Band]]="High",0.15,Financial[[#This Row],[Discount Band]]="Medium",0.1,Financial[[#This Row],[Discount Band]]="Low",0.05,Financial[[#This Row],[Discount Band]]="None",0)</f>
        <v>0.15</v>
      </c>
      <c r="L430" s="10">
        <f>Financial[[#This Row],[Gross Sales]]*Financial[[#This Row],[Discount, %]]</f>
        <v>1318.2</v>
      </c>
      <c r="M430" s="10">
        <f>Financial[[#This Row],[Gross Sales]]-Financial[[#This Row],[Discounts, usd]]</f>
        <v>7469.8</v>
      </c>
      <c r="N430" s="10">
        <f>Financial[[#This Row],[Units Sold]]*Financial[[#This Row],[Manufacturing Price]]</f>
        <v>4056</v>
      </c>
      <c r="O430" s="10">
        <f>Financial[[#This Row],[ Sales with discount]]-(Financial[[#This Row],[Units Sold]]*Financial[[#This Row],[Manufacturing Price]])</f>
        <v>3413.8</v>
      </c>
      <c r="P430" s="12">
        <f>(Financial[[#This Row],[ Sales with discount]]-Financial[[#This Row],[COGS]])/Financial[[#This Row],[ Sales with discount]]</f>
        <v>0.45701357466063347</v>
      </c>
      <c r="Q430" s="12">
        <f>(Financial[[#This Row],[ Sales with discount]]-Financial[[#This Row],[COGS]])/Financial[[#This Row],[COGS]]</f>
        <v>0.84166666666666667</v>
      </c>
      <c r="R430" s="17">
        <f>Financial[[#This Row],[Units Sold]]/Financial[[#This Row],[quantity of transactions]]</f>
        <v>2.513011152416357</v>
      </c>
      <c r="S430" s="17">
        <f>Financial[[#This Row],[ Sales with discount]]/Financial[[#This Row],[quantity of transactions]]</f>
        <v>27.768773234200744</v>
      </c>
      <c r="T430" s="5" t="str">
        <f>TEXT(Financial[[#This Row],[Date]],"MMMM")</f>
        <v>червень</v>
      </c>
      <c r="U430" s="22">
        <f>YEAR(Financial[[#This Row],[Date]])</f>
        <v>2021</v>
      </c>
    </row>
    <row r="431" spans="1:21" x14ac:dyDescent="0.3">
      <c r="A431" t="s">
        <v>10</v>
      </c>
      <c r="B431" t="s">
        <v>16</v>
      </c>
      <c r="C431" s="3" t="s">
        <v>21</v>
      </c>
      <c r="D431" s="3" t="s">
        <v>30</v>
      </c>
      <c r="E431">
        <v>690</v>
      </c>
      <c r="F431" s="10">
        <v>6</v>
      </c>
      <c r="G431" s="10">
        <v>13</v>
      </c>
      <c r="H431" s="14">
        <v>326</v>
      </c>
      <c r="I431" s="19">
        <v>44440</v>
      </c>
      <c r="J431" s="10">
        <f>Financial[[#This Row],[Units Sold]]*Financial[[#This Row],[Sale Price]]</f>
        <v>8970</v>
      </c>
      <c r="K431" s="11" cm="1">
        <f t="array" ref="K431">_xlfn.IFS(Financial[[#This Row],[Discount Band]]="High",0.15,Financial[[#This Row],[Discount Band]]="Medium",0.1,Financial[[#This Row],[Discount Band]]="Low",0.05,Financial[[#This Row],[Discount Band]]="None",0)</f>
        <v>0.1</v>
      </c>
      <c r="L431" s="10">
        <f>Financial[[#This Row],[Gross Sales]]*Financial[[#This Row],[Discount, %]]</f>
        <v>897</v>
      </c>
      <c r="M431" s="10">
        <f>Financial[[#This Row],[Gross Sales]]-Financial[[#This Row],[Discounts, usd]]</f>
        <v>8073</v>
      </c>
      <c r="N431" s="10">
        <f>Financial[[#This Row],[Units Sold]]*Financial[[#This Row],[Manufacturing Price]]</f>
        <v>4140</v>
      </c>
      <c r="O431" s="10">
        <f>Financial[[#This Row],[ Sales with discount]]-(Financial[[#This Row],[Units Sold]]*Financial[[#This Row],[Manufacturing Price]])</f>
        <v>3933</v>
      </c>
      <c r="P431" s="12">
        <f>(Financial[[#This Row],[ Sales with discount]]-Financial[[#This Row],[COGS]])/Financial[[#This Row],[ Sales with discount]]</f>
        <v>0.48717948717948717</v>
      </c>
      <c r="Q431" s="12">
        <f>(Financial[[#This Row],[ Sales with discount]]-Financial[[#This Row],[COGS]])/Financial[[#This Row],[COGS]]</f>
        <v>0.95</v>
      </c>
      <c r="R431" s="17">
        <f>Financial[[#This Row],[Units Sold]]/Financial[[#This Row],[quantity of transactions]]</f>
        <v>2.1165644171779143</v>
      </c>
      <c r="S431" s="17">
        <f>Financial[[#This Row],[ Sales with discount]]/Financial[[#This Row],[quantity of transactions]]</f>
        <v>24.763803680981596</v>
      </c>
      <c r="T431" s="5" t="str">
        <f>TEXT(Financial[[#This Row],[Date]],"MMMM")</f>
        <v>вересень</v>
      </c>
      <c r="U431" s="22">
        <f>YEAR(Financial[[#This Row],[Date]])</f>
        <v>2021</v>
      </c>
    </row>
    <row r="432" spans="1:21" x14ac:dyDescent="0.3">
      <c r="A432" t="s">
        <v>10</v>
      </c>
      <c r="B432" t="s">
        <v>16</v>
      </c>
      <c r="C432" s="3" t="s">
        <v>26</v>
      </c>
      <c r="D432" s="3" t="s">
        <v>31</v>
      </c>
      <c r="E432">
        <v>444</v>
      </c>
      <c r="F432" s="10">
        <v>6</v>
      </c>
      <c r="G432" s="10">
        <v>13</v>
      </c>
      <c r="H432" s="14">
        <v>58</v>
      </c>
      <c r="I432" s="19">
        <v>44470</v>
      </c>
      <c r="J432" s="10">
        <f>Financial[[#This Row],[Units Sold]]*Financial[[#This Row],[Sale Price]]</f>
        <v>5772</v>
      </c>
      <c r="K432" s="11" cm="1">
        <f t="array" ref="K432">_xlfn.IFS(Financial[[#This Row],[Discount Band]]="High",0.15,Financial[[#This Row],[Discount Band]]="Medium",0.1,Financial[[#This Row],[Discount Band]]="Low",0.05,Financial[[#This Row],[Discount Band]]="None",0)</f>
        <v>0.15</v>
      </c>
      <c r="L432" s="10">
        <f>Financial[[#This Row],[Gross Sales]]*Financial[[#This Row],[Discount, %]]</f>
        <v>865.8</v>
      </c>
      <c r="M432" s="10">
        <f>Financial[[#This Row],[Gross Sales]]-Financial[[#This Row],[Discounts, usd]]</f>
        <v>4906.2</v>
      </c>
      <c r="N432" s="10">
        <f>Financial[[#This Row],[Units Sold]]*Financial[[#This Row],[Manufacturing Price]]</f>
        <v>2664</v>
      </c>
      <c r="O432" s="10">
        <f>Financial[[#This Row],[ Sales with discount]]-(Financial[[#This Row],[Units Sold]]*Financial[[#This Row],[Manufacturing Price]])</f>
        <v>2242.1999999999998</v>
      </c>
      <c r="P432" s="12">
        <f>(Financial[[#This Row],[ Sales with discount]]-Financial[[#This Row],[COGS]])/Financial[[#This Row],[ Sales with discount]]</f>
        <v>0.45701357466063347</v>
      </c>
      <c r="Q432" s="12">
        <f>(Financial[[#This Row],[ Sales with discount]]-Financial[[#This Row],[COGS]])/Financial[[#This Row],[COGS]]</f>
        <v>0.84166666666666656</v>
      </c>
      <c r="R432" s="17">
        <f>Financial[[#This Row],[Units Sold]]/Financial[[#This Row],[quantity of transactions]]</f>
        <v>7.6551724137931032</v>
      </c>
      <c r="S432" s="17">
        <f>Financial[[#This Row],[ Sales with discount]]/Financial[[#This Row],[quantity of transactions]]</f>
        <v>84.589655172413785</v>
      </c>
      <c r="T432" s="5" t="str">
        <f>TEXT(Financial[[#This Row],[Date]],"MMMM")</f>
        <v>жовтень</v>
      </c>
      <c r="U432" s="22">
        <f>YEAR(Financial[[#This Row],[Date]])</f>
        <v>2021</v>
      </c>
    </row>
    <row r="433" spans="1:21" x14ac:dyDescent="0.3">
      <c r="A433" t="s">
        <v>10</v>
      </c>
      <c r="B433" t="s">
        <v>16</v>
      </c>
      <c r="C433" s="3" t="s">
        <v>21</v>
      </c>
      <c r="D433" s="3" t="s">
        <v>30</v>
      </c>
      <c r="E433">
        <v>824</v>
      </c>
      <c r="F433" s="10">
        <v>8</v>
      </c>
      <c r="G433" s="10">
        <v>12</v>
      </c>
      <c r="H433" s="14">
        <v>477</v>
      </c>
      <c r="I433" s="19">
        <v>44228</v>
      </c>
      <c r="J433" s="10">
        <f>Financial[[#This Row],[Units Sold]]*Financial[[#This Row],[Sale Price]]</f>
        <v>9888</v>
      </c>
      <c r="K433" s="11" cm="1">
        <f t="array" ref="K433">_xlfn.IFS(Financial[[#This Row],[Discount Band]]="High",0.15,Financial[[#This Row],[Discount Band]]="Medium",0.1,Financial[[#This Row],[Discount Band]]="Low",0.05,Financial[[#This Row],[Discount Band]]="None",0)</f>
        <v>0.1</v>
      </c>
      <c r="L433" s="10">
        <f>Financial[[#This Row],[Gross Sales]]*Financial[[#This Row],[Discount, %]]</f>
        <v>988.80000000000007</v>
      </c>
      <c r="M433" s="10">
        <f>Financial[[#This Row],[Gross Sales]]-Financial[[#This Row],[Discounts, usd]]</f>
        <v>8899.2000000000007</v>
      </c>
      <c r="N433" s="10">
        <f>Financial[[#This Row],[Units Sold]]*Financial[[#This Row],[Manufacturing Price]]</f>
        <v>6592</v>
      </c>
      <c r="O433" s="10">
        <f>Financial[[#This Row],[ Sales with discount]]-(Financial[[#This Row],[Units Sold]]*Financial[[#This Row],[Manufacturing Price]])</f>
        <v>2307.2000000000007</v>
      </c>
      <c r="P433" s="12">
        <f>(Financial[[#This Row],[ Sales with discount]]-Financial[[#This Row],[COGS]])/Financial[[#This Row],[ Sales with discount]]</f>
        <v>0.2592592592592593</v>
      </c>
      <c r="Q433" s="12">
        <f>(Financial[[#This Row],[ Sales with discount]]-Financial[[#This Row],[COGS]])/Financial[[#This Row],[COGS]]</f>
        <v>0.35000000000000009</v>
      </c>
      <c r="R433" s="17">
        <f>Financial[[#This Row],[Units Sold]]/Financial[[#This Row],[quantity of transactions]]</f>
        <v>1.7274633123689727</v>
      </c>
      <c r="S433" s="17">
        <f>Financial[[#This Row],[ Sales with discount]]/Financial[[#This Row],[quantity of transactions]]</f>
        <v>18.656603773584909</v>
      </c>
      <c r="T433" s="5" t="str">
        <f>TEXT(Financial[[#This Row],[Date]],"MMMM")</f>
        <v>лютий</v>
      </c>
      <c r="U433" s="22">
        <f>YEAR(Financial[[#This Row],[Date]])</f>
        <v>2021</v>
      </c>
    </row>
    <row r="434" spans="1:21" x14ac:dyDescent="0.3">
      <c r="A434" t="s">
        <v>10</v>
      </c>
      <c r="B434" t="s">
        <v>16</v>
      </c>
      <c r="C434" s="3" t="s">
        <v>23</v>
      </c>
      <c r="D434" s="3" t="s">
        <v>31</v>
      </c>
      <c r="E434">
        <v>807</v>
      </c>
      <c r="F434" s="10">
        <v>6</v>
      </c>
      <c r="G434" s="10">
        <v>11</v>
      </c>
      <c r="H434" s="14">
        <v>477</v>
      </c>
      <c r="I434" s="19">
        <v>44378</v>
      </c>
      <c r="J434" s="10">
        <f>Financial[[#This Row],[Units Sold]]*Financial[[#This Row],[Sale Price]]</f>
        <v>8877</v>
      </c>
      <c r="K434" s="11" cm="1">
        <f t="array" ref="K434">_xlfn.IFS(Financial[[#This Row],[Discount Band]]="High",0.15,Financial[[#This Row],[Discount Band]]="Medium",0.1,Financial[[#This Row],[Discount Band]]="Low",0.05,Financial[[#This Row],[Discount Band]]="None",0)</f>
        <v>0.15</v>
      </c>
      <c r="L434" s="10">
        <f>Financial[[#This Row],[Gross Sales]]*Financial[[#This Row],[Discount, %]]</f>
        <v>1331.55</v>
      </c>
      <c r="M434" s="10">
        <f>Financial[[#This Row],[Gross Sales]]-Financial[[#This Row],[Discounts, usd]]</f>
        <v>7545.45</v>
      </c>
      <c r="N434" s="10">
        <f>Financial[[#This Row],[Units Sold]]*Financial[[#This Row],[Manufacturing Price]]</f>
        <v>4842</v>
      </c>
      <c r="O434" s="10">
        <f>Financial[[#This Row],[ Sales with discount]]-(Financial[[#This Row],[Units Sold]]*Financial[[#This Row],[Manufacturing Price]])</f>
        <v>2703.45</v>
      </c>
      <c r="P434" s="12">
        <f>(Financial[[#This Row],[ Sales with discount]]-Financial[[#This Row],[COGS]])/Financial[[#This Row],[ Sales with discount]]</f>
        <v>0.35828877005347592</v>
      </c>
      <c r="Q434" s="12">
        <f>(Financial[[#This Row],[ Sales with discount]]-Financial[[#This Row],[COGS]])/Financial[[#This Row],[COGS]]</f>
        <v>0.55833333333333335</v>
      </c>
      <c r="R434" s="17">
        <f>Financial[[#This Row],[Units Sold]]/Financial[[#This Row],[quantity of transactions]]</f>
        <v>1.6918238993710693</v>
      </c>
      <c r="S434" s="17">
        <f>Financial[[#This Row],[ Sales with discount]]/Financial[[#This Row],[quantity of transactions]]</f>
        <v>15.818553459119496</v>
      </c>
      <c r="T434" s="5" t="str">
        <f>TEXT(Financial[[#This Row],[Date]],"MMMM")</f>
        <v>липень</v>
      </c>
      <c r="U434" s="22">
        <f>YEAR(Financial[[#This Row],[Date]])</f>
        <v>2021</v>
      </c>
    </row>
    <row r="435" spans="1:21" x14ac:dyDescent="0.3">
      <c r="A435" t="s">
        <v>10</v>
      </c>
      <c r="B435" t="s">
        <v>16</v>
      </c>
      <c r="C435" s="3" t="s">
        <v>24</v>
      </c>
      <c r="D435" s="3" t="s">
        <v>31</v>
      </c>
      <c r="E435">
        <v>749</v>
      </c>
      <c r="F435" s="10">
        <v>8</v>
      </c>
      <c r="G435" s="10">
        <v>13</v>
      </c>
      <c r="H435" s="14">
        <v>255</v>
      </c>
      <c r="I435" s="19">
        <v>44348</v>
      </c>
      <c r="J435" s="10">
        <f>Financial[[#This Row],[Units Sold]]*Financial[[#This Row],[Sale Price]]</f>
        <v>9737</v>
      </c>
      <c r="K435" s="11" cm="1">
        <f t="array" ref="K435">_xlfn.IFS(Financial[[#This Row],[Discount Band]]="High",0.15,Financial[[#This Row],[Discount Band]]="Medium",0.1,Financial[[#This Row],[Discount Band]]="Low",0.05,Financial[[#This Row],[Discount Band]]="None",0)</f>
        <v>0.15</v>
      </c>
      <c r="L435" s="10">
        <f>Financial[[#This Row],[Gross Sales]]*Financial[[#This Row],[Discount, %]]</f>
        <v>1460.55</v>
      </c>
      <c r="M435" s="10">
        <f>Financial[[#This Row],[Gross Sales]]-Financial[[#This Row],[Discounts, usd]]</f>
        <v>8276.4500000000007</v>
      </c>
      <c r="N435" s="10">
        <f>Financial[[#This Row],[Units Sold]]*Financial[[#This Row],[Manufacturing Price]]</f>
        <v>5992</v>
      </c>
      <c r="O435" s="10">
        <f>Financial[[#This Row],[ Sales with discount]]-(Financial[[#This Row],[Units Sold]]*Financial[[#This Row],[Manufacturing Price]])</f>
        <v>2284.4500000000007</v>
      </c>
      <c r="P435" s="12">
        <f>(Financial[[#This Row],[ Sales with discount]]-Financial[[#This Row],[COGS]])/Financial[[#This Row],[ Sales with discount]]</f>
        <v>0.27601809954751139</v>
      </c>
      <c r="Q435" s="12">
        <f>(Financial[[#This Row],[ Sales with discount]]-Financial[[#This Row],[COGS]])/Financial[[#This Row],[COGS]]</f>
        <v>0.38125000000000014</v>
      </c>
      <c r="R435" s="17">
        <f>Financial[[#This Row],[Units Sold]]/Financial[[#This Row],[quantity of transactions]]</f>
        <v>2.9372549019607841</v>
      </c>
      <c r="S435" s="17">
        <f>Financial[[#This Row],[ Sales with discount]]/Financial[[#This Row],[quantity of transactions]]</f>
        <v>32.456666666666671</v>
      </c>
      <c r="T435" s="5" t="str">
        <f>TEXT(Financial[[#This Row],[Date]],"MMMM")</f>
        <v>червень</v>
      </c>
      <c r="U435" s="22">
        <f>YEAR(Financial[[#This Row],[Date]])</f>
        <v>2021</v>
      </c>
    </row>
    <row r="436" spans="1:21" x14ac:dyDescent="0.3">
      <c r="A436" t="s">
        <v>10</v>
      </c>
      <c r="B436" t="s">
        <v>16</v>
      </c>
      <c r="C436" s="3" t="s">
        <v>24</v>
      </c>
      <c r="D436" s="3" t="s">
        <v>29</v>
      </c>
      <c r="E436">
        <v>1285</v>
      </c>
      <c r="F436" s="10">
        <v>9</v>
      </c>
      <c r="G436" s="10">
        <v>12</v>
      </c>
      <c r="H436" s="14">
        <v>955</v>
      </c>
      <c r="I436" s="19">
        <v>44531</v>
      </c>
      <c r="J436" s="10">
        <f>Financial[[#This Row],[Units Sold]]*Financial[[#This Row],[Sale Price]]</f>
        <v>15420</v>
      </c>
      <c r="K436" s="11" cm="1">
        <f t="array" ref="K436">_xlfn.IFS(Financial[[#This Row],[Discount Band]]="High",0.15,Financial[[#This Row],[Discount Band]]="Medium",0.1,Financial[[#This Row],[Discount Band]]="Low",0.05,Financial[[#This Row],[Discount Band]]="None",0)</f>
        <v>0.05</v>
      </c>
      <c r="L436" s="10">
        <f>Financial[[#This Row],[Gross Sales]]*Financial[[#This Row],[Discount, %]]</f>
        <v>771</v>
      </c>
      <c r="M436" s="10">
        <f>Financial[[#This Row],[Gross Sales]]-Financial[[#This Row],[Discounts, usd]]</f>
        <v>14649</v>
      </c>
      <c r="N436" s="10">
        <f>Financial[[#This Row],[Units Sold]]*Financial[[#This Row],[Manufacturing Price]]</f>
        <v>11565</v>
      </c>
      <c r="O436" s="10">
        <f>Financial[[#This Row],[ Sales with discount]]-(Financial[[#This Row],[Units Sold]]*Financial[[#This Row],[Manufacturing Price]])</f>
        <v>3084</v>
      </c>
      <c r="P436" s="12">
        <f>(Financial[[#This Row],[ Sales with discount]]-Financial[[#This Row],[COGS]])/Financial[[#This Row],[ Sales with discount]]</f>
        <v>0.21052631578947367</v>
      </c>
      <c r="Q436" s="12">
        <f>(Financial[[#This Row],[ Sales with discount]]-Financial[[#This Row],[COGS]])/Financial[[#This Row],[COGS]]</f>
        <v>0.26666666666666666</v>
      </c>
      <c r="R436" s="17">
        <f>Financial[[#This Row],[Units Sold]]/Financial[[#This Row],[quantity of transactions]]</f>
        <v>1.3455497382198953</v>
      </c>
      <c r="S436" s="17">
        <f>Financial[[#This Row],[ Sales with discount]]/Financial[[#This Row],[quantity of transactions]]</f>
        <v>15.339267015706806</v>
      </c>
      <c r="T436" s="5" t="str">
        <f>TEXT(Financial[[#This Row],[Date]],"MMMM")</f>
        <v>грудень</v>
      </c>
      <c r="U436" s="22">
        <f>YEAR(Financial[[#This Row],[Date]])</f>
        <v>2021</v>
      </c>
    </row>
    <row r="437" spans="1:21" x14ac:dyDescent="0.3">
      <c r="A437" t="s">
        <v>10</v>
      </c>
      <c r="B437" t="s">
        <v>16</v>
      </c>
      <c r="C437" s="3" t="s">
        <v>22</v>
      </c>
      <c r="D437" s="3" t="s">
        <v>29</v>
      </c>
      <c r="E437">
        <v>960</v>
      </c>
      <c r="F437" s="10">
        <v>8</v>
      </c>
      <c r="G437" s="10">
        <v>13</v>
      </c>
      <c r="H437" s="14">
        <v>427</v>
      </c>
      <c r="I437" s="19">
        <v>44501</v>
      </c>
      <c r="J437" s="10">
        <f>Financial[[#This Row],[Units Sold]]*Financial[[#This Row],[Sale Price]]</f>
        <v>12480</v>
      </c>
      <c r="K437" s="11" cm="1">
        <f t="array" ref="K437">_xlfn.IFS(Financial[[#This Row],[Discount Band]]="High",0.15,Financial[[#This Row],[Discount Band]]="Medium",0.1,Financial[[#This Row],[Discount Band]]="Low",0.05,Financial[[#This Row],[Discount Band]]="None",0)</f>
        <v>0.05</v>
      </c>
      <c r="L437" s="10">
        <f>Financial[[#This Row],[Gross Sales]]*Financial[[#This Row],[Discount, %]]</f>
        <v>624</v>
      </c>
      <c r="M437" s="10">
        <f>Financial[[#This Row],[Gross Sales]]-Financial[[#This Row],[Discounts, usd]]</f>
        <v>11856</v>
      </c>
      <c r="N437" s="10">
        <f>Financial[[#This Row],[Units Sold]]*Financial[[#This Row],[Manufacturing Price]]</f>
        <v>7680</v>
      </c>
      <c r="O437" s="10">
        <f>Financial[[#This Row],[ Sales with discount]]-(Financial[[#This Row],[Units Sold]]*Financial[[#This Row],[Manufacturing Price]])</f>
        <v>4176</v>
      </c>
      <c r="P437" s="12">
        <f>(Financial[[#This Row],[ Sales with discount]]-Financial[[#This Row],[COGS]])/Financial[[#This Row],[ Sales with discount]]</f>
        <v>0.35222672064777327</v>
      </c>
      <c r="Q437" s="12">
        <f>(Financial[[#This Row],[ Sales with discount]]-Financial[[#This Row],[COGS]])/Financial[[#This Row],[COGS]]</f>
        <v>0.54374999999999996</v>
      </c>
      <c r="R437" s="17">
        <f>Financial[[#This Row],[Units Sold]]/Financial[[#This Row],[quantity of transactions]]</f>
        <v>2.2482435597189694</v>
      </c>
      <c r="S437" s="17">
        <f>Financial[[#This Row],[ Sales with discount]]/Financial[[#This Row],[quantity of transactions]]</f>
        <v>27.765807962529273</v>
      </c>
      <c r="T437" s="5" t="str">
        <f>TEXT(Financial[[#This Row],[Date]],"MMMM")</f>
        <v>листопад</v>
      </c>
      <c r="U437" s="22">
        <f>YEAR(Financial[[#This Row],[Date]])</f>
        <v>2021</v>
      </c>
    </row>
    <row r="438" spans="1:21" x14ac:dyDescent="0.3">
      <c r="A438" t="s">
        <v>10</v>
      </c>
      <c r="B438" t="s">
        <v>16</v>
      </c>
      <c r="C438" s="3" t="s">
        <v>25</v>
      </c>
      <c r="D438" s="3" t="s">
        <v>31</v>
      </c>
      <c r="E438">
        <v>1213</v>
      </c>
      <c r="F438" s="10">
        <v>11</v>
      </c>
      <c r="G438" s="10">
        <v>13</v>
      </c>
      <c r="H438" s="14">
        <v>54</v>
      </c>
      <c r="I438" s="19">
        <v>44440</v>
      </c>
      <c r="J438" s="10">
        <f>Financial[[#This Row],[Units Sold]]*Financial[[#This Row],[Sale Price]]</f>
        <v>15769</v>
      </c>
      <c r="K438" s="11" cm="1">
        <f t="array" ref="K438">_xlfn.IFS(Financial[[#This Row],[Discount Band]]="High",0.15,Financial[[#This Row],[Discount Band]]="Medium",0.1,Financial[[#This Row],[Discount Band]]="Low",0.05,Financial[[#This Row],[Discount Band]]="None",0)</f>
        <v>0.15</v>
      </c>
      <c r="L438" s="10">
        <f>Financial[[#This Row],[Gross Sales]]*Financial[[#This Row],[Discount, %]]</f>
        <v>2365.35</v>
      </c>
      <c r="M438" s="10">
        <f>Financial[[#This Row],[Gross Sales]]-Financial[[#This Row],[Discounts, usd]]</f>
        <v>13403.65</v>
      </c>
      <c r="N438" s="10">
        <f>Financial[[#This Row],[Units Sold]]*Financial[[#This Row],[Manufacturing Price]]</f>
        <v>13343</v>
      </c>
      <c r="O438" s="10">
        <f>Financial[[#This Row],[ Sales with discount]]-(Financial[[#This Row],[Units Sold]]*Financial[[#This Row],[Manufacturing Price]])</f>
        <v>60.649999999999636</v>
      </c>
      <c r="P438" s="12">
        <f>(Financial[[#This Row],[ Sales with discount]]-Financial[[#This Row],[COGS]])/Financial[[#This Row],[ Sales with discount]]</f>
        <v>4.5248868778280269E-3</v>
      </c>
      <c r="Q438" s="12">
        <f>(Financial[[#This Row],[ Sales with discount]]-Financial[[#This Row],[COGS]])/Financial[[#This Row],[COGS]]</f>
        <v>4.5454545454545183E-3</v>
      </c>
      <c r="R438" s="17">
        <f>Financial[[#This Row],[Units Sold]]/Financial[[#This Row],[quantity of transactions]]</f>
        <v>22.462962962962962</v>
      </c>
      <c r="S438" s="17">
        <f>Financial[[#This Row],[ Sales with discount]]/Financial[[#This Row],[quantity of transactions]]</f>
        <v>248.21574074074073</v>
      </c>
      <c r="T438" s="5" t="str">
        <f>TEXT(Financial[[#This Row],[Date]],"MMMM")</f>
        <v>вересень</v>
      </c>
      <c r="U438" s="22">
        <f>YEAR(Financial[[#This Row],[Date]])</f>
        <v>2021</v>
      </c>
    </row>
    <row r="439" spans="1:21" x14ac:dyDescent="0.3">
      <c r="A439" t="s">
        <v>10</v>
      </c>
      <c r="B439" t="s">
        <v>16</v>
      </c>
      <c r="C439" s="3" t="s">
        <v>23</v>
      </c>
      <c r="D439" s="3" t="s">
        <v>29</v>
      </c>
      <c r="E439">
        <v>994</v>
      </c>
      <c r="F439" s="10">
        <v>7</v>
      </c>
      <c r="G439" s="10">
        <v>13</v>
      </c>
      <c r="H439" s="14">
        <v>196</v>
      </c>
      <c r="I439" s="19">
        <v>44531</v>
      </c>
      <c r="J439" s="10">
        <f>Financial[[#This Row],[Units Sold]]*Financial[[#This Row],[Sale Price]]</f>
        <v>12922</v>
      </c>
      <c r="K439" s="11" cm="1">
        <f t="array" ref="K439">_xlfn.IFS(Financial[[#This Row],[Discount Band]]="High",0.15,Financial[[#This Row],[Discount Band]]="Medium",0.1,Financial[[#This Row],[Discount Band]]="Low",0.05,Financial[[#This Row],[Discount Band]]="None",0)</f>
        <v>0.05</v>
      </c>
      <c r="L439" s="10">
        <f>Financial[[#This Row],[Gross Sales]]*Financial[[#This Row],[Discount, %]]</f>
        <v>646.1</v>
      </c>
      <c r="M439" s="10">
        <f>Financial[[#This Row],[Gross Sales]]-Financial[[#This Row],[Discounts, usd]]</f>
        <v>12275.9</v>
      </c>
      <c r="N439" s="10">
        <f>Financial[[#This Row],[Units Sold]]*Financial[[#This Row],[Manufacturing Price]]</f>
        <v>6958</v>
      </c>
      <c r="O439" s="10">
        <f>Financial[[#This Row],[ Sales with discount]]-(Financial[[#This Row],[Units Sold]]*Financial[[#This Row],[Manufacturing Price]])</f>
        <v>5317.9</v>
      </c>
      <c r="P439" s="12">
        <f>(Financial[[#This Row],[ Sales with discount]]-Financial[[#This Row],[COGS]])/Financial[[#This Row],[ Sales with discount]]</f>
        <v>0.4331983805668016</v>
      </c>
      <c r="Q439" s="12">
        <f>(Financial[[#This Row],[ Sales with discount]]-Financial[[#This Row],[COGS]])/Financial[[#This Row],[COGS]]</f>
        <v>0.76428571428571423</v>
      </c>
      <c r="R439" s="17">
        <f>Financial[[#This Row],[Units Sold]]/Financial[[#This Row],[quantity of transactions]]</f>
        <v>5.0714285714285712</v>
      </c>
      <c r="S439" s="17">
        <f>Financial[[#This Row],[ Sales with discount]]/Financial[[#This Row],[quantity of transactions]]</f>
        <v>62.632142857142853</v>
      </c>
      <c r="T439" s="5" t="str">
        <f>TEXT(Financial[[#This Row],[Date]],"MMMM")</f>
        <v>грудень</v>
      </c>
      <c r="U439" s="22">
        <f>YEAR(Financial[[#This Row],[Date]])</f>
        <v>2021</v>
      </c>
    </row>
    <row r="440" spans="1:21" x14ac:dyDescent="0.3">
      <c r="A440" t="s">
        <v>10</v>
      </c>
      <c r="B440" t="s">
        <v>16</v>
      </c>
      <c r="C440" s="3" t="s">
        <v>22</v>
      </c>
      <c r="D440" s="3" t="s">
        <v>31</v>
      </c>
      <c r="E440">
        <v>3498</v>
      </c>
      <c r="F440" s="10">
        <v>6</v>
      </c>
      <c r="G440" s="10">
        <v>12</v>
      </c>
      <c r="H440" s="14">
        <v>1212</v>
      </c>
      <c r="I440" s="19">
        <v>44317</v>
      </c>
      <c r="J440" s="10">
        <f>Financial[[#This Row],[Units Sold]]*Financial[[#This Row],[Sale Price]]</f>
        <v>41976</v>
      </c>
      <c r="K440" s="11" cm="1">
        <f t="array" ref="K440">_xlfn.IFS(Financial[[#This Row],[Discount Band]]="High",0.15,Financial[[#This Row],[Discount Band]]="Medium",0.1,Financial[[#This Row],[Discount Band]]="Low",0.05,Financial[[#This Row],[Discount Band]]="None",0)</f>
        <v>0.15</v>
      </c>
      <c r="L440" s="10">
        <f>Financial[[#This Row],[Gross Sales]]*Financial[[#This Row],[Discount, %]]</f>
        <v>6296.4</v>
      </c>
      <c r="M440" s="10">
        <f>Financial[[#This Row],[Gross Sales]]-Financial[[#This Row],[Discounts, usd]]</f>
        <v>35679.599999999999</v>
      </c>
      <c r="N440" s="10">
        <f>Financial[[#This Row],[Units Sold]]*Financial[[#This Row],[Manufacturing Price]]</f>
        <v>20988</v>
      </c>
      <c r="O440" s="10">
        <f>Financial[[#This Row],[ Sales with discount]]-(Financial[[#This Row],[Units Sold]]*Financial[[#This Row],[Manufacturing Price]])</f>
        <v>14691.599999999999</v>
      </c>
      <c r="P440" s="12">
        <f>(Financial[[#This Row],[ Sales with discount]]-Financial[[#This Row],[COGS]])/Financial[[#This Row],[ Sales with discount]]</f>
        <v>0.41176470588235292</v>
      </c>
      <c r="Q440" s="12">
        <f>(Financial[[#This Row],[ Sales with discount]]-Financial[[#This Row],[COGS]])/Financial[[#This Row],[COGS]]</f>
        <v>0.7</v>
      </c>
      <c r="R440" s="17">
        <f>Financial[[#This Row],[Units Sold]]/Financial[[#This Row],[quantity of transactions]]</f>
        <v>2.886138613861386</v>
      </c>
      <c r="S440" s="17">
        <f>Financial[[#This Row],[ Sales with discount]]/Financial[[#This Row],[quantity of transactions]]</f>
        <v>29.438613861386138</v>
      </c>
      <c r="T440" s="5" t="str">
        <f>TEXT(Financial[[#This Row],[Date]],"MMMM")</f>
        <v>травень</v>
      </c>
      <c r="U440" s="22">
        <f>YEAR(Financial[[#This Row],[Date]])</f>
        <v>2021</v>
      </c>
    </row>
    <row r="441" spans="1:21" x14ac:dyDescent="0.3">
      <c r="A441" t="s">
        <v>10</v>
      </c>
      <c r="B441" t="s">
        <v>16</v>
      </c>
      <c r="C441" s="3" t="s">
        <v>22</v>
      </c>
      <c r="D441" s="3" t="s">
        <v>30</v>
      </c>
      <c r="E441">
        <v>2637</v>
      </c>
      <c r="F441" s="10">
        <v>8</v>
      </c>
      <c r="G441" s="10">
        <v>12</v>
      </c>
      <c r="H441" s="14">
        <v>2893</v>
      </c>
      <c r="I441" s="19">
        <v>44197</v>
      </c>
      <c r="J441" s="10">
        <f>Financial[[#This Row],[Units Sold]]*Financial[[#This Row],[Sale Price]]</f>
        <v>31644</v>
      </c>
      <c r="K441" s="11" cm="1">
        <f t="array" ref="K441">_xlfn.IFS(Financial[[#This Row],[Discount Band]]="High",0.15,Financial[[#This Row],[Discount Band]]="Medium",0.1,Financial[[#This Row],[Discount Band]]="Low",0.05,Financial[[#This Row],[Discount Band]]="None",0)</f>
        <v>0.1</v>
      </c>
      <c r="L441" s="10">
        <f>Financial[[#This Row],[Gross Sales]]*Financial[[#This Row],[Discount, %]]</f>
        <v>3164.4</v>
      </c>
      <c r="M441" s="10">
        <f>Financial[[#This Row],[Gross Sales]]-Financial[[#This Row],[Discounts, usd]]</f>
        <v>28479.599999999999</v>
      </c>
      <c r="N441" s="10">
        <f>Financial[[#This Row],[Units Sold]]*Financial[[#This Row],[Manufacturing Price]]</f>
        <v>21096</v>
      </c>
      <c r="O441" s="10">
        <f>Financial[[#This Row],[ Sales with discount]]-(Financial[[#This Row],[Units Sold]]*Financial[[#This Row],[Manufacturing Price]])</f>
        <v>7383.5999999999985</v>
      </c>
      <c r="P441" s="12">
        <f>(Financial[[#This Row],[ Sales with discount]]-Financial[[#This Row],[COGS]])/Financial[[#This Row],[ Sales with discount]]</f>
        <v>0.25925925925925924</v>
      </c>
      <c r="Q441" s="12">
        <f>(Financial[[#This Row],[ Sales with discount]]-Financial[[#This Row],[COGS]])/Financial[[#This Row],[COGS]]</f>
        <v>0.34999999999999992</v>
      </c>
      <c r="R441" s="17">
        <f>Financial[[#This Row],[Units Sold]]/Financial[[#This Row],[quantity of transactions]]</f>
        <v>0.91151054268924991</v>
      </c>
      <c r="S441" s="17">
        <f>Financial[[#This Row],[ Sales with discount]]/Financial[[#This Row],[quantity of transactions]]</f>
        <v>9.8443138610438989</v>
      </c>
      <c r="T441" s="5" t="str">
        <f>TEXT(Financial[[#This Row],[Date]],"MMMM")</f>
        <v>січень</v>
      </c>
      <c r="U441" s="22">
        <f>YEAR(Financial[[#This Row],[Date]])</f>
        <v>2021</v>
      </c>
    </row>
    <row r="442" spans="1:21" x14ac:dyDescent="0.3">
      <c r="A442" t="s">
        <v>8</v>
      </c>
      <c r="B442" t="s">
        <v>16</v>
      </c>
      <c r="C442" s="3" t="s">
        <v>24</v>
      </c>
      <c r="D442" s="3" t="s">
        <v>30</v>
      </c>
      <c r="E442">
        <v>3007</v>
      </c>
      <c r="F442" s="10">
        <v>69</v>
      </c>
      <c r="G442" s="10">
        <v>126</v>
      </c>
      <c r="H442" s="14">
        <v>211</v>
      </c>
      <c r="I442" s="19">
        <v>44440</v>
      </c>
      <c r="J442" s="10">
        <f>Financial[[#This Row],[Units Sold]]*Financial[[#This Row],[Sale Price]]</f>
        <v>378882</v>
      </c>
      <c r="K442" s="11" cm="1">
        <f t="array" ref="K442">_xlfn.IFS(Financial[[#This Row],[Discount Band]]="High",0.15,Financial[[#This Row],[Discount Band]]="Medium",0.1,Financial[[#This Row],[Discount Band]]="Low",0.05,Financial[[#This Row],[Discount Band]]="None",0)</f>
        <v>0.1</v>
      </c>
      <c r="L442" s="10">
        <f>Financial[[#This Row],[Gross Sales]]*Financial[[#This Row],[Discount, %]]</f>
        <v>37888.200000000004</v>
      </c>
      <c r="M442" s="10">
        <f>Financial[[#This Row],[Gross Sales]]-Financial[[#This Row],[Discounts, usd]]</f>
        <v>340993.8</v>
      </c>
      <c r="N442" s="10">
        <f>Financial[[#This Row],[Units Sold]]*Financial[[#This Row],[Manufacturing Price]]</f>
        <v>207483</v>
      </c>
      <c r="O442" s="10">
        <f>Financial[[#This Row],[ Sales with discount]]-(Financial[[#This Row],[Units Sold]]*Financial[[#This Row],[Manufacturing Price]])</f>
        <v>133510.79999999999</v>
      </c>
      <c r="P442" s="12">
        <f>(Financial[[#This Row],[ Sales with discount]]-Financial[[#This Row],[COGS]])/Financial[[#This Row],[ Sales with discount]]</f>
        <v>0.39153439153439151</v>
      </c>
      <c r="Q442" s="12">
        <f>(Financial[[#This Row],[ Sales with discount]]-Financial[[#This Row],[COGS]])/Financial[[#This Row],[COGS]]</f>
        <v>0.64347826086956517</v>
      </c>
      <c r="R442" s="17">
        <f>Financial[[#This Row],[Units Sold]]/Financial[[#This Row],[quantity of transactions]]</f>
        <v>14.251184834123222</v>
      </c>
      <c r="S442" s="17">
        <f>Financial[[#This Row],[ Sales with discount]]/Financial[[#This Row],[quantity of transactions]]</f>
        <v>1616.0843601895733</v>
      </c>
      <c r="T442" s="5" t="str">
        <f>TEXT(Financial[[#This Row],[Date]],"MMMM")</f>
        <v>вересень</v>
      </c>
      <c r="U442" s="22">
        <f>YEAR(Financial[[#This Row],[Date]])</f>
        <v>2021</v>
      </c>
    </row>
    <row r="443" spans="1:21" x14ac:dyDescent="0.3">
      <c r="A443" t="s">
        <v>8</v>
      </c>
      <c r="B443" t="s">
        <v>16</v>
      </c>
      <c r="C443" s="3" t="s">
        <v>25</v>
      </c>
      <c r="D443" s="3" t="s">
        <v>31</v>
      </c>
      <c r="E443">
        <v>844</v>
      </c>
      <c r="F443" s="10">
        <v>62</v>
      </c>
      <c r="G443" s="10">
        <v>128</v>
      </c>
      <c r="H443" s="14">
        <v>239</v>
      </c>
      <c r="I443" s="19">
        <v>44197</v>
      </c>
      <c r="J443" s="10">
        <f>Financial[[#This Row],[Units Sold]]*Financial[[#This Row],[Sale Price]]</f>
        <v>108032</v>
      </c>
      <c r="K443" s="11" cm="1">
        <f t="array" ref="K443">_xlfn.IFS(Financial[[#This Row],[Discount Band]]="High",0.15,Financial[[#This Row],[Discount Band]]="Medium",0.1,Financial[[#This Row],[Discount Band]]="Low",0.05,Financial[[#This Row],[Discount Band]]="None",0)</f>
        <v>0.15</v>
      </c>
      <c r="L443" s="10">
        <f>Financial[[#This Row],[Gross Sales]]*Financial[[#This Row],[Discount, %]]</f>
        <v>16204.8</v>
      </c>
      <c r="M443" s="10">
        <f>Financial[[#This Row],[Gross Sales]]-Financial[[#This Row],[Discounts, usd]]</f>
        <v>91827.199999999997</v>
      </c>
      <c r="N443" s="10">
        <f>Financial[[#This Row],[Units Sold]]*Financial[[#This Row],[Manufacturing Price]]</f>
        <v>52328</v>
      </c>
      <c r="O443" s="10">
        <f>Financial[[#This Row],[ Sales with discount]]-(Financial[[#This Row],[Units Sold]]*Financial[[#This Row],[Manufacturing Price]])</f>
        <v>39499.199999999997</v>
      </c>
      <c r="P443" s="12">
        <f>(Financial[[#This Row],[ Sales with discount]]-Financial[[#This Row],[COGS]])/Financial[[#This Row],[ Sales with discount]]</f>
        <v>0.43014705882352938</v>
      </c>
      <c r="Q443" s="12">
        <f>(Financial[[#This Row],[ Sales with discount]]-Financial[[#This Row],[COGS]])/Financial[[#This Row],[COGS]]</f>
        <v>0.75483870967741928</v>
      </c>
      <c r="R443" s="17">
        <f>Financial[[#This Row],[Units Sold]]/Financial[[#This Row],[quantity of transactions]]</f>
        <v>3.5313807531380754</v>
      </c>
      <c r="S443" s="17">
        <f>Financial[[#This Row],[ Sales with discount]]/Financial[[#This Row],[quantity of transactions]]</f>
        <v>384.21422594142257</v>
      </c>
      <c r="T443" s="5" t="str">
        <f>TEXT(Financial[[#This Row],[Date]],"MMMM")</f>
        <v>січень</v>
      </c>
      <c r="U443" s="22">
        <f>YEAR(Financial[[#This Row],[Date]])</f>
        <v>2021</v>
      </c>
    </row>
    <row r="444" spans="1:21" x14ac:dyDescent="0.3">
      <c r="A444" t="s">
        <v>8</v>
      </c>
      <c r="B444" t="s">
        <v>16</v>
      </c>
      <c r="C444" s="3" t="s">
        <v>23</v>
      </c>
      <c r="D444" s="3" t="s">
        <v>31</v>
      </c>
      <c r="E444">
        <v>2775</v>
      </c>
      <c r="F444" s="10">
        <v>91</v>
      </c>
      <c r="G444" s="10">
        <v>138</v>
      </c>
      <c r="H444" s="14">
        <v>272</v>
      </c>
      <c r="I444" s="19">
        <v>44470</v>
      </c>
      <c r="J444" s="10">
        <f>Financial[[#This Row],[Units Sold]]*Financial[[#This Row],[Sale Price]]</f>
        <v>382950</v>
      </c>
      <c r="K444" s="11" cm="1">
        <f t="array" ref="K444">_xlfn.IFS(Financial[[#This Row],[Discount Band]]="High",0.15,Financial[[#This Row],[Discount Band]]="Medium",0.1,Financial[[#This Row],[Discount Band]]="Low",0.05,Financial[[#This Row],[Discount Band]]="None",0)</f>
        <v>0.15</v>
      </c>
      <c r="L444" s="10">
        <f>Financial[[#This Row],[Gross Sales]]*Financial[[#This Row],[Discount, %]]</f>
        <v>57442.5</v>
      </c>
      <c r="M444" s="10">
        <f>Financial[[#This Row],[Gross Sales]]-Financial[[#This Row],[Discounts, usd]]</f>
        <v>325507.5</v>
      </c>
      <c r="N444" s="10">
        <f>Financial[[#This Row],[Units Sold]]*Financial[[#This Row],[Manufacturing Price]]</f>
        <v>252525</v>
      </c>
      <c r="O444" s="10">
        <f>Financial[[#This Row],[ Sales with discount]]-(Financial[[#This Row],[Units Sold]]*Financial[[#This Row],[Manufacturing Price]])</f>
        <v>72982.5</v>
      </c>
      <c r="P444" s="12">
        <f>(Financial[[#This Row],[ Sales with discount]]-Financial[[#This Row],[COGS]])/Financial[[#This Row],[ Sales with discount]]</f>
        <v>0.22421142369991476</v>
      </c>
      <c r="Q444" s="12">
        <f>(Financial[[#This Row],[ Sales with discount]]-Financial[[#This Row],[COGS]])/Financial[[#This Row],[COGS]]</f>
        <v>0.28901098901098898</v>
      </c>
      <c r="R444" s="17">
        <f>Financial[[#This Row],[Units Sold]]/Financial[[#This Row],[quantity of transactions]]</f>
        <v>10.202205882352942</v>
      </c>
      <c r="S444" s="17">
        <f>Financial[[#This Row],[ Sales with discount]]/Financial[[#This Row],[quantity of transactions]]</f>
        <v>1196.71875</v>
      </c>
      <c r="T444" s="5" t="str">
        <f>TEXT(Financial[[#This Row],[Date]],"MMMM")</f>
        <v>жовтень</v>
      </c>
      <c r="U444" s="22">
        <f>YEAR(Financial[[#This Row],[Date]])</f>
        <v>2021</v>
      </c>
    </row>
    <row r="445" spans="1:21" x14ac:dyDescent="0.3">
      <c r="A445" t="s">
        <v>8</v>
      </c>
      <c r="B445" t="s">
        <v>16</v>
      </c>
      <c r="C445" s="3" t="s">
        <v>22</v>
      </c>
      <c r="D445" s="3" t="s">
        <v>29</v>
      </c>
      <c r="E445">
        <v>2288</v>
      </c>
      <c r="F445" s="10">
        <v>76</v>
      </c>
      <c r="G445" s="10">
        <v>124</v>
      </c>
      <c r="H445" s="14">
        <v>97</v>
      </c>
      <c r="I445" s="19">
        <v>44501</v>
      </c>
      <c r="J445" s="10">
        <f>Financial[[#This Row],[Units Sold]]*Financial[[#This Row],[Sale Price]]</f>
        <v>283712</v>
      </c>
      <c r="K445" s="11" cm="1">
        <f t="array" ref="K445">_xlfn.IFS(Financial[[#This Row],[Discount Band]]="High",0.15,Financial[[#This Row],[Discount Band]]="Medium",0.1,Financial[[#This Row],[Discount Band]]="Low",0.05,Financial[[#This Row],[Discount Band]]="None",0)</f>
        <v>0.05</v>
      </c>
      <c r="L445" s="10">
        <f>Financial[[#This Row],[Gross Sales]]*Financial[[#This Row],[Discount, %]]</f>
        <v>14185.6</v>
      </c>
      <c r="M445" s="10">
        <f>Financial[[#This Row],[Gross Sales]]-Financial[[#This Row],[Discounts, usd]]</f>
        <v>269526.40000000002</v>
      </c>
      <c r="N445" s="10">
        <f>Financial[[#This Row],[Units Sold]]*Financial[[#This Row],[Manufacturing Price]]</f>
        <v>173888</v>
      </c>
      <c r="O445" s="10">
        <f>Financial[[#This Row],[ Sales with discount]]-(Financial[[#This Row],[Units Sold]]*Financial[[#This Row],[Manufacturing Price]])</f>
        <v>95638.400000000023</v>
      </c>
      <c r="P445" s="12">
        <f>(Financial[[#This Row],[ Sales with discount]]-Financial[[#This Row],[COGS]])/Financial[[#This Row],[ Sales with discount]]</f>
        <v>0.35483870967741943</v>
      </c>
      <c r="Q445" s="12">
        <f>(Financial[[#This Row],[ Sales with discount]]-Financial[[#This Row],[COGS]])/Financial[[#This Row],[COGS]]</f>
        <v>0.55000000000000016</v>
      </c>
      <c r="R445" s="17">
        <f>Financial[[#This Row],[Units Sold]]/Financial[[#This Row],[quantity of transactions]]</f>
        <v>23.587628865979383</v>
      </c>
      <c r="S445" s="17">
        <f>Financial[[#This Row],[ Sales with discount]]/Financial[[#This Row],[quantity of transactions]]</f>
        <v>2778.6226804123712</v>
      </c>
      <c r="T445" s="5" t="str">
        <f>TEXT(Financial[[#This Row],[Date]],"MMMM")</f>
        <v>листопад</v>
      </c>
      <c r="U445" s="22">
        <f>YEAR(Financial[[#This Row],[Date]])</f>
        <v>2021</v>
      </c>
    </row>
    <row r="446" spans="1:21" x14ac:dyDescent="0.3">
      <c r="A446" t="s">
        <v>8</v>
      </c>
      <c r="B446" t="s">
        <v>16</v>
      </c>
      <c r="C446" s="3" t="s">
        <v>25</v>
      </c>
      <c r="D446" s="3" t="s">
        <v>29</v>
      </c>
      <c r="E446">
        <v>807</v>
      </c>
      <c r="F446" s="10">
        <v>99</v>
      </c>
      <c r="G446" s="10">
        <v>129</v>
      </c>
      <c r="H446" s="14">
        <v>528</v>
      </c>
      <c r="I446" s="19">
        <v>44348</v>
      </c>
      <c r="J446" s="10">
        <f>Financial[[#This Row],[Units Sold]]*Financial[[#This Row],[Sale Price]]</f>
        <v>104103</v>
      </c>
      <c r="K446" s="11" cm="1">
        <f t="array" ref="K446">_xlfn.IFS(Financial[[#This Row],[Discount Band]]="High",0.15,Financial[[#This Row],[Discount Band]]="Medium",0.1,Financial[[#This Row],[Discount Band]]="Low",0.05,Financial[[#This Row],[Discount Band]]="None",0)</f>
        <v>0.05</v>
      </c>
      <c r="L446" s="10">
        <f>Financial[[#This Row],[Gross Sales]]*Financial[[#This Row],[Discount, %]]</f>
        <v>5205.1500000000005</v>
      </c>
      <c r="M446" s="10">
        <f>Financial[[#This Row],[Gross Sales]]-Financial[[#This Row],[Discounts, usd]]</f>
        <v>98897.85</v>
      </c>
      <c r="N446" s="10">
        <f>Financial[[#This Row],[Units Sold]]*Financial[[#This Row],[Manufacturing Price]]</f>
        <v>79893</v>
      </c>
      <c r="O446" s="10">
        <f>Financial[[#This Row],[ Sales with discount]]-(Financial[[#This Row],[Units Sold]]*Financial[[#This Row],[Manufacturing Price]])</f>
        <v>19004.850000000006</v>
      </c>
      <c r="P446" s="12">
        <f>(Financial[[#This Row],[ Sales with discount]]-Financial[[#This Row],[COGS]])/Financial[[#This Row],[ Sales with discount]]</f>
        <v>0.1921664626682987</v>
      </c>
      <c r="Q446" s="12">
        <f>(Financial[[#This Row],[ Sales with discount]]-Financial[[#This Row],[COGS]])/Financial[[#This Row],[COGS]]</f>
        <v>0.23787878787878794</v>
      </c>
      <c r="R446" s="17">
        <f>Financial[[#This Row],[Units Sold]]/Financial[[#This Row],[quantity of transactions]]</f>
        <v>1.5284090909090908</v>
      </c>
      <c r="S446" s="17">
        <f>Financial[[#This Row],[ Sales with discount]]/Financial[[#This Row],[quantity of transactions]]</f>
        <v>187.30653409090911</v>
      </c>
      <c r="T446" s="5" t="str">
        <f>TEXT(Financial[[#This Row],[Date]],"MMMM")</f>
        <v>червень</v>
      </c>
      <c r="U446" s="22">
        <f>YEAR(Financial[[#This Row],[Date]])</f>
        <v>2021</v>
      </c>
    </row>
    <row r="447" spans="1:21" x14ac:dyDescent="0.3">
      <c r="A447" t="s">
        <v>8</v>
      </c>
      <c r="B447" t="s">
        <v>16</v>
      </c>
      <c r="C447" s="3" t="s">
        <v>25</v>
      </c>
      <c r="D447" s="3" t="s">
        <v>31</v>
      </c>
      <c r="E447">
        <v>528</v>
      </c>
      <c r="F447" s="10">
        <v>98</v>
      </c>
      <c r="G447" s="10">
        <v>123</v>
      </c>
      <c r="H447" s="14">
        <v>147</v>
      </c>
      <c r="I447" s="19">
        <v>44317</v>
      </c>
      <c r="J447" s="10">
        <f>Financial[[#This Row],[Units Sold]]*Financial[[#This Row],[Sale Price]]</f>
        <v>64944</v>
      </c>
      <c r="K447" s="11" cm="1">
        <f t="array" ref="K447">_xlfn.IFS(Financial[[#This Row],[Discount Band]]="High",0.15,Financial[[#This Row],[Discount Band]]="Medium",0.1,Financial[[#This Row],[Discount Band]]="Low",0.05,Financial[[#This Row],[Discount Band]]="None",0)</f>
        <v>0.15</v>
      </c>
      <c r="L447" s="10">
        <f>Financial[[#This Row],[Gross Sales]]*Financial[[#This Row],[Discount, %]]</f>
        <v>9741.6</v>
      </c>
      <c r="M447" s="10">
        <f>Financial[[#This Row],[Gross Sales]]-Financial[[#This Row],[Discounts, usd]]</f>
        <v>55202.400000000001</v>
      </c>
      <c r="N447" s="10">
        <f>Financial[[#This Row],[Units Sold]]*Financial[[#This Row],[Manufacturing Price]]</f>
        <v>51744</v>
      </c>
      <c r="O447" s="10">
        <f>Financial[[#This Row],[ Sales with discount]]-(Financial[[#This Row],[Units Sold]]*Financial[[#This Row],[Manufacturing Price]])</f>
        <v>3458.4000000000015</v>
      </c>
      <c r="P447" s="12">
        <f>(Financial[[#This Row],[ Sales with discount]]-Financial[[#This Row],[COGS]])/Financial[[#This Row],[ Sales with discount]]</f>
        <v>6.2649450023912034E-2</v>
      </c>
      <c r="Q447" s="12">
        <f>(Financial[[#This Row],[ Sales with discount]]-Financial[[#This Row],[COGS]])/Financial[[#This Row],[COGS]]</f>
        <v>6.6836734693877575E-2</v>
      </c>
      <c r="R447" s="17">
        <f>Financial[[#This Row],[Units Sold]]/Financial[[#This Row],[quantity of transactions]]</f>
        <v>3.5918367346938775</v>
      </c>
      <c r="S447" s="17">
        <f>Financial[[#This Row],[ Sales with discount]]/Financial[[#This Row],[quantity of transactions]]</f>
        <v>375.52653061224493</v>
      </c>
      <c r="T447" s="5" t="str">
        <f>TEXT(Financial[[#This Row],[Date]],"MMMM")</f>
        <v>травень</v>
      </c>
      <c r="U447" s="22">
        <f>YEAR(Financial[[#This Row],[Date]])</f>
        <v>2021</v>
      </c>
    </row>
    <row r="448" spans="1:21" x14ac:dyDescent="0.3">
      <c r="A448" t="s">
        <v>8</v>
      </c>
      <c r="B448" t="s">
        <v>16</v>
      </c>
      <c r="C448" s="3" t="s">
        <v>25</v>
      </c>
      <c r="D448" s="3" t="s">
        <v>30</v>
      </c>
      <c r="E448">
        <v>1025</v>
      </c>
      <c r="F448" s="10">
        <v>72</v>
      </c>
      <c r="G448" s="10">
        <v>130</v>
      </c>
      <c r="H448" s="14">
        <v>962</v>
      </c>
      <c r="I448" s="19">
        <v>44501</v>
      </c>
      <c r="J448" s="10">
        <f>Financial[[#This Row],[Units Sold]]*Financial[[#This Row],[Sale Price]]</f>
        <v>133250</v>
      </c>
      <c r="K448" s="11" cm="1">
        <f t="array" ref="K448">_xlfn.IFS(Financial[[#This Row],[Discount Band]]="High",0.15,Financial[[#This Row],[Discount Band]]="Medium",0.1,Financial[[#This Row],[Discount Band]]="Low",0.05,Financial[[#This Row],[Discount Band]]="None",0)</f>
        <v>0.1</v>
      </c>
      <c r="L448" s="10">
        <f>Financial[[#This Row],[Gross Sales]]*Financial[[#This Row],[Discount, %]]</f>
        <v>13325</v>
      </c>
      <c r="M448" s="10">
        <f>Financial[[#This Row],[Gross Sales]]-Financial[[#This Row],[Discounts, usd]]</f>
        <v>119925</v>
      </c>
      <c r="N448" s="10">
        <f>Financial[[#This Row],[Units Sold]]*Financial[[#This Row],[Manufacturing Price]]</f>
        <v>73800</v>
      </c>
      <c r="O448" s="10">
        <f>Financial[[#This Row],[ Sales with discount]]-(Financial[[#This Row],[Units Sold]]*Financial[[#This Row],[Manufacturing Price]])</f>
        <v>46125</v>
      </c>
      <c r="P448" s="12">
        <f>(Financial[[#This Row],[ Sales with discount]]-Financial[[#This Row],[COGS]])/Financial[[#This Row],[ Sales with discount]]</f>
        <v>0.38461538461538464</v>
      </c>
      <c r="Q448" s="12">
        <f>(Financial[[#This Row],[ Sales with discount]]-Financial[[#This Row],[COGS]])/Financial[[#This Row],[COGS]]</f>
        <v>0.625</v>
      </c>
      <c r="R448" s="17">
        <f>Financial[[#This Row],[Units Sold]]/Financial[[#This Row],[quantity of transactions]]</f>
        <v>1.0654885654885655</v>
      </c>
      <c r="S448" s="17">
        <f>Financial[[#This Row],[ Sales with discount]]/Financial[[#This Row],[quantity of transactions]]</f>
        <v>124.66216216216216</v>
      </c>
      <c r="T448" s="5" t="str">
        <f>TEXT(Financial[[#This Row],[Date]],"MMMM")</f>
        <v>листопад</v>
      </c>
      <c r="U448" s="22">
        <f>YEAR(Financial[[#This Row],[Date]])</f>
        <v>2021</v>
      </c>
    </row>
    <row r="449" spans="1:21" x14ac:dyDescent="0.3">
      <c r="A449" t="s">
        <v>8</v>
      </c>
      <c r="B449" t="s">
        <v>16</v>
      </c>
      <c r="C449" s="3" t="s">
        <v>23</v>
      </c>
      <c r="D449" s="3" t="s">
        <v>29</v>
      </c>
      <c r="E449">
        <v>1908</v>
      </c>
      <c r="F449" s="10">
        <v>99</v>
      </c>
      <c r="G449" s="10">
        <v>119</v>
      </c>
      <c r="H449" s="14">
        <v>1712</v>
      </c>
      <c r="I449" s="19">
        <v>44378</v>
      </c>
      <c r="J449" s="10">
        <f>Financial[[#This Row],[Units Sold]]*Financial[[#This Row],[Sale Price]]</f>
        <v>227052</v>
      </c>
      <c r="K449" s="11" cm="1">
        <f t="array" ref="K449">_xlfn.IFS(Financial[[#This Row],[Discount Band]]="High",0.15,Financial[[#This Row],[Discount Band]]="Medium",0.1,Financial[[#This Row],[Discount Band]]="Low",0.05,Financial[[#This Row],[Discount Band]]="None",0)</f>
        <v>0.05</v>
      </c>
      <c r="L449" s="10">
        <f>Financial[[#This Row],[Gross Sales]]*Financial[[#This Row],[Discount, %]]</f>
        <v>11352.6</v>
      </c>
      <c r="M449" s="10">
        <f>Financial[[#This Row],[Gross Sales]]-Financial[[#This Row],[Discounts, usd]]</f>
        <v>215699.4</v>
      </c>
      <c r="N449" s="10">
        <f>Financial[[#This Row],[Units Sold]]*Financial[[#This Row],[Manufacturing Price]]</f>
        <v>188892</v>
      </c>
      <c r="O449" s="10">
        <f>Financial[[#This Row],[ Sales with discount]]-(Financial[[#This Row],[Units Sold]]*Financial[[#This Row],[Manufacturing Price]])</f>
        <v>26807.399999999994</v>
      </c>
      <c r="P449" s="12">
        <f>(Financial[[#This Row],[ Sales with discount]]-Financial[[#This Row],[COGS]])/Financial[[#This Row],[ Sales with discount]]</f>
        <v>0.12428129146395397</v>
      </c>
      <c r="Q449" s="12">
        <f>(Financial[[#This Row],[ Sales with discount]]-Financial[[#This Row],[COGS]])/Financial[[#This Row],[COGS]]</f>
        <v>0.14191919191919189</v>
      </c>
      <c r="R449" s="17">
        <f>Financial[[#This Row],[Units Sold]]/Financial[[#This Row],[quantity of transactions]]</f>
        <v>1.1144859813084111</v>
      </c>
      <c r="S449" s="17">
        <f>Financial[[#This Row],[ Sales with discount]]/Financial[[#This Row],[quantity of transactions]]</f>
        <v>125.99264018691588</v>
      </c>
      <c r="T449" s="5" t="str">
        <f>TEXT(Financial[[#This Row],[Date]],"MMMM")</f>
        <v>липень</v>
      </c>
      <c r="U449" s="22">
        <f>YEAR(Financial[[#This Row],[Date]])</f>
        <v>2021</v>
      </c>
    </row>
    <row r="450" spans="1:21" x14ac:dyDescent="0.3">
      <c r="A450" t="s">
        <v>8</v>
      </c>
      <c r="B450" t="s">
        <v>16</v>
      </c>
      <c r="C450" s="3" t="s">
        <v>26</v>
      </c>
      <c r="D450" s="3" t="s">
        <v>31</v>
      </c>
      <c r="E450">
        <v>1416</v>
      </c>
      <c r="F450" s="10">
        <v>65</v>
      </c>
      <c r="G450" s="10">
        <v>135</v>
      </c>
      <c r="H450" s="14">
        <v>802</v>
      </c>
      <c r="I450" s="19">
        <v>44440</v>
      </c>
      <c r="J450" s="10">
        <f>Financial[[#This Row],[Units Sold]]*Financial[[#This Row],[Sale Price]]</f>
        <v>191160</v>
      </c>
      <c r="K450" s="11" cm="1">
        <f t="array" ref="K450">_xlfn.IFS(Financial[[#This Row],[Discount Band]]="High",0.15,Financial[[#This Row],[Discount Band]]="Medium",0.1,Financial[[#This Row],[Discount Band]]="Low",0.05,Financial[[#This Row],[Discount Band]]="None",0)</f>
        <v>0.15</v>
      </c>
      <c r="L450" s="10">
        <f>Financial[[#This Row],[Gross Sales]]*Financial[[#This Row],[Discount, %]]</f>
        <v>28674</v>
      </c>
      <c r="M450" s="10">
        <f>Financial[[#This Row],[Gross Sales]]-Financial[[#This Row],[Discounts, usd]]</f>
        <v>162486</v>
      </c>
      <c r="N450" s="10">
        <f>Financial[[#This Row],[Units Sold]]*Financial[[#This Row],[Manufacturing Price]]</f>
        <v>92040</v>
      </c>
      <c r="O450" s="10">
        <f>Financial[[#This Row],[ Sales with discount]]-(Financial[[#This Row],[Units Sold]]*Financial[[#This Row],[Manufacturing Price]])</f>
        <v>70446</v>
      </c>
      <c r="P450" s="12">
        <f>(Financial[[#This Row],[ Sales with discount]]-Financial[[#This Row],[COGS]])/Financial[[#This Row],[ Sales with discount]]</f>
        <v>0.43355119825708061</v>
      </c>
      <c r="Q450" s="12">
        <f>(Financial[[#This Row],[ Sales with discount]]-Financial[[#This Row],[COGS]])/Financial[[#This Row],[COGS]]</f>
        <v>0.76538461538461533</v>
      </c>
      <c r="R450" s="17">
        <f>Financial[[#This Row],[Units Sold]]/Financial[[#This Row],[quantity of transactions]]</f>
        <v>1.7655860349127181</v>
      </c>
      <c r="S450" s="17">
        <f>Financial[[#This Row],[ Sales with discount]]/Financial[[#This Row],[quantity of transactions]]</f>
        <v>202.60099750623442</v>
      </c>
      <c r="T450" s="5" t="str">
        <f>TEXT(Financial[[#This Row],[Date]],"MMMM")</f>
        <v>вересень</v>
      </c>
      <c r="U450" s="22">
        <f>YEAR(Financial[[#This Row],[Date]])</f>
        <v>2021</v>
      </c>
    </row>
    <row r="451" spans="1:21" x14ac:dyDescent="0.3">
      <c r="A451" t="s">
        <v>8</v>
      </c>
      <c r="B451" t="s">
        <v>16</v>
      </c>
      <c r="C451" s="3" t="s">
        <v>23</v>
      </c>
      <c r="D451" s="3" t="s">
        <v>29</v>
      </c>
      <c r="E451">
        <v>1819</v>
      </c>
      <c r="F451" s="10">
        <v>71</v>
      </c>
      <c r="G451" s="10">
        <v>134</v>
      </c>
      <c r="H451" s="14">
        <v>149</v>
      </c>
      <c r="I451" s="19">
        <v>44531</v>
      </c>
      <c r="J451" s="10">
        <f>Financial[[#This Row],[Units Sold]]*Financial[[#This Row],[Sale Price]]</f>
        <v>243746</v>
      </c>
      <c r="K451" s="11" cm="1">
        <f t="array" ref="K451">_xlfn.IFS(Financial[[#This Row],[Discount Band]]="High",0.15,Financial[[#This Row],[Discount Band]]="Medium",0.1,Financial[[#This Row],[Discount Band]]="Low",0.05,Financial[[#This Row],[Discount Band]]="None",0)</f>
        <v>0.05</v>
      </c>
      <c r="L451" s="10">
        <f>Financial[[#This Row],[Gross Sales]]*Financial[[#This Row],[Discount, %]]</f>
        <v>12187.300000000001</v>
      </c>
      <c r="M451" s="10">
        <f>Financial[[#This Row],[Gross Sales]]-Financial[[#This Row],[Discounts, usd]]</f>
        <v>231558.7</v>
      </c>
      <c r="N451" s="10">
        <f>Financial[[#This Row],[Units Sold]]*Financial[[#This Row],[Manufacturing Price]]</f>
        <v>129149</v>
      </c>
      <c r="O451" s="10">
        <f>Financial[[#This Row],[ Sales with discount]]-(Financial[[#This Row],[Units Sold]]*Financial[[#This Row],[Manufacturing Price]])</f>
        <v>102409.70000000001</v>
      </c>
      <c r="P451" s="12">
        <f>(Financial[[#This Row],[ Sales with discount]]-Financial[[#This Row],[COGS]])/Financial[[#This Row],[ Sales with discount]]</f>
        <v>0.44226237234878241</v>
      </c>
      <c r="Q451" s="12">
        <f>(Financial[[#This Row],[ Sales with discount]]-Financial[[#This Row],[COGS]])/Financial[[#This Row],[COGS]]</f>
        <v>0.79295774647887329</v>
      </c>
      <c r="R451" s="17">
        <f>Financial[[#This Row],[Units Sold]]/Financial[[#This Row],[quantity of transactions]]</f>
        <v>12.208053691275168</v>
      </c>
      <c r="S451" s="17">
        <f>Financial[[#This Row],[ Sales with discount]]/Financial[[#This Row],[quantity of transactions]]</f>
        <v>1554.085234899329</v>
      </c>
      <c r="T451" s="5" t="str">
        <f>TEXT(Financial[[#This Row],[Date]],"MMMM")</f>
        <v>грудень</v>
      </c>
      <c r="U451" s="22">
        <f>YEAR(Financial[[#This Row],[Date]])</f>
        <v>2021</v>
      </c>
    </row>
    <row r="452" spans="1:21" x14ac:dyDescent="0.3">
      <c r="A452" t="s">
        <v>8</v>
      </c>
      <c r="B452" t="s">
        <v>16</v>
      </c>
      <c r="C452" s="3" t="s">
        <v>23</v>
      </c>
      <c r="D452" s="3" t="s">
        <v>29</v>
      </c>
      <c r="E452">
        <v>744</v>
      </c>
      <c r="F452" s="10">
        <v>69</v>
      </c>
      <c r="G452" s="10">
        <v>131</v>
      </c>
      <c r="H452" s="14">
        <v>396</v>
      </c>
      <c r="I452" s="19">
        <v>44348</v>
      </c>
      <c r="J452" s="10">
        <f>Financial[[#This Row],[Units Sold]]*Financial[[#This Row],[Sale Price]]</f>
        <v>97464</v>
      </c>
      <c r="K452" s="11" cm="1">
        <f t="array" ref="K452">_xlfn.IFS(Financial[[#This Row],[Discount Band]]="High",0.15,Financial[[#This Row],[Discount Band]]="Medium",0.1,Financial[[#This Row],[Discount Band]]="Low",0.05,Financial[[#This Row],[Discount Band]]="None",0)</f>
        <v>0.05</v>
      </c>
      <c r="L452" s="10">
        <f>Financial[[#This Row],[Gross Sales]]*Financial[[#This Row],[Discount, %]]</f>
        <v>4873.2</v>
      </c>
      <c r="M452" s="10">
        <f>Financial[[#This Row],[Gross Sales]]-Financial[[#This Row],[Discounts, usd]]</f>
        <v>92590.8</v>
      </c>
      <c r="N452" s="10">
        <f>Financial[[#This Row],[Units Sold]]*Financial[[#This Row],[Manufacturing Price]]</f>
        <v>51336</v>
      </c>
      <c r="O452" s="10">
        <f>Financial[[#This Row],[ Sales with discount]]-(Financial[[#This Row],[Units Sold]]*Financial[[#This Row],[Manufacturing Price]])</f>
        <v>41254.800000000003</v>
      </c>
      <c r="P452" s="12">
        <f>(Financial[[#This Row],[ Sales with discount]]-Financial[[#This Row],[COGS]])/Financial[[#This Row],[ Sales with discount]]</f>
        <v>0.44556046605062277</v>
      </c>
      <c r="Q452" s="12">
        <f>(Financial[[#This Row],[ Sales with discount]]-Financial[[#This Row],[COGS]])/Financial[[#This Row],[COGS]]</f>
        <v>0.80362318840579716</v>
      </c>
      <c r="R452" s="17">
        <f>Financial[[#This Row],[Units Sold]]/Financial[[#This Row],[quantity of transactions]]</f>
        <v>1.8787878787878789</v>
      </c>
      <c r="S452" s="17">
        <f>Financial[[#This Row],[ Sales with discount]]/Financial[[#This Row],[quantity of transactions]]</f>
        <v>233.81515151515151</v>
      </c>
      <c r="T452" s="5" t="str">
        <f>TEXT(Financial[[#This Row],[Date]],"MMMM")</f>
        <v>червень</v>
      </c>
      <c r="U452" s="22">
        <f>YEAR(Financial[[#This Row],[Date]])</f>
        <v>2021</v>
      </c>
    </row>
    <row r="453" spans="1:21" x14ac:dyDescent="0.3">
      <c r="A453" t="s">
        <v>8</v>
      </c>
      <c r="B453" t="s">
        <v>16</v>
      </c>
      <c r="C453" s="3" t="s">
        <v>23</v>
      </c>
      <c r="D453" s="3" t="s">
        <v>30</v>
      </c>
      <c r="E453">
        <v>1298</v>
      </c>
      <c r="F453" s="10">
        <v>98</v>
      </c>
      <c r="G453" s="10">
        <v>136</v>
      </c>
      <c r="H453" s="14">
        <v>876</v>
      </c>
      <c r="I453" s="19">
        <v>44256</v>
      </c>
      <c r="J453" s="10">
        <f>Financial[[#This Row],[Units Sold]]*Financial[[#This Row],[Sale Price]]</f>
        <v>176528</v>
      </c>
      <c r="K453" s="11" cm="1">
        <f t="array" ref="K453">_xlfn.IFS(Financial[[#This Row],[Discount Band]]="High",0.15,Financial[[#This Row],[Discount Band]]="Medium",0.1,Financial[[#This Row],[Discount Band]]="Low",0.05,Financial[[#This Row],[Discount Band]]="None",0)</f>
        <v>0.1</v>
      </c>
      <c r="L453" s="10">
        <f>Financial[[#This Row],[Gross Sales]]*Financial[[#This Row],[Discount, %]]</f>
        <v>17652.8</v>
      </c>
      <c r="M453" s="10">
        <f>Financial[[#This Row],[Gross Sales]]-Financial[[#This Row],[Discounts, usd]]</f>
        <v>158875.20000000001</v>
      </c>
      <c r="N453" s="10">
        <f>Financial[[#This Row],[Units Sold]]*Financial[[#This Row],[Manufacturing Price]]</f>
        <v>127204</v>
      </c>
      <c r="O453" s="10">
        <f>Financial[[#This Row],[ Sales with discount]]-(Financial[[#This Row],[Units Sold]]*Financial[[#This Row],[Manufacturing Price]])</f>
        <v>31671.200000000012</v>
      </c>
      <c r="P453" s="12">
        <f>(Financial[[#This Row],[ Sales with discount]]-Financial[[#This Row],[COGS]])/Financial[[#This Row],[ Sales with discount]]</f>
        <v>0.19934640522875824</v>
      </c>
      <c r="Q453" s="12">
        <f>(Financial[[#This Row],[ Sales with discount]]-Financial[[#This Row],[COGS]])/Financial[[#This Row],[COGS]]</f>
        <v>0.24897959183673479</v>
      </c>
      <c r="R453" s="17">
        <f>Financial[[#This Row],[Units Sold]]/Financial[[#This Row],[quantity of transactions]]</f>
        <v>1.4817351598173516</v>
      </c>
      <c r="S453" s="17">
        <f>Financial[[#This Row],[ Sales with discount]]/Financial[[#This Row],[quantity of transactions]]</f>
        <v>181.36438356164385</v>
      </c>
      <c r="T453" s="5" t="str">
        <f>TEXT(Financial[[#This Row],[Date]],"MMMM")</f>
        <v>березень</v>
      </c>
      <c r="U453" s="22">
        <f>YEAR(Financial[[#This Row],[Date]])</f>
        <v>2021</v>
      </c>
    </row>
    <row r="454" spans="1:21" x14ac:dyDescent="0.3">
      <c r="A454" t="s">
        <v>8</v>
      </c>
      <c r="B454" t="s">
        <v>16</v>
      </c>
      <c r="C454" s="3" t="s">
        <v>24</v>
      </c>
      <c r="D454" s="3" t="s">
        <v>31</v>
      </c>
      <c r="E454">
        <v>1622</v>
      </c>
      <c r="F454" s="10">
        <v>102</v>
      </c>
      <c r="G454" s="10">
        <v>123</v>
      </c>
      <c r="H454" s="14">
        <v>1521</v>
      </c>
      <c r="I454" s="19">
        <v>44228</v>
      </c>
      <c r="J454" s="10">
        <f>Financial[[#This Row],[Units Sold]]*Financial[[#This Row],[Sale Price]]</f>
        <v>199506</v>
      </c>
      <c r="K454" s="11" cm="1">
        <f t="array" ref="K454">_xlfn.IFS(Financial[[#This Row],[Discount Band]]="High",0.15,Financial[[#This Row],[Discount Band]]="Medium",0.1,Financial[[#This Row],[Discount Band]]="Low",0.05,Financial[[#This Row],[Discount Band]]="None",0)</f>
        <v>0.15</v>
      </c>
      <c r="L454" s="10">
        <f>Financial[[#This Row],[Gross Sales]]*Financial[[#This Row],[Discount, %]]</f>
        <v>29925.899999999998</v>
      </c>
      <c r="M454" s="10">
        <f>Financial[[#This Row],[Gross Sales]]-Financial[[#This Row],[Discounts, usd]]</f>
        <v>169580.1</v>
      </c>
      <c r="N454" s="10">
        <f>Financial[[#This Row],[Units Sold]]*Financial[[#This Row],[Manufacturing Price]]</f>
        <v>165444</v>
      </c>
      <c r="O454" s="10">
        <f>Financial[[#This Row],[ Sales with discount]]-(Financial[[#This Row],[Units Sold]]*Financial[[#This Row],[Manufacturing Price]])</f>
        <v>4136.1000000000058</v>
      </c>
      <c r="P454" s="12">
        <f>(Financial[[#This Row],[ Sales with discount]]-Financial[[#This Row],[COGS]])/Financial[[#This Row],[ Sales with discount]]</f>
        <v>2.4390243902439056E-2</v>
      </c>
      <c r="Q454" s="12">
        <f>(Financial[[#This Row],[ Sales with discount]]-Financial[[#This Row],[COGS]])/Financial[[#This Row],[COGS]]</f>
        <v>2.5000000000000036E-2</v>
      </c>
      <c r="R454" s="17">
        <f>Financial[[#This Row],[Units Sold]]/Financial[[#This Row],[quantity of transactions]]</f>
        <v>1.0664036817882971</v>
      </c>
      <c r="S454" s="17">
        <f>Financial[[#This Row],[ Sales with discount]]/Financial[[#This Row],[quantity of transactions]]</f>
        <v>111.49250493096648</v>
      </c>
      <c r="T454" s="5" t="str">
        <f>TEXT(Financial[[#This Row],[Date]],"MMMM")</f>
        <v>лютий</v>
      </c>
      <c r="U454" s="22">
        <f>YEAR(Financial[[#This Row],[Date]])</f>
        <v>2021</v>
      </c>
    </row>
    <row r="455" spans="1:21" x14ac:dyDescent="0.3">
      <c r="A455" t="s">
        <v>8</v>
      </c>
      <c r="B455" t="s">
        <v>16</v>
      </c>
      <c r="C455" s="3" t="s">
        <v>21</v>
      </c>
      <c r="D455" s="3" t="s">
        <v>31</v>
      </c>
      <c r="E455">
        <v>4408</v>
      </c>
      <c r="F455" s="10">
        <v>75</v>
      </c>
      <c r="G455" s="10">
        <v>134</v>
      </c>
      <c r="H455" s="14">
        <v>340</v>
      </c>
      <c r="I455" s="19">
        <v>44531</v>
      </c>
      <c r="J455" s="10">
        <f>Financial[[#This Row],[Units Sold]]*Financial[[#This Row],[Sale Price]]</f>
        <v>590672</v>
      </c>
      <c r="K455" s="11" cm="1">
        <f t="array" ref="K455">_xlfn.IFS(Financial[[#This Row],[Discount Band]]="High",0.15,Financial[[#This Row],[Discount Band]]="Medium",0.1,Financial[[#This Row],[Discount Band]]="Low",0.05,Financial[[#This Row],[Discount Band]]="None",0)</f>
        <v>0.15</v>
      </c>
      <c r="L455" s="10">
        <f>Financial[[#This Row],[Gross Sales]]*Financial[[#This Row],[Discount, %]]</f>
        <v>88600.8</v>
      </c>
      <c r="M455" s="10">
        <f>Financial[[#This Row],[Gross Sales]]-Financial[[#This Row],[Discounts, usd]]</f>
        <v>502071.2</v>
      </c>
      <c r="N455" s="10">
        <f>Financial[[#This Row],[Units Sold]]*Financial[[#This Row],[Manufacturing Price]]</f>
        <v>330600</v>
      </c>
      <c r="O455" s="10">
        <f>Financial[[#This Row],[ Sales with discount]]-(Financial[[#This Row],[Units Sold]]*Financial[[#This Row],[Manufacturing Price]])</f>
        <v>171471.2</v>
      </c>
      <c r="P455" s="12">
        <f>(Financial[[#This Row],[ Sales with discount]]-Financial[[#This Row],[COGS]])/Financial[[#This Row],[ Sales with discount]]</f>
        <v>0.34152765583845479</v>
      </c>
      <c r="Q455" s="12">
        <f>(Financial[[#This Row],[ Sales with discount]]-Financial[[#This Row],[COGS]])/Financial[[#This Row],[COGS]]</f>
        <v>0.51866666666666672</v>
      </c>
      <c r="R455" s="17">
        <f>Financial[[#This Row],[Units Sold]]/Financial[[#This Row],[quantity of transactions]]</f>
        <v>12.964705882352941</v>
      </c>
      <c r="S455" s="17">
        <f>Financial[[#This Row],[ Sales with discount]]/Financial[[#This Row],[quantity of transactions]]</f>
        <v>1476.68</v>
      </c>
      <c r="T455" s="5" t="str">
        <f>TEXT(Financial[[#This Row],[Date]],"MMMM")</f>
        <v>грудень</v>
      </c>
      <c r="U455" s="22">
        <f>YEAR(Financial[[#This Row],[Date]])</f>
        <v>2021</v>
      </c>
    </row>
    <row r="456" spans="1:21" x14ac:dyDescent="0.3">
      <c r="A456" t="s">
        <v>8</v>
      </c>
      <c r="B456" t="s">
        <v>16</v>
      </c>
      <c r="C456" s="3" t="s">
        <v>21</v>
      </c>
      <c r="D456" s="3" t="s">
        <v>30</v>
      </c>
      <c r="E456">
        <v>1386</v>
      </c>
      <c r="F456" s="10">
        <v>74</v>
      </c>
      <c r="G456" s="10">
        <v>123</v>
      </c>
      <c r="H456" s="14">
        <v>412</v>
      </c>
      <c r="I456" s="19">
        <v>44409</v>
      </c>
      <c r="J456" s="10">
        <f>Financial[[#This Row],[Units Sold]]*Financial[[#This Row],[Sale Price]]</f>
        <v>170478</v>
      </c>
      <c r="K456" s="11" cm="1">
        <f t="array" ref="K456">_xlfn.IFS(Financial[[#This Row],[Discount Band]]="High",0.15,Financial[[#This Row],[Discount Band]]="Medium",0.1,Financial[[#This Row],[Discount Band]]="Low",0.05,Financial[[#This Row],[Discount Band]]="None",0)</f>
        <v>0.1</v>
      </c>
      <c r="L456" s="10">
        <f>Financial[[#This Row],[Gross Sales]]*Financial[[#This Row],[Discount, %]]</f>
        <v>17047.8</v>
      </c>
      <c r="M456" s="10">
        <f>Financial[[#This Row],[Gross Sales]]-Financial[[#This Row],[Discounts, usd]]</f>
        <v>153430.20000000001</v>
      </c>
      <c r="N456" s="10">
        <f>Financial[[#This Row],[Units Sold]]*Financial[[#This Row],[Manufacturing Price]]</f>
        <v>102564</v>
      </c>
      <c r="O456" s="10">
        <f>Financial[[#This Row],[ Sales with discount]]-(Financial[[#This Row],[Units Sold]]*Financial[[#This Row],[Manufacturing Price]])</f>
        <v>50866.200000000012</v>
      </c>
      <c r="P456" s="12">
        <f>(Financial[[#This Row],[ Sales with discount]]-Financial[[#This Row],[COGS]])/Financial[[#This Row],[ Sales with discount]]</f>
        <v>0.3315266485998194</v>
      </c>
      <c r="Q456" s="12">
        <f>(Financial[[#This Row],[ Sales with discount]]-Financial[[#This Row],[COGS]])/Financial[[#This Row],[COGS]]</f>
        <v>0.49594594594594604</v>
      </c>
      <c r="R456" s="17">
        <f>Financial[[#This Row],[Units Sold]]/Financial[[#This Row],[quantity of transactions]]</f>
        <v>3.3640776699029127</v>
      </c>
      <c r="S456" s="17">
        <f>Financial[[#This Row],[ Sales with discount]]/Financial[[#This Row],[quantity of transactions]]</f>
        <v>372.40339805825244</v>
      </c>
      <c r="T456" s="5" t="str">
        <f>TEXT(Financial[[#This Row],[Date]],"MMMM")</f>
        <v>серпень</v>
      </c>
      <c r="U456" s="22">
        <f>YEAR(Financial[[#This Row],[Date]])</f>
        <v>2021</v>
      </c>
    </row>
    <row r="457" spans="1:21" x14ac:dyDescent="0.3">
      <c r="A457" t="s">
        <v>8</v>
      </c>
      <c r="B457" t="s">
        <v>16</v>
      </c>
      <c r="C457" s="3" t="s">
        <v>23</v>
      </c>
      <c r="D457" s="3" t="s">
        <v>29</v>
      </c>
      <c r="E457">
        <v>2386</v>
      </c>
      <c r="F457" s="10">
        <v>73</v>
      </c>
      <c r="G457" s="10">
        <v>135</v>
      </c>
      <c r="H457" s="14">
        <v>1835</v>
      </c>
      <c r="I457" s="19">
        <v>44470</v>
      </c>
      <c r="J457" s="10">
        <f>Financial[[#This Row],[Units Sold]]*Financial[[#This Row],[Sale Price]]</f>
        <v>322110</v>
      </c>
      <c r="K457" s="11" cm="1">
        <f t="array" ref="K457">_xlfn.IFS(Financial[[#This Row],[Discount Band]]="High",0.15,Financial[[#This Row],[Discount Band]]="Medium",0.1,Financial[[#This Row],[Discount Band]]="Low",0.05,Financial[[#This Row],[Discount Band]]="None",0)</f>
        <v>0.05</v>
      </c>
      <c r="L457" s="10">
        <f>Financial[[#This Row],[Gross Sales]]*Financial[[#This Row],[Discount, %]]</f>
        <v>16105.5</v>
      </c>
      <c r="M457" s="10">
        <f>Financial[[#This Row],[Gross Sales]]-Financial[[#This Row],[Discounts, usd]]</f>
        <v>306004.5</v>
      </c>
      <c r="N457" s="10">
        <f>Financial[[#This Row],[Units Sold]]*Financial[[#This Row],[Manufacturing Price]]</f>
        <v>174178</v>
      </c>
      <c r="O457" s="10">
        <f>Financial[[#This Row],[ Sales with discount]]-(Financial[[#This Row],[Units Sold]]*Financial[[#This Row],[Manufacturing Price]])</f>
        <v>131826.5</v>
      </c>
      <c r="P457" s="12">
        <f>(Financial[[#This Row],[ Sales with discount]]-Financial[[#This Row],[COGS]])/Financial[[#This Row],[ Sales with discount]]</f>
        <v>0.43079922027290446</v>
      </c>
      <c r="Q457" s="12">
        <f>(Financial[[#This Row],[ Sales with discount]]-Financial[[#This Row],[COGS]])/Financial[[#This Row],[COGS]]</f>
        <v>0.75684931506849318</v>
      </c>
      <c r="R457" s="17">
        <f>Financial[[#This Row],[Units Sold]]/Financial[[#This Row],[quantity of transactions]]</f>
        <v>1.3002724795640328</v>
      </c>
      <c r="S457" s="17">
        <f>Financial[[#This Row],[ Sales with discount]]/Financial[[#This Row],[quantity of transactions]]</f>
        <v>166.7599455040872</v>
      </c>
      <c r="T457" s="5" t="str">
        <f>TEXT(Financial[[#This Row],[Date]],"MMMM")</f>
        <v>жовтень</v>
      </c>
      <c r="U457" s="22">
        <f>YEAR(Financial[[#This Row],[Date]])</f>
        <v>2021</v>
      </c>
    </row>
    <row r="458" spans="1:21" x14ac:dyDescent="0.3">
      <c r="A458" t="s">
        <v>8</v>
      </c>
      <c r="B458" t="s">
        <v>16</v>
      </c>
      <c r="C458" s="3" t="s">
        <v>26</v>
      </c>
      <c r="D458" s="3" t="s">
        <v>29</v>
      </c>
      <c r="E458">
        <v>1167</v>
      </c>
      <c r="F458" s="10">
        <v>77</v>
      </c>
      <c r="G458" s="10">
        <v>124</v>
      </c>
      <c r="H458" s="14">
        <v>1198</v>
      </c>
      <c r="I458" s="19">
        <v>44287</v>
      </c>
      <c r="J458" s="10">
        <f>Financial[[#This Row],[Units Sold]]*Financial[[#This Row],[Sale Price]]</f>
        <v>144708</v>
      </c>
      <c r="K458" s="11" cm="1">
        <f t="array" ref="K458">_xlfn.IFS(Financial[[#This Row],[Discount Band]]="High",0.15,Financial[[#This Row],[Discount Band]]="Medium",0.1,Financial[[#This Row],[Discount Band]]="Low",0.05,Financial[[#This Row],[Discount Band]]="None",0)</f>
        <v>0.05</v>
      </c>
      <c r="L458" s="10">
        <f>Financial[[#This Row],[Gross Sales]]*Financial[[#This Row],[Discount, %]]</f>
        <v>7235.4000000000005</v>
      </c>
      <c r="M458" s="10">
        <f>Financial[[#This Row],[Gross Sales]]-Financial[[#This Row],[Discounts, usd]]</f>
        <v>137472.6</v>
      </c>
      <c r="N458" s="10">
        <f>Financial[[#This Row],[Units Sold]]*Financial[[#This Row],[Manufacturing Price]]</f>
        <v>89859</v>
      </c>
      <c r="O458" s="10">
        <f>Financial[[#This Row],[ Sales with discount]]-(Financial[[#This Row],[Units Sold]]*Financial[[#This Row],[Manufacturing Price]])</f>
        <v>47613.600000000006</v>
      </c>
      <c r="P458" s="12">
        <f>(Financial[[#This Row],[ Sales with discount]]-Financial[[#This Row],[COGS]])/Financial[[#This Row],[ Sales with discount]]</f>
        <v>0.34634974533106966</v>
      </c>
      <c r="Q458" s="12">
        <f>(Financial[[#This Row],[ Sales with discount]]-Financial[[#This Row],[COGS]])/Financial[[#This Row],[COGS]]</f>
        <v>0.52987012987012994</v>
      </c>
      <c r="R458" s="17">
        <f>Financial[[#This Row],[Units Sold]]/Financial[[#This Row],[quantity of transactions]]</f>
        <v>0.97412353923205341</v>
      </c>
      <c r="S458" s="17">
        <f>Financial[[#This Row],[ Sales with discount]]/Financial[[#This Row],[quantity of transactions]]</f>
        <v>114.7517529215359</v>
      </c>
      <c r="T458" s="5" t="str">
        <f>TEXT(Financial[[#This Row],[Date]],"MMMM")</f>
        <v>квітень</v>
      </c>
      <c r="U458" s="22">
        <f>YEAR(Financial[[#This Row],[Date]])</f>
        <v>2021</v>
      </c>
    </row>
    <row r="459" spans="1:21" x14ac:dyDescent="0.3">
      <c r="A459" t="s">
        <v>8</v>
      </c>
      <c r="B459" t="s">
        <v>16</v>
      </c>
      <c r="C459" s="3" t="s">
        <v>22</v>
      </c>
      <c r="D459" s="3" t="s">
        <v>29</v>
      </c>
      <c r="E459">
        <v>1491</v>
      </c>
      <c r="F459" s="10">
        <v>66</v>
      </c>
      <c r="G459" s="10">
        <v>126</v>
      </c>
      <c r="H459" s="14">
        <v>791</v>
      </c>
      <c r="I459" s="19">
        <v>44531</v>
      </c>
      <c r="J459" s="10">
        <f>Financial[[#This Row],[Units Sold]]*Financial[[#This Row],[Sale Price]]</f>
        <v>187866</v>
      </c>
      <c r="K459" s="11" cm="1">
        <f t="array" ref="K459">_xlfn.IFS(Financial[[#This Row],[Discount Band]]="High",0.15,Financial[[#This Row],[Discount Band]]="Medium",0.1,Financial[[#This Row],[Discount Band]]="Low",0.05,Financial[[#This Row],[Discount Band]]="None",0)</f>
        <v>0.05</v>
      </c>
      <c r="L459" s="10">
        <f>Financial[[#This Row],[Gross Sales]]*Financial[[#This Row],[Discount, %]]</f>
        <v>9393.3000000000011</v>
      </c>
      <c r="M459" s="10">
        <f>Financial[[#This Row],[Gross Sales]]-Financial[[#This Row],[Discounts, usd]]</f>
        <v>178472.7</v>
      </c>
      <c r="N459" s="10">
        <f>Financial[[#This Row],[Units Sold]]*Financial[[#This Row],[Manufacturing Price]]</f>
        <v>98406</v>
      </c>
      <c r="O459" s="10">
        <f>Financial[[#This Row],[ Sales with discount]]-(Financial[[#This Row],[Units Sold]]*Financial[[#This Row],[Manufacturing Price]])</f>
        <v>80066.700000000012</v>
      </c>
      <c r="P459" s="12">
        <f>(Financial[[#This Row],[ Sales with discount]]-Financial[[#This Row],[COGS]])/Financial[[#This Row],[ Sales with discount]]</f>
        <v>0.44862155388471181</v>
      </c>
      <c r="Q459" s="12">
        <f>(Financial[[#This Row],[ Sales with discount]]-Financial[[#This Row],[COGS]])/Financial[[#This Row],[COGS]]</f>
        <v>0.81363636363636371</v>
      </c>
      <c r="R459" s="17">
        <f>Financial[[#This Row],[Units Sold]]/Financial[[#This Row],[quantity of transactions]]</f>
        <v>1.8849557522123894</v>
      </c>
      <c r="S459" s="17">
        <f>Financial[[#This Row],[ Sales with discount]]/Financial[[#This Row],[quantity of transactions]]</f>
        <v>225.62920353982301</v>
      </c>
      <c r="T459" s="5" t="str">
        <f>TEXT(Financial[[#This Row],[Date]],"MMMM")</f>
        <v>грудень</v>
      </c>
      <c r="U459" s="22">
        <f>YEAR(Financial[[#This Row],[Date]])</f>
        <v>2021</v>
      </c>
    </row>
    <row r="460" spans="1:21" x14ac:dyDescent="0.3">
      <c r="A460" t="s">
        <v>8</v>
      </c>
      <c r="B460" t="s">
        <v>16</v>
      </c>
      <c r="C460" s="3" t="s">
        <v>21</v>
      </c>
      <c r="D460" s="3" t="s">
        <v>31</v>
      </c>
      <c r="E460">
        <v>2355</v>
      </c>
      <c r="F460" s="10">
        <v>88</v>
      </c>
      <c r="G460" s="10">
        <v>138</v>
      </c>
      <c r="H460" s="14">
        <v>1695</v>
      </c>
      <c r="I460" s="19">
        <v>44470</v>
      </c>
      <c r="J460" s="10">
        <f>Financial[[#This Row],[Units Sold]]*Financial[[#This Row],[Sale Price]]</f>
        <v>324990</v>
      </c>
      <c r="K460" s="11" cm="1">
        <f t="array" ref="K460">_xlfn.IFS(Financial[[#This Row],[Discount Band]]="High",0.15,Financial[[#This Row],[Discount Band]]="Medium",0.1,Financial[[#This Row],[Discount Band]]="Low",0.05,Financial[[#This Row],[Discount Band]]="None",0)</f>
        <v>0.15</v>
      </c>
      <c r="L460" s="10">
        <f>Financial[[#This Row],[Gross Sales]]*Financial[[#This Row],[Discount, %]]</f>
        <v>48748.5</v>
      </c>
      <c r="M460" s="10">
        <f>Financial[[#This Row],[Gross Sales]]-Financial[[#This Row],[Discounts, usd]]</f>
        <v>276241.5</v>
      </c>
      <c r="N460" s="10">
        <f>Financial[[#This Row],[Units Sold]]*Financial[[#This Row],[Manufacturing Price]]</f>
        <v>207240</v>
      </c>
      <c r="O460" s="10">
        <f>Financial[[#This Row],[ Sales with discount]]-(Financial[[#This Row],[Units Sold]]*Financial[[#This Row],[Manufacturing Price]])</f>
        <v>69001.5</v>
      </c>
      <c r="P460" s="12">
        <f>(Financial[[#This Row],[ Sales with discount]]-Financial[[#This Row],[COGS]])/Financial[[#This Row],[ Sales with discount]]</f>
        <v>0.24978687127024723</v>
      </c>
      <c r="Q460" s="12">
        <f>(Financial[[#This Row],[ Sales with discount]]-Financial[[#This Row],[COGS]])/Financial[[#This Row],[COGS]]</f>
        <v>0.33295454545454545</v>
      </c>
      <c r="R460" s="17">
        <f>Financial[[#This Row],[Units Sold]]/Financial[[#This Row],[quantity of transactions]]</f>
        <v>1.3893805309734513</v>
      </c>
      <c r="S460" s="17">
        <f>Financial[[#This Row],[ Sales with discount]]/Financial[[#This Row],[quantity of transactions]]</f>
        <v>162.97433628318583</v>
      </c>
      <c r="T460" s="5" t="str">
        <f>TEXT(Financial[[#This Row],[Date]],"MMMM")</f>
        <v>жовтень</v>
      </c>
      <c r="U460" s="22">
        <f>YEAR(Financial[[#This Row],[Date]])</f>
        <v>2021</v>
      </c>
    </row>
    <row r="461" spans="1:21" x14ac:dyDescent="0.3">
      <c r="A461" t="s">
        <v>8</v>
      </c>
      <c r="B461" t="s">
        <v>16</v>
      </c>
      <c r="C461" s="3" t="s">
        <v>24</v>
      </c>
      <c r="D461" s="3" t="s">
        <v>29</v>
      </c>
      <c r="E461">
        <v>3110</v>
      </c>
      <c r="F461" s="10">
        <v>79</v>
      </c>
      <c r="G461" s="10">
        <v>135</v>
      </c>
      <c r="H461" s="14">
        <v>1141</v>
      </c>
      <c r="I461" s="19">
        <v>44470</v>
      </c>
      <c r="J461" s="10">
        <f>Financial[[#This Row],[Units Sold]]*Financial[[#This Row],[Sale Price]]</f>
        <v>419850</v>
      </c>
      <c r="K461" s="11" cm="1">
        <f t="array" ref="K461">_xlfn.IFS(Financial[[#This Row],[Discount Band]]="High",0.15,Financial[[#This Row],[Discount Band]]="Medium",0.1,Financial[[#This Row],[Discount Band]]="Low",0.05,Financial[[#This Row],[Discount Band]]="None",0)</f>
        <v>0.05</v>
      </c>
      <c r="L461" s="10">
        <f>Financial[[#This Row],[Gross Sales]]*Financial[[#This Row],[Discount, %]]</f>
        <v>20992.5</v>
      </c>
      <c r="M461" s="10">
        <f>Financial[[#This Row],[Gross Sales]]-Financial[[#This Row],[Discounts, usd]]</f>
        <v>398857.5</v>
      </c>
      <c r="N461" s="10">
        <f>Financial[[#This Row],[Units Sold]]*Financial[[#This Row],[Manufacturing Price]]</f>
        <v>245690</v>
      </c>
      <c r="O461" s="10">
        <f>Financial[[#This Row],[ Sales with discount]]-(Financial[[#This Row],[Units Sold]]*Financial[[#This Row],[Manufacturing Price]])</f>
        <v>153167.5</v>
      </c>
      <c r="P461" s="12">
        <f>(Financial[[#This Row],[ Sales with discount]]-Financial[[#This Row],[COGS]])/Financial[[#This Row],[ Sales with discount]]</f>
        <v>0.38401559454191031</v>
      </c>
      <c r="Q461" s="12">
        <f>(Financial[[#This Row],[ Sales with discount]]-Financial[[#This Row],[COGS]])/Financial[[#This Row],[COGS]]</f>
        <v>0.62341772151898733</v>
      </c>
      <c r="R461" s="17">
        <f>Financial[[#This Row],[Units Sold]]/Financial[[#This Row],[quantity of transactions]]</f>
        <v>2.7256792287467135</v>
      </c>
      <c r="S461" s="17">
        <f>Financial[[#This Row],[ Sales with discount]]/Financial[[#This Row],[quantity of transactions]]</f>
        <v>349.568361086766</v>
      </c>
      <c r="T461" s="5" t="str">
        <f>TEXT(Financial[[#This Row],[Date]],"MMMM")</f>
        <v>жовтень</v>
      </c>
      <c r="U461" s="22">
        <f>YEAR(Financial[[#This Row],[Date]])</f>
        <v>2021</v>
      </c>
    </row>
    <row r="462" spans="1:21" x14ac:dyDescent="0.3">
      <c r="A462" t="s">
        <v>9</v>
      </c>
      <c r="B462" t="s">
        <v>16</v>
      </c>
      <c r="C462" s="3" t="s">
        <v>25</v>
      </c>
      <c r="D462" s="3" t="s">
        <v>29</v>
      </c>
      <c r="E462">
        <v>1956</v>
      </c>
      <c r="F462" s="10">
        <v>322</v>
      </c>
      <c r="G462" s="10">
        <v>385</v>
      </c>
      <c r="H462" s="14">
        <v>1258</v>
      </c>
      <c r="I462" s="19">
        <v>44470</v>
      </c>
      <c r="J462" s="10">
        <f>Financial[[#This Row],[Units Sold]]*Financial[[#This Row],[Sale Price]]</f>
        <v>753060</v>
      </c>
      <c r="K462" s="11" cm="1">
        <f t="array" ref="K462">_xlfn.IFS(Financial[[#This Row],[Discount Band]]="High",0.15,Financial[[#This Row],[Discount Band]]="Medium",0.1,Financial[[#This Row],[Discount Band]]="Low",0.05,Financial[[#This Row],[Discount Band]]="None",0)</f>
        <v>0.05</v>
      </c>
      <c r="L462" s="10">
        <f>Financial[[#This Row],[Gross Sales]]*Financial[[#This Row],[Discount, %]]</f>
        <v>37653</v>
      </c>
      <c r="M462" s="10">
        <f>Financial[[#This Row],[Gross Sales]]-Financial[[#This Row],[Discounts, usd]]</f>
        <v>715407</v>
      </c>
      <c r="N462" s="10">
        <f>Financial[[#This Row],[Units Sold]]*Financial[[#This Row],[Manufacturing Price]]</f>
        <v>629832</v>
      </c>
      <c r="O462" s="10">
        <f>Financial[[#This Row],[ Sales with discount]]-(Financial[[#This Row],[Units Sold]]*Financial[[#This Row],[Manufacturing Price]])</f>
        <v>85575</v>
      </c>
      <c r="P462" s="12">
        <f>(Financial[[#This Row],[ Sales with discount]]-Financial[[#This Row],[COGS]])/Financial[[#This Row],[ Sales with discount]]</f>
        <v>0.11961722488038277</v>
      </c>
      <c r="Q462" s="12">
        <f>(Financial[[#This Row],[ Sales with discount]]-Financial[[#This Row],[COGS]])/Financial[[#This Row],[COGS]]</f>
        <v>0.1358695652173913</v>
      </c>
      <c r="R462" s="17">
        <f>Financial[[#This Row],[Units Sold]]/Financial[[#This Row],[quantity of transactions]]</f>
        <v>1.5548489666136724</v>
      </c>
      <c r="S462" s="17">
        <f>Financial[[#This Row],[ Sales with discount]]/Financial[[#This Row],[quantity of transactions]]</f>
        <v>568.68600953895077</v>
      </c>
      <c r="T462" s="5" t="str">
        <f>TEXT(Financial[[#This Row],[Date]],"MMMM")</f>
        <v>жовтень</v>
      </c>
      <c r="U462" s="22">
        <f>YEAR(Financial[[#This Row],[Date]])</f>
        <v>2021</v>
      </c>
    </row>
    <row r="463" spans="1:21" x14ac:dyDescent="0.3">
      <c r="A463" t="s">
        <v>9</v>
      </c>
      <c r="B463" t="s">
        <v>16</v>
      </c>
      <c r="C463" s="3" t="s">
        <v>23</v>
      </c>
      <c r="D463" s="3" t="s">
        <v>31</v>
      </c>
      <c r="E463">
        <v>1221</v>
      </c>
      <c r="F463" s="10">
        <v>285</v>
      </c>
      <c r="G463" s="10">
        <v>361</v>
      </c>
      <c r="H463" s="14">
        <v>155</v>
      </c>
      <c r="I463" s="19">
        <v>44348</v>
      </c>
      <c r="J463" s="10">
        <f>Financial[[#This Row],[Units Sold]]*Financial[[#This Row],[Sale Price]]</f>
        <v>440781</v>
      </c>
      <c r="K463" s="11" cm="1">
        <f t="array" ref="K463">_xlfn.IFS(Financial[[#This Row],[Discount Band]]="High",0.15,Financial[[#This Row],[Discount Band]]="Medium",0.1,Financial[[#This Row],[Discount Band]]="Low",0.05,Financial[[#This Row],[Discount Band]]="None",0)</f>
        <v>0.15</v>
      </c>
      <c r="L463" s="10">
        <f>Financial[[#This Row],[Gross Sales]]*Financial[[#This Row],[Discount, %]]</f>
        <v>66117.149999999994</v>
      </c>
      <c r="M463" s="10">
        <f>Financial[[#This Row],[Gross Sales]]-Financial[[#This Row],[Discounts, usd]]</f>
        <v>374663.85</v>
      </c>
      <c r="N463" s="10">
        <f>Financial[[#This Row],[Units Sold]]*Financial[[#This Row],[Manufacturing Price]]</f>
        <v>347985</v>
      </c>
      <c r="O463" s="10">
        <f>Financial[[#This Row],[ Sales with discount]]-(Financial[[#This Row],[Units Sold]]*Financial[[#This Row],[Manufacturing Price]])</f>
        <v>26678.849999999977</v>
      </c>
      <c r="P463" s="12">
        <f>(Financial[[#This Row],[ Sales with discount]]-Financial[[#This Row],[COGS]])/Financial[[#This Row],[ Sales with discount]]</f>
        <v>7.1207430340557223E-2</v>
      </c>
      <c r="Q463" s="12">
        <f>(Financial[[#This Row],[ Sales with discount]]-Financial[[#This Row],[COGS]])/Financial[[#This Row],[COGS]]</f>
        <v>7.6666666666666605E-2</v>
      </c>
      <c r="R463" s="17">
        <f>Financial[[#This Row],[Units Sold]]/Financial[[#This Row],[quantity of transactions]]</f>
        <v>7.8774193548387093</v>
      </c>
      <c r="S463" s="17">
        <f>Financial[[#This Row],[ Sales with discount]]/Financial[[#This Row],[quantity of transactions]]</f>
        <v>2417.1861290322581</v>
      </c>
      <c r="T463" s="5" t="str">
        <f>TEXT(Financial[[#This Row],[Date]],"MMMM")</f>
        <v>червень</v>
      </c>
      <c r="U463" s="22">
        <f>YEAR(Financial[[#This Row],[Date]])</f>
        <v>2021</v>
      </c>
    </row>
    <row r="464" spans="1:21" x14ac:dyDescent="0.3">
      <c r="A464" t="s">
        <v>9</v>
      </c>
      <c r="B464" t="s">
        <v>16</v>
      </c>
      <c r="C464" s="3" t="s">
        <v>23</v>
      </c>
      <c r="D464" s="3" t="s">
        <v>30</v>
      </c>
      <c r="E464">
        <v>1558</v>
      </c>
      <c r="F464" s="10">
        <v>216</v>
      </c>
      <c r="G464" s="10">
        <v>375</v>
      </c>
      <c r="H464" s="14">
        <v>323</v>
      </c>
      <c r="I464" s="19">
        <v>44531</v>
      </c>
      <c r="J464" s="10">
        <f>Financial[[#This Row],[Units Sold]]*Financial[[#This Row],[Sale Price]]</f>
        <v>584250</v>
      </c>
      <c r="K464" s="11" cm="1">
        <f t="array" ref="K464">_xlfn.IFS(Financial[[#This Row],[Discount Band]]="High",0.15,Financial[[#This Row],[Discount Band]]="Medium",0.1,Financial[[#This Row],[Discount Band]]="Low",0.05,Financial[[#This Row],[Discount Band]]="None",0)</f>
        <v>0.1</v>
      </c>
      <c r="L464" s="10">
        <f>Financial[[#This Row],[Gross Sales]]*Financial[[#This Row],[Discount, %]]</f>
        <v>58425</v>
      </c>
      <c r="M464" s="10">
        <f>Financial[[#This Row],[Gross Sales]]-Financial[[#This Row],[Discounts, usd]]</f>
        <v>525825</v>
      </c>
      <c r="N464" s="10">
        <f>Financial[[#This Row],[Units Sold]]*Financial[[#This Row],[Manufacturing Price]]</f>
        <v>336528</v>
      </c>
      <c r="O464" s="10">
        <f>Financial[[#This Row],[ Sales with discount]]-(Financial[[#This Row],[Units Sold]]*Financial[[#This Row],[Manufacturing Price]])</f>
        <v>189297</v>
      </c>
      <c r="P464" s="12">
        <f>(Financial[[#This Row],[ Sales with discount]]-Financial[[#This Row],[COGS]])/Financial[[#This Row],[ Sales with discount]]</f>
        <v>0.36</v>
      </c>
      <c r="Q464" s="12">
        <f>(Financial[[#This Row],[ Sales with discount]]-Financial[[#This Row],[COGS]])/Financial[[#This Row],[COGS]]</f>
        <v>0.5625</v>
      </c>
      <c r="R464" s="17">
        <f>Financial[[#This Row],[Units Sold]]/Financial[[#This Row],[quantity of transactions]]</f>
        <v>4.8235294117647056</v>
      </c>
      <c r="S464" s="17">
        <f>Financial[[#This Row],[ Sales with discount]]/Financial[[#This Row],[quantity of transactions]]</f>
        <v>1627.9411764705883</v>
      </c>
      <c r="T464" s="5" t="str">
        <f>TEXT(Financial[[#This Row],[Date]],"MMMM")</f>
        <v>грудень</v>
      </c>
      <c r="U464" s="22">
        <f>YEAR(Financial[[#This Row],[Date]])</f>
        <v>2021</v>
      </c>
    </row>
    <row r="465" spans="1:21" x14ac:dyDescent="0.3">
      <c r="A465" t="s">
        <v>9</v>
      </c>
      <c r="B465" t="s">
        <v>16</v>
      </c>
      <c r="C465" s="3" t="s">
        <v>23</v>
      </c>
      <c r="D465" s="3" t="s">
        <v>31</v>
      </c>
      <c r="E465">
        <v>1873</v>
      </c>
      <c r="F465" s="10">
        <v>16</v>
      </c>
      <c r="G465" s="10">
        <v>21</v>
      </c>
      <c r="H465" s="14">
        <v>1366</v>
      </c>
      <c r="I465" s="19">
        <v>44470</v>
      </c>
      <c r="J465" s="10">
        <f>Financial[[#This Row],[Units Sold]]*Financial[[#This Row],[Sale Price]]</f>
        <v>39333</v>
      </c>
      <c r="K465" s="11" cm="1">
        <f t="array" ref="K465">_xlfn.IFS(Financial[[#This Row],[Discount Band]]="High",0.15,Financial[[#This Row],[Discount Band]]="Medium",0.1,Financial[[#This Row],[Discount Band]]="Low",0.05,Financial[[#This Row],[Discount Band]]="None",0)</f>
        <v>0.15</v>
      </c>
      <c r="L465" s="10">
        <f>Financial[[#This Row],[Gross Sales]]*Financial[[#This Row],[Discount, %]]</f>
        <v>5899.95</v>
      </c>
      <c r="M465" s="10">
        <f>Financial[[#This Row],[Gross Sales]]-Financial[[#This Row],[Discounts, usd]]</f>
        <v>33433.050000000003</v>
      </c>
      <c r="N465" s="10">
        <f>Financial[[#This Row],[Units Sold]]*Financial[[#This Row],[Manufacturing Price]]</f>
        <v>29968</v>
      </c>
      <c r="O465" s="10">
        <f>Financial[[#This Row],[ Sales with discount]]-(Financial[[#This Row],[Units Sold]]*Financial[[#This Row],[Manufacturing Price]])</f>
        <v>3465.0500000000029</v>
      </c>
      <c r="P465" s="12">
        <f>(Financial[[#This Row],[ Sales with discount]]-Financial[[#This Row],[COGS]])/Financial[[#This Row],[ Sales with discount]]</f>
        <v>0.10364145658263313</v>
      </c>
      <c r="Q465" s="12">
        <f>(Financial[[#This Row],[ Sales with discount]]-Financial[[#This Row],[COGS]])/Financial[[#This Row],[COGS]]</f>
        <v>0.1156250000000001</v>
      </c>
      <c r="R465" s="17">
        <f>Financial[[#This Row],[Units Sold]]/Financial[[#This Row],[quantity of transactions]]</f>
        <v>1.3711566617862372</v>
      </c>
      <c r="S465" s="17">
        <f>Financial[[#This Row],[ Sales with discount]]/Financial[[#This Row],[quantity of transactions]]</f>
        <v>24.475146412884335</v>
      </c>
      <c r="T465" s="5" t="str">
        <f>TEXT(Financial[[#This Row],[Date]],"MMMM")</f>
        <v>жовтень</v>
      </c>
      <c r="U465" s="22">
        <f>YEAR(Financial[[#This Row],[Date]])</f>
        <v>2021</v>
      </c>
    </row>
    <row r="466" spans="1:21" x14ac:dyDescent="0.3">
      <c r="A466" t="s">
        <v>9</v>
      </c>
      <c r="B466" t="s">
        <v>16</v>
      </c>
      <c r="C466" s="3" t="s">
        <v>25</v>
      </c>
      <c r="D466" s="3" t="s">
        <v>31</v>
      </c>
      <c r="E466">
        <v>1674</v>
      </c>
      <c r="F466" s="10">
        <v>12</v>
      </c>
      <c r="G466" s="10">
        <v>21</v>
      </c>
      <c r="H466" s="14">
        <v>965</v>
      </c>
      <c r="I466" s="19">
        <v>44531</v>
      </c>
      <c r="J466" s="10">
        <f>Financial[[#This Row],[Units Sold]]*Financial[[#This Row],[Sale Price]]</f>
        <v>35154</v>
      </c>
      <c r="K466" s="11" cm="1">
        <f t="array" ref="K466">_xlfn.IFS(Financial[[#This Row],[Discount Band]]="High",0.15,Financial[[#This Row],[Discount Band]]="Medium",0.1,Financial[[#This Row],[Discount Band]]="Low",0.05,Financial[[#This Row],[Discount Band]]="None",0)</f>
        <v>0.15</v>
      </c>
      <c r="L466" s="10">
        <f>Financial[[#This Row],[Gross Sales]]*Financial[[#This Row],[Discount, %]]</f>
        <v>5273.0999999999995</v>
      </c>
      <c r="M466" s="10">
        <f>Financial[[#This Row],[Gross Sales]]-Financial[[#This Row],[Discounts, usd]]</f>
        <v>29880.9</v>
      </c>
      <c r="N466" s="10">
        <f>Financial[[#This Row],[Units Sold]]*Financial[[#This Row],[Manufacturing Price]]</f>
        <v>20088</v>
      </c>
      <c r="O466" s="10">
        <f>Financial[[#This Row],[ Sales with discount]]-(Financial[[#This Row],[Units Sold]]*Financial[[#This Row],[Manufacturing Price]])</f>
        <v>9792.9000000000015</v>
      </c>
      <c r="P466" s="12">
        <f>(Financial[[#This Row],[ Sales with discount]]-Financial[[#This Row],[COGS]])/Financial[[#This Row],[ Sales with discount]]</f>
        <v>0.32773109243697485</v>
      </c>
      <c r="Q466" s="12">
        <f>(Financial[[#This Row],[ Sales with discount]]-Financial[[#This Row],[COGS]])/Financial[[#This Row],[COGS]]</f>
        <v>0.4875000000000001</v>
      </c>
      <c r="R466" s="17">
        <f>Financial[[#This Row],[Units Sold]]/Financial[[#This Row],[quantity of transactions]]</f>
        <v>1.7347150259067357</v>
      </c>
      <c r="S466" s="17">
        <f>Financial[[#This Row],[ Sales with discount]]/Financial[[#This Row],[quantity of transactions]]</f>
        <v>30.964663212435234</v>
      </c>
      <c r="T466" s="5" t="str">
        <f>TEXT(Financial[[#This Row],[Date]],"MMMM")</f>
        <v>грудень</v>
      </c>
      <c r="U466" s="22">
        <f>YEAR(Financial[[#This Row],[Date]])</f>
        <v>2021</v>
      </c>
    </row>
    <row r="467" spans="1:21" x14ac:dyDescent="0.3">
      <c r="A467" t="s">
        <v>9</v>
      </c>
      <c r="B467" t="s">
        <v>16</v>
      </c>
      <c r="C467" s="3" t="s">
        <v>22</v>
      </c>
      <c r="D467" s="3" t="s">
        <v>31</v>
      </c>
      <c r="E467">
        <v>2127</v>
      </c>
      <c r="F467" s="10">
        <v>5</v>
      </c>
      <c r="G467" s="10">
        <v>7</v>
      </c>
      <c r="H467" s="14">
        <v>545</v>
      </c>
      <c r="I467" s="19">
        <v>44470</v>
      </c>
      <c r="J467" s="10">
        <f>Financial[[#This Row],[Units Sold]]*Financial[[#This Row],[Sale Price]]</f>
        <v>14889</v>
      </c>
      <c r="K467" s="11" cm="1">
        <f t="array" ref="K467">_xlfn.IFS(Financial[[#This Row],[Discount Band]]="High",0.15,Financial[[#This Row],[Discount Band]]="Medium",0.1,Financial[[#This Row],[Discount Band]]="Low",0.05,Financial[[#This Row],[Discount Band]]="None",0)</f>
        <v>0.15</v>
      </c>
      <c r="L467" s="10">
        <f>Financial[[#This Row],[Gross Sales]]*Financial[[#This Row],[Discount, %]]</f>
        <v>2233.35</v>
      </c>
      <c r="M467" s="10">
        <f>Financial[[#This Row],[Gross Sales]]-Financial[[#This Row],[Discounts, usd]]</f>
        <v>12655.65</v>
      </c>
      <c r="N467" s="10">
        <f>Financial[[#This Row],[Units Sold]]*Financial[[#This Row],[Manufacturing Price]]</f>
        <v>10635</v>
      </c>
      <c r="O467" s="10">
        <f>Financial[[#This Row],[ Sales with discount]]-(Financial[[#This Row],[Units Sold]]*Financial[[#This Row],[Manufacturing Price]])</f>
        <v>2020.6499999999996</v>
      </c>
      <c r="P467" s="12">
        <f>(Financial[[#This Row],[ Sales with discount]]-Financial[[#This Row],[COGS]])/Financial[[#This Row],[ Sales with discount]]</f>
        <v>0.15966386554621848</v>
      </c>
      <c r="Q467" s="12">
        <f>(Financial[[#This Row],[ Sales with discount]]-Financial[[#This Row],[COGS]])/Financial[[#This Row],[COGS]]</f>
        <v>0.18999999999999997</v>
      </c>
      <c r="R467" s="17">
        <f>Financial[[#This Row],[Units Sold]]/Financial[[#This Row],[quantity of transactions]]</f>
        <v>3.9027522935779815</v>
      </c>
      <c r="S467" s="17">
        <f>Financial[[#This Row],[ Sales with discount]]/Financial[[#This Row],[quantity of transactions]]</f>
        <v>23.221376146788991</v>
      </c>
      <c r="T467" s="5" t="str">
        <f>TEXT(Financial[[#This Row],[Date]],"MMMM")</f>
        <v>жовтень</v>
      </c>
      <c r="U467" s="22">
        <f>YEAR(Financial[[#This Row],[Date]])</f>
        <v>2021</v>
      </c>
    </row>
    <row r="468" spans="1:21" x14ac:dyDescent="0.3">
      <c r="A468" t="s">
        <v>9</v>
      </c>
      <c r="B468" t="s">
        <v>16</v>
      </c>
      <c r="C468" s="3" t="s">
        <v>24</v>
      </c>
      <c r="D468" s="3" t="s">
        <v>30</v>
      </c>
      <c r="E468">
        <v>1652</v>
      </c>
      <c r="F468" s="10">
        <v>4</v>
      </c>
      <c r="G468" s="10">
        <v>7</v>
      </c>
      <c r="H468" s="14">
        <v>1033</v>
      </c>
      <c r="I468" s="19">
        <v>44348</v>
      </c>
      <c r="J468" s="10">
        <f>Financial[[#This Row],[Units Sold]]*Financial[[#This Row],[Sale Price]]</f>
        <v>11564</v>
      </c>
      <c r="K468" s="11" cm="1">
        <f t="array" ref="K468">_xlfn.IFS(Financial[[#This Row],[Discount Band]]="High",0.15,Financial[[#This Row],[Discount Band]]="Medium",0.1,Financial[[#This Row],[Discount Band]]="Low",0.05,Financial[[#This Row],[Discount Band]]="None",0)</f>
        <v>0.1</v>
      </c>
      <c r="L468" s="10">
        <f>Financial[[#This Row],[Gross Sales]]*Financial[[#This Row],[Discount, %]]</f>
        <v>1156.4000000000001</v>
      </c>
      <c r="M468" s="10">
        <f>Financial[[#This Row],[Gross Sales]]-Financial[[#This Row],[Discounts, usd]]</f>
        <v>10407.6</v>
      </c>
      <c r="N468" s="10">
        <f>Financial[[#This Row],[Units Sold]]*Financial[[#This Row],[Manufacturing Price]]</f>
        <v>6608</v>
      </c>
      <c r="O468" s="10">
        <f>Financial[[#This Row],[ Sales with discount]]-(Financial[[#This Row],[Units Sold]]*Financial[[#This Row],[Manufacturing Price]])</f>
        <v>3799.6000000000004</v>
      </c>
      <c r="P468" s="12">
        <f>(Financial[[#This Row],[ Sales with discount]]-Financial[[#This Row],[COGS]])/Financial[[#This Row],[ Sales with discount]]</f>
        <v>0.36507936507936511</v>
      </c>
      <c r="Q468" s="12">
        <f>(Financial[[#This Row],[ Sales with discount]]-Financial[[#This Row],[COGS]])/Financial[[#This Row],[COGS]]</f>
        <v>0.57500000000000007</v>
      </c>
      <c r="R468" s="17">
        <f>Financial[[#This Row],[Units Sold]]/Financial[[#This Row],[quantity of transactions]]</f>
        <v>1.5992255566311713</v>
      </c>
      <c r="S468" s="17">
        <f>Financial[[#This Row],[ Sales with discount]]/Financial[[#This Row],[quantity of transactions]]</f>
        <v>10.07512100677638</v>
      </c>
      <c r="T468" s="5" t="str">
        <f>TEXT(Financial[[#This Row],[Date]],"MMMM")</f>
        <v>червень</v>
      </c>
      <c r="U468" s="22">
        <f>YEAR(Financial[[#This Row],[Date]])</f>
        <v>2021</v>
      </c>
    </row>
    <row r="469" spans="1:21" x14ac:dyDescent="0.3">
      <c r="A469" t="s">
        <v>9</v>
      </c>
      <c r="B469" t="s">
        <v>16</v>
      </c>
      <c r="C469" s="3" t="s">
        <v>26</v>
      </c>
      <c r="D469" s="3" t="s">
        <v>30</v>
      </c>
      <c r="E469">
        <v>1300</v>
      </c>
      <c r="F469" s="10">
        <v>17</v>
      </c>
      <c r="G469" s="10">
        <v>19</v>
      </c>
      <c r="H469" s="14">
        <v>332</v>
      </c>
      <c r="I469" s="19">
        <v>44348</v>
      </c>
      <c r="J469" s="10">
        <f>Financial[[#This Row],[Units Sold]]*Financial[[#This Row],[Sale Price]]</f>
        <v>24700</v>
      </c>
      <c r="K469" s="11" cm="1">
        <f t="array" ref="K469">_xlfn.IFS(Financial[[#This Row],[Discount Band]]="High",0.15,Financial[[#This Row],[Discount Band]]="Medium",0.1,Financial[[#This Row],[Discount Band]]="Low",0.05,Financial[[#This Row],[Discount Band]]="None",0)</f>
        <v>0.1</v>
      </c>
      <c r="L469" s="10">
        <f>Financial[[#This Row],[Gross Sales]]*Financial[[#This Row],[Discount, %]]</f>
        <v>2470</v>
      </c>
      <c r="M469" s="10">
        <f>Financial[[#This Row],[Gross Sales]]-Financial[[#This Row],[Discounts, usd]]</f>
        <v>22230</v>
      </c>
      <c r="N469" s="10">
        <f>Financial[[#This Row],[Units Sold]]*Financial[[#This Row],[Manufacturing Price]]</f>
        <v>22100</v>
      </c>
      <c r="O469" s="10">
        <f>Financial[[#This Row],[ Sales with discount]]-(Financial[[#This Row],[Units Sold]]*Financial[[#This Row],[Manufacturing Price]])</f>
        <v>130</v>
      </c>
      <c r="P469" s="12">
        <f>(Financial[[#This Row],[ Sales with discount]]-Financial[[#This Row],[COGS]])/Financial[[#This Row],[ Sales with discount]]</f>
        <v>5.8479532163742687E-3</v>
      </c>
      <c r="Q469" s="12">
        <f>(Financial[[#This Row],[ Sales with discount]]-Financial[[#This Row],[COGS]])/Financial[[#This Row],[COGS]]</f>
        <v>5.8823529411764705E-3</v>
      </c>
      <c r="R469" s="17">
        <f>Financial[[#This Row],[Units Sold]]/Financial[[#This Row],[quantity of transactions]]</f>
        <v>3.9156626506024095</v>
      </c>
      <c r="S469" s="17">
        <f>Financial[[#This Row],[ Sales with discount]]/Financial[[#This Row],[quantity of transactions]]</f>
        <v>66.9578313253012</v>
      </c>
      <c r="T469" s="5" t="str">
        <f>TEXT(Financial[[#This Row],[Date]],"MMMM")</f>
        <v>червень</v>
      </c>
      <c r="U469" s="22">
        <f>YEAR(Financial[[#This Row],[Date]])</f>
        <v>2021</v>
      </c>
    </row>
    <row r="470" spans="1:21" x14ac:dyDescent="0.3">
      <c r="A470" t="s">
        <v>9</v>
      </c>
      <c r="B470" t="s">
        <v>16</v>
      </c>
      <c r="C470" s="3" t="s">
        <v>23</v>
      </c>
      <c r="D470" s="3" t="s">
        <v>31</v>
      </c>
      <c r="E470">
        <v>280</v>
      </c>
      <c r="F470" s="10">
        <v>13</v>
      </c>
      <c r="G470" s="10">
        <v>22</v>
      </c>
      <c r="H470" s="14">
        <v>153</v>
      </c>
      <c r="I470" s="19">
        <v>44228</v>
      </c>
      <c r="J470" s="10">
        <f>Financial[[#This Row],[Units Sold]]*Financial[[#This Row],[Sale Price]]</f>
        <v>6160</v>
      </c>
      <c r="K470" s="11" cm="1">
        <f t="array" ref="K470">_xlfn.IFS(Financial[[#This Row],[Discount Band]]="High",0.15,Financial[[#This Row],[Discount Band]]="Medium",0.1,Financial[[#This Row],[Discount Band]]="Low",0.05,Financial[[#This Row],[Discount Band]]="None",0)</f>
        <v>0.15</v>
      </c>
      <c r="L470" s="10">
        <f>Financial[[#This Row],[Gross Sales]]*Financial[[#This Row],[Discount, %]]</f>
        <v>924</v>
      </c>
      <c r="M470" s="10">
        <f>Financial[[#This Row],[Gross Sales]]-Financial[[#This Row],[Discounts, usd]]</f>
        <v>5236</v>
      </c>
      <c r="N470" s="10">
        <f>Financial[[#This Row],[Units Sold]]*Financial[[#This Row],[Manufacturing Price]]</f>
        <v>3640</v>
      </c>
      <c r="O470" s="10">
        <f>Financial[[#This Row],[ Sales with discount]]-(Financial[[#This Row],[Units Sold]]*Financial[[#This Row],[Manufacturing Price]])</f>
        <v>1596</v>
      </c>
      <c r="P470" s="12">
        <f>(Financial[[#This Row],[ Sales with discount]]-Financial[[#This Row],[COGS]])/Financial[[#This Row],[ Sales with discount]]</f>
        <v>0.30481283422459893</v>
      </c>
      <c r="Q470" s="12">
        <f>(Financial[[#This Row],[ Sales with discount]]-Financial[[#This Row],[COGS]])/Financial[[#This Row],[COGS]]</f>
        <v>0.43846153846153846</v>
      </c>
      <c r="R470" s="17">
        <f>Financial[[#This Row],[Units Sold]]/Financial[[#This Row],[quantity of transactions]]</f>
        <v>1.8300653594771241</v>
      </c>
      <c r="S470" s="17">
        <f>Financial[[#This Row],[ Sales with discount]]/Financial[[#This Row],[quantity of transactions]]</f>
        <v>34.222222222222221</v>
      </c>
      <c r="T470" s="5" t="str">
        <f>TEXT(Financial[[#This Row],[Date]],"MMMM")</f>
        <v>лютий</v>
      </c>
      <c r="U470" s="22">
        <f>YEAR(Financial[[#This Row],[Date]])</f>
        <v>2021</v>
      </c>
    </row>
    <row r="471" spans="1:21" x14ac:dyDescent="0.3">
      <c r="A471" t="s">
        <v>9</v>
      </c>
      <c r="B471" t="s">
        <v>16</v>
      </c>
      <c r="C471" s="3" t="s">
        <v>21</v>
      </c>
      <c r="D471" s="3" t="s">
        <v>30</v>
      </c>
      <c r="E471">
        <v>572</v>
      </c>
      <c r="F471" s="10">
        <v>4</v>
      </c>
      <c r="G471" s="10">
        <v>7</v>
      </c>
      <c r="H471" s="14">
        <v>269</v>
      </c>
      <c r="I471" s="19">
        <v>44531</v>
      </c>
      <c r="J471" s="10">
        <f>Financial[[#This Row],[Units Sold]]*Financial[[#This Row],[Sale Price]]</f>
        <v>4004</v>
      </c>
      <c r="K471" s="11" cm="1">
        <f t="array" ref="K471">_xlfn.IFS(Financial[[#This Row],[Discount Band]]="High",0.15,Financial[[#This Row],[Discount Band]]="Medium",0.1,Financial[[#This Row],[Discount Band]]="Low",0.05,Financial[[#This Row],[Discount Band]]="None",0)</f>
        <v>0.1</v>
      </c>
      <c r="L471" s="10">
        <f>Financial[[#This Row],[Gross Sales]]*Financial[[#This Row],[Discount, %]]</f>
        <v>400.40000000000003</v>
      </c>
      <c r="M471" s="10">
        <f>Financial[[#This Row],[Gross Sales]]-Financial[[#This Row],[Discounts, usd]]</f>
        <v>3603.6</v>
      </c>
      <c r="N471" s="10">
        <f>Financial[[#This Row],[Units Sold]]*Financial[[#This Row],[Manufacturing Price]]</f>
        <v>2288</v>
      </c>
      <c r="O471" s="10">
        <f>Financial[[#This Row],[ Sales with discount]]-(Financial[[#This Row],[Units Sold]]*Financial[[#This Row],[Manufacturing Price]])</f>
        <v>1315.6</v>
      </c>
      <c r="P471" s="12">
        <f>(Financial[[#This Row],[ Sales with discount]]-Financial[[#This Row],[COGS]])/Financial[[#This Row],[ Sales with discount]]</f>
        <v>0.36507936507936506</v>
      </c>
      <c r="Q471" s="12">
        <f>(Financial[[#This Row],[ Sales with discount]]-Financial[[#This Row],[COGS]])/Financial[[#This Row],[COGS]]</f>
        <v>0.57499999999999996</v>
      </c>
      <c r="R471" s="17">
        <f>Financial[[#This Row],[Units Sold]]/Financial[[#This Row],[quantity of transactions]]</f>
        <v>2.1263940520446099</v>
      </c>
      <c r="S471" s="17">
        <f>Financial[[#This Row],[ Sales with discount]]/Financial[[#This Row],[quantity of transactions]]</f>
        <v>13.396282527881041</v>
      </c>
      <c r="T471" s="5" t="str">
        <f>TEXT(Financial[[#This Row],[Date]],"MMMM")</f>
        <v>грудень</v>
      </c>
      <c r="U471" s="22">
        <f>YEAR(Financial[[#This Row],[Date]])</f>
        <v>2021</v>
      </c>
    </row>
    <row r="472" spans="1:21" x14ac:dyDescent="0.3">
      <c r="A472" t="s">
        <v>9</v>
      </c>
      <c r="B472" t="s">
        <v>16</v>
      </c>
      <c r="C472" s="3" t="s">
        <v>25</v>
      </c>
      <c r="D472" s="3" t="s">
        <v>31</v>
      </c>
      <c r="E472">
        <v>3932</v>
      </c>
      <c r="F472" s="10">
        <v>4</v>
      </c>
      <c r="G472" s="10">
        <v>7</v>
      </c>
      <c r="H472" s="14">
        <v>3296</v>
      </c>
      <c r="I472" s="19">
        <v>44256</v>
      </c>
      <c r="J472" s="10">
        <f>Financial[[#This Row],[Units Sold]]*Financial[[#This Row],[Sale Price]]</f>
        <v>27524</v>
      </c>
      <c r="K472" s="11" cm="1">
        <f t="array" ref="K472">_xlfn.IFS(Financial[[#This Row],[Discount Band]]="High",0.15,Financial[[#This Row],[Discount Band]]="Medium",0.1,Financial[[#This Row],[Discount Band]]="Low",0.05,Financial[[#This Row],[Discount Band]]="None",0)</f>
        <v>0.15</v>
      </c>
      <c r="L472" s="10">
        <f>Financial[[#This Row],[Gross Sales]]*Financial[[#This Row],[Discount, %]]</f>
        <v>4128.5999999999995</v>
      </c>
      <c r="M472" s="10">
        <f>Financial[[#This Row],[Gross Sales]]-Financial[[#This Row],[Discounts, usd]]</f>
        <v>23395.4</v>
      </c>
      <c r="N472" s="10">
        <f>Financial[[#This Row],[Units Sold]]*Financial[[#This Row],[Manufacturing Price]]</f>
        <v>15728</v>
      </c>
      <c r="O472" s="10">
        <f>Financial[[#This Row],[ Sales with discount]]-(Financial[[#This Row],[Units Sold]]*Financial[[#This Row],[Manufacturing Price]])</f>
        <v>7667.4000000000015</v>
      </c>
      <c r="P472" s="12">
        <f>(Financial[[#This Row],[ Sales with discount]]-Financial[[#This Row],[COGS]])/Financial[[#This Row],[ Sales with discount]]</f>
        <v>0.32773109243697485</v>
      </c>
      <c r="Q472" s="12">
        <f>(Financial[[#This Row],[ Sales with discount]]-Financial[[#This Row],[COGS]])/Financial[[#This Row],[COGS]]</f>
        <v>0.4875000000000001</v>
      </c>
      <c r="R472" s="17">
        <f>Financial[[#This Row],[Units Sold]]/Financial[[#This Row],[quantity of transactions]]</f>
        <v>1.1929611650485437</v>
      </c>
      <c r="S472" s="17">
        <f>Financial[[#This Row],[ Sales with discount]]/Financial[[#This Row],[quantity of transactions]]</f>
        <v>7.0981189320388358</v>
      </c>
      <c r="T472" s="5" t="str">
        <f>TEXT(Financial[[#This Row],[Date]],"MMMM")</f>
        <v>березень</v>
      </c>
      <c r="U472" s="22">
        <f>YEAR(Financial[[#This Row],[Date]])</f>
        <v>2021</v>
      </c>
    </row>
    <row r="473" spans="1:21" x14ac:dyDescent="0.3">
      <c r="A473" t="s">
        <v>9</v>
      </c>
      <c r="B473" t="s">
        <v>16</v>
      </c>
      <c r="C473" s="3" t="s">
        <v>23</v>
      </c>
      <c r="D473" s="3" t="s">
        <v>31</v>
      </c>
      <c r="E473">
        <v>2888</v>
      </c>
      <c r="F473" s="10">
        <v>4</v>
      </c>
      <c r="G473" s="10">
        <v>8</v>
      </c>
      <c r="H473" s="14">
        <v>883</v>
      </c>
      <c r="I473" s="19">
        <v>44287</v>
      </c>
      <c r="J473" s="10">
        <f>Financial[[#This Row],[Units Sold]]*Financial[[#This Row],[Sale Price]]</f>
        <v>23104</v>
      </c>
      <c r="K473" s="11" cm="1">
        <f t="array" ref="K473">_xlfn.IFS(Financial[[#This Row],[Discount Band]]="High",0.15,Financial[[#This Row],[Discount Band]]="Medium",0.1,Financial[[#This Row],[Discount Band]]="Low",0.05,Financial[[#This Row],[Discount Band]]="None",0)</f>
        <v>0.15</v>
      </c>
      <c r="L473" s="10">
        <f>Financial[[#This Row],[Gross Sales]]*Financial[[#This Row],[Discount, %]]</f>
        <v>3465.6</v>
      </c>
      <c r="M473" s="10">
        <f>Financial[[#This Row],[Gross Sales]]-Financial[[#This Row],[Discounts, usd]]</f>
        <v>19638.400000000001</v>
      </c>
      <c r="N473" s="10">
        <f>Financial[[#This Row],[Units Sold]]*Financial[[#This Row],[Manufacturing Price]]</f>
        <v>11552</v>
      </c>
      <c r="O473" s="10">
        <f>Financial[[#This Row],[ Sales with discount]]-(Financial[[#This Row],[Units Sold]]*Financial[[#This Row],[Manufacturing Price]])</f>
        <v>8086.4000000000015</v>
      </c>
      <c r="P473" s="12">
        <f>(Financial[[#This Row],[ Sales with discount]]-Financial[[#This Row],[COGS]])/Financial[[#This Row],[ Sales with discount]]</f>
        <v>0.41176470588235298</v>
      </c>
      <c r="Q473" s="12">
        <f>(Financial[[#This Row],[ Sales with discount]]-Financial[[#This Row],[COGS]])/Financial[[#This Row],[COGS]]</f>
        <v>0.70000000000000018</v>
      </c>
      <c r="R473" s="17">
        <f>Financial[[#This Row],[Units Sold]]/Financial[[#This Row],[quantity of transactions]]</f>
        <v>3.2706681766704415</v>
      </c>
      <c r="S473" s="17">
        <f>Financial[[#This Row],[ Sales with discount]]/Financial[[#This Row],[quantity of transactions]]</f>
        <v>22.240543601359004</v>
      </c>
      <c r="T473" s="5" t="str">
        <f>TEXT(Financial[[#This Row],[Date]],"MMMM")</f>
        <v>квітень</v>
      </c>
      <c r="U473" s="22">
        <f>YEAR(Financial[[#This Row],[Date]])</f>
        <v>2021</v>
      </c>
    </row>
    <row r="474" spans="1:21" x14ac:dyDescent="0.3">
      <c r="A474" t="s">
        <v>9</v>
      </c>
      <c r="B474" t="s">
        <v>16</v>
      </c>
      <c r="C474" s="3" t="s">
        <v>22</v>
      </c>
      <c r="D474" s="3" t="s">
        <v>31</v>
      </c>
      <c r="E474">
        <v>1219</v>
      </c>
      <c r="F474" s="10">
        <v>5</v>
      </c>
      <c r="G474" s="10">
        <v>7</v>
      </c>
      <c r="H474" s="14">
        <v>510</v>
      </c>
      <c r="I474" s="19">
        <v>44228</v>
      </c>
      <c r="J474" s="10">
        <f>Financial[[#This Row],[Units Sold]]*Financial[[#This Row],[Sale Price]]</f>
        <v>8533</v>
      </c>
      <c r="K474" s="11" cm="1">
        <f t="array" ref="K474">_xlfn.IFS(Financial[[#This Row],[Discount Band]]="High",0.15,Financial[[#This Row],[Discount Band]]="Medium",0.1,Financial[[#This Row],[Discount Band]]="Low",0.05,Financial[[#This Row],[Discount Band]]="None",0)</f>
        <v>0.15</v>
      </c>
      <c r="L474" s="10">
        <f>Financial[[#This Row],[Gross Sales]]*Financial[[#This Row],[Discount, %]]</f>
        <v>1279.95</v>
      </c>
      <c r="M474" s="10">
        <f>Financial[[#This Row],[Gross Sales]]-Financial[[#This Row],[Discounts, usd]]</f>
        <v>7253.05</v>
      </c>
      <c r="N474" s="10">
        <f>Financial[[#This Row],[Units Sold]]*Financial[[#This Row],[Manufacturing Price]]</f>
        <v>6095</v>
      </c>
      <c r="O474" s="10">
        <f>Financial[[#This Row],[ Sales with discount]]-(Financial[[#This Row],[Units Sold]]*Financial[[#This Row],[Manufacturing Price]])</f>
        <v>1158.0500000000002</v>
      </c>
      <c r="P474" s="12">
        <f>(Financial[[#This Row],[ Sales with discount]]-Financial[[#This Row],[COGS]])/Financial[[#This Row],[ Sales with discount]]</f>
        <v>0.1596638655462185</v>
      </c>
      <c r="Q474" s="12">
        <f>(Financial[[#This Row],[ Sales with discount]]-Financial[[#This Row],[COGS]])/Financial[[#This Row],[COGS]]</f>
        <v>0.19000000000000003</v>
      </c>
      <c r="R474" s="17">
        <f>Financial[[#This Row],[Units Sold]]/Financial[[#This Row],[quantity of transactions]]</f>
        <v>2.3901960784313725</v>
      </c>
      <c r="S474" s="17">
        <f>Financial[[#This Row],[ Sales with discount]]/Financial[[#This Row],[quantity of transactions]]</f>
        <v>14.221666666666668</v>
      </c>
      <c r="T474" s="5" t="str">
        <f>TEXT(Financial[[#This Row],[Date]],"MMMM")</f>
        <v>лютий</v>
      </c>
      <c r="U474" s="22">
        <f>YEAR(Financial[[#This Row],[Date]])</f>
        <v>2021</v>
      </c>
    </row>
    <row r="475" spans="1:21" x14ac:dyDescent="0.3">
      <c r="A475" t="s">
        <v>9</v>
      </c>
      <c r="B475" t="s">
        <v>16</v>
      </c>
      <c r="C475" s="3" t="s">
        <v>22</v>
      </c>
      <c r="D475" s="3" t="s">
        <v>31</v>
      </c>
      <c r="E475">
        <v>2595</v>
      </c>
      <c r="F475" s="10">
        <v>12</v>
      </c>
      <c r="G475" s="10">
        <v>20</v>
      </c>
      <c r="H475" s="14">
        <v>1706</v>
      </c>
      <c r="I475" s="19">
        <v>44470</v>
      </c>
      <c r="J475" s="10">
        <f>Financial[[#This Row],[Units Sold]]*Financial[[#This Row],[Sale Price]]</f>
        <v>51900</v>
      </c>
      <c r="K475" s="11" cm="1">
        <f t="array" ref="K475">_xlfn.IFS(Financial[[#This Row],[Discount Band]]="High",0.15,Financial[[#This Row],[Discount Band]]="Medium",0.1,Financial[[#This Row],[Discount Band]]="Low",0.05,Financial[[#This Row],[Discount Band]]="None",0)</f>
        <v>0.15</v>
      </c>
      <c r="L475" s="10">
        <f>Financial[[#This Row],[Gross Sales]]*Financial[[#This Row],[Discount, %]]</f>
        <v>7785</v>
      </c>
      <c r="M475" s="10">
        <f>Financial[[#This Row],[Gross Sales]]-Financial[[#This Row],[Discounts, usd]]</f>
        <v>44115</v>
      </c>
      <c r="N475" s="10">
        <f>Financial[[#This Row],[Units Sold]]*Financial[[#This Row],[Manufacturing Price]]</f>
        <v>31140</v>
      </c>
      <c r="O475" s="10">
        <f>Financial[[#This Row],[ Sales with discount]]-(Financial[[#This Row],[Units Sold]]*Financial[[#This Row],[Manufacturing Price]])</f>
        <v>12975</v>
      </c>
      <c r="P475" s="12">
        <f>(Financial[[#This Row],[ Sales with discount]]-Financial[[#This Row],[COGS]])/Financial[[#This Row],[ Sales with discount]]</f>
        <v>0.29411764705882354</v>
      </c>
      <c r="Q475" s="12">
        <f>(Financial[[#This Row],[ Sales with discount]]-Financial[[#This Row],[COGS]])/Financial[[#This Row],[COGS]]</f>
        <v>0.41666666666666669</v>
      </c>
      <c r="R475" s="17">
        <f>Financial[[#This Row],[Units Sold]]/Financial[[#This Row],[quantity of transactions]]</f>
        <v>1.5211019929660023</v>
      </c>
      <c r="S475" s="17">
        <f>Financial[[#This Row],[ Sales with discount]]/Financial[[#This Row],[quantity of transactions]]</f>
        <v>25.85873388042204</v>
      </c>
      <c r="T475" s="5" t="str">
        <f>TEXT(Financial[[#This Row],[Date]],"MMMM")</f>
        <v>жовтень</v>
      </c>
      <c r="U475" s="22">
        <f>YEAR(Financial[[#This Row],[Date]])</f>
        <v>2021</v>
      </c>
    </row>
    <row r="476" spans="1:21" x14ac:dyDescent="0.3">
      <c r="A476" t="s">
        <v>9</v>
      </c>
      <c r="B476" t="s">
        <v>16</v>
      </c>
      <c r="C476" s="3" t="s">
        <v>23</v>
      </c>
      <c r="D476" s="3" t="s">
        <v>31</v>
      </c>
      <c r="E476">
        <v>968</v>
      </c>
      <c r="F476" s="10">
        <v>16</v>
      </c>
      <c r="G476" s="10">
        <v>21</v>
      </c>
      <c r="H476" s="14">
        <v>110</v>
      </c>
      <c r="I476" s="19">
        <v>44256</v>
      </c>
      <c r="J476" s="10">
        <f>Financial[[#This Row],[Units Sold]]*Financial[[#This Row],[Sale Price]]</f>
        <v>20328</v>
      </c>
      <c r="K476" s="11" cm="1">
        <f t="array" ref="K476">_xlfn.IFS(Financial[[#This Row],[Discount Band]]="High",0.15,Financial[[#This Row],[Discount Band]]="Medium",0.1,Financial[[#This Row],[Discount Band]]="Low",0.05,Financial[[#This Row],[Discount Band]]="None",0)</f>
        <v>0.15</v>
      </c>
      <c r="L476" s="10">
        <f>Financial[[#This Row],[Gross Sales]]*Financial[[#This Row],[Discount, %]]</f>
        <v>3049.2</v>
      </c>
      <c r="M476" s="10">
        <f>Financial[[#This Row],[Gross Sales]]-Financial[[#This Row],[Discounts, usd]]</f>
        <v>17278.8</v>
      </c>
      <c r="N476" s="10">
        <f>Financial[[#This Row],[Units Sold]]*Financial[[#This Row],[Manufacturing Price]]</f>
        <v>15488</v>
      </c>
      <c r="O476" s="10">
        <f>Financial[[#This Row],[ Sales with discount]]-(Financial[[#This Row],[Units Sold]]*Financial[[#This Row],[Manufacturing Price]])</f>
        <v>1790.7999999999993</v>
      </c>
      <c r="P476" s="12">
        <f>(Financial[[#This Row],[ Sales with discount]]-Financial[[#This Row],[COGS]])/Financial[[#This Row],[ Sales with discount]]</f>
        <v>0.10364145658263302</v>
      </c>
      <c r="Q476" s="12">
        <f>(Financial[[#This Row],[ Sales with discount]]-Financial[[#This Row],[COGS]])/Financial[[#This Row],[COGS]]</f>
        <v>0.11562499999999995</v>
      </c>
      <c r="R476" s="17">
        <f>Financial[[#This Row],[Units Sold]]/Financial[[#This Row],[quantity of transactions]]</f>
        <v>8.8000000000000007</v>
      </c>
      <c r="S476" s="17">
        <f>Financial[[#This Row],[ Sales with discount]]/Financial[[#This Row],[quantity of transactions]]</f>
        <v>157.07999999999998</v>
      </c>
      <c r="T476" s="5" t="str">
        <f>TEXT(Financial[[#This Row],[Date]],"MMMM")</f>
        <v>березень</v>
      </c>
      <c r="U476" s="22">
        <f>YEAR(Financial[[#This Row],[Date]])</f>
        <v>2021</v>
      </c>
    </row>
    <row r="477" spans="1:21" x14ac:dyDescent="0.3">
      <c r="A477" t="s">
        <v>9</v>
      </c>
      <c r="B477" t="s">
        <v>16</v>
      </c>
      <c r="C477" s="3" t="s">
        <v>24</v>
      </c>
      <c r="D477" s="3" t="s">
        <v>31</v>
      </c>
      <c r="E477">
        <v>1324</v>
      </c>
      <c r="F477" s="10">
        <v>11</v>
      </c>
      <c r="G477" s="10">
        <v>21</v>
      </c>
      <c r="H477" s="14">
        <v>171</v>
      </c>
      <c r="I477" s="19">
        <v>44470</v>
      </c>
      <c r="J477" s="10">
        <f>Financial[[#This Row],[Units Sold]]*Financial[[#This Row],[Sale Price]]</f>
        <v>27804</v>
      </c>
      <c r="K477" s="11" cm="1">
        <f t="array" ref="K477">_xlfn.IFS(Financial[[#This Row],[Discount Band]]="High",0.15,Financial[[#This Row],[Discount Band]]="Medium",0.1,Financial[[#This Row],[Discount Band]]="Low",0.05,Financial[[#This Row],[Discount Band]]="None",0)</f>
        <v>0.15</v>
      </c>
      <c r="L477" s="10">
        <f>Financial[[#This Row],[Gross Sales]]*Financial[[#This Row],[Discount, %]]</f>
        <v>4170.5999999999995</v>
      </c>
      <c r="M477" s="10">
        <f>Financial[[#This Row],[Gross Sales]]-Financial[[#This Row],[Discounts, usd]]</f>
        <v>23633.4</v>
      </c>
      <c r="N477" s="10">
        <f>Financial[[#This Row],[Units Sold]]*Financial[[#This Row],[Manufacturing Price]]</f>
        <v>14564</v>
      </c>
      <c r="O477" s="10">
        <f>Financial[[#This Row],[ Sales with discount]]-(Financial[[#This Row],[Units Sold]]*Financial[[#This Row],[Manufacturing Price]])</f>
        <v>9069.4000000000015</v>
      </c>
      <c r="P477" s="12">
        <f>(Financial[[#This Row],[ Sales with discount]]-Financial[[#This Row],[COGS]])/Financial[[#This Row],[ Sales with discount]]</f>
        <v>0.38375350140056025</v>
      </c>
      <c r="Q477" s="12">
        <f>(Financial[[#This Row],[ Sales with discount]]-Financial[[#This Row],[COGS]])/Financial[[#This Row],[COGS]]</f>
        <v>0.6227272727272728</v>
      </c>
      <c r="R477" s="17">
        <f>Financial[[#This Row],[Units Sold]]/Financial[[#This Row],[quantity of transactions]]</f>
        <v>7.742690058479532</v>
      </c>
      <c r="S477" s="17">
        <f>Financial[[#This Row],[ Sales with discount]]/Financial[[#This Row],[quantity of transactions]]</f>
        <v>138.20701754385965</v>
      </c>
      <c r="T477" s="5" t="str">
        <f>TEXT(Financial[[#This Row],[Date]],"MMMM")</f>
        <v>жовтень</v>
      </c>
      <c r="U477" s="22">
        <f>YEAR(Financial[[#This Row],[Date]])</f>
        <v>2021</v>
      </c>
    </row>
    <row r="478" spans="1:21" x14ac:dyDescent="0.3">
      <c r="A478" t="s">
        <v>9</v>
      </c>
      <c r="B478" t="s">
        <v>16</v>
      </c>
      <c r="C478" s="3" t="s">
        <v>23</v>
      </c>
      <c r="D478" s="3" t="s">
        <v>30</v>
      </c>
      <c r="E478">
        <v>1405</v>
      </c>
      <c r="F478" s="10">
        <v>14</v>
      </c>
      <c r="G478" s="10">
        <v>21</v>
      </c>
      <c r="H478" s="14">
        <v>923</v>
      </c>
      <c r="I478" s="19">
        <v>44348</v>
      </c>
      <c r="J478" s="10">
        <f>Financial[[#This Row],[Units Sold]]*Financial[[#This Row],[Sale Price]]</f>
        <v>29505</v>
      </c>
      <c r="K478" s="11" cm="1">
        <f t="array" ref="K478">_xlfn.IFS(Financial[[#This Row],[Discount Band]]="High",0.15,Financial[[#This Row],[Discount Band]]="Medium",0.1,Financial[[#This Row],[Discount Band]]="Low",0.05,Financial[[#This Row],[Discount Band]]="None",0)</f>
        <v>0.1</v>
      </c>
      <c r="L478" s="10">
        <f>Financial[[#This Row],[Gross Sales]]*Financial[[#This Row],[Discount, %]]</f>
        <v>2950.5</v>
      </c>
      <c r="M478" s="10">
        <f>Financial[[#This Row],[Gross Sales]]-Financial[[#This Row],[Discounts, usd]]</f>
        <v>26554.5</v>
      </c>
      <c r="N478" s="10">
        <f>Financial[[#This Row],[Units Sold]]*Financial[[#This Row],[Manufacturing Price]]</f>
        <v>19670</v>
      </c>
      <c r="O478" s="10">
        <f>Financial[[#This Row],[ Sales with discount]]-(Financial[[#This Row],[Units Sold]]*Financial[[#This Row],[Manufacturing Price]])</f>
        <v>6884.5</v>
      </c>
      <c r="P478" s="12">
        <f>(Financial[[#This Row],[ Sales with discount]]-Financial[[#This Row],[COGS]])/Financial[[#This Row],[ Sales with discount]]</f>
        <v>0.25925925925925924</v>
      </c>
      <c r="Q478" s="12">
        <f>(Financial[[#This Row],[ Sales with discount]]-Financial[[#This Row],[COGS]])/Financial[[#This Row],[COGS]]</f>
        <v>0.35</v>
      </c>
      <c r="R478" s="17">
        <f>Financial[[#This Row],[Units Sold]]/Financial[[#This Row],[quantity of transactions]]</f>
        <v>1.5222101841820153</v>
      </c>
      <c r="S478" s="17">
        <f>Financial[[#This Row],[ Sales with discount]]/Financial[[#This Row],[quantity of transactions]]</f>
        <v>28.769772481040086</v>
      </c>
      <c r="T478" s="5" t="str">
        <f>TEXT(Financial[[#This Row],[Date]],"MMMM")</f>
        <v>червень</v>
      </c>
      <c r="U478" s="22">
        <f>YEAR(Financial[[#This Row],[Date]])</f>
        <v>2021</v>
      </c>
    </row>
    <row r="479" spans="1:21" x14ac:dyDescent="0.3">
      <c r="A479" t="s">
        <v>9</v>
      </c>
      <c r="B479" t="s">
        <v>16</v>
      </c>
      <c r="C479" s="3" t="s">
        <v>23</v>
      </c>
      <c r="D479" s="3" t="s">
        <v>30</v>
      </c>
      <c r="E479">
        <v>2111</v>
      </c>
      <c r="F479" s="10">
        <v>5</v>
      </c>
      <c r="G479" s="10">
        <v>7</v>
      </c>
      <c r="H479" s="14">
        <v>493</v>
      </c>
      <c r="I479" s="19">
        <v>44531</v>
      </c>
      <c r="J479" s="10">
        <f>Financial[[#This Row],[Units Sold]]*Financial[[#This Row],[Sale Price]]</f>
        <v>14777</v>
      </c>
      <c r="K479" s="11" cm="1">
        <f t="array" ref="K479">_xlfn.IFS(Financial[[#This Row],[Discount Band]]="High",0.15,Financial[[#This Row],[Discount Band]]="Medium",0.1,Financial[[#This Row],[Discount Band]]="Low",0.05,Financial[[#This Row],[Discount Band]]="None",0)</f>
        <v>0.1</v>
      </c>
      <c r="L479" s="10">
        <f>Financial[[#This Row],[Gross Sales]]*Financial[[#This Row],[Discount, %]]</f>
        <v>1477.7</v>
      </c>
      <c r="M479" s="10">
        <f>Financial[[#This Row],[Gross Sales]]-Financial[[#This Row],[Discounts, usd]]</f>
        <v>13299.3</v>
      </c>
      <c r="N479" s="10">
        <f>Financial[[#This Row],[Units Sold]]*Financial[[#This Row],[Manufacturing Price]]</f>
        <v>10555</v>
      </c>
      <c r="O479" s="10">
        <f>Financial[[#This Row],[ Sales with discount]]-(Financial[[#This Row],[Units Sold]]*Financial[[#This Row],[Manufacturing Price]])</f>
        <v>2744.2999999999993</v>
      </c>
      <c r="P479" s="12">
        <f>(Financial[[#This Row],[ Sales with discount]]-Financial[[#This Row],[COGS]])/Financial[[#This Row],[ Sales with discount]]</f>
        <v>0.20634920634920631</v>
      </c>
      <c r="Q479" s="12">
        <f>(Financial[[#This Row],[ Sales with discount]]-Financial[[#This Row],[COGS]])/Financial[[#This Row],[COGS]]</f>
        <v>0.25999999999999995</v>
      </c>
      <c r="R479" s="17">
        <f>Financial[[#This Row],[Units Sold]]/Financial[[#This Row],[quantity of transactions]]</f>
        <v>4.2819472616632863</v>
      </c>
      <c r="S479" s="17">
        <f>Financial[[#This Row],[ Sales with discount]]/Financial[[#This Row],[quantity of transactions]]</f>
        <v>26.976267748478701</v>
      </c>
      <c r="T479" s="5" t="str">
        <f>TEXT(Financial[[#This Row],[Date]],"MMMM")</f>
        <v>грудень</v>
      </c>
      <c r="U479" s="22">
        <f>YEAR(Financial[[#This Row],[Date]])</f>
        <v>2021</v>
      </c>
    </row>
    <row r="480" spans="1:21" x14ac:dyDescent="0.3">
      <c r="A480" t="s">
        <v>9</v>
      </c>
      <c r="B480" t="s">
        <v>16</v>
      </c>
      <c r="C480" s="3" t="s">
        <v>24</v>
      </c>
      <c r="D480" s="3" t="s">
        <v>29</v>
      </c>
      <c r="E480">
        <v>552</v>
      </c>
      <c r="F480" s="10">
        <v>4</v>
      </c>
      <c r="G480" s="10">
        <v>7</v>
      </c>
      <c r="H480" s="14">
        <v>300</v>
      </c>
      <c r="I480" s="19">
        <v>44317</v>
      </c>
      <c r="J480" s="10">
        <f>Financial[[#This Row],[Units Sold]]*Financial[[#This Row],[Sale Price]]</f>
        <v>3864</v>
      </c>
      <c r="K480" s="11" cm="1">
        <f t="array" ref="K480">_xlfn.IFS(Financial[[#This Row],[Discount Band]]="High",0.15,Financial[[#This Row],[Discount Band]]="Medium",0.1,Financial[[#This Row],[Discount Band]]="Low",0.05,Financial[[#This Row],[Discount Band]]="None",0)</f>
        <v>0.05</v>
      </c>
      <c r="L480" s="10">
        <f>Financial[[#This Row],[Gross Sales]]*Financial[[#This Row],[Discount, %]]</f>
        <v>193.20000000000002</v>
      </c>
      <c r="M480" s="10">
        <f>Financial[[#This Row],[Gross Sales]]-Financial[[#This Row],[Discounts, usd]]</f>
        <v>3670.8</v>
      </c>
      <c r="N480" s="10">
        <f>Financial[[#This Row],[Units Sold]]*Financial[[#This Row],[Manufacturing Price]]</f>
        <v>2208</v>
      </c>
      <c r="O480" s="10">
        <f>Financial[[#This Row],[ Sales with discount]]-(Financial[[#This Row],[Units Sold]]*Financial[[#This Row],[Manufacturing Price]])</f>
        <v>1462.8000000000002</v>
      </c>
      <c r="P480" s="12">
        <f>(Financial[[#This Row],[ Sales with discount]]-Financial[[#This Row],[COGS]])/Financial[[#This Row],[ Sales with discount]]</f>
        <v>0.39849624060150379</v>
      </c>
      <c r="Q480" s="12">
        <f>(Financial[[#This Row],[ Sales with discount]]-Financial[[#This Row],[COGS]])/Financial[[#This Row],[COGS]]</f>
        <v>0.66250000000000009</v>
      </c>
      <c r="R480" s="17">
        <f>Financial[[#This Row],[Units Sold]]/Financial[[#This Row],[quantity of transactions]]</f>
        <v>1.84</v>
      </c>
      <c r="S480" s="17">
        <f>Financial[[#This Row],[ Sales with discount]]/Financial[[#This Row],[quantity of transactions]]</f>
        <v>12.236000000000001</v>
      </c>
      <c r="T480" s="5" t="str">
        <f>TEXT(Financial[[#This Row],[Date]],"MMMM")</f>
        <v>травень</v>
      </c>
      <c r="U480" s="22">
        <f>YEAR(Financial[[#This Row],[Date]])</f>
        <v>2021</v>
      </c>
    </row>
    <row r="481" spans="1:21" x14ac:dyDescent="0.3">
      <c r="A481" t="s">
        <v>9</v>
      </c>
      <c r="B481" t="s">
        <v>16</v>
      </c>
      <c r="C481" s="3" t="s">
        <v>25</v>
      </c>
      <c r="D481" s="3" t="s">
        <v>30</v>
      </c>
      <c r="E481">
        <v>601</v>
      </c>
      <c r="F481" s="10">
        <v>4</v>
      </c>
      <c r="G481" s="10">
        <v>8</v>
      </c>
      <c r="H481" s="14">
        <v>114</v>
      </c>
      <c r="I481" s="19">
        <v>44531</v>
      </c>
      <c r="J481" s="10">
        <f>Financial[[#This Row],[Units Sold]]*Financial[[#This Row],[Sale Price]]</f>
        <v>4808</v>
      </c>
      <c r="K481" s="11" cm="1">
        <f t="array" ref="K481">_xlfn.IFS(Financial[[#This Row],[Discount Band]]="High",0.15,Financial[[#This Row],[Discount Band]]="Medium",0.1,Financial[[#This Row],[Discount Band]]="Low",0.05,Financial[[#This Row],[Discount Band]]="None",0)</f>
        <v>0.1</v>
      </c>
      <c r="L481" s="10">
        <f>Financial[[#This Row],[Gross Sales]]*Financial[[#This Row],[Discount, %]]</f>
        <v>480.8</v>
      </c>
      <c r="M481" s="10">
        <f>Financial[[#This Row],[Gross Sales]]-Financial[[#This Row],[Discounts, usd]]</f>
        <v>4327.2</v>
      </c>
      <c r="N481" s="10">
        <f>Financial[[#This Row],[Units Sold]]*Financial[[#This Row],[Manufacturing Price]]</f>
        <v>2404</v>
      </c>
      <c r="O481" s="10">
        <f>Financial[[#This Row],[ Sales with discount]]-(Financial[[#This Row],[Units Sold]]*Financial[[#This Row],[Manufacturing Price]])</f>
        <v>1923.1999999999998</v>
      </c>
      <c r="P481" s="12">
        <f>(Financial[[#This Row],[ Sales with discount]]-Financial[[#This Row],[COGS]])/Financial[[#This Row],[ Sales with discount]]</f>
        <v>0.44444444444444442</v>
      </c>
      <c r="Q481" s="12">
        <f>(Financial[[#This Row],[ Sales with discount]]-Financial[[#This Row],[COGS]])/Financial[[#This Row],[COGS]]</f>
        <v>0.79999999999999993</v>
      </c>
      <c r="R481" s="17">
        <f>Financial[[#This Row],[Units Sold]]/Financial[[#This Row],[quantity of transactions]]</f>
        <v>5.2719298245614032</v>
      </c>
      <c r="S481" s="17">
        <f>Financial[[#This Row],[ Sales with discount]]/Financial[[#This Row],[quantity of transactions]]</f>
        <v>37.957894736842107</v>
      </c>
      <c r="T481" s="5" t="str">
        <f>TEXT(Financial[[#This Row],[Date]],"MMMM")</f>
        <v>грудень</v>
      </c>
      <c r="U481" s="22">
        <f>YEAR(Financial[[#This Row],[Date]])</f>
        <v>2021</v>
      </c>
    </row>
    <row r="482" spans="1:21" x14ac:dyDescent="0.3">
      <c r="A482" t="s">
        <v>9</v>
      </c>
      <c r="B482" t="s">
        <v>16</v>
      </c>
      <c r="C482" s="3" t="s">
        <v>23</v>
      </c>
      <c r="D482" s="3" t="s">
        <v>31</v>
      </c>
      <c r="E482">
        <v>839</v>
      </c>
      <c r="F482" s="10">
        <v>12</v>
      </c>
      <c r="G482" s="10">
        <v>22</v>
      </c>
      <c r="H482" s="14">
        <v>993</v>
      </c>
      <c r="I482" s="19">
        <v>44470</v>
      </c>
      <c r="J482" s="10">
        <f>Financial[[#This Row],[Units Sold]]*Financial[[#This Row],[Sale Price]]</f>
        <v>18458</v>
      </c>
      <c r="K482" s="11" cm="1">
        <f t="array" ref="K482">_xlfn.IFS(Financial[[#This Row],[Discount Band]]="High",0.15,Financial[[#This Row],[Discount Band]]="Medium",0.1,Financial[[#This Row],[Discount Band]]="Low",0.05,Financial[[#This Row],[Discount Band]]="None",0)</f>
        <v>0.15</v>
      </c>
      <c r="L482" s="10">
        <f>Financial[[#This Row],[Gross Sales]]*Financial[[#This Row],[Discount, %]]</f>
        <v>2768.7</v>
      </c>
      <c r="M482" s="10">
        <f>Financial[[#This Row],[Gross Sales]]-Financial[[#This Row],[Discounts, usd]]</f>
        <v>15689.3</v>
      </c>
      <c r="N482" s="10">
        <f>Financial[[#This Row],[Units Sold]]*Financial[[#This Row],[Manufacturing Price]]</f>
        <v>10068</v>
      </c>
      <c r="O482" s="10">
        <f>Financial[[#This Row],[ Sales with discount]]-(Financial[[#This Row],[Units Sold]]*Financial[[#This Row],[Manufacturing Price]])</f>
        <v>5621.2999999999993</v>
      </c>
      <c r="P482" s="12">
        <f>(Financial[[#This Row],[ Sales with discount]]-Financial[[#This Row],[COGS]])/Financial[[#This Row],[ Sales with discount]]</f>
        <v>0.35828877005347592</v>
      </c>
      <c r="Q482" s="12">
        <f>(Financial[[#This Row],[ Sales with discount]]-Financial[[#This Row],[COGS]])/Financial[[#This Row],[COGS]]</f>
        <v>0.55833333333333324</v>
      </c>
      <c r="R482" s="17">
        <f>Financial[[#This Row],[Units Sold]]/Financial[[#This Row],[quantity of transactions]]</f>
        <v>0.84491440080563951</v>
      </c>
      <c r="S482" s="17">
        <f>Financial[[#This Row],[ Sales with discount]]/Financial[[#This Row],[quantity of transactions]]</f>
        <v>15.799899295065458</v>
      </c>
      <c r="T482" s="5" t="str">
        <f>TEXT(Financial[[#This Row],[Date]],"MMMM")</f>
        <v>жовтень</v>
      </c>
      <c r="U482" s="22">
        <f>YEAR(Financial[[#This Row],[Date]])</f>
        <v>2021</v>
      </c>
    </row>
    <row r="483" spans="1:21" x14ac:dyDescent="0.3">
      <c r="A483" t="s">
        <v>9</v>
      </c>
      <c r="B483" t="s">
        <v>16</v>
      </c>
      <c r="C483" s="3" t="s">
        <v>25</v>
      </c>
      <c r="D483" s="3" t="s">
        <v>30</v>
      </c>
      <c r="E483">
        <v>1783</v>
      </c>
      <c r="F483" s="10">
        <v>18</v>
      </c>
      <c r="G483" s="10">
        <v>20</v>
      </c>
      <c r="H483" s="14">
        <v>250</v>
      </c>
      <c r="I483" s="19">
        <v>44501</v>
      </c>
      <c r="J483" s="10">
        <f>Financial[[#This Row],[Units Sold]]*Financial[[#This Row],[Sale Price]]</f>
        <v>35660</v>
      </c>
      <c r="K483" s="11" cm="1">
        <f t="array" ref="K483">_xlfn.IFS(Financial[[#This Row],[Discount Band]]="High",0.15,Financial[[#This Row],[Discount Band]]="Medium",0.1,Financial[[#This Row],[Discount Band]]="Low",0.05,Financial[[#This Row],[Discount Band]]="None",0)</f>
        <v>0.1</v>
      </c>
      <c r="L483" s="10">
        <f>Financial[[#This Row],[Gross Sales]]*Financial[[#This Row],[Discount, %]]</f>
        <v>3566</v>
      </c>
      <c r="M483" s="10">
        <f>Financial[[#This Row],[Gross Sales]]-Financial[[#This Row],[Discounts, usd]]</f>
        <v>32094</v>
      </c>
      <c r="N483" s="10">
        <f>Financial[[#This Row],[Units Sold]]*Financial[[#This Row],[Manufacturing Price]]</f>
        <v>32094</v>
      </c>
      <c r="O483" s="10">
        <f>Financial[[#This Row],[ Sales with discount]]-(Financial[[#This Row],[Units Sold]]*Financial[[#This Row],[Manufacturing Price]])</f>
        <v>0</v>
      </c>
      <c r="P483" s="12">
        <f>(Financial[[#This Row],[ Sales with discount]]-Financial[[#This Row],[COGS]])/Financial[[#This Row],[ Sales with discount]]</f>
        <v>0</v>
      </c>
      <c r="Q483" s="12">
        <f>(Financial[[#This Row],[ Sales with discount]]-Financial[[#This Row],[COGS]])/Financial[[#This Row],[COGS]]</f>
        <v>0</v>
      </c>
      <c r="R483" s="17">
        <f>Financial[[#This Row],[Units Sold]]/Financial[[#This Row],[quantity of transactions]]</f>
        <v>7.1319999999999997</v>
      </c>
      <c r="S483" s="17">
        <f>Financial[[#This Row],[ Sales with discount]]/Financial[[#This Row],[quantity of transactions]]</f>
        <v>128.376</v>
      </c>
      <c r="T483" s="5" t="str">
        <f>TEXT(Financial[[#This Row],[Date]],"MMMM")</f>
        <v>листопад</v>
      </c>
      <c r="U483" s="22">
        <f>YEAR(Financial[[#This Row],[Date]])</f>
        <v>2021</v>
      </c>
    </row>
    <row r="484" spans="1:21" x14ac:dyDescent="0.3">
      <c r="A484" t="s">
        <v>9</v>
      </c>
      <c r="B484" t="s">
        <v>16</v>
      </c>
      <c r="C484" s="3" t="s">
        <v>23</v>
      </c>
      <c r="D484" s="3" t="s">
        <v>29</v>
      </c>
      <c r="E484">
        <v>2430</v>
      </c>
      <c r="F484" s="10">
        <v>4</v>
      </c>
      <c r="G484" s="10">
        <v>7</v>
      </c>
      <c r="H484" s="14">
        <v>171</v>
      </c>
      <c r="I484" s="19">
        <v>44440</v>
      </c>
      <c r="J484" s="10">
        <f>Financial[[#This Row],[Units Sold]]*Financial[[#This Row],[Sale Price]]</f>
        <v>17010</v>
      </c>
      <c r="K484" s="11" cm="1">
        <f t="array" ref="K484">_xlfn.IFS(Financial[[#This Row],[Discount Band]]="High",0.15,Financial[[#This Row],[Discount Band]]="Medium",0.1,Financial[[#This Row],[Discount Band]]="Low",0.05,Financial[[#This Row],[Discount Band]]="None",0)</f>
        <v>0.05</v>
      </c>
      <c r="L484" s="10">
        <f>Financial[[#This Row],[Gross Sales]]*Financial[[#This Row],[Discount, %]]</f>
        <v>850.5</v>
      </c>
      <c r="M484" s="10">
        <f>Financial[[#This Row],[Gross Sales]]-Financial[[#This Row],[Discounts, usd]]</f>
        <v>16159.5</v>
      </c>
      <c r="N484" s="10">
        <f>Financial[[#This Row],[Units Sold]]*Financial[[#This Row],[Manufacturing Price]]</f>
        <v>9720</v>
      </c>
      <c r="O484" s="10">
        <f>Financial[[#This Row],[ Sales with discount]]-(Financial[[#This Row],[Units Sold]]*Financial[[#This Row],[Manufacturing Price]])</f>
        <v>6439.5</v>
      </c>
      <c r="P484" s="12">
        <f>(Financial[[#This Row],[ Sales with discount]]-Financial[[#This Row],[COGS]])/Financial[[#This Row],[ Sales with discount]]</f>
        <v>0.39849624060150374</v>
      </c>
      <c r="Q484" s="12">
        <f>(Financial[[#This Row],[ Sales with discount]]-Financial[[#This Row],[COGS]])/Financial[[#This Row],[COGS]]</f>
        <v>0.66249999999999998</v>
      </c>
      <c r="R484" s="17">
        <f>Financial[[#This Row],[Units Sold]]/Financial[[#This Row],[quantity of transactions]]</f>
        <v>14.210526315789474</v>
      </c>
      <c r="S484" s="17">
        <f>Financial[[#This Row],[ Sales with discount]]/Financial[[#This Row],[quantity of transactions]]</f>
        <v>94.5</v>
      </c>
      <c r="T484" s="5" t="str">
        <f>TEXT(Financial[[#This Row],[Date]],"MMMM")</f>
        <v>вересень</v>
      </c>
      <c r="U484" s="22">
        <f>YEAR(Financial[[#This Row],[Date]])</f>
        <v>2021</v>
      </c>
    </row>
    <row r="485" spans="1:21" x14ac:dyDescent="0.3">
      <c r="A485" t="s">
        <v>9</v>
      </c>
      <c r="B485" t="s">
        <v>16</v>
      </c>
      <c r="C485" s="3" t="s">
        <v>24</v>
      </c>
      <c r="D485" s="3" t="s">
        <v>28</v>
      </c>
      <c r="E485">
        <v>1591</v>
      </c>
      <c r="F485" s="10">
        <v>4</v>
      </c>
      <c r="G485" s="10">
        <v>7</v>
      </c>
      <c r="H485" s="14">
        <v>618</v>
      </c>
      <c r="I485" s="19">
        <v>44197</v>
      </c>
      <c r="J485" s="10">
        <f>Financial[[#This Row],[Units Sold]]*Financial[[#This Row],[Sale Price]]</f>
        <v>11137</v>
      </c>
      <c r="K485" s="11" cm="1">
        <f t="array" ref="K485">_xlfn.IFS(Financial[[#This Row],[Discount Band]]="High",0.15,Financial[[#This Row],[Discount Band]]="Medium",0.1,Financial[[#This Row],[Discount Band]]="Low",0.05,Financial[[#This Row],[Discount Band]]="None",0)</f>
        <v>0</v>
      </c>
      <c r="L485" s="10">
        <f>Financial[[#This Row],[Gross Sales]]*Financial[[#This Row],[Discount, %]]</f>
        <v>0</v>
      </c>
      <c r="M485" s="10">
        <f>Financial[[#This Row],[Gross Sales]]-Financial[[#This Row],[Discounts, usd]]</f>
        <v>11137</v>
      </c>
      <c r="N485" s="10">
        <f>Financial[[#This Row],[Units Sold]]*Financial[[#This Row],[Manufacturing Price]]</f>
        <v>6364</v>
      </c>
      <c r="O485" s="10">
        <f>Financial[[#This Row],[ Sales with discount]]-(Financial[[#This Row],[Units Sold]]*Financial[[#This Row],[Manufacturing Price]])</f>
        <v>4773</v>
      </c>
      <c r="P485" s="12">
        <f>(Financial[[#This Row],[ Sales with discount]]-Financial[[#This Row],[COGS]])/Financial[[#This Row],[ Sales with discount]]</f>
        <v>0.42857142857142855</v>
      </c>
      <c r="Q485" s="12">
        <f>(Financial[[#This Row],[ Sales with discount]]-Financial[[#This Row],[COGS]])/Financial[[#This Row],[COGS]]</f>
        <v>0.75</v>
      </c>
      <c r="R485" s="17">
        <f>Financial[[#This Row],[Units Sold]]/Financial[[#This Row],[quantity of transactions]]</f>
        <v>2.5744336569579289</v>
      </c>
      <c r="S485" s="17">
        <f>Financial[[#This Row],[ Sales with discount]]/Financial[[#This Row],[quantity of transactions]]</f>
        <v>18.021035598705502</v>
      </c>
      <c r="T485" s="5" t="str">
        <f>TEXT(Financial[[#This Row],[Date]],"MMMM")</f>
        <v>січень</v>
      </c>
      <c r="U485" s="22">
        <f>YEAR(Financial[[#This Row],[Date]])</f>
        <v>2021</v>
      </c>
    </row>
    <row r="486" spans="1:21" x14ac:dyDescent="0.3">
      <c r="A486" t="s">
        <v>9</v>
      </c>
      <c r="B486" t="s">
        <v>16</v>
      </c>
      <c r="C486" s="3" t="s">
        <v>24</v>
      </c>
      <c r="D486" s="3" t="s">
        <v>30</v>
      </c>
      <c r="E486">
        <v>1884</v>
      </c>
      <c r="F486" s="10">
        <v>5</v>
      </c>
      <c r="G486" s="10">
        <v>7</v>
      </c>
      <c r="H486" s="14">
        <v>1119</v>
      </c>
      <c r="I486" s="19">
        <v>44501</v>
      </c>
      <c r="J486" s="10">
        <f>Financial[[#This Row],[Units Sold]]*Financial[[#This Row],[Sale Price]]</f>
        <v>13188</v>
      </c>
      <c r="K486" s="11" cm="1">
        <f t="array" ref="K486">_xlfn.IFS(Financial[[#This Row],[Discount Band]]="High",0.15,Financial[[#This Row],[Discount Band]]="Medium",0.1,Financial[[#This Row],[Discount Band]]="Low",0.05,Financial[[#This Row],[Discount Band]]="None",0)</f>
        <v>0.1</v>
      </c>
      <c r="L486" s="10">
        <f>Financial[[#This Row],[Gross Sales]]*Financial[[#This Row],[Discount, %]]</f>
        <v>1318.8000000000002</v>
      </c>
      <c r="M486" s="10">
        <f>Financial[[#This Row],[Gross Sales]]-Financial[[#This Row],[Discounts, usd]]</f>
        <v>11869.2</v>
      </c>
      <c r="N486" s="10">
        <f>Financial[[#This Row],[Units Sold]]*Financial[[#This Row],[Manufacturing Price]]</f>
        <v>9420</v>
      </c>
      <c r="O486" s="10">
        <f>Financial[[#This Row],[ Sales with discount]]-(Financial[[#This Row],[Units Sold]]*Financial[[#This Row],[Manufacturing Price]])</f>
        <v>2449.2000000000007</v>
      </c>
      <c r="P486" s="12">
        <f>(Financial[[#This Row],[ Sales with discount]]-Financial[[#This Row],[COGS]])/Financial[[#This Row],[ Sales with discount]]</f>
        <v>0.20634920634920639</v>
      </c>
      <c r="Q486" s="12">
        <f>(Financial[[#This Row],[ Sales with discount]]-Financial[[#This Row],[COGS]])/Financial[[#This Row],[COGS]]</f>
        <v>0.26000000000000006</v>
      </c>
      <c r="R486" s="17">
        <f>Financial[[#This Row],[Units Sold]]/Financial[[#This Row],[quantity of transactions]]</f>
        <v>1.6836461126005362</v>
      </c>
      <c r="S486" s="17">
        <f>Financial[[#This Row],[ Sales with discount]]/Financial[[#This Row],[quantity of transactions]]</f>
        <v>10.606970509383379</v>
      </c>
      <c r="T486" s="5" t="str">
        <f>TEXT(Financial[[#This Row],[Date]],"MMMM")</f>
        <v>листопад</v>
      </c>
      <c r="U486" s="22">
        <f>YEAR(Financial[[#This Row],[Date]])</f>
        <v>2021</v>
      </c>
    </row>
    <row r="487" spans="1:21" x14ac:dyDescent="0.3">
      <c r="A487" t="s">
        <v>9</v>
      </c>
      <c r="B487" t="s">
        <v>16</v>
      </c>
      <c r="C487" s="3" t="s">
        <v>25</v>
      </c>
      <c r="D487" s="3" t="s">
        <v>30</v>
      </c>
      <c r="E487">
        <v>1588</v>
      </c>
      <c r="F487" s="10">
        <v>5</v>
      </c>
      <c r="G487" s="10">
        <v>7</v>
      </c>
      <c r="H487" s="14">
        <v>627</v>
      </c>
      <c r="I487" s="19">
        <v>44348</v>
      </c>
      <c r="J487" s="10">
        <f>Financial[[#This Row],[Units Sold]]*Financial[[#This Row],[Sale Price]]</f>
        <v>11116</v>
      </c>
      <c r="K487" s="11" cm="1">
        <f t="array" ref="K487">_xlfn.IFS(Financial[[#This Row],[Discount Band]]="High",0.15,Financial[[#This Row],[Discount Band]]="Medium",0.1,Financial[[#This Row],[Discount Band]]="Low",0.05,Financial[[#This Row],[Discount Band]]="None",0)</f>
        <v>0.1</v>
      </c>
      <c r="L487" s="10">
        <f>Financial[[#This Row],[Gross Sales]]*Financial[[#This Row],[Discount, %]]</f>
        <v>1111.6000000000001</v>
      </c>
      <c r="M487" s="10">
        <f>Financial[[#This Row],[Gross Sales]]-Financial[[#This Row],[Discounts, usd]]</f>
        <v>10004.4</v>
      </c>
      <c r="N487" s="10">
        <f>Financial[[#This Row],[Units Sold]]*Financial[[#This Row],[Manufacturing Price]]</f>
        <v>7940</v>
      </c>
      <c r="O487" s="10">
        <f>Financial[[#This Row],[ Sales with discount]]-(Financial[[#This Row],[Units Sold]]*Financial[[#This Row],[Manufacturing Price]])</f>
        <v>2064.3999999999996</v>
      </c>
      <c r="P487" s="12">
        <f>(Financial[[#This Row],[ Sales with discount]]-Financial[[#This Row],[COGS]])/Financial[[#This Row],[ Sales with discount]]</f>
        <v>0.20634920634920631</v>
      </c>
      <c r="Q487" s="12">
        <f>(Financial[[#This Row],[ Sales with discount]]-Financial[[#This Row],[COGS]])/Financial[[#This Row],[COGS]]</f>
        <v>0.25999999999999995</v>
      </c>
      <c r="R487" s="17">
        <f>Financial[[#This Row],[Units Sold]]/Financial[[#This Row],[quantity of transactions]]</f>
        <v>2.532695374800638</v>
      </c>
      <c r="S487" s="17">
        <f>Financial[[#This Row],[ Sales with discount]]/Financial[[#This Row],[quantity of transactions]]</f>
        <v>15.955980861244019</v>
      </c>
      <c r="T487" s="5" t="str">
        <f>TEXT(Financial[[#This Row],[Date]],"MMMM")</f>
        <v>червень</v>
      </c>
      <c r="U487" s="22">
        <f>YEAR(Financial[[#This Row],[Date]])</f>
        <v>2021</v>
      </c>
    </row>
    <row r="488" spans="1:21" x14ac:dyDescent="0.3">
      <c r="A488" t="s">
        <v>9</v>
      </c>
      <c r="B488" t="s">
        <v>16</v>
      </c>
      <c r="C488" s="3" t="s">
        <v>26</v>
      </c>
      <c r="D488" s="3" t="s">
        <v>30</v>
      </c>
      <c r="E488">
        <v>2202</v>
      </c>
      <c r="F488" s="10">
        <v>5</v>
      </c>
      <c r="G488" s="10">
        <v>7</v>
      </c>
      <c r="H488" s="14">
        <v>1369</v>
      </c>
      <c r="I488" s="19">
        <v>44378</v>
      </c>
      <c r="J488" s="10">
        <f>Financial[[#This Row],[Units Sold]]*Financial[[#This Row],[Sale Price]]</f>
        <v>15414</v>
      </c>
      <c r="K488" s="11" cm="1">
        <f t="array" ref="K488">_xlfn.IFS(Financial[[#This Row],[Discount Band]]="High",0.15,Financial[[#This Row],[Discount Band]]="Medium",0.1,Financial[[#This Row],[Discount Band]]="Low",0.05,Financial[[#This Row],[Discount Band]]="None",0)</f>
        <v>0.1</v>
      </c>
      <c r="L488" s="10">
        <f>Financial[[#This Row],[Gross Sales]]*Financial[[#This Row],[Discount, %]]</f>
        <v>1541.4</v>
      </c>
      <c r="M488" s="10">
        <f>Financial[[#This Row],[Gross Sales]]-Financial[[#This Row],[Discounts, usd]]</f>
        <v>13872.6</v>
      </c>
      <c r="N488" s="10">
        <f>Financial[[#This Row],[Units Sold]]*Financial[[#This Row],[Manufacturing Price]]</f>
        <v>11010</v>
      </c>
      <c r="O488" s="10">
        <f>Financial[[#This Row],[ Sales with discount]]-(Financial[[#This Row],[Units Sold]]*Financial[[#This Row],[Manufacturing Price]])</f>
        <v>2862.6000000000004</v>
      </c>
      <c r="P488" s="12">
        <f>(Financial[[#This Row],[ Sales with discount]]-Financial[[#This Row],[COGS]])/Financial[[#This Row],[ Sales with discount]]</f>
        <v>0.20634920634920637</v>
      </c>
      <c r="Q488" s="12">
        <f>(Financial[[#This Row],[ Sales with discount]]-Financial[[#This Row],[COGS]])/Financial[[#This Row],[COGS]]</f>
        <v>0.26</v>
      </c>
      <c r="R488" s="17">
        <f>Financial[[#This Row],[Units Sold]]/Financial[[#This Row],[quantity of transactions]]</f>
        <v>1.608473338203068</v>
      </c>
      <c r="S488" s="17">
        <f>Financial[[#This Row],[ Sales with discount]]/Financial[[#This Row],[quantity of transactions]]</f>
        <v>10.133382030679329</v>
      </c>
      <c r="T488" s="5" t="str">
        <f>TEXT(Financial[[#This Row],[Date]],"MMMM")</f>
        <v>липень</v>
      </c>
      <c r="U488" s="22">
        <f>YEAR(Financial[[#This Row],[Date]])</f>
        <v>2021</v>
      </c>
    </row>
    <row r="489" spans="1:21" x14ac:dyDescent="0.3">
      <c r="A489" t="s">
        <v>9</v>
      </c>
      <c r="B489" t="s">
        <v>16</v>
      </c>
      <c r="C489" s="3" t="s">
        <v>22</v>
      </c>
      <c r="D489" s="3" t="s">
        <v>31</v>
      </c>
      <c r="E489">
        <v>2483</v>
      </c>
      <c r="F489" s="10">
        <v>5</v>
      </c>
      <c r="G489" s="10">
        <v>7</v>
      </c>
      <c r="H489" s="14">
        <v>512</v>
      </c>
      <c r="I489" s="19">
        <v>44440</v>
      </c>
      <c r="J489" s="10">
        <f>Financial[[#This Row],[Units Sold]]*Financial[[#This Row],[Sale Price]]</f>
        <v>17381</v>
      </c>
      <c r="K489" s="11" cm="1">
        <f t="array" ref="K489">_xlfn.IFS(Financial[[#This Row],[Discount Band]]="High",0.15,Financial[[#This Row],[Discount Band]]="Medium",0.1,Financial[[#This Row],[Discount Band]]="Low",0.05,Financial[[#This Row],[Discount Band]]="None",0)</f>
        <v>0.15</v>
      </c>
      <c r="L489" s="10">
        <f>Financial[[#This Row],[Gross Sales]]*Financial[[#This Row],[Discount, %]]</f>
        <v>2607.15</v>
      </c>
      <c r="M489" s="10">
        <f>Financial[[#This Row],[Gross Sales]]-Financial[[#This Row],[Discounts, usd]]</f>
        <v>14773.85</v>
      </c>
      <c r="N489" s="10">
        <f>Financial[[#This Row],[Units Sold]]*Financial[[#This Row],[Manufacturing Price]]</f>
        <v>12415</v>
      </c>
      <c r="O489" s="10">
        <f>Financial[[#This Row],[ Sales with discount]]-(Financial[[#This Row],[Units Sold]]*Financial[[#This Row],[Manufacturing Price]])</f>
        <v>2358.8500000000004</v>
      </c>
      <c r="P489" s="12">
        <f>(Financial[[#This Row],[ Sales with discount]]-Financial[[#This Row],[COGS]])/Financial[[#This Row],[ Sales with discount]]</f>
        <v>0.1596638655462185</v>
      </c>
      <c r="Q489" s="12">
        <f>(Financial[[#This Row],[ Sales with discount]]-Financial[[#This Row],[COGS]])/Financial[[#This Row],[COGS]]</f>
        <v>0.19000000000000003</v>
      </c>
      <c r="R489" s="17">
        <f>Financial[[#This Row],[Units Sold]]/Financial[[#This Row],[quantity of transactions]]</f>
        <v>4.849609375</v>
      </c>
      <c r="S489" s="17">
        <f>Financial[[#This Row],[ Sales with discount]]/Financial[[#This Row],[quantity of transactions]]</f>
        <v>28.855175781250001</v>
      </c>
      <c r="T489" s="5" t="str">
        <f>TEXT(Financial[[#This Row],[Date]],"MMMM")</f>
        <v>вересень</v>
      </c>
      <c r="U489" s="22">
        <f>YEAR(Financial[[#This Row],[Date]])</f>
        <v>2021</v>
      </c>
    </row>
    <row r="490" spans="1:21" x14ac:dyDescent="0.3">
      <c r="A490" t="s">
        <v>9</v>
      </c>
      <c r="B490" t="s">
        <v>16</v>
      </c>
      <c r="C490" s="3" t="s">
        <v>23</v>
      </c>
      <c r="D490" s="3" t="s">
        <v>28</v>
      </c>
      <c r="E490">
        <v>1238</v>
      </c>
      <c r="F490" s="10">
        <v>4</v>
      </c>
      <c r="G490" s="10">
        <v>7</v>
      </c>
      <c r="H490" s="14">
        <v>223</v>
      </c>
      <c r="I490" s="19">
        <v>44409</v>
      </c>
      <c r="J490" s="10">
        <f>Financial[[#This Row],[Units Sold]]*Financial[[#This Row],[Sale Price]]</f>
        <v>8666</v>
      </c>
      <c r="K490" s="11" cm="1">
        <f t="array" ref="K490">_xlfn.IFS(Financial[[#This Row],[Discount Band]]="High",0.15,Financial[[#This Row],[Discount Band]]="Medium",0.1,Financial[[#This Row],[Discount Band]]="Low",0.05,Financial[[#This Row],[Discount Band]]="None",0)</f>
        <v>0</v>
      </c>
      <c r="L490" s="10">
        <f>Financial[[#This Row],[Gross Sales]]*Financial[[#This Row],[Discount, %]]</f>
        <v>0</v>
      </c>
      <c r="M490" s="10">
        <f>Financial[[#This Row],[Gross Sales]]-Financial[[#This Row],[Discounts, usd]]</f>
        <v>8666</v>
      </c>
      <c r="N490" s="10">
        <f>Financial[[#This Row],[Units Sold]]*Financial[[#This Row],[Manufacturing Price]]</f>
        <v>4952</v>
      </c>
      <c r="O490" s="10">
        <f>Financial[[#This Row],[ Sales with discount]]-(Financial[[#This Row],[Units Sold]]*Financial[[#This Row],[Manufacturing Price]])</f>
        <v>3714</v>
      </c>
      <c r="P490" s="12">
        <f>(Financial[[#This Row],[ Sales with discount]]-Financial[[#This Row],[COGS]])/Financial[[#This Row],[ Sales with discount]]</f>
        <v>0.42857142857142855</v>
      </c>
      <c r="Q490" s="12">
        <f>(Financial[[#This Row],[ Sales with discount]]-Financial[[#This Row],[COGS]])/Financial[[#This Row],[COGS]]</f>
        <v>0.75</v>
      </c>
      <c r="R490" s="17">
        <f>Financial[[#This Row],[Units Sold]]/Financial[[#This Row],[quantity of transactions]]</f>
        <v>5.551569506726457</v>
      </c>
      <c r="S490" s="17">
        <f>Financial[[#This Row],[ Sales with discount]]/Financial[[#This Row],[quantity of transactions]]</f>
        <v>38.860986547085204</v>
      </c>
      <c r="T490" s="5" t="str">
        <f>TEXT(Financial[[#This Row],[Date]],"MMMM")</f>
        <v>серпень</v>
      </c>
      <c r="U490" s="22">
        <f>YEAR(Financial[[#This Row],[Date]])</f>
        <v>2021</v>
      </c>
    </row>
    <row r="491" spans="1:21" x14ac:dyDescent="0.3">
      <c r="A491" t="s">
        <v>9</v>
      </c>
      <c r="B491" t="s">
        <v>16</v>
      </c>
      <c r="C491" s="3" t="s">
        <v>24</v>
      </c>
      <c r="D491" s="3" t="s">
        <v>30</v>
      </c>
      <c r="E491">
        <v>907</v>
      </c>
      <c r="F491" s="10">
        <v>17</v>
      </c>
      <c r="G491" s="10">
        <v>20</v>
      </c>
      <c r="H491" s="14">
        <v>512</v>
      </c>
      <c r="I491" s="19">
        <v>44409</v>
      </c>
      <c r="J491" s="10">
        <f>Financial[[#This Row],[Units Sold]]*Financial[[#This Row],[Sale Price]]</f>
        <v>18140</v>
      </c>
      <c r="K491" s="11" cm="1">
        <f t="array" ref="K491">_xlfn.IFS(Financial[[#This Row],[Discount Band]]="High",0.15,Financial[[#This Row],[Discount Band]]="Medium",0.1,Financial[[#This Row],[Discount Band]]="Low",0.05,Financial[[#This Row],[Discount Band]]="None",0)</f>
        <v>0.1</v>
      </c>
      <c r="L491" s="10">
        <f>Financial[[#This Row],[Gross Sales]]*Financial[[#This Row],[Discount, %]]</f>
        <v>1814</v>
      </c>
      <c r="M491" s="10">
        <f>Financial[[#This Row],[Gross Sales]]-Financial[[#This Row],[Discounts, usd]]</f>
        <v>16326</v>
      </c>
      <c r="N491" s="10">
        <f>Financial[[#This Row],[Units Sold]]*Financial[[#This Row],[Manufacturing Price]]</f>
        <v>15419</v>
      </c>
      <c r="O491" s="10">
        <f>Financial[[#This Row],[ Sales with discount]]-(Financial[[#This Row],[Units Sold]]*Financial[[#This Row],[Manufacturing Price]])</f>
        <v>907</v>
      </c>
      <c r="P491" s="12">
        <f>(Financial[[#This Row],[ Sales with discount]]-Financial[[#This Row],[COGS]])/Financial[[#This Row],[ Sales with discount]]</f>
        <v>5.5555555555555552E-2</v>
      </c>
      <c r="Q491" s="12">
        <f>(Financial[[#This Row],[ Sales with discount]]-Financial[[#This Row],[COGS]])/Financial[[#This Row],[COGS]]</f>
        <v>5.8823529411764705E-2</v>
      </c>
      <c r="R491" s="17">
        <f>Financial[[#This Row],[Units Sold]]/Financial[[#This Row],[quantity of transactions]]</f>
        <v>1.771484375</v>
      </c>
      <c r="S491" s="17">
        <f>Financial[[#This Row],[ Sales with discount]]/Financial[[#This Row],[quantity of transactions]]</f>
        <v>31.88671875</v>
      </c>
      <c r="T491" s="5" t="str">
        <f>TEXT(Financial[[#This Row],[Date]],"MMMM")</f>
        <v>серпень</v>
      </c>
      <c r="U491" s="22">
        <f>YEAR(Financial[[#This Row],[Date]])</f>
        <v>2021</v>
      </c>
    </row>
    <row r="492" spans="1:21" x14ac:dyDescent="0.3">
      <c r="A492" t="s">
        <v>9</v>
      </c>
      <c r="B492" t="s">
        <v>16</v>
      </c>
      <c r="C492" s="3" t="s">
        <v>26</v>
      </c>
      <c r="D492" s="3" t="s">
        <v>31</v>
      </c>
      <c r="E492">
        <v>1830</v>
      </c>
      <c r="F492" s="10">
        <v>4</v>
      </c>
      <c r="G492" s="10">
        <v>7</v>
      </c>
      <c r="H492" s="14">
        <v>1078</v>
      </c>
      <c r="I492" s="19">
        <v>44470</v>
      </c>
      <c r="J492" s="10">
        <f>Financial[[#This Row],[Units Sold]]*Financial[[#This Row],[Sale Price]]</f>
        <v>12810</v>
      </c>
      <c r="K492" s="11" cm="1">
        <f t="array" ref="K492">_xlfn.IFS(Financial[[#This Row],[Discount Band]]="High",0.15,Financial[[#This Row],[Discount Band]]="Medium",0.1,Financial[[#This Row],[Discount Band]]="Low",0.05,Financial[[#This Row],[Discount Band]]="None",0)</f>
        <v>0.15</v>
      </c>
      <c r="L492" s="10">
        <f>Financial[[#This Row],[Gross Sales]]*Financial[[#This Row],[Discount, %]]</f>
        <v>1921.5</v>
      </c>
      <c r="M492" s="10">
        <f>Financial[[#This Row],[Gross Sales]]-Financial[[#This Row],[Discounts, usd]]</f>
        <v>10888.5</v>
      </c>
      <c r="N492" s="10">
        <f>Financial[[#This Row],[Units Sold]]*Financial[[#This Row],[Manufacturing Price]]</f>
        <v>7320</v>
      </c>
      <c r="O492" s="10">
        <f>Financial[[#This Row],[ Sales with discount]]-(Financial[[#This Row],[Units Sold]]*Financial[[#This Row],[Manufacturing Price]])</f>
        <v>3568.5</v>
      </c>
      <c r="P492" s="12">
        <f>(Financial[[#This Row],[ Sales with discount]]-Financial[[#This Row],[COGS]])/Financial[[#This Row],[ Sales with discount]]</f>
        <v>0.32773109243697479</v>
      </c>
      <c r="Q492" s="12">
        <f>(Financial[[#This Row],[ Sales with discount]]-Financial[[#This Row],[COGS]])/Financial[[#This Row],[COGS]]</f>
        <v>0.48749999999999999</v>
      </c>
      <c r="R492" s="17">
        <f>Financial[[#This Row],[Units Sold]]/Financial[[#This Row],[quantity of transactions]]</f>
        <v>1.6975881261595547</v>
      </c>
      <c r="S492" s="17">
        <f>Financial[[#This Row],[ Sales with discount]]/Financial[[#This Row],[quantity of transactions]]</f>
        <v>10.10064935064935</v>
      </c>
      <c r="T492" s="5" t="str">
        <f>TEXT(Financial[[#This Row],[Date]],"MMMM")</f>
        <v>жовтень</v>
      </c>
      <c r="U492" s="22">
        <f>YEAR(Financial[[#This Row],[Date]])</f>
        <v>2021</v>
      </c>
    </row>
    <row r="493" spans="1:21" x14ac:dyDescent="0.3">
      <c r="A493" t="s">
        <v>9</v>
      </c>
      <c r="B493" t="s">
        <v>16</v>
      </c>
      <c r="C493" s="3" t="s">
        <v>26</v>
      </c>
      <c r="D493" s="3" t="s">
        <v>30</v>
      </c>
      <c r="E493">
        <v>2125</v>
      </c>
      <c r="F493" s="10">
        <v>15</v>
      </c>
      <c r="G493" s="10">
        <v>20</v>
      </c>
      <c r="H493" s="14">
        <v>1132</v>
      </c>
      <c r="I493" s="19">
        <v>44501</v>
      </c>
      <c r="J493" s="10">
        <f>Financial[[#This Row],[Units Sold]]*Financial[[#This Row],[Sale Price]]</f>
        <v>42500</v>
      </c>
      <c r="K493" s="11" cm="1">
        <f t="array" ref="K493">_xlfn.IFS(Financial[[#This Row],[Discount Band]]="High",0.15,Financial[[#This Row],[Discount Band]]="Medium",0.1,Financial[[#This Row],[Discount Band]]="Low",0.05,Financial[[#This Row],[Discount Band]]="None",0)</f>
        <v>0.1</v>
      </c>
      <c r="L493" s="10">
        <f>Financial[[#This Row],[Gross Sales]]*Financial[[#This Row],[Discount, %]]</f>
        <v>4250</v>
      </c>
      <c r="M493" s="10">
        <f>Financial[[#This Row],[Gross Sales]]-Financial[[#This Row],[Discounts, usd]]</f>
        <v>38250</v>
      </c>
      <c r="N493" s="10">
        <f>Financial[[#This Row],[Units Sold]]*Financial[[#This Row],[Manufacturing Price]]</f>
        <v>31875</v>
      </c>
      <c r="O493" s="10">
        <f>Financial[[#This Row],[ Sales with discount]]-(Financial[[#This Row],[Units Sold]]*Financial[[#This Row],[Manufacturing Price]])</f>
        <v>6375</v>
      </c>
      <c r="P493" s="12">
        <f>(Financial[[#This Row],[ Sales with discount]]-Financial[[#This Row],[COGS]])/Financial[[#This Row],[ Sales with discount]]</f>
        <v>0.16666666666666666</v>
      </c>
      <c r="Q493" s="12">
        <f>(Financial[[#This Row],[ Sales with discount]]-Financial[[#This Row],[COGS]])/Financial[[#This Row],[COGS]]</f>
        <v>0.2</v>
      </c>
      <c r="R493" s="17">
        <f>Financial[[#This Row],[Units Sold]]/Financial[[#This Row],[quantity of transactions]]</f>
        <v>1.877208480565371</v>
      </c>
      <c r="S493" s="17">
        <f>Financial[[#This Row],[ Sales with discount]]/Financial[[#This Row],[quantity of transactions]]</f>
        <v>33.789752650176681</v>
      </c>
      <c r="T493" s="5" t="str">
        <f>TEXT(Financial[[#This Row],[Date]],"MMMM")</f>
        <v>листопад</v>
      </c>
      <c r="U493" s="22">
        <f>YEAR(Financial[[#This Row],[Date]])</f>
        <v>2021</v>
      </c>
    </row>
    <row r="494" spans="1:21" x14ac:dyDescent="0.3">
      <c r="A494" t="s">
        <v>9</v>
      </c>
      <c r="B494" t="s">
        <v>16</v>
      </c>
      <c r="C494" s="3" t="s">
        <v>23</v>
      </c>
      <c r="D494" s="3" t="s">
        <v>30</v>
      </c>
      <c r="E494">
        <v>3556</v>
      </c>
      <c r="F494" s="10">
        <v>5</v>
      </c>
      <c r="G494" s="10">
        <v>7</v>
      </c>
      <c r="H494" s="14">
        <v>284</v>
      </c>
      <c r="I494" s="19">
        <v>44470</v>
      </c>
      <c r="J494" s="10">
        <f>Financial[[#This Row],[Units Sold]]*Financial[[#This Row],[Sale Price]]</f>
        <v>24892</v>
      </c>
      <c r="K494" s="11" cm="1">
        <f t="array" ref="K494">_xlfn.IFS(Financial[[#This Row],[Discount Band]]="High",0.15,Financial[[#This Row],[Discount Band]]="Medium",0.1,Financial[[#This Row],[Discount Band]]="Low",0.05,Financial[[#This Row],[Discount Band]]="None",0)</f>
        <v>0.1</v>
      </c>
      <c r="L494" s="10">
        <f>Financial[[#This Row],[Gross Sales]]*Financial[[#This Row],[Discount, %]]</f>
        <v>2489.2000000000003</v>
      </c>
      <c r="M494" s="10">
        <f>Financial[[#This Row],[Gross Sales]]-Financial[[#This Row],[Discounts, usd]]</f>
        <v>22402.799999999999</v>
      </c>
      <c r="N494" s="10">
        <f>Financial[[#This Row],[Units Sold]]*Financial[[#This Row],[Manufacturing Price]]</f>
        <v>17780</v>
      </c>
      <c r="O494" s="10">
        <f>Financial[[#This Row],[ Sales with discount]]-(Financial[[#This Row],[Units Sold]]*Financial[[#This Row],[Manufacturing Price]])</f>
        <v>4622.7999999999993</v>
      </c>
      <c r="P494" s="12">
        <f>(Financial[[#This Row],[ Sales with discount]]-Financial[[#This Row],[COGS]])/Financial[[#This Row],[ Sales with discount]]</f>
        <v>0.20634920634920631</v>
      </c>
      <c r="Q494" s="12">
        <f>(Financial[[#This Row],[ Sales with discount]]-Financial[[#This Row],[COGS]])/Financial[[#This Row],[COGS]]</f>
        <v>0.25999999999999995</v>
      </c>
      <c r="R494" s="17">
        <f>Financial[[#This Row],[Units Sold]]/Financial[[#This Row],[quantity of transactions]]</f>
        <v>12.52112676056338</v>
      </c>
      <c r="S494" s="17">
        <f>Financial[[#This Row],[ Sales with discount]]/Financial[[#This Row],[quantity of transactions]]</f>
        <v>78.883098591549299</v>
      </c>
      <c r="T494" s="5" t="str">
        <f>TEXT(Financial[[#This Row],[Date]],"MMMM")</f>
        <v>жовтень</v>
      </c>
      <c r="U494" s="22">
        <f>YEAR(Financial[[#This Row],[Date]])</f>
        <v>2021</v>
      </c>
    </row>
    <row r="495" spans="1:21" x14ac:dyDescent="0.3">
      <c r="A495" t="s">
        <v>9</v>
      </c>
      <c r="B495" t="s">
        <v>16</v>
      </c>
      <c r="C495" s="3" t="s">
        <v>23</v>
      </c>
      <c r="D495" s="3" t="s">
        <v>31</v>
      </c>
      <c r="E495">
        <v>1429</v>
      </c>
      <c r="F495" s="10">
        <v>12</v>
      </c>
      <c r="G495" s="10">
        <v>20</v>
      </c>
      <c r="H495" s="14">
        <v>474</v>
      </c>
      <c r="I495" s="19">
        <v>44531</v>
      </c>
      <c r="J495" s="10">
        <f>Financial[[#This Row],[Units Sold]]*Financial[[#This Row],[Sale Price]]</f>
        <v>28580</v>
      </c>
      <c r="K495" s="11" cm="1">
        <f t="array" ref="K495">_xlfn.IFS(Financial[[#This Row],[Discount Band]]="High",0.15,Financial[[#This Row],[Discount Band]]="Medium",0.1,Financial[[#This Row],[Discount Band]]="Low",0.05,Financial[[#This Row],[Discount Band]]="None",0)</f>
        <v>0.15</v>
      </c>
      <c r="L495" s="10">
        <f>Financial[[#This Row],[Gross Sales]]*Financial[[#This Row],[Discount, %]]</f>
        <v>4287</v>
      </c>
      <c r="M495" s="10">
        <f>Financial[[#This Row],[Gross Sales]]-Financial[[#This Row],[Discounts, usd]]</f>
        <v>24293</v>
      </c>
      <c r="N495" s="10">
        <f>Financial[[#This Row],[Units Sold]]*Financial[[#This Row],[Manufacturing Price]]</f>
        <v>17148</v>
      </c>
      <c r="O495" s="10">
        <f>Financial[[#This Row],[ Sales with discount]]-(Financial[[#This Row],[Units Sold]]*Financial[[#This Row],[Manufacturing Price]])</f>
        <v>7145</v>
      </c>
      <c r="P495" s="12">
        <f>(Financial[[#This Row],[ Sales with discount]]-Financial[[#This Row],[COGS]])/Financial[[#This Row],[ Sales with discount]]</f>
        <v>0.29411764705882354</v>
      </c>
      <c r="Q495" s="12">
        <f>(Financial[[#This Row],[ Sales with discount]]-Financial[[#This Row],[COGS]])/Financial[[#This Row],[COGS]]</f>
        <v>0.41666666666666669</v>
      </c>
      <c r="R495" s="17">
        <f>Financial[[#This Row],[Units Sold]]/Financial[[#This Row],[quantity of transactions]]</f>
        <v>3.0147679324894514</v>
      </c>
      <c r="S495" s="17">
        <f>Financial[[#This Row],[ Sales with discount]]/Financial[[#This Row],[quantity of transactions]]</f>
        <v>51.251054852320678</v>
      </c>
      <c r="T495" s="5" t="str">
        <f>TEXT(Financial[[#This Row],[Date]],"MMMM")</f>
        <v>грудень</v>
      </c>
      <c r="U495" s="22">
        <f>YEAR(Financial[[#This Row],[Date]])</f>
        <v>2021</v>
      </c>
    </row>
    <row r="496" spans="1:21" x14ac:dyDescent="0.3">
      <c r="A496" t="s">
        <v>9</v>
      </c>
      <c r="B496" t="s">
        <v>16</v>
      </c>
      <c r="C496" s="3" t="s">
        <v>26</v>
      </c>
      <c r="D496" s="3" t="s">
        <v>31</v>
      </c>
      <c r="E496">
        <v>2532</v>
      </c>
      <c r="F496" s="10">
        <v>13</v>
      </c>
      <c r="G496" s="10">
        <v>21</v>
      </c>
      <c r="H496" s="14">
        <v>952</v>
      </c>
      <c r="I496" s="19">
        <v>44317</v>
      </c>
      <c r="J496" s="10">
        <f>Financial[[#This Row],[Units Sold]]*Financial[[#This Row],[Sale Price]]</f>
        <v>53172</v>
      </c>
      <c r="K496" s="11" cm="1">
        <f t="array" ref="K496">_xlfn.IFS(Financial[[#This Row],[Discount Band]]="High",0.15,Financial[[#This Row],[Discount Band]]="Medium",0.1,Financial[[#This Row],[Discount Band]]="Low",0.05,Financial[[#This Row],[Discount Band]]="None",0)</f>
        <v>0.15</v>
      </c>
      <c r="L496" s="10">
        <f>Financial[[#This Row],[Gross Sales]]*Financial[[#This Row],[Discount, %]]</f>
        <v>7975.7999999999993</v>
      </c>
      <c r="M496" s="10">
        <f>Financial[[#This Row],[Gross Sales]]-Financial[[#This Row],[Discounts, usd]]</f>
        <v>45196.2</v>
      </c>
      <c r="N496" s="10">
        <f>Financial[[#This Row],[Units Sold]]*Financial[[#This Row],[Manufacturing Price]]</f>
        <v>32916</v>
      </c>
      <c r="O496" s="10">
        <f>Financial[[#This Row],[ Sales with discount]]-(Financial[[#This Row],[Units Sold]]*Financial[[#This Row],[Manufacturing Price]])</f>
        <v>12280.199999999997</v>
      </c>
      <c r="P496" s="12">
        <f>(Financial[[#This Row],[ Sales with discount]]-Financial[[#This Row],[COGS]])/Financial[[#This Row],[ Sales with discount]]</f>
        <v>0.27170868347338933</v>
      </c>
      <c r="Q496" s="12">
        <f>(Financial[[#This Row],[ Sales with discount]]-Financial[[#This Row],[COGS]])/Financial[[#This Row],[COGS]]</f>
        <v>0.37307692307692297</v>
      </c>
      <c r="R496" s="17">
        <f>Financial[[#This Row],[Units Sold]]/Financial[[#This Row],[quantity of transactions]]</f>
        <v>2.6596638655462184</v>
      </c>
      <c r="S496" s="17">
        <f>Financial[[#This Row],[ Sales with discount]]/Financial[[#This Row],[quantity of transactions]]</f>
        <v>47.474999999999994</v>
      </c>
      <c r="T496" s="5" t="str">
        <f>TEXT(Financial[[#This Row],[Date]],"MMMM")</f>
        <v>травень</v>
      </c>
      <c r="U496" s="22">
        <f>YEAR(Financial[[#This Row],[Date]])</f>
        <v>2021</v>
      </c>
    </row>
    <row r="497" spans="1:21" x14ac:dyDescent="0.3">
      <c r="A497" t="s">
        <v>9</v>
      </c>
      <c r="B497" t="s">
        <v>16</v>
      </c>
      <c r="C497" s="3" t="s">
        <v>24</v>
      </c>
      <c r="D497" s="3" t="s">
        <v>29</v>
      </c>
      <c r="E497">
        <v>512</v>
      </c>
      <c r="F497" s="10">
        <v>13</v>
      </c>
      <c r="G497" s="10">
        <v>19</v>
      </c>
      <c r="H497" s="14">
        <v>240</v>
      </c>
      <c r="I497" s="19">
        <v>44531</v>
      </c>
      <c r="J497" s="10">
        <f>Financial[[#This Row],[Units Sold]]*Financial[[#This Row],[Sale Price]]</f>
        <v>9728</v>
      </c>
      <c r="K497" s="11" cm="1">
        <f t="array" ref="K497">_xlfn.IFS(Financial[[#This Row],[Discount Band]]="High",0.15,Financial[[#This Row],[Discount Band]]="Medium",0.1,Financial[[#This Row],[Discount Band]]="Low",0.05,Financial[[#This Row],[Discount Band]]="None",0)</f>
        <v>0.05</v>
      </c>
      <c r="L497" s="10">
        <f>Financial[[#This Row],[Gross Sales]]*Financial[[#This Row],[Discount, %]]</f>
        <v>486.40000000000003</v>
      </c>
      <c r="M497" s="10">
        <f>Financial[[#This Row],[Gross Sales]]-Financial[[#This Row],[Discounts, usd]]</f>
        <v>9241.6</v>
      </c>
      <c r="N497" s="10">
        <f>Financial[[#This Row],[Units Sold]]*Financial[[#This Row],[Manufacturing Price]]</f>
        <v>6656</v>
      </c>
      <c r="O497" s="10">
        <f>Financial[[#This Row],[ Sales with discount]]-(Financial[[#This Row],[Units Sold]]*Financial[[#This Row],[Manufacturing Price]])</f>
        <v>2585.6000000000004</v>
      </c>
      <c r="P497" s="12">
        <f>(Financial[[#This Row],[ Sales with discount]]-Financial[[#This Row],[COGS]])/Financial[[#This Row],[ Sales with discount]]</f>
        <v>0.2797783933518006</v>
      </c>
      <c r="Q497" s="12">
        <f>(Financial[[#This Row],[ Sales with discount]]-Financial[[#This Row],[COGS]])/Financial[[#This Row],[COGS]]</f>
        <v>0.38846153846153852</v>
      </c>
      <c r="R497" s="17">
        <f>Financial[[#This Row],[Units Sold]]/Financial[[#This Row],[quantity of transactions]]</f>
        <v>2.1333333333333333</v>
      </c>
      <c r="S497" s="17">
        <f>Financial[[#This Row],[ Sales with discount]]/Financial[[#This Row],[quantity of transactions]]</f>
        <v>38.506666666666668</v>
      </c>
      <c r="T497" s="5" t="str">
        <f>TEXT(Financial[[#This Row],[Date]],"MMMM")</f>
        <v>грудень</v>
      </c>
      <c r="U497" s="22">
        <f>YEAR(Financial[[#This Row],[Date]])</f>
        <v>2021</v>
      </c>
    </row>
    <row r="498" spans="1:21" x14ac:dyDescent="0.3">
      <c r="A498" t="s">
        <v>9</v>
      </c>
      <c r="B498" t="s">
        <v>16</v>
      </c>
      <c r="C498" s="3" t="s">
        <v>21</v>
      </c>
      <c r="D498" s="3" t="s">
        <v>31</v>
      </c>
      <c r="E498">
        <v>3926</v>
      </c>
      <c r="F498" s="10">
        <v>4</v>
      </c>
      <c r="G498" s="10">
        <v>7</v>
      </c>
      <c r="H498" s="14">
        <v>2776</v>
      </c>
      <c r="I498" s="19">
        <v>44501</v>
      </c>
      <c r="J498" s="10">
        <f>Financial[[#This Row],[Units Sold]]*Financial[[#This Row],[Sale Price]]</f>
        <v>27482</v>
      </c>
      <c r="K498" s="11" cm="1">
        <f t="array" ref="K498">_xlfn.IFS(Financial[[#This Row],[Discount Band]]="High",0.15,Financial[[#This Row],[Discount Band]]="Medium",0.1,Financial[[#This Row],[Discount Band]]="Low",0.05,Financial[[#This Row],[Discount Band]]="None",0)</f>
        <v>0.15</v>
      </c>
      <c r="L498" s="10">
        <f>Financial[[#This Row],[Gross Sales]]*Financial[[#This Row],[Discount, %]]</f>
        <v>4122.3</v>
      </c>
      <c r="M498" s="10">
        <f>Financial[[#This Row],[Gross Sales]]-Financial[[#This Row],[Discounts, usd]]</f>
        <v>23359.7</v>
      </c>
      <c r="N498" s="10">
        <f>Financial[[#This Row],[Units Sold]]*Financial[[#This Row],[Manufacturing Price]]</f>
        <v>15704</v>
      </c>
      <c r="O498" s="10">
        <f>Financial[[#This Row],[ Sales with discount]]-(Financial[[#This Row],[Units Sold]]*Financial[[#This Row],[Manufacturing Price]])</f>
        <v>7655.7000000000007</v>
      </c>
      <c r="P498" s="12">
        <f>(Financial[[#This Row],[ Sales with discount]]-Financial[[#This Row],[COGS]])/Financial[[#This Row],[ Sales with discount]]</f>
        <v>0.32773109243697479</v>
      </c>
      <c r="Q498" s="12">
        <f>(Financial[[#This Row],[ Sales with discount]]-Financial[[#This Row],[COGS]])/Financial[[#This Row],[COGS]]</f>
        <v>0.48750000000000004</v>
      </c>
      <c r="R498" s="17">
        <f>Financial[[#This Row],[Units Sold]]/Financial[[#This Row],[quantity of transactions]]</f>
        <v>1.4142651296829971</v>
      </c>
      <c r="S498" s="17">
        <f>Financial[[#This Row],[ Sales with discount]]/Financial[[#This Row],[quantity of transactions]]</f>
        <v>8.4148775216138336</v>
      </c>
      <c r="T498" s="5" t="str">
        <f>TEXT(Financial[[#This Row],[Date]],"MMMM")</f>
        <v>листопад</v>
      </c>
      <c r="U498" s="22">
        <f>YEAR(Financial[[#This Row],[Date]])</f>
        <v>2021</v>
      </c>
    </row>
    <row r="499" spans="1:21" x14ac:dyDescent="0.3">
      <c r="A499" t="s">
        <v>9</v>
      </c>
      <c r="B499" t="s">
        <v>16</v>
      </c>
      <c r="C499" s="3" t="s">
        <v>25</v>
      </c>
      <c r="D499" s="3" t="s">
        <v>30</v>
      </c>
      <c r="E499">
        <v>2991</v>
      </c>
      <c r="F499" s="10">
        <v>5</v>
      </c>
      <c r="G499" s="10">
        <v>8</v>
      </c>
      <c r="H499" s="14">
        <v>2481</v>
      </c>
      <c r="I499" s="19">
        <v>44470</v>
      </c>
      <c r="J499" s="10">
        <f>Financial[[#This Row],[Units Sold]]*Financial[[#This Row],[Sale Price]]</f>
        <v>23928</v>
      </c>
      <c r="K499" s="11" cm="1">
        <f t="array" ref="K499">_xlfn.IFS(Financial[[#This Row],[Discount Band]]="High",0.15,Financial[[#This Row],[Discount Band]]="Medium",0.1,Financial[[#This Row],[Discount Band]]="Low",0.05,Financial[[#This Row],[Discount Band]]="None",0)</f>
        <v>0.1</v>
      </c>
      <c r="L499" s="10">
        <f>Financial[[#This Row],[Gross Sales]]*Financial[[#This Row],[Discount, %]]</f>
        <v>2392.8000000000002</v>
      </c>
      <c r="M499" s="10">
        <f>Financial[[#This Row],[Gross Sales]]-Financial[[#This Row],[Discounts, usd]]</f>
        <v>21535.200000000001</v>
      </c>
      <c r="N499" s="10">
        <f>Financial[[#This Row],[Units Sold]]*Financial[[#This Row],[Manufacturing Price]]</f>
        <v>14955</v>
      </c>
      <c r="O499" s="10">
        <f>Financial[[#This Row],[ Sales with discount]]-(Financial[[#This Row],[Units Sold]]*Financial[[#This Row],[Manufacturing Price]])</f>
        <v>6580.2000000000007</v>
      </c>
      <c r="P499" s="12">
        <f>(Financial[[#This Row],[ Sales with discount]]-Financial[[#This Row],[COGS]])/Financial[[#This Row],[ Sales with discount]]</f>
        <v>0.30555555555555558</v>
      </c>
      <c r="Q499" s="12">
        <f>(Financial[[#This Row],[ Sales with discount]]-Financial[[#This Row],[COGS]])/Financial[[#This Row],[COGS]]</f>
        <v>0.44000000000000006</v>
      </c>
      <c r="R499" s="17">
        <f>Financial[[#This Row],[Units Sold]]/Financial[[#This Row],[quantity of transactions]]</f>
        <v>1.2055622732769045</v>
      </c>
      <c r="S499" s="17">
        <f>Financial[[#This Row],[ Sales with discount]]/Financial[[#This Row],[quantity of transactions]]</f>
        <v>8.680048367593713</v>
      </c>
      <c r="T499" s="5" t="str">
        <f>TEXT(Financial[[#This Row],[Date]],"MMMM")</f>
        <v>жовтень</v>
      </c>
      <c r="U499" s="22">
        <f>YEAR(Financial[[#This Row],[Date]])</f>
        <v>2021</v>
      </c>
    </row>
    <row r="500" spans="1:21" x14ac:dyDescent="0.3">
      <c r="A500" t="s">
        <v>9</v>
      </c>
      <c r="B500" t="s">
        <v>16</v>
      </c>
      <c r="C500" s="3" t="s">
        <v>21</v>
      </c>
      <c r="D500" s="3" t="s">
        <v>29</v>
      </c>
      <c r="E500">
        <v>1398</v>
      </c>
      <c r="F500" s="10">
        <v>203</v>
      </c>
      <c r="G500" s="10">
        <v>364</v>
      </c>
      <c r="H500" s="14">
        <v>143</v>
      </c>
      <c r="I500" s="19">
        <v>44256</v>
      </c>
      <c r="J500" s="10">
        <f>Financial[[#This Row],[Units Sold]]*Financial[[#This Row],[Sale Price]]</f>
        <v>508872</v>
      </c>
      <c r="K500" s="11" cm="1">
        <f t="array" ref="K500">_xlfn.IFS(Financial[[#This Row],[Discount Band]]="High",0.15,Financial[[#This Row],[Discount Band]]="Medium",0.1,Financial[[#This Row],[Discount Band]]="Low",0.05,Financial[[#This Row],[Discount Band]]="None",0)</f>
        <v>0.05</v>
      </c>
      <c r="L500" s="10">
        <f>Financial[[#This Row],[Gross Sales]]*Financial[[#This Row],[Discount, %]]</f>
        <v>25443.600000000002</v>
      </c>
      <c r="M500" s="10">
        <f>Financial[[#This Row],[Gross Sales]]-Financial[[#This Row],[Discounts, usd]]</f>
        <v>483428.4</v>
      </c>
      <c r="N500" s="10">
        <f>Financial[[#This Row],[Units Sold]]*Financial[[#This Row],[Manufacturing Price]]</f>
        <v>283794</v>
      </c>
      <c r="O500" s="10">
        <f>Financial[[#This Row],[ Sales with discount]]-(Financial[[#This Row],[Units Sold]]*Financial[[#This Row],[Manufacturing Price]])</f>
        <v>199634.40000000002</v>
      </c>
      <c r="P500" s="12">
        <f>(Financial[[#This Row],[ Sales with discount]]-Financial[[#This Row],[COGS]])/Financial[[#This Row],[ Sales with discount]]</f>
        <v>0.41295546558704455</v>
      </c>
      <c r="Q500" s="12">
        <f>(Financial[[#This Row],[ Sales with discount]]-Financial[[#This Row],[COGS]])/Financial[[#This Row],[COGS]]</f>
        <v>0.70344827586206904</v>
      </c>
      <c r="R500" s="17">
        <f>Financial[[#This Row],[Units Sold]]/Financial[[#This Row],[quantity of transactions]]</f>
        <v>9.7762237762237767</v>
      </c>
      <c r="S500" s="17">
        <f>Financial[[#This Row],[ Sales with discount]]/Financial[[#This Row],[quantity of transactions]]</f>
        <v>3380.6181818181822</v>
      </c>
      <c r="T500" s="5" t="str">
        <f>TEXT(Financial[[#This Row],[Date]],"MMMM")</f>
        <v>березень</v>
      </c>
      <c r="U500" s="22">
        <f>YEAR(Financial[[#This Row],[Date]])</f>
        <v>2021</v>
      </c>
    </row>
    <row r="501" spans="1:21" x14ac:dyDescent="0.3">
      <c r="A501" t="s">
        <v>9</v>
      </c>
      <c r="B501" t="s">
        <v>16</v>
      </c>
      <c r="C501" s="3" t="s">
        <v>22</v>
      </c>
      <c r="D501" s="3" t="s">
        <v>31</v>
      </c>
      <c r="E501">
        <v>2228</v>
      </c>
      <c r="F501" s="10">
        <v>15</v>
      </c>
      <c r="G501" s="10">
        <v>21</v>
      </c>
      <c r="H501" s="14">
        <v>1874</v>
      </c>
      <c r="I501" s="19">
        <v>44378</v>
      </c>
      <c r="J501" s="10">
        <f>Financial[[#This Row],[Units Sold]]*Financial[[#This Row],[Sale Price]]</f>
        <v>46788</v>
      </c>
      <c r="K501" s="11" cm="1">
        <f t="array" ref="K501">_xlfn.IFS(Financial[[#This Row],[Discount Band]]="High",0.15,Financial[[#This Row],[Discount Band]]="Medium",0.1,Financial[[#This Row],[Discount Band]]="Low",0.05,Financial[[#This Row],[Discount Band]]="None",0)</f>
        <v>0.15</v>
      </c>
      <c r="L501" s="10">
        <f>Financial[[#This Row],[Gross Sales]]*Financial[[#This Row],[Discount, %]]</f>
        <v>7018.2</v>
      </c>
      <c r="M501" s="10">
        <f>Financial[[#This Row],[Gross Sales]]-Financial[[#This Row],[Discounts, usd]]</f>
        <v>39769.800000000003</v>
      </c>
      <c r="N501" s="10">
        <f>Financial[[#This Row],[Units Sold]]*Financial[[#This Row],[Manufacturing Price]]</f>
        <v>33420</v>
      </c>
      <c r="O501" s="10">
        <f>Financial[[#This Row],[ Sales with discount]]-(Financial[[#This Row],[Units Sold]]*Financial[[#This Row],[Manufacturing Price]])</f>
        <v>6349.8000000000029</v>
      </c>
      <c r="P501" s="12">
        <f>(Financial[[#This Row],[ Sales with discount]]-Financial[[#This Row],[COGS]])/Financial[[#This Row],[ Sales with discount]]</f>
        <v>0.15966386554621856</v>
      </c>
      <c r="Q501" s="12">
        <f>(Financial[[#This Row],[ Sales with discount]]-Financial[[#This Row],[COGS]])/Financial[[#This Row],[COGS]]</f>
        <v>0.19000000000000009</v>
      </c>
      <c r="R501" s="17">
        <f>Financial[[#This Row],[Units Sold]]/Financial[[#This Row],[quantity of transactions]]</f>
        <v>1.1889007470651014</v>
      </c>
      <c r="S501" s="17">
        <f>Financial[[#This Row],[ Sales with discount]]/Financial[[#This Row],[quantity of transactions]]</f>
        <v>21.221878335112063</v>
      </c>
      <c r="T501" s="5" t="str">
        <f>TEXT(Financial[[#This Row],[Date]],"MMMM")</f>
        <v>липень</v>
      </c>
      <c r="U501" s="22">
        <f>YEAR(Financial[[#This Row],[Date]])</f>
        <v>2021</v>
      </c>
    </row>
    <row r="502" spans="1:21" x14ac:dyDescent="0.3">
      <c r="A502" t="s">
        <v>9</v>
      </c>
      <c r="B502" t="s">
        <v>16</v>
      </c>
      <c r="C502" s="3" t="s">
        <v>21</v>
      </c>
      <c r="D502" s="3" t="s">
        <v>30</v>
      </c>
      <c r="E502">
        <v>2097</v>
      </c>
      <c r="F502" s="10">
        <v>13</v>
      </c>
      <c r="G502" s="10">
        <v>22</v>
      </c>
      <c r="H502" s="14">
        <v>1543</v>
      </c>
      <c r="I502" s="19">
        <v>44440</v>
      </c>
      <c r="J502" s="10">
        <f>Financial[[#This Row],[Units Sold]]*Financial[[#This Row],[Sale Price]]</f>
        <v>46134</v>
      </c>
      <c r="K502" s="11" cm="1">
        <f t="array" ref="K502">_xlfn.IFS(Financial[[#This Row],[Discount Band]]="High",0.15,Financial[[#This Row],[Discount Band]]="Medium",0.1,Financial[[#This Row],[Discount Band]]="Low",0.05,Financial[[#This Row],[Discount Band]]="None",0)</f>
        <v>0.1</v>
      </c>
      <c r="L502" s="10">
        <f>Financial[[#This Row],[Gross Sales]]*Financial[[#This Row],[Discount, %]]</f>
        <v>4613.4000000000005</v>
      </c>
      <c r="M502" s="10">
        <f>Financial[[#This Row],[Gross Sales]]-Financial[[#This Row],[Discounts, usd]]</f>
        <v>41520.6</v>
      </c>
      <c r="N502" s="10">
        <f>Financial[[#This Row],[Units Sold]]*Financial[[#This Row],[Manufacturing Price]]</f>
        <v>27261</v>
      </c>
      <c r="O502" s="10">
        <f>Financial[[#This Row],[ Sales with discount]]-(Financial[[#This Row],[Units Sold]]*Financial[[#This Row],[Manufacturing Price]])</f>
        <v>14259.599999999999</v>
      </c>
      <c r="P502" s="12">
        <f>(Financial[[#This Row],[ Sales with discount]]-Financial[[#This Row],[COGS]])/Financial[[#This Row],[ Sales with discount]]</f>
        <v>0.34343434343434343</v>
      </c>
      <c r="Q502" s="12">
        <f>(Financial[[#This Row],[ Sales with discount]]-Financial[[#This Row],[COGS]])/Financial[[#This Row],[COGS]]</f>
        <v>0.52307692307692299</v>
      </c>
      <c r="R502" s="17">
        <f>Financial[[#This Row],[Units Sold]]/Financial[[#This Row],[quantity of transactions]]</f>
        <v>1.3590408295528191</v>
      </c>
      <c r="S502" s="17">
        <f>Financial[[#This Row],[ Sales with discount]]/Financial[[#This Row],[quantity of transactions]]</f>
        <v>26.909008425145817</v>
      </c>
      <c r="T502" s="5" t="str">
        <f>TEXT(Financial[[#This Row],[Date]],"MMMM")</f>
        <v>вересень</v>
      </c>
      <c r="U502" s="22">
        <f>YEAR(Financial[[#This Row],[Date]])</f>
        <v>2021</v>
      </c>
    </row>
    <row r="503" spans="1:21" x14ac:dyDescent="0.3">
      <c r="A503" t="s">
        <v>9</v>
      </c>
      <c r="B503" t="s">
        <v>16</v>
      </c>
      <c r="C503" s="3" t="s">
        <v>21</v>
      </c>
      <c r="D503" s="3" t="s">
        <v>31</v>
      </c>
      <c r="E503">
        <v>2943</v>
      </c>
      <c r="F503" s="10">
        <v>15</v>
      </c>
      <c r="G503" s="10">
        <v>20</v>
      </c>
      <c r="H503" s="14">
        <v>995</v>
      </c>
      <c r="I503" s="19">
        <v>44287</v>
      </c>
      <c r="J503" s="10">
        <f>Financial[[#This Row],[Units Sold]]*Financial[[#This Row],[Sale Price]]</f>
        <v>58860</v>
      </c>
      <c r="K503" s="11" cm="1">
        <f t="array" ref="K503">_xlfn.IFS(Financial[[#This Row],[Discount Band]]="High",0.15,Financial[[#This Row],[Discount Band]]="Medium",0.1,Financial[[#This Row],[Discount Band]]="Low",0.05,Financial[[#This Row],[Discount Band]]="None",0)</f>
        <v>0.15</v>
      </c>
      <c r="L503" s="10">
        <f>Financial[[#This Row],[Gross Sales]]*Financial[[#This Row],[Discount, %]]</f>
        <v>8829</v>
      </c>
      <c r="M503" s="10">
        <f>Financial[[#This Row],[Gross Sales]]-Financial[[#This Row],[Discounts, usd]]</f>
        <v>50031</v>
      </c>
      <c r="N503" s="10">
        <f>Financial[[#This Row],[Units Sold]]*Financial[[#This Row],[Manufacturing Price]]</f>
        <v>44145</v>
      </c>
      <c r="O503" s="10">
        <f>Financial[[#This Row],[ Sales with discount]]-(Financial[[#This Row],[Units Sold]]*Financial[[#This Row],[Manufacturing Price]])</f>
        <v>5886</v>
      </c>
      <c r="P503" s="12">
        <f>(Financial[[#This Row],[ Sales with discount]]-Financial[[#This Row],[COGS]])/Financial[[#This Row],[ Sales with discount]]</f>
        <v>0.11764705882352941</v>
      </c>
      <c r="Q503" s="12">
        <f>(Financial[[#This Row],[ Sales with discount]]-Financial[[#This Row],[COGS]])/Financial[[#This Row],[COGS]]</f>
        <v>0.13333333333333333</v>
      </c>
      <c r="R503" s="17">
        <f>Financial[[#This Row],[Units Sold]]/Financial[[#This Row],[quantity of transactions]]</f>
        <v>2.9577889447236183</v>
      </c>
      <c r="S503" s="17">
        <f>Financial[[#This Row],[ Sales with discount]]/Financial[[#This Row],[quantity of transactions]]</f>
        <v>50.28241206030151</v>
      </c>
      <c r="T503" s="5" t="str">
        <f>TEXT(Financial[[#This Row],[Date]],"MMMM")</f>
        <v>квітень</v>
      </c>
      <c r="U503" s="22">
        <f>YEAR(Financial[[#This Row],[Date]])</f>
        <v>2021</v>
      </c>
    </row>
    <row r="504" spans="1:21" x14ac:dyDescent="0.3">
      <c r="A504" t="s">
        <v>9</v>
      </c>
      <c r="B504" t="s">
        <v>16</v>
      </c>
      <c r="C504" s="3" t="s">
        <v>26</v>
      </c>
      <c r="D504" s="3" t="s">
        <v>31</v>
      </c>
      <c r="E504">
        <v>2973</v>
      </c>
      <c r="F504" s="10">
        <v>15</v>
      </c>
      <c r="G504" s="10">
        <v>20</v>
      </c>
      <c r="H504" s="14">
        <v>375</v>
      </c>
      <c r="I504" s="19">
        <v>44197</v>
      </c>
      <c r="J504" s="10">
        <f>Financial[[#This Row],[Units Sold]]*Financial[[#This Row],[Sale Price]]</f>
        <v>59460</v>
      </c>
      <c r="K504" s="11" cm="1">
        <f t="array" ref="K504">_xlfn.IFS(Financial[[#This Row],[Discount Band]]="High",0.15,Financial[[#This Row],[Discount Band]]="Medium",0.1,Financial[[#This Row],[Discount Band]]="Low",0.05,Financial[[#This Row],[Discount Band]]="None",0)</f>
        <v>0.15</v>
      </c>
      <c r="L504" s="10">
        <f>Financial[[#This Row],[Gross Sales]]*Financial[[#This Row],[Discount, %]]</f>
        <v>8919</v>
      </c>
      <c r="M504" s="10">
        <f>Financial[[#This Row],[Gross Sales]]-Financial[[#This Row],[Discounts, usd]]</f>
        <v>50541</v>
      </c>
      <c r="N504" s="10">
        <f>Financial[[#This Row],[Units Sold]]*Financial[[#This Row],[Manufacturing Price]]</f>
        <v>44595</v>
      </c>
      <c r="O504" s="10">
        <f>Financial[[#This Row],[ Sales with discount]]-(Financial[[#This Row],[Units Sold]]*Financial[[#This Row],[Manufacturing Price]])</f>
        <v>5946</v>
      </c>
      <c r="P504" s="12">
        <f>(Financial[[#This Row],[ Sales with discount]]-Financial[[#This Row],[COGS]])/Financial[[#This Row],[ Sales with discount]]</f>
        <v>0.11764705882352941</v>
      </c>
      <c r="Q504" s="12">
        <f>(Financial[[#This Row],[ Sales with discount]]-Financial[[#This Row],[COGS]])/Financial[[#This Row],[COGS]]</f>
        <v>0.13333333333333333</v>
      </c>
      <c r="R504" s="17">
        <f>Financial[[#This Row],[Units Sold]]/Financial[[#This Row],[quantity of transactions]]</f>
        <v>7.9279999999999999</v>
      </c>
      <c r="S504" s="17">
        <f>Financial[[#This Row],[ Sales with discount]]/Financial[[#This Row],[quantity of transactions]]</f>
        <v>134.77600000000001</v>
      </c>
      <c r="T504" s="5" t="str">
        <f>TEXT(Financial[[#This Row],[Date]],"MMMM")</f>
        <v>січень</v>
      </c>
      <c r="U504" s="22">
        <f>YEAR(Financial[[#This Row],[Date]])</f>
        <v>2021</v>
      </c>
    </row>
    <row r="505" spans="1:21" x14ac:dyDescent="0.3">
      <c r="A505" t="s">
        <v>9</v>
      </c>
      <c r="B505" t="s">
        <v>16</v>
      </c>
      <c r="C505" s="3" t="s">
        <v>24</v>
      </c>
      <c r="D505" s="3" t="s">
        <v>31</v>
      </c>
      <c r="E505">
        <v>348</v>
      </c>
      <c r="F505" s="10">
        <v>256</v>
      </c>
      <c r="G505" s="10">
        <v>343</v>
      </c>
      <c r="H505" s="14">
        <v>289</v>
      </c>
      <c r="I505" s="19">
        <v>44470</v>
      </c>
      <c r="J505" s="10">
        <f>Financial[[#This Row],[Units Sold]]*Financial[[#This Row],[Sale Price]]</f>
        <v>119364</v>
      </c>
      <c r="K505" s="11" cm="1">
        <f t="array" ref="K505">_xlfn.IFS(Financial[[#This Row],[Discount Band]]="High",0.15,Financial[[#This Row],[Discount Band]]="Medium",0.1,Financial[[#This Row],[Discount Band]]="Low",0.05,Financial[[#This Row],[Discount Band]]="None",0)</f>
        <v>0.15</v>
      </c>
      <c r="L505" s="10">
        <f>Financial[[#This Row],[Gross Sales]]*Financial[[#This Row],[Discount, %]]</f>
        <v>17904.599999999999</v>
      </c>
      <c r="M505" s="10">
        <f>Financial[[#This Row],[Gross Sales]]-Financial[[#This Row],[Discounts, usd]]</f>
        <v>101459.4</v>
      </c>
      <c r="N505" s="10">
        <f>Financial[[#This Row],[Units Sold]]*Financial[[#This Row],[Manufacturing Price]]</f>
        <v>89088</v>
      </c>
      <c r="O505" s="10">
        <f>Financial[[#This Row],[ Sales with discount]]-(Financial[[#This Row],[Units Sold]]*Financial[[#This Row],[Manufacturing Price]])</f>
        <v>12371.399999999994</v>
      </c>
      <c r="P505" s="12">
        <f>(Financial[[#This Row],[ Sales with discount]]-Financial[[#This Row],[COGS]])/Financial[[#This Row],[ Sales with discount]]</f>
        <v>0.12193448808094662</v>
      </c>
      <c r="Q505" s="12">
        <f>(Financial[[#This Row],[ Sales with discount]]-Financial[[#This Row],[COGS]])/Financial[[#This Row],[COGS]]</f>
        <v>0.13886718749999993</v>
      </c>
      <c r="R505" s="17">
        <f>Financial[[#This Row],[Units Sold]]/Financial[[#This Row],[quantity of transactions]]</f>
        <v>1.2041522491349481</v>
      </c>
      <c r="S505" s="17">
        <f>Financial[[#This Row],[ Sales with discount]]/Financial[[#This Row],[quantity of transactions]]</f>
        <v>351.07058823529411</v>
      </c>
      <c r="T505" s="5" t="str">
        <f>TEXT(Financial[[#This Row],[Date]],"MMMM")</f>
        <v>жовтень</v>
      </c>
      <c r="U505" s="22">
        <f>YEAR(Financial[[#This Row],[Date]])</f>
        <v>2021</v>
      </c>
    </row>
    <row r="506" spans="1:21" x14ac:dyDescent="0.3">
      <c r="A506" t="s">
        <v>9</v>
      </c>
      <c r="B506" t="s">
        <v>16</v>
      </c>
      <c r="C506" s="3" t="s">
        <v>26</v>
      </c>
      <c r="D506" s="3" t="s">
        <v>31</v>
      </c>
      <c r="E506">
        <v>400</v>
      </c>
      <c r="F506" s="10">
        <v>236</v>
      </c>
      <c r="G506" s="10">
        <v>378</v>
      </c>
      <c r="H506" s="14">
        <v>350</v>
      </c>
      <c r="I506" s="19">
        <v>44470</v>
      </c>
      <c r="J506" s="10">
        <f>Financial[[#This Row],[Units Sold]]*Financial[[#This Row],[Sale Price]]</f>
        <v>151200</v>
      </c>
      <c r="K506" s="11" cm="1">
        <f t="array" ref="K506">_xlfn.IFS(Financial[[#This Row],[Discount Band]]="High",0.15,Financial[[#This Row],[Discount Band]]="Medium",0.1,Financial[[#This Row],[Discount Band]]="Low",0.05,Financial[[#This Row],[Discount Band]]="None",0)</f>
        <v>0.15</v>
      </c>
      <c r="L506" s="10">
        <f>Financial[[#This Row],[Gross Sales]]*Financial[[#This Row],[Discount, %]]</f>
        <v>22680</v>
      </c>
      <c r="M506" s="10">
        <f>Financial[[#This Row],[Gross Sales]]-Financial[[#This Row],[Discounts, usd]]</f>
        <v>128520</v>
      </c>
      <c r="N506" s="10">
        <f>Financial[[#This Row],[Units Sold]]*Financial[[#This Row],[Manufacturing Price]]</f>
        <v>94400</v>
      </c>
      <c r="O506" s="10">
        <f>Financial[[#This Row],[ Sales with discount]]-(Financial[[#This Row],[Units Sold]]*Financial[[#This Row],[Manufacturing Price]])</f>
        <v>34120</v>
      </c>
      <c r="P506" s="12">
        <f>(Financial[[#This Row],[ Sales with discount]]-Financial[[#This Row],[COGS]])/Financial[[#This Row],[ Sales with discount]]</f>
        <v>0.26548397136632429</v>
      </c>
      <c r="Q506" s="12">
        <f>(Financial[[#This Row],[ Sales with discount]]-Financial[[#This Row],[COGS]])/Financial[[#This Row],[COGS]]</f>
        <v>0.36144067796610169</v>
      </c>
      <c r="R506" s="17">
        <f>Financial[[#This Row],[Units Sold]]/Financial[[#This Row],[quantity of transactions]]</f>
        <v>1.1428571428571428</v>
      </c>
      <c r="S506" s="17">
        <f>Financial[[#This Row],[ Sales with discount]]/Financial[[#This Row],[quantity of transactions]]</f>
        <v>367.2</v>
      </c>
      <c r="T506" s="5" t="str">
        <f>TEXT(Financial[[#This Row],[Date]],"MMMM")</f>
        <v>жовтень</v>
      </c>
      <c r="U506" s="22">
        <f>YEAR(Financial[[#This Row],[Date]])</f>
        <v>2021</v>
      </c>
    </row>
    <row r="507" spans="1:21" x14ac:dyDescent="0.3">
      <c r="A507" t="s">
        <v>9</v>
      </c>
      <c r="B507" t="s">
        <v>16</v>
      </c>
      <c r="C507" s="3" t="s">
        <v>23</v>
      </c>
      <c r="D507" s="3" t="s">
        <v>30</v>
      </c>
      <c r="E507">
        <v>4676</v>
      </c>
      <c r="F507" s="10">
        <v>11</v>
      </c>
      <c r="G507" s="10">
        <v>22</v>
      </c>
      <c r="H507" s="14">
        <v>769</v>
      </c>
      <c r="I507" s="19">
        <v>44440</v>
      </c>
      <c r="J507" s="10">
        <f>Financial[[#This Row],[Units Sold]]*Financial[[#This Row],[Sale Price]]</f>
        <v>102872</v>
      </c>
      <c r="K507" s="11" cm="1">
        <f t="array" ref="K507">_xlfn.IFS(Financial[[#This Row],[Discount Band]]="High",0.15,Financial[[#This Row],[Discount Band]]="Medium",0.1,Financial[[#This Row],[Discount Band]]="Low",0.05,Financial[[#This Row],[Discount Band]]="None",0)</f>
        <v>0.1</v>
      </c>
      <c r="L507" s="10">
        <f>Financial[[#This Row],[Gross Sales]]*Financial[[#This Row],[Discount, %]]</f>
        <v>10287.200000000001</v>
      </c>
      <c r="M507" s="10">
        <f>Financial[[#This Row],[Gross Sales]]-Financial[[#This Row],[Discounts, usd]]</f>
        <v>92584.8</v>
      </c>
      <c r="N507" s="10">
        <f>Financial[[#This Row],[Units Sold]]*Financial[[#This Row],[Manufacturing Price]]</f>
        <v>51436</v>
      </c>
      <c r="O507" s="10">
        <f>Financial[[#This Row],[ Sales with discount]]-(Financial[[#This Row],[Units Sold]]*Financial[[#This Row],[Manufacturing Price]])</f>
        <v>41148.800000000003</v>
      </c>
      <c r="P507" s="12">
        <f>(Financial[[#This Row],[ Sales with discount]]-Financial[[#This Row],[COGS]])/Financial[[#This Row],[ Sales with discount]]</f>
        <v>0.44444444444444448</v>
      </c>
      <c r="Q507" s="12">
        <f>(Financial[[#This Row],[ Sales with discount]]-Financial[[#This Row],[COGS]])/Financial[[#This Row],[COGS]]</f>
        <v>0.8</v>
      </c>
      <c r="R507" s="17">
        <f>Financial[[#This Row],[Units Sold]]/Financial[[#This Row],[quantity of transactions]]</f>
        <v>6.080624187256177</v>
      </c>
      <c r="S507" s="17">
        <f>Financial[[#This Row],[ Sales with discount]]/Financial[[#This Row],[quantity of transactions]]</f>
        <v>120.39635890767231</v>
      </c>
      <c r="T507" s="5" t="str">
        <f>TEXT(Financial[[#This Row],[Date]],"MMMM")</f>
        <v>вересень</v>
      </c>
      <c r="U507" s="22">
        <f>YEAR(Financial[[#This Row],[Date]])</f>
        <v>2021</v>
      </c>
    </row>
    <row r="508" spans="1:21" x14ac:dyDescent="0.3">
      <c r="A508" t="s">
        <v>9</v>
      </c>
      <c r="B508" t="s">
        <v>16</v>
      </c>
      <c r="C508" s="3" t="s">
        <v>26</v>
      </c>
      <c r="D508" s="3" t="s">
        <v>30</v>
      </c>
      <c r="E508">
        <v>2004</v>
      </c>
      <c r="F508" s="10">
        <v>282</v>
      </c>
      <c r="G508" s="10">
        <v>375</v>
      </c>
      <c r="H508" s="14">
        <v>88</v>
      </c>
      <c r="I508" s="19">
        <v>44440</v>
      </c>
      <c r="J508" s="10">
        <f>Financial[[#This Row],[Units Sold]]*Financial[[#This Row],[Sale Price]]</f>
        <v>751500</v>
      </c>
      <c r="K508" s="11" cm="1">
        <f t="array" ref="K508">_xlfn.IFS(Financial[[#This Row],[Discount Band]]="High",0.15,Financial[[#This Row],[Discount Band]]="Medium",0.1,Financial[[#This Row],[Discount Band]]="Low",0.05,Financial[[#This Row],[Discount Band]]="None",0)</f>
        <v>0.1</v>
      </c>
      <c r="L508" s="10">
        <f>Financial[[#This Row],[Gross Sales]]*Financial[[#This Row],[Discount, %]]</f>
        <v>75150</v>
      </c>
      <c r="M508" s="10">
        <f>Financial[[#This Row],[Gross Sales]]-Financial[[#This Row],[Discounts, usd]]</f>
        <v>676350</v>
      </c>
      <c r="N508" s="10">
        <f>Financial[[#This Row],[Units Sold]]*Financial[[#This Row],[Manufacturing Price]]</f>
        <v>565128</v>
      </c>
      <c r="O508" s="10">
        <f>Financial[[#This Row],[ Sales with discount]]-(Financial[[#This Row],[Units Sold]]*Financial[[#This Row],[Manufacturing Price]])</f>
        <v>111222</v>
      </c>
      <c r="P508" s="12">
        <f>(Financial[[#This Row],[ Sales with discount]]-Financial[[#This Row],[COGS]])/Financial[[#This Row],[ Sales with discount]]</f>
        <v>0.16444444444444445</v>
      </c>
      <c r="Q508" s="12">
        <f>(Financial[[#This Row],[ Sales with discount]]-Financial[[#This Row],[COGS]])/Financial[[#This Row],[COGS]]</f>
        <v>0.19680851063829788</v>
      </c>
      <c r="R508" s="17">
        <f>Financial[[#This Row],[Units Sold]]/Financial[[#This Row],[quantity of transactions]]</f>
        <v>22.772727272727273</v>
      </c>
      <c r="S508" s="17">
        <f>Financial[[#This Row],[ Sales with discount]]/Financial[[#This Row],[quantity of transactions]]</f>
        <v>7685.795454545455</v>
      </c>
      <c r="T508" s="5" t="str">
        <f>TEXT(Financial[[#This Row],[Date]],"MMMM")</f>
        <v>вересень</v>
      </c>
      <c r="U508" s="22">
        <f>YEAR(Financial[[#This Row],[Date]])</f>
        <v>2021</v>
      </c>
    </row>
    <row r="509" spans="1:21" x14ac:dyDescent="0.3">
      <c r="A509" t="s">
        <v>9</v>
      </c>
      <c r="B509" t="s">
        <v>16</v>
      </c>
      <c r="C509" s="3" t="s">
        <v>23</v>
      </c>
      <c r="D509" s="3" t="s">
        <v>31</v>
      </c>
      <c r="E509">
        <v>2343</v>
      </c>
      <c r="F509" s="10">
        <v>233</v>
      </c>
      <c r="G509" s="10">
        <v>333</v>
      </c>
      <c r="H509" s="14">
        <v>1130</v>
      </c>
      <c r="I509" s="19">
        <v>44501</v>
      </c>
      <c r="J509" s="10">
        <f>Financial[[#This Row],[Units Sold]]*Financial[[#This Row],[Sale Price]]</f>
        <v>780219</v>
      </c>
      <c r="K509" s="11" cm="1">
        <f t="array" ref="K509">_xlfn.IFS(Financial[[#This Row],[Discount Band]]="High",0.15,Financial[[#This Row],[Discount Band]]="Medium",0.1,Financial[[#This Row],[Discount Band]]="Low",0.05,Financial[[#This Row],[Discount Band]]="None",0)</f>
        <v>0.15</v>
      </c>
      <c r="L509" s="10">
        <f>Financial[[#This Row],[Gross Sales]]*Financial[[#This Row],[Discount, %]]</f>
        <v>117032.84999999999</v>
      </c>
      <c r="M509" s="10">
        <f>Financial[[#This Row],[Gross Sales]]-Financial[[#This Row],[Discounts, usd]]</f>
        <v>663186.15</v>
      </c>
      <c r="N509" s="10">
        <f>Financial[[#This Row],[Units Sold]]*Financial[[#This Row],[Manufacturing Price]]</f>
        <v>545919</v>
      </c>
      <c r="O509" s="10">
        <f>Financial[[#This Row],[ Sales with discount]]-(Financial[[#This Row],[Units Sold]]*Financial[[#This Row],[Manufacturing Price]])</f>
        <v>117267.15000000002</v>
      </c>
      <c r="P509" s="12">
        <f>(Financial[[#This Row],[ Sales with discount]]-Financial[[#This Row],[COGS]])/Financial[[#This Row],[ Sales with discount]]</f>
        <v>0.17682388270623567</v>
      </c>
      <c r="Q509" s="12">
        <f>(Financial[[#This Row],[ Sales with discount]]-Financial[[#This Row],[COGS]])/Financial[[#This Row],[COGS]]</f>
        <v>0.21480686695278975</v>
      </c>
      <c r="R509" s="17">
        <f>Financial[[#This Row],[Units Sold]]/Financial[[#This Row],[quantity of transactions]]</f>
        <v>2.0734513274336281</v>
      </c>
      <c r="S509" s="17">
        <f>Financial[[#This Row],[ Sales with discount]]/Financial[[#This Row],[quantity of transactions]]</f>
        <v>586.89039823008852</v>
      </c>
      <c r="T509" s="5" t="str">
        <f>TEXT(Financial[[#This Row],[Date]],"MMMM")</f>
        <v>листопад</v>
      </c>
      <c r="U509" s="22">
        <f>YEAR(Financial[[#This Row],[Date]])</f>
        <v>2021</v>
      </c>
    </row>
    <row r="510" spans="1:21" x14ac:dyDescent="0.3">
      <c r="A510" t="s">
        <v>9</v>
      </c>
      <c r="B510" t="s">
        <v>16</v>
      </c>
      <c r="C510" s="3" t="s">
        <v>22</v>
      </c>
      <c r="D510" s="3" t="s">
        <v>30</v>
      </c>
      <c r="E510">
        <v>690</v>
      </c>
      <c r="F510" s="10">
        <v>295</v>
      </c>
      <c r="G510" s="10">
        <v>368</v>
      </c>
      <c r="H510" s="14">
        <v>650</v>
      </c>
      <c r="I510" s="19">
        <v>44440</v>
      </c>
      <c r="J510" s="10">
        <f>Financial[[#This Row],[Units Sold]]*Financial[[#This Row],[Sale Price]]</f>
        <v>253920</v>
      </c>
      <c r="K510" s="11" cm="1">
        <f t="array" ref="K510">_xlfn.IFS(Financial[[#This Row],[Discount Band]]="High",0.15,Financial[[#This Row],[Discount Band]]="Medium",0.1,Financial[[#This Row],[Discount Band]]="Low",0.05,Financial[[#This Row],[Discount Band]]="None",0)</f>
        <v>0.1</v>
      </c>
      <c r="L510" s="10">
        <f>Financial[[#This Row],[Gross Sales]]*Financial[[#This Row],[Discount, %]]</f>
        <v>25392</v>
      </c>
      <c r="M510" s="10">
        <f>Financial[[#This Row],[Gross Sales]]-Financial[[#This Row],[Discounts, usd]]</f>
        <v>228528</v>
      </c>
      <c r="N510" s="10">
        <f>Financial[[#This Row],[Units Sold]]*Financial[[#This Row],[Manufacturing Price]]</f>
        <v>203550</v>
      </c>
      <c r="O510" s="10">
        <f>Financial[[#This Row],[ Sales with discount]]-(Financial[[#This Row],[Units Sold]]*Financial[[#This Row],[Manufacturing Price]])</f>
        <v>24978</v>
      </c>
      <c r="P510" s="12">
        <f>(Financial[[#This Row],[ Sales with discount]]-Financial[[#This Row],[COGS]])/Financial[[#This Row],[ Sales with discount]]</f>
        <v>0.10929951690821256</v>
      </c>
      <c r="Q510" s="12">
        <f>(Financial[[#This Row],[ Sales with discount]]-Financial[[#This Row],[COGS]])/Financial[[#This Row],[COGS]]</f>
        <v>0.12271186440677966</v>
      </c>
      <c r="R510" s="17">
        <f>Financial[[#This Row],[Units Sold]]/Financial[[#This Row],[quantity of transactions]]</f>
        <v>1.0615384615384615</v>
      </c>
      <c r="S510" s="17">
        <f>Financial[[#This Row],[ Sales with discount]]/Financial[[#This Row],[quantity of transactions]]</f>
        <v>351.58153846153846</v>
      </c>
      <c r="T510" s="5" t="str">
        <f>TEXT(Financial[[#This Row],[Date]],"MMMM")</f>
        <v>вересень</v>
      </c>
      <c r="U510" s="22">
        <f>YEAR(Financial[[#This Row],[Date]])</f>
        <v>2021</v>
      </c>
    </row>
    <row r="511" spans="1:21" x14ac:dyDescent="0.3">
      <c r="A511" t="s">
        <v>9</v>
      </c>
      <c r="B511" t="s">
        <v>16</v>
      </c>
      <c r="C511" s="3" t="s">
        <v>21</v>
      </c>
      <c r="D511" s="3" t="s">
        <v>29</v>
      </c>
      <c r="E511">
        <v>1207</v>
      </c>
      <c r="F511" s="10">
        <v>206</v>
      </c>
      <c r="G511" s="10">
        <v>361</v>
      </c>
      <c r="H511" s="14">
        <v>950</v>
      </c>
      <c r="I511" s="19">
        <v>44470</v>
      </c>
      <c r="J511" s="10">
        <f>Financial[[#This Row],[Units Sold]]*Financial[[#This Row],[Sale Price]]</f>
        <v>435727</v>
      </c>
      <c r="K511" s="11" cm="1">
        <f t="array" ref="K511">_xlfn.IFS(Financial[[#This Row],[Discount Band]]="High",0.15,Financial[[#This Row],[Discount Band]]="Medium",0.1,Financial[[#This Row],[Discount Band]]="Low",0.05,Financial[[#This Row],[Discount Band]]="None",0)</f>
        <v>0.05</v>
      </c>
      <c r="L511" s="10">
        <f>Financial[[#This Row],[Gross Sales]]*Financial[[#This Row],[Discount, %]]</f>
        <v>21786.350000000002</v>
      </c>
      <c r="M511" s="10">
        <f>Financial[[#This Row],[Gross Sales]]-Financial[[#This Row],[Discounts, usd]]</f>
        <v>413940.65</v>
      </c>
      <c r="N511" s="10">
        <f>Financial[[#This Row],[Units Sold]]*Financial[[#This Row],[Manufacturing Price]]</f>
        <v>248642</v>
      </c>
      <c r="O511" s="10">
        <f>Financial[[#This Row],[ Sales with discount]]-(Financial[[#This Row],[Units Sold]]*Financial[[#This Row],[Manufacturing Price]])</f>
        <v>165298.65000000002</v>
      </c>
      <c r="P511" s="12">
        <f>(Financial[[#This Row],[ Sales with discount]]-Financial[[#This Row],[COGS]])/Financial[[#This Row],[ Sales with discount]]</f>
        <v>0.39932934830150169</v>
      </c>
      <c r="Q511" s="12">
        <f>(Financial[[#This Row],[ Sales with discount]]-Financial[[#This Row],[COGS]])/Financial[[#This Row],[COGS]]</f>
        <v>0.66480582524271858</v>
      </c>
      <c r="R511" s="17">
        <f>Financial[[#This Row],[Units Sold]]/Financial[[#This Row],[quantity of transactions]]</f>
        <v>1.2705263157894737</v>
      </c>
      <c r="S511" s="17">
        <f>Financial[[#This Row],[ Sales with discount]]/Financial[[#This Row],[quantity of transactions]]</f>
        <v>435.72700000000003</v>
      </c>
      <c r="T511" s="5" t="str">
        <f>TEXT(Financial[[#This Row],[Date]],"MMMM")</f>
        <v>жовтень</v>
      </c>
      <c r="U511" s="22">
        <f>YEAR(Financial[[#This Row],[Date]])</f>
        <v>2021</v>
      </c>
    </row>
    <row r="512" spans="1:21" x14ac:dyDescent="0.3">
      <c r="A512" t="s">
        <v>9</v>
      </c>
      <c r="B512" t="s">
        <v>16</v>
      </c>
      <c r="C512" s="3" t="s">
        <v>21</v>
      </c>
      <c r="D512" s="3" t="s">
        <v>31</v>
      </c>
      <c r="E512">
        <v>1027</v>
      </c>
      <c r="F512" s="10">
        <v>211</v>
      </c>
      <c r="G512" s="10">
        <v>340</v>
      </c>
      <c r="H512" s="14">
        <v>787</v>
      </c>
      <c r="I512" s="19">
        <v>44348</v>
      </c>
      <c r="J512" s="10">
        <f>Financial[[#This Row],[Units Sold]]*Financial[[#This Row],[Sale Price]]</f>
        <v>349180</v>
      </c>
      <c r="K512" s="11" cm="1">
        <f t="array" ref="K512">_xlfn.IFS(Financial[[#This Row],[Discount Band]]="High",0.15,Financial[[#This Row],[Discount Band]]="Medium",0.1,Financial[[#This Row],[Discount Band]]="Low",0.05,Financial[[#This Row],[Discount Band]]="None",0)</f>
        <v>0.15</v>
      </c>
      <c r="L512" s="10">
        <f>Financial[[#This Row],[Gross Sales]]*Financial[[#This Row],[Discount, %]]</f>
        <v>52377</v>
      </c>
      <c r="M512" s="10">
        <f>Financial[[#This Row],[Gross Sales]]-Financial[[#This Row],[Discounts, usd]]</f>
        <v>296803</v>
      </c>
      <c r="N512" s="10">
        <f>Financial[[#This Row],[Units Sold]]*Financial[[#This Row],[Manufacturing Price]]</f>
        <v>216697</v>
      </c>
      <c r="O512" s="10">
        <f>Financial[[#This Row],[ Sales with discount]]-(Financial[[#This Row],[Units Sold]]*Financial[[#This Row],[Manufacturing Price]])</f>
        <v>80106</v>
      </c>
      <c r="P512" s="12">
        <f>(Financial[[#This Row],[ Sales with discount]]-Financial[[#This Row],[COGS]])/Financial[[#This Row],[ Sales with discount]]</f>
        <v>0.26989619377162632</v>
      </c>
      <c r="Q512" s="12">
        <f>(Financial[[#This Row],[ Sales with discount]]-Financial[[#This Row],[COGS]])/Financial[[#This Row],[COGS]]</f>
        <v>0.36966824644549762</v>
      </c>
      <c r="R512" s="17">
        <f>Financial[[#This Row],[Units Sold]]/Financial[[#This Row],[quantity of transactions]]</f>
        <v>1.3049555273189326</v>
      </c>
      <c r="S512" s="17">
        <f>Financial[[#This Row],[ Sales with discount]]/Financial[[#This Row],[quantity of transactions]]</f>
        <v>377.13214739517156</v>
      </c>
      <c r="T512" s="5" t="str">
        <f>TEXT(Financial[[#This Row],[Date]],"MMMM")</f>
        <v>червень</v>
      </c>
      <c r="U512" s="22">
        <f>YEAR(Financial[[#This Row],[Date]])</f>
        <v>2021</v>
      </c>
    </row>
    <row r="513" spans="1:21" x14ac:dyDescent="0.3">
      <c r="A513" t="s">
        <v>9</v>
      </c>
      <c r="B513" t="s">
        <v>16</v>
      </c>
      <c r="C513" s="3" t="s">
        <v>22</v>
      </c>
      <c r="D513" s="3" t="s">
        <v>30</v>
      </c>
      <c r="E513">
        <v>1422</v>
      </c>
      <c r="F513" s="10">
        <v>249</v>
      </c>
      <c r="G513" s="10">
        <v>340</v>
      </c>
      <c r="H513" s="14">
        <v>537</v>
      </c>
      <c r="I513" s="19">
        <v>44287</v>
      </c>
      <c r="J513" s="10">
        <f>Financial[[#This Row],[Units Sold]]*Financial[[#This Row],[Sale Price]]</f>
        <v>483480</v>
      </c>
      <c r="K513" s="11" cm="1">
        <f t="array" ref="K513">_xlfn.IFS(Financial[[#This Row],[Discount Band]]="High",0.15,Financial[[#This Row],[Discount Band]]="Medium",0.1,Financial[[#This Row],[Discount Band]]="Low",0.05,Financial[[#This Row],[Discount Band]]="None",0)</f>
        <v>0.1</v>
      </c>
      <c r="L513" s="10">
        <f>Financial[[#This Row],[Gross Sales]]*Financial[[#This Row],[Discount, %]]</f>
        <v>48348</v>
      </c>
      <c r="M513" s="10">
        <f>Financial[[#This Row],[Gross Sales]]-Financial[[#This Row],[Discounts, usd]]</f>
        <v>435132</v>
      </c>
      <c r="N513" s="10">
        <f>Financial[[#This Row],[Units Sold]]*Financial[[#This Row],[Manufacturing Price]]</f>
        <v>354078</v>
      </c>
      <c r="O513" s="10">
        <f>Financial[[#This Row],[ Sales with discount]]-(Financial[[#This Row],[Units Sold]]*Financial[[#This Row],[Manufacturing Price]])</f>
        <v>81054</v>
      </c>
      <c r="P513" s="12">
        <f>(Financial[[#This Row],[ Sales with discount]]-Financial[[#This Row],[COGS]])/Financial[[#This Row],[ Sales with discount]]</f>
        <v>0.18627450980392157</v>
      </c>
      <c r="Q513" s="12">
        <f>(Financial[[#This Row],[ Sales with discount]]-Financial[[#This Row],[COGS]])/Financial[[#This Row],[COGS]]</f>
        <v>0.2289156626506024</v>
      </c>
      <c r="R513" s="17">
        <f>Financial[[#This Row],[Units Sold]]/Financial[[#This Row],[quantity of transactions]]</f>
        <v>2.6480446927374302</v>
      </c>
      <c r="S513" s="17">
        <f>Financial[[#This Row],[ Sales with discount]]/Financial[[#This Row],[quantity of transactions]]</f>
        <v>810.30167597765364</v>
      </c>
      <c r="T513" s="5" t="str">
        <f>TEXT(Financial[[#This Row],[Date]],"MMMM")</f>
        <v>квітень</v>
      </c>
      <c r="U513" s="22">
        <f>YEAR(Financial[[#This Row],[Date]])</f>
        <v>2021</v>
      </c>
    </row>
    <row r="514" spans="1:21" x14ac:dyDescent="0.3">
      <c r="A514" t="s">
        <v>9</v>
      </c>
      <c r="B514" t="s">
        <v>16</v>
      </c>
      <c r="C514" s="3" t="s">
        <v>23</v>
      </c>
      <c r="D514" s="3" t="s">
        <v>30</v>
      </c>
      <c r="E514">
        <v>3237</v>
      </c>
      <c r="F514" s="10">
        <v>255</v>
      </c>
      <c r="G514" s="10">
        <v>354</v>
      </c>
      <c r="H514" s="14">
        <v>1696</v>
      </c>
      <c r="I514" s="19">
        <v>44197</v>
      </c>
      <c r="J514" s="10">
        <f>Financial[[#This Row],[Units Sold]]*Financial[[#This Row],[Sale Price]]</f>
        <v>1145898</v>
      </c>
      <c r="K514" s="11" cm="1">
        <f t="array" ref="K514">_xlfn.IFS(Financial[[#This Row],[Discount Band]]="High",0.15,Financial[[#This Row],[Discount Band]]="Medium",0.1,Financial[[#This Row],[Discount Band]]="Low",0.05,Financial[[#This Row],[Discount Band]]="None",0)</f>
        <v>0.1</v>
      </c>
      <c r="L514" s="10">
        <f>Financial[[#This Row],[Gross Sales]]*Financial[[#This Row],[Discount, %]]</f>
        <v>114589.8</v>
      </c>
      <c r="M514" s="10">
        <f>Financial[[#This Row],[Gross Sales]]-Financial[[#This Row],[Discounts, usd]]</f>
        <v>1031308.2</v>
      </c>
      <c r="N514" s="10">
        <f>Financial[[#This Row],[Units Sold]]*Financial[[#This Row],[Manufacturing Price]]</f>
        <v>825435</v>
      </c>
      <c r="O514" s="10">
        <f>Financial[[#This Row],[ Sales with discount]]-(Financial[[#This Row],[Units Sold]]*Financial[[#This Row],[Manufacturing Price]])</f>
        <v>205873.19999999995</v>
      </c>
      <c r="P514" s="12">
        <f>(Financial[[#This Row],[ Sales with discount]]-Financial[[#This Row],[COGS]])/Financial[[#This Row],[ Sales with discount]]</f>
        <v>0.19962335216572502</v>
      </c>
      <c r="Q514" s="12">
        <f>(Financial[[#This Row],[ Sales with discount]]-Financial[[#This Row],[COGS]])/Financial[[#This Row],[COGS]]</f>
        <v>0.24941176470588231</v>
      </c>
      <c r="R514" s="17">
        <f>Financial[[#This Row],[Units Sold]]/Financial[[#This Row],[quantity of transactions]]</f>
        <v>1.9086084905660377</v>
      </c>
      <c r="S514" s="17">
        <f>Financial[[#This Row],[ Sales with discount]]/Financial[[#This Row],[quantity of transactions]]</f>
        <v>608.08266509433963</v>
      </c>
      <c r="T514" s="5" t="str">
        <f>TEXT(Financial[[#This Row],[Date]],"MMMM")</f>
        <v>січень</v>
      </c>
      <c r="U514" s="22">
        <f>YEAR(Financial[[#This Row],[Date]])</f>
        <v>2021</v>
      </c>
    </row>
    <row r="515" spans="1:21" x14ac:dyDescent="0.3">
      <c r="A515" t="s">
        <v>9</v>
      </c>
      <c r="B515" t="s">
        <v>16</v>
      </c>
      <c r="C515" s="3" t="s">
        <v>21</v>
      </c>
      <c r="D515" s="3" t="s">
        <v>30</v>
      </c>
      <c r="E515">
        <v>1416</v>
      </c>
      <c r="F515" s="10">
        <v>188</v>
      </c>
      <c r="G515" s="10">
        <v>336</v>
      </c>
      <c r="H515" s="14">
        <v>347</v>
      </c>
      <c r="I515" s="19">
        <v>44531</v>
      </c>
      <c r="J515" s="10">
        <f>Financial[[#This Row],[Units Sold]]*Financial[[#This Row],[Sale Price]]</f>
        <v>475776</v>
      </c>
      <c r="K515" s="11" cm="1">
        <f t="array" ref="K515">_xlfn.IFS(Financial[[#This Row],[Discount Band]]="High",0.15,Financial[[#This Row],[Discount Band]]="Medium",0.1,Financial[[#This Row],[Discount Band]]="Low",0.05,Financial[[#This Row],[Discount Band]]="None",0)</f>
        <v>0.1</v>
      </c>
      <c r="L515" s="10">
        <f>Financial[[#This Row],[Gross Sales]]*Financial[[#This Row],[Discount, %]]</f>
        <v>47577.600000000006</v>
      </c>
      <c r="M515" s="10">
        <f>Financial[[#This Row],[Gross Sales]]-Financial[[#This Row],[Discounts, usd]]</f>
        <v>428198.40000000002</v>
      </c>
      <c r="N515" s="10">
        <f>Financial[[#This Row],[Units Sold]]*Financial[[#This Row],[Manufacturing Price]]</f>
        <v>266208</v>
      </c>
      <c r="O515" s="10">
        <f>Financial[[#This Row],[ Sales with discount]]-(Financial[[#This Row],[Units Sold]]*Financial[[#This Row],[Manufacturing Price]])</f>
        <v>161990.40000000002</v>
      </c>
      <c r="P515" s="12">
        <f>(Financial[[#This Row],[ Sales with discount]]-Financial[[#This Row],[COGS]])/Financial[[#This Row],[ Sales with discount]]</f>
        <v>0.37830687830687831</v>
      </c>
      <c r="Q515" s="12">
        <f>(Financial[[#This Row],[ Sales with discount]]-Financial[[#This Row],[COGS]])/Financial[[#This Row],[COGS]]</f>
        <v>0.60851063829787244</v>
      </c>
      <c r="R515" s="17">
        <f>Financial[[#This Row],[Units Sold]]/Financial[[#This Row],[quantity of transactions]]</f>
        <v>4.0806916426512965</v>
      </c>
      <c r="S515" s="17">
        <f>Financial[[#This Row],[ Sales with discount]]/Financial[[#This Row],[quantity of transactions]]</f>
        <v>1234.0011527377521</v>
      </c>
      <c r="T515" s="5" t="str">
        <f>TEXT(Financial[[#This Row],[Date]],"MMMM")</f>
        <v>грудень</v>
      </c>
      <c r="U515" s="22">
        <f>YEAR(Financial[[#This Row],[Date]])</f>
        <v>2021</v>
      </c>
    </row>
    <row r="516" spans="1:21" x14ac:dyDescent="0.3">
      <c r="A516" t="s">
        <v>9</v>
      </c>
      <c r="B516" t="s">
        <v>16</v>
      </c>
      <c r="C516" s="3" t="s">
        <v>23</v>
      </c>
      <c r="D516" s="3" t="s">
        <v>31</v>
      </c>
      <c r="E516">
        <v>1638</v>
      </c>
      <c r="F516" s="10">
        <v>210</v>
      </c>
      <c r="G516" s="10">
        <v>371</v>
      </c>
      <c r="H516" s="14">
        <v>675</v>
      </c>
      <c r="I516" s="19">
        <v>44501</v>
      </c>
      <c r="J516" s="10">
        <f>Financial[[#This Row],[Units Sold]]*Financial[[#This Row],[Sale Price]]</f>
        <v>607698</v>
      </c>
      <c r="K516" s="11" cm="1">
        <f t="array" ref="K516">_xlfn.IFS(Financial[[#This Row],[Discount Band]]="High",0.15,Financial[[#This Row],[Discount Band]]="Medium",0.1,Financial[[#This Row],[Discount Band]]="Low",0.05,Financial[[#This Row],[Discount Band]]="None",0)</f>
        <v>0.15</v>
      </c>
      <c r="L516" s="10">
        <f>Financial[[#This Row],[Gross Sales]]*Financial[[#This Row],[Discount, %]]</f>
        <v>91154.7</v>
      </c>
      <c r="M516" s="10">
        <f>Financial[[#This Row],[Gross Sales]]-Financial[[#This Row],[Discounts, usd]]</f>
        <v>516543.3</v>
      </c>
      <c r="N516" s="10">
        <f>Financial[[#This Row],[Units Sold]]*Financial[[#This Row],[Manufacturing Price]]</f>
        <v>343980</v>
      </c>
      <c r="O516" s="10">
        <f>Financial[[#This Row],[ Sales with discount]]-(Financial[[#This Row],[Units Sold]]*Financial[[#This Row],[Manufacturing Price]])</f>
        <v>172563.3</v>
      </c>
      <c r="P516" s="12">
        <f>(Financial[[#This Row],[ Sales with discount]]-Financial[[#This Row],[COGS]])/Financial[[#This Row],[ Sales with discount]]</f>
        <v>0.33407325194228632</v>
      </c>
      <c r="Q516" s="12">
        <f>(Financial[[#This Row],[ Sales with discount]]-Financial[[#This Row],[COGS]])/Financial[[#This Row],[COGS]]</f>
        <v>0.50166666666666659</v>
      </c>
      <c r="R516" s="17">
        <f>Financial[[#This Row],[Units Sold]]/Financial[[#This Row],[quantity of transactions]]</f>
        <v>2.4266666666666667</v>
      </c>
      <c r="S516" s="17">
        <f>Financial[[#This Row],[ Sales with discount]]/Financial[[#This Row],[quantity of transactions]]</f>
        <v>765.24933333333331</v>
      </c>
      <c r="T516" s="5" t="str">
        <f>TEXT(Financial[[#This Row],[Date]],"MMMM")</f>
        <v>листопад</v>
      </c>
      <c r="U516" s="22">
        <f>YEAR(Financial[[#This Row],[Date]])</f>
        <v>2021</v>
      </c>
    </row>
    <row r="517" spans="1:21" x14ac:dyDescent="0.3">
      <c r="A517" t="s">
        <v>9</v>
      </c>
      <c r="B517" t="s">
        <v>16</v>
      </c>
      <c r="C517" s="3" t="s">
        <v>24</v>
      </c>
      <c r="D517" s="3" t="s">
        <v>31</v>
      </c>
      <c r="E517">
        <v>1695</v>
      </c>
      <c r="F517" s="10">
        <v>255</v>
      </c>
      <c r="G517" s="10">
        <v>385</v>
      </c>
      <c r="H517" s="14">
        <v>171</v>
      </c>
      <c r="I517" s="19">
        <v>44378</v>
      </c>
      <c r="J517" s="10">
        <f>Financial[[#This Row],[Units Sold]]*Financial[[#This Row],[Sale Price]]</f>
        <v>652575</v>
      </c>
      <c r="K517" s="11" cm="1">
        <f t="array" ref="K517">_xlfn.IFS(Financial[[#This Row],[Discount Band]]="High",0.15,Financial[[#This Row],[Discount Band]]="Medium",0.1,Financial[[#This Row],[Discount Band]]="Low",0.05,Financial[[#This Row],[Discount Band]]="None",0)</f>
        <v>0.15</v>
      </c>
      <c r="L517" s="10">
        <f>Financial[[#This Row],[Gross Sales]]*Financial[[#This Row],[Discount, %]]</f>
        <v>97886.25</v>
      </c>
      <c r="M517" s="10">
        <f>Financial[[#This Row],[Gross Sales]]-Financial[[#This Row],[Discounts, usd]]</f>
        <v>554688.75</v>
      </c>
      <c r="N517" s="10">
        <f>Financial[[#This Row],[Units Sold]]*Financial[[#This Row],[Manufacturing Price]]</f>
        <v>432225</v>
      </c>
      <c r="O517" s="10">
        <f>Financial[[#This Row],[ Sales with discount]]-(Financial[[#This Row],[Units Sold]]*Financial[[#This Row],[Manufacturing Price]])</f>
        <v>122463.75</v>
      </c>
      <c r="P517" s="12">
        <f>(Financial[[#This Row],[ Sales with discount]]-Financial[[#This Row],[COGS]])/Financial[[#This Row],[ Sales with discount]]</f>
        <v>0.22077922077922077</v>
      </c>
      <c r="Q517" s="12">
        <f>(Financial[[#This Row],[ Sales with discount]]-Financial[[#This Row],[COGS]])/Financial[[#This Row],[COGS]]</f>
        <v>0.28333333333333333</v>
      </c>
      <c r="R517" s="17">
        <f>Financial[[#This Row],[Units Sold]]/Financial[[#This Row],[quantity of transactions]]</f>
        <v>9.9122807017543852</v>
      </c>
      <c r="S517" s="17">
        <f>Financial[[#This Row],[ Sales with discount]]/Financial[[#This Row],[quantity of transactions]]</f>
        <v>3243.7938596491226</v>
      </c>
      <c r="T517" s="5" t="str">
        <f>TEXT(Financial[[#This Row],[Date]],"MMMM")</f>
        <v>липень</v>
      </c>
      <c r="U517" s="22">
        <f>YEAR(Financial[[#This Row],[Date]])</f>
        <v>2021</v>
      </c>
    </row>
    <row r="518" spans="1:21" x14ac:dyDescent="0.3">
      <c r="A518" t="s">
        <v>9</v>
      </c>
      <c r="B518" t="s">
        <v>16</v>
      </c>
      <c r="C518" s="3" t="s">
        <v>23</v>
      </c>
      <c r="D518" s="3" t="s">
        <v>31</v>
      </c>
      <c r="E518">
        <v>2334</v>
      </c>
      <c r="F518" s="10">
        <v>243</v>
      </c>
      <c r="G518" s="10">
        <v>347</v>
      </c>
      <c r="H518" s="14">
        <v>3307</v>
      </c>
      <c r="I518" s="19">
        <v>44317</v>
      </c>
      <c r="J518" s="10">
        <f>Financial[[#This Row],[Units Sold]]*Financial[[#This Row],[Sale Price]]</f>
        <v>809898</v>
      </c>
      <c r="K518" s="11" cm="1">
        <f t="array" ref="K518">_xlfn.IFS(Financial[[#This Row],[Discount Band]]="High",0.15,Financial[[#This Row],[Discount Band]]="Medium",0.1,Financial[[#This Row],[Discount Band]]="Low",0.05,Financial[[#This Row],[Discount Band]]="None",0)</f>
        <v>0.15</v>
      </c>
      <c r="L518" s="10">
        <f>Financial[[#This Row],[Gross Sales]]*Financial[[#This Row],[Discount, %]]</f>
        <v>121484.7</v>
      </c>
      <c r="M518" s="10">
        <f>Financial[[#This Row],[Gross Sales]]-Financial[[#This Row],[Discounts, usd]]</f>
        <v>688413.3</v>
      </c>
      <c r="N518" s="10">
        <f>Financial[[#This Row],[Units Sold]]*Financial[[#This Row],[Manufacturing Price]]</f>
        <v>567162</v>
      </c>
      <c r="O518" s="10">
        <f>Financial[[#This Row],[ Sales with discount]]-(Financial[[#This Row],[Units Sold]]*Financial[[#This Row],[Manufacturing Price]])</f>
        <v>121251.30000000005</v>
      </c>
      <c r="P518" s="12">
        <f>(Financial[[#This Row],[ Sales with discount]]-Financial[[#This Row],[COGS]])/Financial[[#This Row],[ Sales with discount]]</f>
        <v>0.1761315477199526</v>
      </c>
      <c r="Q518" s="12">
        <f>(Financial[[#This Row],[ Sales with discount]]-Financial[[#This Row],[COGS]])/Financial[[#This Row],[COGS]]</f>
        <v>0.21378600823045277</v>
      </c>
      <c r="R518" s="17">
        <f>Financial[[#This Row],[Units Sold]]/Financial[[#This Row],[quantity of transactions]]</f>
        <v>0.70577562745690958</v>
      </c>
      <c r="S518" s="17">
        <f>Financial[[#This Row],[ Sales with discount]]/Financial[[#This Row],[quantity of transactions]]</f>
        <v>208.16852131841549</v>
      </c>
      <c r="T518" s="5" t="str">
        <f>TEXT(Financial[[#This Row],[Date]],"MMMM")</f>
        <v>травень</v>
      </c>
      <c r="U518" s="22">
        <f>YEAR(Financial[[#This Row],[Date]])</f>
        <v>2021</v>
      </c>
    </row>
    <row r="519" spans="1:21" x14ac:dyDescent="0.3">
      <c r="A519" t="s">
        <v>9</v>
      </c>
      <c r="B519" t="s">
        <v>16</v>
      </c>
      <c r="C519" s="3" t="s">
        <v>26</v>
      </c>
      <c r="D519" s="3" t="s">
        <v>29</v>
      </c>
      <c r="E519">
        <v>2201</v>
      </c>
      <c r="F519" s="10">
        <v>208</v>
      </c>
      <c r="G519" s="10">
        <v>371</v>
      </c>
      <c r="H519" s="14">
        <v>170</v>
      </c>
      <c r="I519" s="19">
        <v>44228</v>
      </c>
      <c r="J519" s="10">
        <f>Financial[[#This Row],[Units Sold]]*Financial[[#This Row],[Sale Price]]</f>
        <v>816571</v>
      </c>
      <c r="K519" s="11" cm="1">
        <f t="array" ref="K519">_xlfn.IFS(Financial[[#This Row],[Discount Band]]="High",0.15,Financial[[#This Row],[Discount Band]]="Medium",0.1,Financial[[#This Row],[Discount Band]]="Low",0.05,Financial[[#This Row],[Discount Band]]="None",0)</f>
        <v>0.05</v>
      </c>
      <c r="L519" s="10">
        <f>Financial[[#This Row],[Gross Sales]]*Financial[[#This Row],[Discount, %]]</f>
        <v>40828.550000000003</v>
      </c>
      <c r="M519" s="10">
        <f>Financial[[#This Row],[Gross Sales]]-Financial[[#This Row],[Discounts, usd]]</f>
        <v>775742.45</v>
      </c>
      <c r="N519" s="10">
        <f>Financial[[#This Row],[Units Sold]]*Financial[[#This Row],[Manufacturing Price]]</f>
        <v>457808</v>
      </c>
      <c r="O519" s="10">
        <f>Financial[[#This Row],[ Sales with discount]]-(Financial[[#This Row],[Units Sold]]*Financial[[#This Row],[Manufacturing Price]])</f>
        <v>317934.44999999995</v>
      </c>
      <c r="P519" s="12">
        <f>(Financial[[#This Row],[ Sales with discount]]-Financial[[#This Row],[COGS]])/Financial[[#This Row],[ Sales with discount]]</f>
        <v>0.40984536813732442</v>
      </c>
      <c r="Q519" s="12">
        <f>(Financial[[#This Row],[ Sales with discount]]-Financial[[#This Row],[COGS]])/Financial[[#This Row],[COGS]]</f>
        <v>0.69447115384615377</v>
      </c>
      <c r="R519" s="17">
        <f>Financial[[#This Row],[Units Sold]]/Financial[[#This Row],[quantity of transactions]]</f>
        <v>12.947058823529412</v>
      </c>
      <c r="S519" s="17">
        <f>Financial[[#This Row],[ Sales with discount]]/Financial[[#This Row],[quantity of transactions]]</f>
        <v>4563.1908823529411</v>
      </c>
      <c r="T519" s="5" t="str">
        <f>TEXT(Financial[[#This Row],[Date]],"MMMM")</f>
        <v>лютий</v>
      </c>
      <c r="U519" s="22">
        <f>YEAR(Financial[[#This Row],[Date]])</f>
        <v>2021</v>
      </c>
    </row>
    <row r="520" spans="1:21" x14ac:dyDescent="0.3">
      <c r="A520" t="s">
        <v>9</v>
      </c>
      <c r="B520" t="s">
        <v>16</v>
      </c>
      <c r="C520" s="3" t="s">
        <v>25</v>
      </c>
      <c r="D520" s="3" t="s">
        <v>29</v>
      </c>
      <c r="E520">
        <v>1345</v>
      </c>
      <c r="F520" s="10">
        <v>287</v>
      </c>
      <c r="G520" s="10">
        <v>375</v>
      </c>
      <c r="H520" s="14">
        <v>658</v>
      </c>
      <c r="I520" s="19">
        <v>44409</v>
      </c>
      <c r="J520" s="10">
        <f>Financial[[#This Row],[Units Sold]]*Financial[[#This Row],[Sale Price]]</f>
        <v>504375</v>
      </c>
      <c r="K520" s="11" cm="1">
        <f t="array" ref="K520">_xlfn.IFS(Financial[[#This Row],[Discount Band]]="High",0.15,Financial[[#This Row],[Discount Band]]="Medium",0.1,Financial[[#This Row],[Discount Band]]="Low",0.05,Financial[[#This Row],[Discount Band]]="None",0)</f>
        <v>0.05</v>
      </c>
      <c r="L520" s="10">
        <f>Financial[[#This Row],[Gross Sales]]*Financial[[#This Row],[Discount, %]]</f>
        <v>25218.75</v>
      </c>
      <c r="M520" s="10">
        <f>Financial[[#This Row],[Gross Sales]]-Financial[[#This Row],[Discounts, usd]]</f>
        <v>479156.25</v>
      </c>
      <c r="N520" s="10">
        <f>Financial[[#This Row],[Units Sold]]*Financial[[#This Row],[Manufacturing Price]]</f>
        <v>386015</v>
      </c>
      <c r="O520" s="10">
        <f>Financial[[#This Row],[ Sales with discount]]-(Financial[[#This Row],[Units Sold]]*Financial[[#This Row],[Manufacturing Price]])</f>
        <v>93141.25</v>
      </c>
      <c r="P520" s="12">
        <f>(Financial[[#This Row],[ Sales with discount]]-Financial[[#This Row],[COGS]])/Financial[[#This Row],[ Sales with discount]]</f>
        <v>0.19438596491228069</v>
      </c>
      <c r="Q520" s="12">
        <f>(Financial[[#This Row],[ Sales with discount]]-Financial[[#This Row],[COGS]])/Financial[[#This Row],[COGS]]</f>
        <v>0.24128919860627177</v>
      </c>
      <c r="R520" s="17">
        <f>Financial[[#This Row],[Units Sold]]/Financial[[#This Row],[quantity of transactions]]</f>
        <v>2.0440729483282674</v>
      </c>
      <c r="S520" s="17">
        <f>Financial[[#This Row],[ Sales with discount]]/Financial[[#This Row],[quantity of transactions]]</f>
        <v>728.20098784194533</v>
      </c>
      <c r="T520" s="5" t="str">
        <f>TEXT(Financial[[#This Row],[Date]],"MMMM")</f>
        <v>серпень</v>
      </c>
      <c r="U520" s="22">
        <f>YEAR(Financial[[#This Row],[Date]])</f>
        <v>2021</v>
      </c>
    </row>
    <row r="521" spans="1:21" x14ac:dyDescent="0.3">
      <c r="A521" t="s">
        <v>9</v>
      </c>
      <c r="B521" t="s">
        <v>16</v>
      </c>
      <c r="C521" s="3" t="s">
        <v>25</v>
      </c>
      <c r="D521" s="3" t="s">
        <v>29</v>
      </c>
      <c r="E521">
        <v>2654</v>
      </c>
      <c r="F521" s="10">
        <v>224</v>
      </c>
      <c r="G521" s="10">
        <v>343</v>
      </c>
      <c r="H521" s="14">
        <v>108</v>
      </c>
      <c r="I521" s="19">
        <v>44531</v>
      </c>
      <c r="J521" s="10">
        <f>Financial[[#This Row],[Units Sold]]*Financial[[#This Row],[Sale Price]]</f>
        <v>910322</v>
      </c>
      <c r="K521" s="11" cm="1">
        <f t="array" ref="K521">_xlfn.IFS(Financial[[#This Row],[Discount Band]]="High",0.15,Financial[[#This Row],[Discount Band]]="Medium",0.1,Financial[[#This Row],[Discount Band]]="Low",0.05,Financial[[#This Row],[Discount Band]]="None",0)</f>
        <v>0.05</v>
      </c>
      <c r="L521" s="10">
        <f>Financial[[#This Row],[Gross Sales]]*Financial[[#This Row],[Discount, %]]</f>
        <v>45516.100000000006</v>
      </c>
      <c r="M521" s="10">
        <f>Financial[[#This Row],[Gross Sales]]-Financial[[#This Row],[Discounts, usd]]</f>
        <v>864805.9</v>
      </c>
      <c r="N521" s="10">
        <f>Financial[[#This Row],[Units Sold]]*Financial[[#This Row],[Manufacturing Price]]</f>
        <v>594496</v>
      </c>
      <c r="O521" s="10">
        <f>Financial[[#This Row],[ Sales with discount]]-(Financial[[#This Row],[Units Sold]]*Financial[[#This Row],[Manufacturing Price]])</f>
        <v>270309.90000000002</v>
      </c>
      <c r="P521" s="12">
        <f>(Financial[[#This Row],[ Sales with discount]]-Financial[[#This Row],[COGS]])/Financial[[#This Row],[ Sales with discount]]</f>
        <v>0.31256713211600434</v>
      </c>
      <c r="Q521" s="12">
        <f>(Financial[[#This Row],[ Sales with discount]]-Financial[[#This Row],[COGS]])/Financial[[#This Row],[COGS]]</f>
        <v>0.45468750000000002</v>
      </c>
      <c r="R521" s="17">
        <f>Financial[[#This Row],[Units Sold]]/Financial[[#This Row],[quantity of transactions]]</f>
        <v>24.574074074074073</v>
      </c>
      <c r="S521" s="17">
        <f>Financial[[#This Row],[ Sales with discount]]/Financial[[#This Row],[quantity of transactions]]</f>
        <v>8007.4620370370376</v>
      </c>
      <c r="T521" s="5" t="str">
        <f>TEXT(Financial[[#This Row],[Date]],"MMMM")</f>
        <v>грудень</v>
      </c>
      <c r="U521" s="22">
        <f>YEAR(Financial[[#This Row],[Date]])</f>
        <v>2021</v>
      </c>
    </row>
    <row r="522" spans="1:21" x14ac:dyDescent="0.3">
      <c r="A522" t="s">
        <v>7</v>
      </c>
      <c r="B522" t="s">
        <v>16</v>
      </c>
      <c r="C522" s="3" t="s">
        <v>22</v>
      </c>
      <c r="D522" s="3" t="s">
        <v>31</v>
      </c>
      <c r="E522">
        <v>3617</v>
      </c>
      <c r="F522" s="10">
        <v>9</v>
      </c>
      <c r="G522" s="10">
        <v>16</v>
      </c>
      <c r="H522" s="14">
        <v>4</v>
      </c>
      <c r="I522" s="19">
        <v>44531</v>
      </c>
      <c r="J522" s="10">
        <f>Financial[[#This Row],[Units Sold]]*Financial[[#This Row],[Sale Price]]</f>
        <v>57872</v>
      </c>
      <c r="K522" s="11" cm="1">
        <f t="array" ref="K522">_xlfn.IFS(Financial[[#This Row],[Discount Band]]="High",0.15,Financial[[#This Row],[Discount Band]]="Medium",0.1,Financial[[#This Row],[Discount Band]]="Low",0.05,Financial[[#This Row],[Discount Band]]="None",0)</f>
        <v>0.15</v>
      </c>
      <c r="L522" s="10">
        <f>Financial[[#This Row],[Gross Sales]]*Financial[[#This Row],[Discount, %]]</f>
        <v>8680.7999999999993</v>
      </c>
      <c r="M522" s="10">
        <f>Financial[[#This Row],[Gross Sales]]-Financial[[#This Row],[Discounts, usd]]</f>
        <v>49191.199999999997</v>
      </c>
      <c r="N522" s="10">
        <f>Financial[[#This Row],[Units Sold]]*Financial[[#This Row],[Manufacturing Price]]</f>
        <v>32553</v>
      </c>
      <c r="O522" s="10">
        <f>Financial[[#This Row],[ Sales with discount]]-(Financial[[#This Row],[Units Sold]]*Financial[[#This Row],[Manufacturing Price]])</f>
        <v>16638.199999999997</v>
      </c>
      <c r="P522" s="12">
        <f>(Financial[[#This Row],[ Sales with discount]]-Financial[[#This Row],[COGS]])/Financial[[#This Row],[ Sales with discount]]</f>
        <v>0.33823529411764702</v>
      </c>
      <c r="Q522" s="12">
        <f>(Financial[[#This Row],[ Sales with discount]]-Financial[[#This Row],[COGS]])/Financial[[#This Row],[COGS]]</f>
        <v>0.51111111111111107</v>
      </c>
      <c r="R522" s="17">
        <f>Financial[[#This Row],[Units Sold]]/Financial[[#This Row],[quantity of transactions]]</f>
        <v>904.25</v>
      </c>
      <c r="S522" s="17">
        <f>Financial[[#This Row],[ Sales with discount]]/Financial[[#This Row],[quantity of transactions]]</f>
        <v>12297.8</v>
      </c>
      <c r="T522" s="5" t="str">
        <f>TEXT(Financial[[#This Row],[Date]],"MMMM")</f>
        <v>грудень</v>
      </c>
      <c r="U522" s="22">
        <f>YEAR(Financial[[#This Row],[Date]])</f>
        <v>2021</v>
      </c>
    </row>
    <row r="523" spans="1:21" x14ac:dyDescent="0.3">
      <c r="A523" t="s">
        <v>7</v>
      </c>
      <c r="B523" t="s">
        <v>16</v>
      </c>
      <c r="C523" s="3" t="s">
        <v>23</v>
      </c>
      <c r="D523" s="3" t="s">
        <v>31</v>
      </c>
      <c r="E523">
        <v>2501</v>
      </c>
      <c r="F523" s="10">
        <v>12</v>
      </c>
      <c r="G523" s="10">
        <v>14</v>
      </c>
      <c r="H523" s="14">
        <v>693</v>
      </c>
      <c r="I523" s="19">
        <v>44409</v>
      </c>
      <c r="J523" s="10">
        <f>Financial[[#This Row],[Units Sold]]*Financial[[#This Row],[Sale Price]]</f>
        <v>35014</v>
      </c>
      <c r="K523" s="11" cm="1">
        <f t="array" ref="K523">_xlfn.IFS(Financial[[#This Row],[Discount Band]]="High",0.15,Financial[[#This Row],[Discount Band]]="Medium",0.1,Financial[[#This Row],[Discount Band]]="Low",0.05,Financial[[#This Row],[Discount Band]]="None",0)</f>
        <v>0.15</v>
      </c>
      <c r="L523" s="10">
        <f>Financial[[#This Row],[Gross Sales]]*Financial[[#This Row],[Discount, %]]</f>
        <v>5252.0999999999995</v>
      </c>
      <c r="M523" s="10">
        <f>Financial[[#This Row],[Gross Sales]]-Financial[[#This Row],[Discounts, usd]]</f>
        <v>29761.9</v>
      </c>
      <c r="N523" s="10">
        <f>Financial[[#This Row],[Units Sold]]*Financial[[#This Row],[Manufacturing Price]]</f>
        <v>30012</v>
      </c>
      <c r="O523" s="10">
        <f>Financial[[#This Row],[ Sales with discount]]-(Financial[[#This Row],[Units Sold]]*Financial[[#This Row],[Manufacturing Price]])</f>
        <v>-250.09999999999854</v>
      </c>
      <c r="P523" s="12">
        <f>(Financial[[#This Row],[ Sales with discount]]-Financial[[#This Row],[COGS]])/Financial[[#This Row],[ Sales with discount]]</f>
        <v>-8.4033613445377662E-3</v>
      </c>
      <c r="Q523" s="12">
        <f>(Financial[[#This Row],[ Sales with discount]]-Financial[[#This Row],[COGS]])/Financial[[#This Row],[COGS]]</f>
        <v>-8.3333333333332846E-3</v>
      </c>
      <c r="R523" s="17">
        <f>Financial[[#This Row],[Units Sold]]/Financial[[#This Row],[quantity of transactions]]</f>
        <v>3.6089466089466091</v>
      </c>
      <c r="S523" s="17">
        <f>Financial[[#This Row],[ Sales with discount]]/Financial[[#This Row],[quantity of transactions]]</f>
        <v>42.946464646464648</v>
      </c>
      <c r="T523" s="5" t="str">
        <f>TEXT(Financial[[#This Row],[Date]],"MMMM")</f>
        <v>серпень</v>
      </c>
      <c r="U523" s="22">
        <f>YEAR(Financial[[#This Row],[Date]])</f>
        <v>2021</v>
      </c>
    </row>
    <row r="524" spans="1:21" x14ac:dyDescent="0.3">
      <c r="A524" t="s">
        <v>7</v>
      </c>
      <c r="B524" t="s">
        <v>16</v>
      </c>
      <c r="C524" s="3" t="s">
        <v>26</v>
      </c>
      <c r="D524" s="3" t="s">
        <v>31</v>
      </c>
      <c r="E524">
        <v>2485</v>
      </c>
      <c r="F524" s="10">
        <v>13</v>
      </c>
      <c r="G524" s="10">
        <v>15</v>
      </c>
      <c r="H524" s="14">
        <v>118</v>
      </c>
      <c r="I524" s="19">
        <v>44501</v>
      </c>
      <c r="J524" s="10">
        <f>Financial[[#This Row],[Units Sold]]*Financial[[#This Row],[Sale Price]]</f>
        <v>37275</v>
      </c>
      <c r="K524" s="11" cm="1">
        <f t="array" ref="K524">_xlfn.IFS(Financial[[#This Row],[Discount Band]]="High",0.15,Financial[[#This Row],[Discount Band]]="Medium",0.1,Financial[[#This Row],[Discount Band]]="Low",0.05,Financial[[#This Row],[Discount Band]]="None",0)</f>
        <v>0.15</v>
      </c>
      <c r="L524" s="10">
        <f>Financial[[#This Row],[Gross Sales]]*Financial[[#This Row],[Discount, %]]</f>
        <v>5591.25</v>
      </c>
      <c r="M524" s="10">
        <f>Financial[[#This Row],[Gross Sales]]-Financial[[#This Row],[Discounts, usd]]</f>
        <v>31683.75</v>
      </c>
      <c r="N524" s="10">
        <f>Financial[[#This Row],[Units Sold]]*Financial[[#This Row],[Manufacturing Price]]</f>
        <v>32305</v>
      </c>
      <c r="O524" s="10">
        <f>Financial[[#This Row],[ Sales with discount]]-(Financial[[#This Row],[Units Sold]]*Financial[[#This Row],[Manufacturing Price]])</f>
        <v>-621.25</v>
      </c>
      <c r="P524" s="12">
        <f>(Financial[[#This Row],[ Sales with discount]]-Financial[[#This Row],[COGS]])/Financial[[#This Row],[ Sales with discount]]</f>
        <v>-1.9607843137254902E-2</v>
      </c>
      <c r="Q524" s="12">
        <f>(Financial[[#This Row],[ Sales with discount]]-Financial[[#This Row],[COGS]])/Financial[[#This Row],[COGS]]</f>
        <v>-1.9230769230769232E-2</v>
      </c>
      <c r="R524" s="17">
        <f>Financial[[#This Row],[Units Sold]]/Financial[[#This Row],[quantity of transactions]]</f>
        <v>21.059322033898304</v>
      </c>
      <c r="S524" s="17">
        <f>Financial[[#This Row],[ Sales with discount]]/Financial[[#This Row],[quantity of transactions]]</f>
        <v>268.50635593220341</v>
      </c>
      <c r="T524" s="5" t="str">
        <f>TEXT(Financial[[#This Row],[Date]],"MMMM")</f>
        <v>листопад</v>
      </c>
      <c r="U524" s="22">
        <f>YEAR(Financial[[#This Row],[Date]])</f>
        <v>2021</v>
      </c>
    </row>
    <row r="525" spans="1:21" x14ac:dyDescent="0.3">
      <c r="A525" t="s">
        <v>7</v>
      </c>
      <c r="B525" t="s">
        <v>16</v>
      </c>
      <c r="C525" s="3" t="s">
        <v>25</v>
      </c>
      <c r="D525" s="3" t="s">
        <v>31</v>
      </c>
      <c r="E525">
        <v>691</v>
      </c>
      <c r="F525" s="10">
        <v>13</v>
      </c>
      <c r="G525" s="10">
        <v>16</v>
      </c>
      <c r="H525" s="14">
        <v>201</v>
      </c>
      <c r="I525" s="19">
        <v>44378</v>
      </c>
      <c r="J525" s="10">
        <f>Financial[[#This Row],[Units Sold]]*Financial[[#This Row],[Sale Price]]</f>
        <v>11056</v>
      </c>
      <c r="K525" s="11" cm="1">
        <f t="array" ref="K525">_xlfn.IFS(Financial[[#This Row],[Discount Band]]="High",0.15,Financial[[#This Row],[Discount Band]]="Medium",0.1,Financial[[#This Row],[Discount Band]]="Low",0.05,Financial[[#This Row],[Discount Band]]="None",0)</f>
        <v>0.15</v>
      </c>
      <c r="L525" s="10">
        <f>Financial[[#This Row],[Gross Sales]]*Financial[[#This Row],[Discount, %]]</f>
        <v>1658.3999999999999</v>
      </c>
      <c r="M525" s="10">
        <f>Financial[[#This Row],[Gross Sales]]-Financial[[#This Row],[Discounts, usd]]</f>
        <v>9397.6</v>
      </c>
      <c r="N525" s="10">
        <f>Financial[[#This Row],[Units Sold]]*Financial[[#This Row],[Manufacturing Price]]</f>
        <v>8983</v>
      </c>
      <c r="O525" s="10">
        <f>Financial[[#This Row],[ Sales with discount]]-(Financial[[#This Row],[Units Sold]]*Financial[[#This Row],[Manufacturing Price]])</f>
        <v>414.60000000000036</v>
      </c>
      <c r="P525" s="12">
        <f>(Financial[[#This Row],[ Sales with discount]]-Financial[[#This Row],[COGS]])/Financial[[#This Row],[ Sales with discount]]</f>
        <v>4.4117647058823567E-2</v>
      </c>
      <c r="Q525" s="12">
        <f>(Financial[[#This Row],[ Sales with discount]]-Financial[[#This Row],[COGS]])/Financial[[#This Row],[COGS]]</f>
        <v>4.6153846153846191E-2</v>
      </c>
      <c r="R525" s="17">
        <f>Financial[[#This Row],[Units Sold]]/Financial[[#This Row],[quantity of transactions]]</f>
        <v>3.4378109452736316</v>
      </c>
      <c r="S525" s="17">
        <f>Financial[[#This Row],[ Sales with discount]]/Financial[[#This Row],[quantity of transactions]]</f>
        <v>46.754228855721394</v>
      </c>
      <c r="T525" s="5" t="str">
        <f>TEXT(Financial[[#This Row],[Date]],"MMMM")</f>
        <v>липень</v>
      </c>
      <c r="U525" s="22">
        <f>YEAR(Financial[[#This Row],[Date]])</f>
        <v>2021</v>
      </c>
    </row>
    <row r="526" spans="1:21" x14ac:dyDescent="0.3">
      <c r="A526" t="s">
        <v>7</v>
      </c>
      <c r="B526" t="s">
        <v>16</v>
      </c>
      <c r="C526" s="3" t="s">
        <v>24</v>
      </c>
      <c r="D526" s="3" t="s">
        <v>30</v>
      </c>
      <c r="E526">
        <v>284</v>
      </c>
      <c r="F526" s="10">
        <v>12</v>
      </c>
      <c r="G526" s="10">
        <v>15</v>
      </c>
      <c r="H526" s="14">
        <v>202</v>
      </c>
      <c r="I526" s="19">
        <v>44317</v>
      </c>
      <c r="J526" s="10">
        <f>Financial[[#This Row],[Units Sold]]*Financial[[#This Row],[Sale Price]]</f>
        <v>4260</v>
      </c>
      <c r="K526" s="11" cm="1">
        <f t="array" ref="K526">_xlfn.IFS(Financial[[#This Row],[Discount Band]]="High",0.15,Financial[[#This Row],[Discount Band]]="Medium",0.1,Financial[[#This Row],[Discount Band]]="Low",0.05,Financial[[#This Row],[Discount Band]]="None",0)</f>
        <v>0.1</v>
      </c>
      <c r="L526" s="10">
        <f>Financial[[#This Row],[Gross Sales]]*Financial[[#This Row],[Discount, %]]</f>
        <v>426</v>
      </c>
      <c r="M526" s="10">
        <f>Financial[[#This Row],[Gross Sales]]-Financial[[#This Row],[Discounts, usd]]</f>
        <v>3834</v>
      </c>
      <c r="N526" s="10">
        <f>Financial[[#This Row],[Units Sold]]*Financial[[#This Row],[Manufacturing Price]]</f>
        <v>3408</v>
      </c>
      <c r="O526" s="10">
        <f>Financial[[#This Row],[ Sales with discount]]-(Financial[[#This Row],[Units Sold]]*Financial[[#This Row],[Manufacturing Price]])</f>
        <v>426</v>
      </c>
      <c r="P526" s="12">
        <f>(Financial[[#This Row],[ Sales with discount]]-Financial[[#This Row],[COGS]])/Financial[[#This Row],[ Sales with discount]]</f>
        <v>0.1111111111111111</v>
      </c>
      <c r="Q526" s="12">
        <f>(Financial[[#This Row],[ Sales with discount]]-Financial[[#This Row],[COGS]])/Financial[[#This Row],[COGS]]</f>
        <v>0.125</v>
      </c>
      <c r="R526" s="17">
        <f>Financial[[#This Row],[Units Sold]]/Financial[[#This Row],[quantity of transactions]]</f>
        <v>1.4059405940594059</v>
      </c>
      <c r="S526" s="17">
        <f>Financial[[#This Row],[ Sales with discount]]/Financial[[#This Row],[quantity of transactions]]</f>
        <v>18.980198019801982</v>
      </c>
      <c r="T526" s="5" t="str">
        <f>TEXT(Financial[[#This Row],[Date]],"MMMM")</f>
        <v>травень</v>
      </c>
      <c r="U526" s="22">
        <f>YEAR(Financial[[#This Row],[Date]])</f>
        <v>2021</v>
      </c>
    </row>
    <row r="527" spans="1:21" x14ac:dyDescent="0.3">
      <c r="A527" t="s">
        <v>7</v>
      </c>
      <c r="B527" t="s">
        <v>16</v>
      </c>
      <c r="C527" s="3" t="s">
        <v>23</v>
      </c>
      <c r="D527" s="3" t="s">
        <v>31</v>
      </c>
      <c r="E527">
        <v>497</v>
      </c>
      <c r="F527" s="10">
        <v>12</v>
      </c>
      <c r="G527" s="10">
        <v>17</v>
      </c>
      <c r="H527" s="14">
        <v>282</v>
      </c>
      <c r="I527" s="19">
        <v>44531</v>
      </c>
      <c r="J527" s="10">
        <f>Financial[[#This Row],[Units Sold]]*Financial[[#This Row],[Sale Price]]</f>
        <v>8449</v>
      </c>
      <c r="K527" s="11" cm="1">
        <f t="array" ref="K527">_xlfn.IFS(Financial[[#This Row],[Discount Band]]="High",0.15,Financial[[#This Row],[Discount Band]]="Medium",0.1,Financial[[#This Row],[Discount Band]]="Low",0.05,Financial[[#This Row],[Discount Band]]="None",0)</f>
        <v>0.15</v>
      </c>
      <c r="L527" s="10">
        <f>Financial[[#This Row],[Gross Sales]]*Financial[[#This Row],[Discount, %]]</f>
        <v>1267.3499999999999</v>
      </c>
      <c r="M527" s="10">
        <f>Financial[[#This Row],[Gross Sales]]-Financial[[#This Row],[Discounts, usd]]</f>
        <v>7181.65</v>
      </c>
      <c r="N527" s="10">
        <f>Financial[[#This Row],[Units Sold]]*Financial[[#This Row],[Manufacturing Price]]</f>
        <v>5964</v>
      </c>
      <c r="O527" s="10">
        <f>Financial[[#This Row],[ Sales with discount]]-(Financial[[#This Row],[Units Sold]]*Financial[[#This Row],[Manufacturing Price]])</f>
        <v>1217.6499999999996</v>
      </c>
      <c r="P527" s="12">
        <f>(Financial[[#This Row],[ Sales with discount]]-Financial[[#This Row],[COGS]])/Financial[[#This Row],[ Sales with discount]]</f>
        <v>0.16955017301038058</v>
      </c>
      <c r="Q527" s="12">
        <f>(Financial[[#This Row],[ Sales with discount]]-Financial[[#This Row],[COGS]])/Financial[[#This Row],[COGS]]</f>
        <v>0.20416666666666661</v>
      </c>
      <c r="R527" s="17">
        <f>Financial[[#This Row],[Units Sold]]/Financial[[#This Row],[quantity of transactions]]</f>
        <v>1.7624113475177305</v>
      </c>
      <c r="S527" s="17">
        <f>Financial[[#This Row],[ Sales with discount]]/Financial[[#This Row],[quantity of transactions]]</f>
        <v>25.466843971631203</v>
      </c>
      <c r="T527" s="5" t="str">
        <f>TEXT(Financial[[#This Row],[Date]],"MMMM")</f>
        <v>грудень</v>
      </c>
      <c r="U527" s="22">
        <f>YEAR(Financial[[#This Row],[Date]])</f>
        <v>2021</v>
      </c>
    </row>
    <row r="528" spans="1:21" x14ac:dyDescent="0.3">
      <c r="A528" t="s">
        <v>7</v>
      </c>
      <c r="B528" t="s">
        <v>16</v>
      </c>
      <c r="C528" s="3" t="s">
        <v>24</v>
      </c>
      <c r="D528" s="3" t="s">
        <v>31</v>
      </c>
      <c r="E528">
        <v>871</v>
      </c>
      <c r="F528" s="10">
        <v>10</v>
      </c>
      <c r="G528" s="10">
        <v>15</v>
      </c>
      <c r="H528" s="14">
        <v>372</v>
      </c>
      <c r="I528" s="19">
        <v>44440</v>
      </c>
      <c r="J528" s="10">
        <f>Financial[[#This Row],[Units Sold]]*Financial[[#This Row],[Sale Price]]</f>
        <v>13065</v>
      </c>
      <c r="K528" s="11" cm="1">
        <f t="array" ref="K528">_xlfn.IFS(Financial[[#This Row],[Discount Band]]="High",0.15,Financial[[#This Row],[Discount Band]]="Medium",0.1,Financial[[#This Row],[Discount Band]]="Low",0.05,Financial[[#This Row],[Discount Band]]="None",0)</f>
        <v>0.15</v>
      </c>
      <c r="L528" s="10">
        <f>Financial[[#This Row],[Gross Sales]]*Financial[[#This Row],[Discount, %]]</f>
        <v>1959.75</v>
      </c>
      <c r="M528" s="10">
        <f>Financial[[#This Row],[Gross Sales]]-Financial[[#This Row],[Discounts, usd]]</f>
        <v>11105.25</v>
      </c>
      <c r="N528" s="10">
        <f>Financial[[#This Row],[Units Sold]]*Financial[[#This Row],[Manufacturing Price]]</f>
        <v>8710</v>
      </c>
      <c r="O528" s="10">
        <f>Financial[[#This Row],[ Sales with discount]]-(Financial[[#This Row],[Units Sold]]*Financial[[#This Row],[Manufacturing Price]])</f>
        <v>2395.25</v>
      </c>
      <c r="P528" s="12">
        <f>(Financial[[#This Row],[ Sales with discount]]-Financial[[#This Row],[COGS]])/Financial[[#This Row],[ Sales with discount]]</f>
        <v>0.21568627450980393</v>
      </c>
      <c r="Q528" s="12">
        <f>(Financial[[#This Row],[ Sales with discount]]-Financial[[#This Row],[COGS]])/Financial[[#This Row],[COGS]]</f>
        <v>0.27500000000000002</v>
      </c>
      <c r="R528" s="17">
        <f>Financial[[#This Row],[Units Sold]]/Financial[[#This Row],[quantity of transactions]]</f>
        <v>2.3413978494623655</v>
      </c>
      <c r="S528" s="17">
        <f>Financial[[#This Row],[ Sales with discount]]/Financial[[#This Row],[quantity of transactions]]</f>
        <v>29.85282258064516</v>
      </c>
      <c r="T528" s="5" t="str">
        <f>TEXT(Financial[[#This Row],[Date]],"MMMM")</f>
        <v>вересень</v>
      </c>
      <c r="U528" s="22">
        <f>YEAR(Financial[[#This Row],[Date]])</f>
        <v>2021</v>
      </c>
    </row>
    <row r="529" spans="1:21" x14ac:dyDescent="0.3">
      <c r="A529" t="s">
        <v>7</v>
      </c>
      <c r="B529" t="s">
        <v>16</v>
      </c>
      <c r="C529" s="3" t="s">
        <v>26</v>
      </c>
      <c r="D529" s="3" t="s">
        <v>31</v>
      </c>
      <c r="E529">
        <v>2782</v>
      </c>
      <c r="F529" s="10">
        <v>8</v>
      </c>
      <c r="G529" s="10">
        <v>16</v>
      </c>
      <c r="H529" s="14">
        <v>401</v>
      </c>
      <c r="I529" s="19">
        <v>44531</v>
      </c>
      <c r="J529" s="10">
        <f>Financial[[#This Row],[Units Sold]]*Financial[[#This Row],[Sale Price]]</f>
        <v>44512</v>
      </c>
      <c r="K529" s="11" cm="1">
        <f t="array" ref="K529">_xlfn.IFS(Financial[[#This Row],[Discount Band]]="High",0.15,Financial[[#This Row],[Discount Band]]="Medium",0.1,Financial[[#This Row],[Discount Band]]="Low",0.05,Financial[[#This Row],[Discount Band]]="None",0)</f>
        <v>0.15</v>
      </c>
      <c r="L529" s="10">
        <f>Financial[[#This Row],[Gross Sales]]*Financial[[#This Row],[Discount, %]]</f>
        <v>6676.8</v>
      </c>
      <c r="M529" s="10">
        <f>Financial[[#This Row],[Gross Sales]]-Financial[[#This Row],[Discounts, usd]]</f>
        <v>37835.199999999997</v>
      </c>
      <c r="N529" s="10">
        <f>Financial[[#This Row],[Units Sold]]*Financial[[#This Row],[Manufacturing Price]]</f>
        <v>22256</v>
      </c>
      <c r="O529" s="10">
        <f>Financial[[#This Row],[ Sales with discount]]-(Financial[[#This Row],[Units Sold]]*Financial[[#This Row],[Manufacturing Price]])</f>
        <v>15579.199999999997</v>
      </c>
      <c r="P529" s="12">
        <f>(Financial[[#This Row],[ Sales with discount]]-Financial[[#This Row],[COGS]])/Financial[[#This Row],[ Sales with discount]]</f>
        <v>0.41176470588235292</v>
      </c>
      <c r="Q529" s="12">
        <f>(Financial[[#This Row],[ Sales with discount]]-Financial[[#This Row],[COGS]])/Financial[[#This Row],[COGS]]</f>
        <v>0.69999999999999984</v>
      </c>
      <c r="R529" s="17">
        <f>Financial[[#This Row],[Units Sold]]/Financial[[#This Row],[quantity of transactions]]</f>
        <v>6.9376558603491274</v>
      </c>
      <c r="S529" s="17">
        <f>Financial[[#This Row],[ Sales with discount]]/Financial[[#This Row],[quantity of transactions]]</f>
        <v>94.352119700748119</v>
      </c>
      <c r="T529" s="5" t="str">
        <f>TEXT(Financial[[#This Row],[Date]],"MMMM")</f>
        <v>грудень</v>
      </c>
      <c r="U529" s="22">
        <f>YEAR(Financial[[#This Row],[Date]])</f>
        <v>2021</v>
      </c>
    </row>
    <row r="530" spans="1:21" x14ac:dyDescent="0.3">
      <c r="A530" t="s">
        <v>7</v>
      </c>
      <c r="B530" t="s">
        <v>16</v>
      </c>
      <c r="C530" s="3" t="s">
        <v>23</v>
      </c>
      <c r="D530" s="3" t="s">
        <v>28</v>
      </c>
      <c r="E530">
        <v>1080</v>
      </c>
      <c r="F530" s="10">
        <v>9</v>
      </c>
      <c r="G530" s="10">
        <v>17</v>
      </c>
      <c r="H530" s="14">
        <v>877</v>
      </c>
      <c r="I530" s="19">
        <v>44228</v>
      </c>
      <c r="J530" s="10">
        <f>Financial[[#This Row],[Units Sold]]*Financial[[#This Row],[Sale Price]]</f>
        <v>18360</v>
      </c>
      <c r="K530" s="11" cm="1">
        <f t="array" ref="K530">_xlfn.IFS(Financial[[#This Row],[Discount Band]]="High",0.15,Financial[[#This Row],[Discount Band]]="Medium",0.1,Financial[[#This Row],[Discount Band]]="Low",0.05,Financial[[#This Row],[Discount Band]]="None",0)</f>
        <v>0</v>
      </c>
      <c r="L530" s="10">
        <f>Financial[[#This Row],[Gross Sales]]*Financial[[#This Row],[Discount, %]]</f>
        <v>0</v>
      </c>
      <c r="M530" s="10">
        <f>Financial[[#This Row],[Gross Sales]]-Financial[[#This Row],[Discounts, usd]]</f>
        <v>18360</v>
      </c>
      <c r="N530" s="10">
        <f>Financial[[#This Row],[Units Sold]]*Financial[[#This Row],[Manufacturing Price]]</f>
        <v>9720</v>
      </c>
      <c r="O530" s="10">
        <f>Financial[[#This Row],[ Sales with discount]]-(Financial[[#This Row],[Units Sold]]*Financial[[#This Row],[Manufacturing Price]])</f>
        <v>8640</v>
      </c>
      <c r="P530" s="12">
        <f>(Financial[[#This Row],[ Sales with discount]]-Financial[[#This Row],[COGS]])/Financial[[#This Row],[ Sales with discount]]</f>
        <v>0.47058823529411764</v>
      </c>
      <c r="Q530" s="12">
        <f>(Financial[[#This Row],[ Sales with discount]]-Financial[[#This Row],[COGS]])/Financial[[#This Row],[COGS]]</f>
        <v>0.88888888888888884</v>
      </c>
      <c r="R530" s="17">
        <f>Financial[[#This Row],[Units Sold]]/Financial[[#This Row],[quantity of transactions]]</f>
        <v>1.2314709236031927</v>
      </c>
      <c r="S530" s="17">
        <f>Financial[[#This Row],[ Sales with discount]]/Financial[[#This Row],[quantity of transactions]]</f>
        <v>20.935005701254276</v>
      </c>
      <c r="T530" s="5" t="str">
        <f>TEXT(Financial[[#This Row],[Date]],"MMMM")</f>
        <v>лютий</v>
      </c>
      <c r="U530" s="22">
        <f>YEAR(Financial[[#This Row],[Date]])</f>
        <v>2021</v>
      </c>
    </row>
    <row r="531" spans="1:21" x14ac:dyDescent="0.3">
      <c r="A531" t="s">
        <v>7</v>
      </c>
      <c r="B531" t="s">
        <v>16</v>
      </c>
      <c r="C531" s="3" t="s">
        <v>22</v>
      </c>
      <c r="D531" s="3" t="s">
        <v>29</v>
      </c>
      <c r="E531">
        <v>2566</v>
      </c>
      <c r="F531" s="10">
        <v>8</v>
      </c>
      <c r="G531" s="10">
        <v>15</v>
      </c>
      <c r="H531" s="14">
        <v>1153</v>
      </c>
      <c r="I531" s="19">
        <v>44470</v>
      </c>
      <c r="J531" s="10">
        <f>Financial[[#This Row],[Units Sold]]*Financial[[#This Row],[Sale Price]]</f>
        <v>38490</v>
      </c>
      <c r="K531" s="11" cm="1">
        <f t="array" ref="K531">_xlfn.IFS(Financial[[#This Row],[Discount Band]]="High",0.15,Financial[[#This Row],[Discount Band]]="Medium",0.1,Financial[[#This Row],[Discount Band]]="Low",0.05,Financial[[#This Row],[Discount Band]]="None",0)</f>
        <v>0.05</v>
      </c>
      <c r="L531" s="10">
        <f>Financial[[#This Row],[Gross Sales]]*Financial[[#This Row],[Discount, %]]</f>
        <v>1924.5</v>
      </c>
      <c r="M531" s="10">
        <f>Financial[[#This Row],[Gross Sales]]-Financial[[#This Row],[Discounts, usd]]</f>
        <v>36565.5</v>
      </c>
      <c r="N531" s="10">
        <f>Financial[[#This Row],[Units Sold]]*Financial[[#This Row],[Manufacturing Price]]</f>
        <v>20528</v>
      </c>
      <c r="O531" s="10">
        <f>Financial[[#This Row],[ Sales with discount]]-(Financial[[#This Row],[Units Sold]]*Financial[[#This Row],[Manufacturing Price]])</f>
        <v>16037.5</v>
      </c>
      <c r="P531" s="12">
        <f>(Financial[[#This Row],[ Sales with discount]]-Financial[[#This Row],[COGS]])/Financial[[#This Row],[ Sales with discount]]</f>
        <v>0.43859649122807015</v>
      </c>
      <c r="Q531" s="12">
        <f>(Financial[[#This Row],[ Sales with discount]]-Financial[[#This Row],[COGS]])/Financial[[#This Row],[COGS]]</f>
        <v>0.78125</v>
      </c>
      <c r="R531" s="17">
        <f>Financial[[#This Row],[Units Sold]]/Financial[[#This Row],[quantity of transactions]]</f>
        <v>2.2254986990459669</v>
      </c>
      <c r="S531" s="17">
        <f>Financial[[#This Row],[ Sales with discount]]/Financial[[#This Row],[quantity of transactions]]</f>
        <v>31.713356461405031</v>
      </c>
      <c r="T531" s="5" t="str">
        <f>TEXT(Financial[[#This Row],[Date]],"MMMM")</f>
        <v>жовтень</v>
      </c>
      <c r="U531" s="22">
        <f>YEAR(Financial[[#This Row],[Date]])</f>
        <v>2021</v>
      </c>
    </row>
    <row r="532" spans="1:21" x14ac:dyDescent="0.3">
      <c r="A532" t="s">
        <v>7</v>
      </c>
      <c r="B532" t="s">
        <v>16</v>
      </c>
      <c r="C532" s="3" t="s">
        <v>23</v>
      </c>
      <c r="D532" s="3" t="s">
        <v>29</v>
      </c>
      <c r="E532">
        <v>2303</v>
      </c>
      <c r="F532" s="10">
        <v>10</v>
      </c>
      <c r="G532" s="10">
        <v>16</v>
      </c>
      <c r="H532" s="14">
        <v>1405</v>
      </c>
      <c r="I532" s="19">
        <v>44470</v>
      </c>
      <c r="J532" s="10">
        <f>Financial[[#This Row],[Units Sold]]*Financial[[#This Row],[Sale Price]]</f>
        <v>36848</v>
      </c>
      <c r="K532" s="11" cm="1">
        <f t="array" ref="K532">_xlfn.IFS(Financial[[#This Row],[Discount Band]]="High",0.15,Financial[[#This Row],[Discount Band]]="Medium",0.1,Financial[[#This Row],[Discount Band]]="Low",0.05,Financial[[#This Row],[Discount Band]]="None",0)</f>
        <v>0.05</v>
      </c>
      <c r="L532" s="10">
        <f>Financial[[#This Row],[Gross Sales]]*Financial[[#This Row],[Discount, %]]</f>
        <v>1842.4</v>
      </c>
      <c r="M532" s="10">
        <f>Financial[[#This Row],[Gross Sales]]-Financial[[#This Row],[Discounts, usd]]</f>
        <v>35005.599999999999</v>
      </c>
      <c r="N532" s="10">
        <f>Financial[[#This Row],[Units Sold]]*Financial[[#This Row],[Manufacturing Price]]</f>
        <v>23030</v>
      </c>
      <c r="O532" s="10">
        <f>Financial[[#This Row],[ Sales with discount]]-(Financial[[#This Row],[Units Sold]]*Financial[[#This Row],[Manufacturing Price]])</f>
        <v>11975.599999999999</v>
      </c>
      <c r="P532" s="12">
        <f>(Financial[[#This Row],[ Sales with discount]]-Financial[[#This Row],[COGS]])/Financial[[#This Row],[ Sales with discount]]</f>
        <v>0.34210526315789469</v>
      </c>
      <c r="Q532" s="12">
        <f>(Financial[[#This Row],[ Sales with discount]]-Financial[[#This Row],[COGS]])/Financial[[#This Row],[COGS]]</f>
        <v>0.51999999999999991</v>
      </c>
      <c r="R532" s="17">
        <f>Financial[[#This Row],[Units Sold]]/Financial[[#This Row],[quantity of transactions]]</f>
        <v>1.6391459074733097</v>
      </c>
      <c r="S532" s="17">
        <f>Financial[[#This Row],[ Sales with discount]]/Financial[[#This Row],[quantity of transactions]]</f>
        <v>24.915017793594306</v>
      </c>
      <c r="T532" s="5" t="str">
        <f>TEXT(Financial[[#This Row],[Date]],"MMMM")</f>
        <v>жовтень</v>
      </c>
      <c r="U532" s="22">
        <f>YEAR(Financial[[#This Row],[Date]])</f>
        <v>2021</v>
      </c>
    </row>
    <row r="533" spans="1:21" x14ac:dyDescent="0.3">
      <c r="A533" t="s">
        <v>7</v>
      </c>
      <c r="B533" t="s">
        <v>16</v>
      </c>
      <c r="C533" s="3" t="s">
        <v>25</v>
      </c>
      <c r="D533" s="3" t="s">
        <v>29</v>
      </c>
      <c r="E533">
        <v>1805</v>
      </c>
      <c r="F533" s="10">
        <v>11</v>
      </c>
      <c r="G533" s="10">
        <v>15</v>
      </c>
      <c r="H533" s="14">
        <v>103</v>
      </c>
      <c r="I533" s="19">
        <v>44470</v>
      </c>
      <c r="J533" s="10">
        <f>Financial[[#This Row],[Units Sold]]*Financial[[#This Row],[Sale Price]]</f>
        <v>27075</v>
      </c>
      <c r="K533" s="11" cm="1">
        <f t="array" ref="K533">_xlfn.IFS(Financial[[#This Row],[Discount Band]]="High",0.15,Financial[[#This Row],[Discount Band]]="Medium",0.1,Financial[[#This Row],[Discount Band]]="Low",0.05,Financial[[#This Row],[Discount Band]]="None",0)</f>
        <v>0.05</v>
      </c>
      <c r="L533" s="10">
        <f>Financial[[#This Row],[Gross Sales]]*Financial[[#This Row],[Discount, %]]</f>
        <v>1353.75</v>
      </c>
      <c r="M533" s="10">
        <f>Financial[[#This Row],[Gross Sales]]-Financial[[#This Row],[Discounts, usd]]</f>
        <v>25721.25</v>
      </c>
      <c r="N533" s="10">
        <f>Financial[[#This Row],[Units Sold]]*Financial[[#This Row],[Manufacturing Price]]</f>
        <v>19855</v>
      </c>
      <c r="O533" s="10">
        <f>Financial[[#This Row],[ Sales with discount]]-(Financial[[#This Row],[Units Sold]]*Financial[[#This Row],[Manufacturing Price]])</f>
        <v>5866.25</v>
      </c>
      <c r="P533" s="12">
        <f>(Financial[[#This Row],[ Sales with discount]]-Financial[[#This Row],[COGS]])/Financial[[#This Row],[ Sales with discount]]</f>
        <v>0.22807017543859648</v>
      </c>
      <c r="Q533" s="12">
        <f>(Financial[[#This Row],[ Sales with discount]]-Financial[[#This Row],[COGS]])/Financial[[#This Row],[COGS]]</f>
        <v>0.29545454545454547</v>
      </c>
      <c r="R533" s="17">
        <f>Financial[[#This Row],[Units Sold]]/Financial[[#This Row],[quantity of transactions]]</f>
        <v>17.524271844660195</v>
      </c>
      <c r="S533" s="17">
        <f>Financial[[#This Row],[ Sales with discount]]/Financial[[#This Row],[quantity of transactions]]</f>
        <v>249.72087378640776</v>
      </c>
      <c r="T533" s="5" t="str">
        <f>TEXT(Financial[[#This Row],[Date]],"MMMM")</f>
        <v>жовтень</v>
      </c>
      <c r="U533" s="22">
        <f>YEAR(Financial[[#This Row],[Date]])</f>
        <v>2021</v>
      </c>
    </row>
    <row r="534" spans="1:21" x14ac:dyDescent="0.3">
      <c r="A534" t="s">
        <v>7</v>
      </c>
      <c r="B534" t="s">
        <v>16</v>
      </c>
      <c r="C534" s="3" t="s">
        <v>22</v>
      </c>
      <c r="D534" s="3" t="s">
        <v>29</v>
      </c>
      <c r="E534">
        <v>2394</v>
      </c>
      <c r="F534" s="10">
        <v>9</v>
      </c>
      <c r="G534" s="10">
        <v>15</v>
      </c>
      <c r="H534" s="14">
        <v>238</v>
      </c>
      <c r="I534" s="19">
        <v>44256</v>
      </c>
      <c r="J534" s="10">
        <f>Financial[[#This Row],[Units Sold]]*Financial[[#This Row],[Sale Price]]</f>
        <v>35910</v>
      </c>
      <c r="K534" s="11" cm="1">
        <f t="array" ref="K534">_xlfn.IFS(Financial[[#This Row],[Discount Band]]="High",0.15,Financial[[#This Row],[Discount Band]]="Medium",0.1,Financial[[#This Row],[Discount Band]]="Low",0.05,Financial[[#This Row],[Discount Band]]="None",0)</f>
        <v>0.05</v>
      </c>
      <c r="L534" s="10">
        <f>Financial[[#This Row],[Gross Sales]]*Financial[[#This Row],[Discount, %]]</f>
        <v>1795.5</v>
      </c>
      <c r="M534" s="10">
        <f>Financial[[#This Row],[Gross Sales]]-Financial[[#This Row],[Discounts, usd]]</f>
        <v>34114.5</v>
      </c>
      <c r="N534" s="10">
        <f>Financial[[#This Row],[Units Sold]]*Financial[[#This Row],[Manufacturing Price]]</f>
        <v>21546</v>
      </c>
      <c r="O534" s="10">
        <f>Financial[[#This Row],[ Sales with discount]]-(Financial[[#This Row],[Units Sold]]*Financial[[#This Row],[Manufacturing Price]])</f>
        <v>12568.5</v>
      </c>
      <c r="P534" s="12">
        <f>(Financial[[#This Row],[ Sales with discount]]-Financial[[#This Row],[COGS]])/Financial[[#This Row],[ Sales with discount]]</f>
        <v>0.36842105263157893</v>
      </c>
      <c r="Q534" s="12">
        <f>(Financial[[#This Row],[ Sales with discount]]-Financial[[#This Row],[COGS]])/Financial[[#This Row],[COGS]]</f>
        <v>0.58333333333333337</v>
      </c>
      <c r="R534" s="17">
        <f>Financial[[#This Row],[Units Sold]]/Financial[[#This Row],[quantity of transactions]]</f>
        <v>10.058823529411764</v>
      </c>
      <c r="S534" s="17">
        <f>Financial[[#This Row],[ Sales with discount]]/Financial[[#This Row],[quantity of transactions]]</f>
        <v>143.33823529411765</v>
      </c>
      <c r="T534" s="5" t="str">
        <f>TEXT(Financial[[#This Row],[Date]],"MMMM")</f>
        <v>березень</v>
      </c>
      <c r="U534" s="22">
        <f>YEAR(Financial[[#This Row],[Date]])</f>
        <v>2021</v>
      </c>
    </row>
    <row r="535" spans="1:21" x14ac:dyDescent="0.3">
      <c r="A535" t="s">
        <v>7</v>
      </c>
      <c r="B535" t="s">
        <v>16</v>
      </c>
      <c r="C535" s="3" t="s">
        <v>24</v>
      </c>
      <c r="D535" s="3" t="s">
        <v>30</v>
      </c>
      <c r="E535">
        <v>3705</v>
      </c>
      <c r="F535" s="10">
        <v>8</v>
      </c>
      <c r="G535" s="10">
        <v>16</v>
      </c>
      <c r="H535" s="14">
        <v>3176</v>
      </c>
      <c r="I535" s="19">
        <v>44287</v>
      </c>
      <c r="J535" s="10">
        <f>Financial[[#This Row],[Units Sold]]*Financial[[#This Row],[Sale Price]]</f>
        <v>59280</v>
      </c>
      <c r="K535" s="11" cm="1">
        <f t="array" ref="K535">_xlfn.IFS(Financial[[#This Row],[Discount Band]]="High",0.15,Financial[[#This Row],[Discount Band]]="Medium",0.1,Financial[[#This Row],[Discount Band]]="Low",0.05,Financial[[#This Row],[Discount Band]]="None",0)</f>
        <v>0.1</v>
      </c>
      <c r="L535" s="10">
        <f>Financial[[#This Row],[Gross Sales]]*Financial[[#This Row],[Discount, %]]</f>
        <v>5928</v>
      </c>
      <c r="M535" s="10">
        <f>Financial[[#This Row],[Gross Sales]]-Financial[[#This Row],[Discounts, usd]]</f>
        <v>53352</v>
      </c>
      <c r="N535" s="10">
        <f>Financial[[#This Row],[Units Sold]]*Financial[[#This Row],[Manufacturing Price]]</f>
        <v>29640</v>
      </c>
      <c r="O535" s="10">
        <f>Financial[[#This Row],[ Sales with discount]]-(Financial[[#This Row],[Units Sold]]*Financial[[#This Row],[Manufacturing Price]])</f>
        <v>23712</v>
      </c>
      <c r="P535" s="12">
        <f>(Financial[[#This Row],[ Sales with discount]]-Financial[[#This Row],[COGS]])/Financial[[#This Row],[ Sales with discount]]</f>
        <v>0.44444444444444442</v>
      </c>
      <c r="Q535" s="12">
        <f>(Financial[[#This Row],[ Sales with discount]]-Financial[[#This Row],[COGS]])/Financial[[#This Row],[COGS]]</f>
        <v>0.8</v>
      </c>
      <c r="R535" s="17">
        <f>Financial[[#This Row],[Units Sold]]/Financial[[#This Row],[quantity of transactions]]</f>
        <v>1.1665617128463477</v>
      </c>
      <c r="S535" s="17">
        <f>Financial[[#This Row],[ Sales with discount]]/Financial[[#This Row],[quantity of transactions]]</f>
        <v>16.798488664987406</v>
      </c>
      <c r="T535" s="5" t="str">
        <f>TEXT(Financial[[#This Row],[Date]],"MMMM")</f>
        <v>квітень</v>
      </c>
      <c r="U535" s="22">
        <f>YEAR(Financial[[#This Row],[Date]])</f>
        <v>2021</v>
      </c>
    </row>
    <row r="536" spans="1:21" x14ac:dyDescent="0.3">
      <c r="A536" t="s">
        <v>7</v>
      </c>
      <c r="B536" t="s">
        <v>16</v>
      </c>
      <c r="C536" s="3" t="s">
        <v>21</v>
      </c>
      <c r="D536" s="3" t="s">
        <v>30</v>
      </c>
      <c r="E536">
        <v>3191</v>
      </c>
      <c r="F536" s="10">
        <v>12</v>
      </c>
      <c r="G536" s="10">
        <v>16</v>
      </c>
      <c r="H536" s="14">
        <v>95</v>
      </c>
      <c r="I536" s="19">
        <v>44501</v>
      </c>
      <c r="J536" s="10">
        <f>Financial[[#This Row],[Units Sold]]*Financial[[#This Row],[Sale Price]]</f>
        <v>51056</v>
      </c>
      <c r="K536" s="11" cm="1">
        <f t="array" ref="K536">_xlfn.IFS(Financial[[#This Row],[Discount Band]]="High",0.15,Financial[[#This Row],[Discount Band]]="Medium",0.1,Financial[[#This Row],[Discount Band]]="Low",0.05,Financial[[#This Row],[Discount Band]]="None",0)</f>
        <v>0.1</v>
      </c>
      <c r="L536" s="10">
        <f>Financial[[#This Row],[Gross Sales]]*Financial[[#This Row],[Discount, %]]</f>
        <v>5105.6000000000004</v>
      </c>
      <c r="M536" s="10">
        <f>Financial[[#This Row],[Gross Sales]]-Financial[[#This Row],[Discounts, usd]]</f>
        <v>45950.400000000001</v>
      </c>
      <c r="N536" s="10">
        <f>Financial[[#This Row],[Units Sold]]*Financial[[#This Row],[Manufacturing Price]]</f>
        <v>38292</v>
      </c>
      <c r="O536" s="10">
        <f>Financial[[#This Row],[ Sales with discount]]-(Financial[[#This Row],[Units Sold]]*Financial[[#This Row],[Manufacturing Price]])</f>
        <v>7658.4000000000015</v>
      </c>
      <c r="P536" s="12">
        <f>(Financial[[#This Row],[ Sales with discount]]-Financial[[#This Row],[COGS]])/Financial[[#This Row],[ Sales with discount]]</f>
        <v>0.16666666666666669</v>
      </c>
      <c r="Q536" s="12">
        <f>(Financial[[#This Row],[ Sales with discount]]-Financial[[#This Row],[COGS]])/Financial[[#This Row],[COGS]]</f>
        <v>0.20000000000000004</v>
      </c>
      <c r="R536" s="17">
        <f>Financial[[#This Row],[Units Sold]]/Financial[[#This Row],[quantity of transactions]]</f>
        <v>33.589473684210525</v>
      </c>
      <c r="S536" s="17">
        <f>Financial[[#This Row],[ Sales with discount]]/Financial[[#This Row],[quantity of transactions]]</f>
        <v>483.68842105263161</v>
      </c>
      <c r="T536" s="5" t="str">
        <f>TEXT(Financial[[#This Row],[Date]],"MMMM")</f>
        <v>листопад</v>
      </c>
      <c r="U536" s="22">
        <f>YEAR(Financial[[#This Row],[Date]])</f>
        <v>2021</v>
      </c>
    </row>
    <row r="537" spans="1:21" x14ac:dyDescent="0.3">
      <c r="A537" t="s">
        <v>7</v>
      </c>
      <c r="B537" t="s">
        <v>16</v>
      </c>
      <c r="C537" s="3" t="s">
        <v>23</v>
      </c>
      <c r="D537" s="3" t="s">
        <v>28</v>
      </c>
      <c r="E537">
        <v>2714</v>
      </c>
      <c r="F537" s="10">
        <v>8</v>
      </c>
      <c r="G537" s="10">
        <v>15</v>
      </c>
      <c r="H537" s="14">
        <v>221</v>
      </c>
      <c r="I537" s="19">
        <v>44440</v>
      </c>
      <c r="J537" s="10">
        <f>Financial[[#This Row],[Units Sold]]*Financial[[#This Row],[Sale Price]]</f>
        <v>40710</v>
      </c>
      <c r="K537" s="11" cm="1">
        <f t="array" ref="K537">_xlfn.IFS(Financial[[#This Row],[Discount Band]]="High",0.15,Financial[[#This Row],[Discount Band]]="Medium",0.1,Financial[[#This Row],[Discount Band]]="Low",0.05,Financial[[#This Row],[Discount Band]]="None",0)</f>
        <v>0</v>
      </c>
      <c r="L537" s="10">
        <f>Financial[[#This Row],[Gross Sales]]*Financial[[#This Row],[Discount, %]]</f>
        <v>0</v>
      </c>
      <c r="M537" s="10">
        <f>Financial[[#This Row],[Gross Sales]]-Financial[[#This Row],[Discounts, usd]]</f>
        <v>40710</v>
      </c>
      <c r="N537" s="10">
        <f>Financial[[#This Row],[Units Sold]]*Financial[[#This Row],[Manufacturing Price]]</f>
        <v>21712</v>
      </c>
      <c r="O537" s="10">
        <f>Financial[[#This Row],[ Sales with discount]]-(Financial[[#This Row],[Units Sold]]*Financial[[#This Row],[Manufacturing Price]])</f>
        <v>18998</v>
      </c>
      <c r="P537" s="12">
        <f>(Financial[[#This Row],[ Sales with discount]]-Financial[[#This Row],[COGS]])/Financial[[#This Row],[ Sales with discount]]</f>
        <v>0.46666666666666667</v>
      </c>
      <c r="Q537" s="12">
        <f>(Financial[[#This Row],[ Sales with discount]]-Financial[[#This Row],[COGS]])/Financial[[#This Row],[COGS]]</f>
        <v>0.875</v>
      </c>
      <c r="R537" s="17">
        <f>Financial[[#This Row],[Units Sold]]/Financial[[#This Row],[quantity of transactions]]</f>
        <v>12.28054298642534</v>
      </c>
      <c r="S537" s="17">
        <f>Financial[[#This Row],[ Sales with discount]]/Financial[[#This Row],[quantity of transactions]]</f>
        <v>184.20814479638008</v>
      </c>
      <c r="T537" s="5" t="str">
        <f>TEXT(Financial[[#This Row],[Date]],"MMMM")</f>
        <v>вересень</v>
      </c>
      <c r="U537" s="22">
        <f>YEAR(Financial[[#This Row],[Date]])</f>
        <v>2021</v>
      </c>
    </row>
    <row r="538" spans="1:21" x14ac:dyDescent="0.3">
      <c r="A538" t="s">
        <v>7</v>
      </c>
      <c r="B538" t="s">
        <v>16</v>
      </c>
      <c r="C538" s="3" t="s">
        <v>23</v>
      </c>
      <c r="D538" s="3" t="s">
        <v>29</v>
      </c>
      <c r="E538">
        <v>1690</v>
      </c>
      <c r="F538" s="10">
        <v>9</v>
      </c>
      <c r="G538" s="10">
        <v>15</v>
      </c>
      <c r="H538" s="14">
        <v>890</v>
      </c>
      <c r="I538" s="19">
        <v>44470</v>
      </c>
      <c r="J538" s="10">
        <f>Financial[[#This Row],[Units Sold]]*Financial[[#This Row],[Sale Price]]</f>
        <v>25350</v>
      </c>
      <c r="K538" s="11" cm="1">
        <f t="array" ref="K538">_xlfn.IFS(Financial[[#This Row],[Discount Band]]="High",0.15,Financial[[#This Row],[Discount Band]]="Medium",0.1,Financial[[#This Row],[Discount Band]]="Low",0.05,Financial[[#This Row],[Discount Band]]="None",0)</f>
        <v>0.05</v>
      </c>
      <c r="L538" s="10">
        <f>Financial[[#This Row],[Gross Sales]]*Financial[[#This Row],[Discount, %]]</f>
        <v>1267.5</v>
      </c>
      <c r="M538" s="10">
        <f>Financial[[#This Row],[Gross Sales]]-Financial[[#This Row],[Discounts, usd]]</f>
        <v>24082.5</v>
      </c>
      <c r="N538" s="10">
        <f>Financial[[#This Row],[Units Sold]]*Financial[[#This Row],[Manufacturing Price]]</f>
        <v>15210</v>
      </c>
      <c r="O538" s="10">
        <f>Financial[[#This Row],[ Sales with discount]]-(Financial[[#This Row],[Units Sold]]*Financial[[#This Row],[Manufacturing Price]])</f>
        <v>8872.5</v>
      </c>
      <c r="P538" s="12">
        <f>(Financial[[#This Row],[ Sales with discount]]-Financial[[#This Row],[COGS]])/Financial[[#This Row],[ Sales with discount]]</f>
        <v>0.36842105263157893</v>
      </c>
      <c r="Q538" s="12">
        <f>(Financial[[#This Row],[ Sales with discount]]-Financial[[#This Row],[COGS]])/Financial[[#This Row],[COGS]]</f>
        <v>0.58333333333333337</v>
      </c>
      <c r="R538" s="17">
        <f>Financial[[#This Row],[Units Sold]]/Financial[[#This Row],[quantity of transactions]]</f>
        <v>1.898876404494382</v>
      </c>
      <c r="S538" s="17">
        <f>Financial[[#This Row],[ Sales with discount]]/Financial[[#This Row],[quantity of transactions]]</f>
        <v>27.058988764044944</v>
      </c>
      <c r="T538" s="5" t="str">
        <f>TEXT(Financial[[#This Row],[Date]],"MMMM")</f>
        <v>жовтень</v>
      </c>
      <c r="U538" s="22">
        <f>YEAR(Financial[[#This Row],[Date]])</f>
        <v>2021</v>
      </c>
    </row>
    <row r="539" spans="1:21" x14ac:dyDescent="0.3">
      <c r="A539" t="s">
        <v>7</v>
      </c>
      <c r="B539" t="s">
        <v>16</v>
      </c>
      <c r="C539" s="3" t="s">
        <v>22</v>
      </c>
      <c r="D539" s="3" t="s">
        <v>28</v>
      </c>
      <c r="E539">
        <v>3152</v>
      </c>
      <c r="F539" s="10">
        <v>10</v>
      </c>
      <c r="G539" s="10">
        <v>16</v>
      </c>
      <c r="H539" s="14">
        <v>247</v>
      </c>
      <c r="I539" s="19">
        <v>44348</v>
      </c>
      <c r="J539" s="10">
        <f>Financial[[#This Row],[Units Sold]]*Financial[[#This Row],[Sale Price]]</f>
        <v>50432</v>
      </c>
      <c r="K539" s="11" cm="1">
        <f t="array" ref="K539">_xlfn.IFS(Financial[[#This Row],[Discount Band]]="High",0.15,Financial[[#This Row],[Discount Band]]="Medium",0.1,Financial[[#This Row],[Discount Band]]="Low",0.05,Financial[[#This Row],[Discount Band]]="None",0)</f>
        <v>0</v>
      </c>
      <c r="L539" s="10">
        <f>Financial[[#This Row],[Gross Sales]]*Financial[[#This Row],[Discount, %]]</f>
        <v>0</v>
      </c>
      <c r="M539" s="10">
        <f>Financial[[#This Row],[Gross Sales]]-Financial[[#This Row],[Discounts, usd]]</f>
        <v>50432</v>
      </c>
      <c r="N539" s="10">
        <f>Financial[[#This Row],[Units Sold]]*Financial[[#This Row],[Manufacturing Price]]</f>
        <v>31520</v>
      </c>
      <c r="O539" s="10">
        <f>Financial[[#This Row],[ Sales with discount]]-(Financial[[#This Row],[Units Sold]]*Financial[[#This Row],[Manufacturing Price]])</f>
        <v>18912</v>
      </c>
      <c r="P539" s="12">
        <f>(Financial[[#This Row],[ Sales with discount]]-Financial[[#This Row],[COGS]])/Financial[[#This Row],[ Sales with discount]]</f>
        <v>0.375</v>
      </c>
      <c r="Q539" s="12">
        <f>(Financial[[#This Row],[ Sales with discount]]-Financial[[#This Row],[COGS]])/Financial[[#This Row],[COGS]]</f>
        <v>0.6</v>
      </c>
      <c r="R539" s="17">
        <f>Financial[[#This Row],[Units Sold]]/Financial[[#This Row],[quantity of transactions]]</f>
        <v>12.761133603238866</v>
      </c>
      <c r="S539" s="17">
        <f>Financial[[#This Row],[ Sales with discount]]/Financial[[#This Row],[quantity of transactions]]</f>
        <v>204.17813765182186</v>
      </c>
      <c r="T539" s="5" t="str">
        <f>TEXT(Financial[[#This Row],[Date]],"MMMM")</f>
        <v>червень</v>
      </c>
      <c r="U539" s="22">
        <f>YEAR(Financial[[#This Row],[Date]])</f>
        <v>2021</v>
      </c>
    </row>
    <row r="540" spans="1:21" x14ac:dyDescent="0.3">
      <c r="A540" t="s">
        <v>7</v>
      </c>
      <c r="B540" t="s">
        <v>16</v>
      </c>
      <c r="C540" s="3" t="s">
        <v>24</v>
      </c>
      <c r="D540" s="3" t="s">
        <v>30</v>
      </c>
      <c r="E540">
        <v>2581</v>
      </c>
      <c r="F540" s="10">
        <v>11</v>
      </c>
      <c r="G540" s="10">
        <v>16</v>
      </c>
      <c r="H540" s="14">
        <v>1305</v>
      </c>
      <c r="I540" s="19">
        <v>44197</v>
      </c>
      <c r="J540" s="10">
        <f>Financial[[#This Row],[Units Sold]]*Financial[[#This Row],[Sale Price]]</f>
        <v>41296</v>
      </c>
      <c r="K540" s="11" cm="1">
        <f t="array" ref="K540">_xlfn.IFS(Financial[[#This Row],[Discount Band]]="High",0.15,Financial[[#This Row],[Discount Band]]="Medium",0.1,Financial[[#This Row],[Discount Band]]="Low",0.05,Financial[[#This Row],[Discount Band]]="None",0)</f>
        <v>0.1</v>
      </c>
      <c r="L540" s="10">
        <f>Financial[[#This Row],[Gross Sales]]*Financial[[#This Row],[Discount, %]]</f>
        <v>4129.6000000000004</v>
      </c>
      <c r="M540" s="10">
        <f>Financial[[#This Row],[Gross Sales]]-Financial[[#This Row],[Discounts, usd]]</f>
        <v>37166.400000000001</v>
      </c>
      <c r="N540" s="10">
        <f>Financial[[#This Row],[Units Sold]]*Financial[[#This Row],[Manufacturing Price]]</f>
        <v>28391</v>
      </c>
      <c r="O540" s="10">
        <f>Financial[[#This Row],[ Sales with discount]]-(Financial[[#This Row],[Units Sold]]*Financial[[#This Row],[Manufacturing Price]])</f>
        <v>8775.4000000000015</v>
      </c>
      <c r="P540" s="12">
        <f>(Financial[[#This Row],[ Sales with discount]]-Financial[[#This Row],[COGS]])/Financial[[#This Row],[ Sales with discount]]</f>
        <v>0.23611111111111113</v>
      </c>
      <c r="Q540" s="12">
        <f>(Financial[[#This Row],[ Sales with discount]]-Financial[[#This Row],[COGS]])/Financial[[#This Row],[COGS]]</f>
        <v>0.30909090909090914</v>
      </c>
      <c r="R540" s="17">
        <f>Financial[[#This Row],[Units Sold]]/Financial[[#This Row],[quantity of transactions]]</f>
        <v>1.9777777777777779</v>
      </c>
      <c r="S540" s="17">
        <f>Financial[[#This Row],[ Sales with discount]]/Financial[[#This Row],[quantity of transactions]]</f>
        <v>28.48</v>
      </c>
      <c r="T540" s="5" t="str">
        <f>TEXT(Financial[[#This Row],[Date]],"MMMM")</f>
        <v>січень</v>
      </c>
      <c r="U540" s="22">
        <f>YEAR(Financial[[#This Row],[Date]])</f>
        <v>2021</v>
      </c>
    </row>
    <row r="541" spans="1:21" x14ac:dyDescent="0.3">
      <c r="A541" t="s">
        <v>7</v>
      </c>
      <c r="B541" t="s">
        <v>16</v>
      </c>
      <c r="C541" s="3" t="s">
        <v>21</v>
      </c>
      <c r="D541" s="3" t="s">
        <v>28</v>
      </c>
      <c r="E541">
        <v>3094</v>
      </c>
      <c r="F541" s="10">
        <v>11</v>
      </c>
      <c r="G541" s="10">
        <v>16</v>
      </c>
      <c r="H541" s="14">
        <v>615</v>
      </c>
      <c r="I541" s="19">
        <v>44348</v>
      </c>
      <c r="J541" s="10">
        <f>Financial[[#This Row],[Units Sold]]*Financial[[#This Row],[Sale Price]]</f>
        <v>49504</v>
      </c>
      <c r="K541" s="11" cm="1">
        <f t="array" ref="K541">_xlfn.IFS(Financial[[#This Row],[Discount Band]]="High",0.15,Financial[[#This Row],[Discount Band]]="Medium",0.1,Financial[[#This Row],[Discount Band]]="Low",0.05,Financial[[#This Row],[Discount Band]]="None",0)</f>
        <v>0</v>
      </c>
      <c r="L541" s="10">
        <f>Financial[[#This Row],[Gross Sales]]*Financial[[#This Row],[Discount, %]]</f>
        <v>0</v>
      </c>
      <c r="M541" s="10">
        <f>Financial[[#This Row],[Gross Sales]]-Financial[[#This Row],[Discounts, usd]]</f>
        <v>49504</v>
      </c>
      <c r="N541" s="10">
        <f>Financial[[#This Row],[Units Sold]]*Financial[[#This Row],[Manufacturing Price]]</f>
        <v>34034</v>
      </c>
      <c r="O541" s="10">
        <f>Financial[[#This Row],[ Sales with discount]]-(Financial[[#This Row],[Units Sold]]*Financial[[#This Row],[Manufacturing Price]])</f>
        <v>15470</v>
      </c>
      <c r="P541" s="12">
        <f>(Financial[[#This Row],[ Sales with discount]]-Financial[[#This Row],[COGS]])/Financial[[#This Row],[ Sales with discount]]</f>
        <v>0.3125</v>
      </c>
      <c r="Q541" s="12">
        <f>(Financial[[#This Row],[ Sales with discount]]-Financial[[#This Row],[COGS]])/Financial[[#This Row],[COGS]]</f>
        <v>0.45454545454545453</v>
      </c>
      <c r="R541" s="17">
        <f>Financial[[#This Row],[Units Sold]]/Financial[[#This Row],[quantity of transactions]]</f>
        <v>5.0308943089430898</v>
      </c>
      <c r="S541" s="17">
        <f>Financial[[#This Row],[ Sales with discount]]/Financial[[#This Row],[quantity of transactions]]</f>
        <v>80.494308943089436</v>
      </c>
      <c r="T541" s="5" t="str">
        <f>TEXT(Financial[[#This Row],[Date]],"MMMM")</f>
        <v>червень</v>
      </c>
      <c r="U541" s="22">
        <f>YEAR(Financial[[#This Row],[Date]])</f>
        <v>2021</v>
      </c>
    </row>
    <row r="542" spans="1:21" x14ac:dyDescent="0.3">
      <c r="A542" t="s">
        <v>6</v>
      </c>
      <c r="B542" t="s">
        <v>16</v>
      </c>
      <c r="C542" s="3" t="s">
        <v>23</v>
      </c>
      <c r="D542" s="3" t="s">
        <v>30</v>
      </c>
      <c r="E542">
        <v>1901</v>
      </c>
      <c r="F542" s="10">
        <v>175</v>
      </c>
      <c r="G542" s="10">
        <v>312</v>
      </c>
      <c r="H542" s="14">
        <v>1618</v>
      </c>
      <c r="I542" s="19">
        <v>44287</v>
      </c>
      <c r="J542" s="10">
        <f>Financial[[#This Row],[Units Sold]]*Financial[[#This Row],[Sale Price]]</f>
        <v>593112</v>
      </c>
      <c r="K542" s="11" cm="1">
        <f t="array" ref="K542">_xlfn.IFS(Financial[[#This Row],[Discount Band]]="High",0.15,Financial[[#This Row],[Discount Band]]="Medium",0.1,Financial[[#This Row],[Discount Band]]="Low",0.05,Financial[[#This Row],[Discount Band]]="None",0)</f>
        <v>0.1</v>
      </c>
      <c r="L542" s="10">
        <f>Financial[[#This Row],[Gross Sales]]*Financial[[#This Row],[Discount, %]]</f>
        <v>59311.200000000004</v>
      </c>
      <c r="M542" s="10">
        <f>Financial[[#This Row],[Gross Sales]]-Financial[[#This Row],[Discounts, usd]]</f>
        <v>533800.80000000005</v>
      </c>
      <c r="N542" s="10">
        <f>Financial[[#This Row],[Units Sold]]*Financial[[#This Row],[Manufacturing Price]]</f>
        <v>332675</v>
      </c>
      <c r="O542" s="10">
        <f>Financial[[#This Row],[ Sales with discount]]-(Financial[[#This Row],[Units Sold]]*Financial[[#This Row],[Manufacturing Price]])</f>
        <v>201125.80000000005</v>
      </c>
      <c r="P542" s="12">
        <f>(Financial[[#This Row],[ Sales with discount]]-Financial[[#This Row],[COGS]])/Financial[[#This Row],[ Sales with discount]]</f>
        <v>0.37678062678062685</v>
      </c>
      <c r="Q542" s="12">
        <f>(Financial[[#This Row],[ Sales with discount]]-Financial[[#This Row],[COGS]])/Financial[[#This Row],[COGS]]</f>
        <v>0.60457142857142876</v>
      </c>
      <c r="R542" s="17">
        <f>Financial[[#This Row],[Units Sold]]/Financial[[#This Row],[quantity of transactions]]</f>
        <v>1.1749072929542645</v>
      </c>
      <c r="S542" s="17">
        <f>Financial[[#This Row],[ Sales with discount]]/Financial[[#This Row],[quantity of transactions]]</f>
        <v>329.91396786155752</v>
      </c>
      <c r="T542" s="5" t="str">
        <f>TEXT(Financial[[#This Row],[Date]],"MMMM")</f>
        <v>квітень</v>
      </c>
      <c r="U542" s="22">
        <f>YEAR(Financial[[#This Row],[Date]])</f>
        <v>2021</v>
      </c>
    </row>
    <row r="543" spans="1:21" x14ac:dyDescent="0.3">
      <c r="A543" t="s">
        <v>6</v>
      </c>
      <c r="B543" t="s">
        <v>16</v>
      </c>
      <c r="C543" s="3" t="s">
        <v>23</v>
      </c>
      <c r="D543" s="3" t="s">
        <v>31</v>
      </c>
      <c r="E543">
        <v>1857</v>
      </c>
      <c r="F543" s="10">
        <v>234</v>
      </c>
      <c r="G543" s="10">
        <v>324</v>
      </c>
      <c r="H543" s="14">
        <v>135</v>
      </c>
      <c r="I543" s="19">
        <v>44501</v>
      </c>
      <c r="J543" s="10">
        <f>Financial[[#This Row],[Units Sold]]*Financial[[#This Row],[Sale Price]]</f>
        <v>601668</v>
      </c>
      <c r="K543" s="11" cm="1">
        <f t="array" ref="K543">_xlfn.IFS(Financial[[#This Row],[Discount Band]]="High",0.15,Financial[[#This Row],[Discount Band]]="Medium",0.1,Financial[[#This Row],[Discount Band]]="Low",0.05,Financial[[#This Row],[Discount Band]]="None",0)</f>
        <v>0.15</v>
      </c>
      <c r="L543" s="10">
        <f>Financial[[#This Row],[Gross Sales]]*Financial[[#This Row],[Discount, %]]</f>
        <v>90250.2</v>
      </c>
      <c r="M543" s="10">
        <f>Financial[[#This Row],[Gross Sales]]-Financial[[#This Row],[Discounts, usd]]</f>
        <v>511417.8</v>
      </c>
      <c r="N543" s="10">
        <f>Financial[[#This Row],[Units Sold]]*Financial[[#This Row],[Manufacturing Price]]</f>
        <v>434538</v>
      </c>
      <c r="O543" s="10">
        <f>Financial[[#This Row],[ Sales with discount]]-(Financial[[#This Row],[Units Sold]]*Financial[[#This Row],[Manufacturing Price]])</f>
        <v>76879.799999999988</v>
      </c>
      <c r="P543" s="12">
        <f>(Financial[[#This Row],[ Sales with discount]]-Financial[[#This Row],[COGS]])/Financial[[#This Row],[ Sales with discount]]</f>
        <v>0.15032679738562091</v>
      </c>
      <c r="Q543" s="12">
        <f>(Financial[[#This Row],[ Sales with discount]]-Financial[[#This Row],[COGS]])/Financial[[#This Row],[COGS]]</f>
        <v>0.17692307692307691</v>
      </c>
      <c r="R543" s="17">
        <f>Financial[[#This Row],[Units Sold]]/Financial[[#This Row],[quantity of transactions]]</f>
        <v>13.755555555555556</v>
      </c>
      <c r="S543" s="17">
        <f>Financial[[#This Row],[ Sales with discount]]/Financial[[#This Row],[quantity of transactions]]</f>
        <v>3788.2799999999997</v>
      </c>
      <c r="T543" s="5" t="str">
        <f>TEXT(Financial[[#This Row],[Date]],"MMMM")</f>
        <v>листопад</v>
      </c>
      <c r="U543" s="22">
        <f>YEAR(Financial[[#This Row],[Date]])</f>
        <v>2021</v>
      </c>
    </row>
    <row r="544" spans="1:21" x14ac:dyDescent="0.3">
      <c r="A544" t="s">
        <v>6</v>
      </c>
      <c r="B544" t="s">
        <v>16</v>
      </c>
      <c r="C544" s="3" t="s">
        <v>23</v>
      </c>
      <c r="D544" s="3" t="s">
        <v>30</v>
      </c>
      <c r="E544">
        <v>2625</v>
      </c>
      <c r="F544" s="10">
        <v>163</v>
      </c>
      <c r="G544" s="10">
        <v>315</v>
      </c>
      <c r="H544" s="14">
        <v>474</v>
      </c>
      <c r="I544" s="19">
        <v>44348</v>
      </c>
      <c r="J544" s="10">
        <f>Financial[[#This Row],[Units Sold]]*Financial[[#This Row],[Sale Price]]</f>
        <v>826875</v>
      </c>
      <c r="K544" s="11" cm="1">
        <f t="array" ref="K544">_xlfn.IFS(Financial[[#This Row],[Discount Band]]="High",0.15,Financial[[#This Row],[Discount Band]]="Medium",0.1,Financial[[#This Row],[Discount Band]]="Low",0.05,Financial[[#This Row],[Discount Band]]="None",0)</f>
        <v>0.1</v>
      </c>
      <c r="L544" s="10">
        <f>Financial[[#This Row],[Gross Sales]]*Financial[[#This Row],[Discount, %]]</f>
        <v>82687.5</v>
      </c>
      <c r="M544" s="10">
        <f>Financial[[#This Row],[Gross Sales]]-Financial[[#This Row],[Discounts, usd]]</f>
        <v>744187.5</v>
      </c>
      <c r="N544" s="10">
        <f>Financial[[#This Row],[Units Sold]]*Financial[[#This Row],[Manufacturing Price]]</f>
        <v>427875</v>
      </c>
      <c r="O544" s="10">
        <f>Financial[[#This Row],[ Sales with discount]]-(Financial[[#This Row],[Units Sold]]*Financial[[#This Row],[Manufacturing Price]])</f>
        <v>316312.5</v>
      </c>
      <c r="P544" s="12">
        <f>(Financial[[#This Row],[ Sales with discount]]-Financial[[#This Row],[COGS]])/Financial[[#This Row],[ Sales with discount]]</f>
        <v>0.42504409171075835</v>
      </c>
      <c r="Q544" s="12">
        <f>(Financial[[#This Row],[ Sales with discount]]-Financial[[#This Row],[COGS]])/Financial[[#This Row],[COGS]]</f>
        <v>0.73926380368098155</v>
      </c>
      <c r="R544" s="17">
        <f>Financial[[#This Row],[Units Sold]]/Financial[[#This Row],[quantity of transactions]]</f>
        <v>5.537974683544304</v>
      </c>
      <c r="S544" s="17">
        <f>Financial[[#This Row],[ Sales with discount]]/Financial[[#This Row],[quantity of transactions]]</f>
        <v>1570.0158227848101</v>
      </c>
      <c r="T544" s="5" t="str">
        <f>TEXT(Financial[[#This Row],[Date]],"MMMM")</f>
        <v>червень</v>
      </c>
      <c r="U544" s="22">
        <f>YEAR(Financial[[#This Row],[Date]])</f>
        <v>2021</v>
      </c>
    </row>
    <row r="545" spans="1:21" x14ac:dyDescent="0.3">
      <c r="A545" t="s">
        <v>6</v>
      </c>
      <c r="B545" t="s">
        <v>16</v>
      </c>
      <c r="C545" s="3" t="s">
        <v>23</v>
      </c>
      <c r="D545" s="3" t="s">
        <v>30</v>
      </c>
      <c r="E545">
        <v>3684</v>
      </c>
      <c r="F545" s="10">
        <v>249</v>
      </c>
      <c r="G545" s="10">
        <v>285</v>
      </c>
      <c r="H545" s="14">
        <v>89</v>
      </c>
      <c r="I545" s="19">
        <v>44197</v>
      </c>
      <c r="J545" s="10">
        <f>Financial[[#This Row],[Units Sold]]*Financial[[#This Row],[Sale Price]]</f>
        <v>1049940</v>
      </c>
      <c r="K545" s="11" cm="1">
        <f t="array" ref="K545">_xlfn.IFS(Financial[[#This Row],[Discount Band]]="High",0.15,Financial[[#This Row],[Discount Band]]="Medium",0.1,Financial[[#This Row],[Discount Band]]="Low",0.05,Financial[[#This Row],[Discount Band]]="None",0)</f>
        <v>0.1</v>
      </c>
      <c r="L545" s="10">
        <f>Financial[[#This Row],[Gross Sales]]*Financial[[#This Row],[Discount, %]]</f>
        <v>104994</v>
      </c>
      <c r="M545" s="10">
        <f>Financial[[#This Row],[Gross Sales]]-Financial[[#This Row],[Discounts, usd]]</f>
        <v>944946</v>
      </c>
      <c r="N545" s="10">
        <f>Financial[[#This Row],[Units Sold]]*Financial[[#This Row],[Manufacturing Price]]</f>
        <v>917316</v>
      </c>
      <c r="O545" s="10">
        <f>Financial[[#This Row],[ Sales with discount]]-(Financial[[#This Row],[Units Sold]]*Financial[[#This Row],[Manufacturing Price]])</f>
        <v>27630</v>
      </c>
      <c r="P545" s="12">
        <f>(Financial[[#This Row],[ Sales with discount]]-Financial[[#This Row],[COGS]])/Financial[[#This Row],[ Sales with discount]]</f>
        <v>2.9239766081871343E-2</v>
      </c>
      <c r="Q545" s="12">
        <f>(Financial[[#This Row],[ Sales with discount]]-Financial[[#This Row],[COGS]])/Financial[[#This Row],[COGS]]</f>
        <v>3.0120481927710843E-2</v>
      </c>
      <c r="R545" s="17">
        <f>Financial[[#This Row],[Units Sold]]/Financial[[#This Row],[quantity of transactions]]</f>
        <v>41.393258426966291</v>
      </c>
      <c r="S545" s="17">
        <f>Financial[[#This Row],[ Sales with discount]]/Financial[[#This Row],[quantity of transactions]]</f>
        <v>10617.370786516854</v>
      </c>
      <c r="T545" s="5" t="str">
        <f>TEXT(Financial[[#This Row],[Date]],"MMMM")</f>
        <v>січень</v>
      </c>
      <c r="U545" s="22">
        <f>YEAR(Financial[[#This Row],[Date]])</f>
        <v>2021</v>
      </c>
    </row>
    <row r="546" spans="1:21" x14ac:dyDescent="0.3">
      <c r="A546" t="s">
        <v>6</v>
      </c>
      <c r="B546" t="s">
        <v>16</v>
      </c>
      <c r="C546" s="3" t="s">
        <v>24</v>
      </c>
      <c r="D546" s="3" t="s">
        <v>31</v>
      </c>
      <c r="E546">
        <v>2987</v>
      </c>
      <c r="F546" s="10">
        <v>264</v>
      </c>
      <c r="G546" s="10">
        <v>306</v>
      </c>
      <c r="H546" s="14">
        <v>763</v>
      </c>
      <c r="I546" s="19">
        <v>44501</v>
      </c>
      <c r="J546" s="10">
        <f>Financial[[#This Row],[Units Sold]]*Financial[[#This Row],[Sale Price]]</f>
        <v>914022</v>
      </c>
      <c r="K546" s="11" cm="1">
        <f t="array" ref="K546">_xlfn.IFS(Financial[[#This Row],[Discount Band]]="High",0.15,Financial[[#This Row],[Discount Band]]="Medium",0.1,Financial[[#This Row],[Discount Band]]="Low",0.05,Financial[[#This Row],[Discount Band]]="None",0)</f>
        <v>0.15</v>
      </c>
      <c r="L546" s="10">
        <f>Financial[[#This Row],[Gross Sales]]*Financial[[#This Row],[Discount, %]]</f>
        <v>137103.29999999999</v>
      </c>
      <c r="M546" s="10">
        <f>Financial[[#This Row],[Gross Sales]]-Financial[[#This Row],[Discounts, usd]]</f>
        <v>776918.7</v>
      </c>
      <c r="N546" s="10">
        <f>Financial[[#This Row],[Units Sold]]*Financial[[#This Row],[Manufacturing Price]]</f>
        <v>788568</v>
      </c>
      <c r="O546" s="10">
        <f>Financial[[#This Row],[ Sales with discount]]-(Financial[[#This Row],[Units Sold]]*Financial[[#This Row],[Manufacturing Price]])</f>
        <v>-11649.300000000047</v>
      </c>
      <c r="P546" s="12">
        <f>(Financial[[#This Row],[ Sales with discount]]-Financial[[#This Row],[COGS]])/Financial[[#This Row],[ Sales with discount]]</f>
        <v>-1.4994232987312632E-2</v>
      </c>
      <c r="Q546" s="12">
        <f>(Financial[[#This Row],[ Sales with discount]]-Financial[[#This Row],[COGS]])/Financial[[#This Row],[COGS]]</f>
        <v>-1.4772727272727331E-2</v>
      </c>
      <c r="R546" s="17">
        <f>Financial[[#This Row],[Units Sold]]/Financial[[#This Row],[quantity of transactions]]</f>
        <v>3.9148099606815201</v>
      </c>
      <c r="S546" s="17">
        <f>Financial[[#This Row],[ Sales with discount]]/Financial[[#This Row],[quantity of transactions]]</f>
        <v>1018.2420707732633</v>
      </c>
      <c r="T546" s="5" t="str">
        <f>TEXT(Financial[[#This Row],[Date]],"MMMM")</f>
        <v>листопад</v>
      </c>
      <c r="U546" s="22">
        <f>YEAR(Financial[[#This Row],[Date]])</f>
        <v>2021</v>
      </c>
    </row>
    <row r="547" spans="1:21" x14ac:dyDescent="0.3">
      <c r="A547" t="s">
        <v>6</v>
      </c>
      <c r="B547" t="s">
        <v>16</v>
      </c>
      <c r="C547" s="3" t="s">
        <v>22</v>
      </c>
      <c r="D547" s="3" t="s">
        <v>31</v>
      </c>
      <c r="E547">
        <v>573</v>
      </c>
      <c r="F547" s="10">
        <v>233</v>
      </c>
      <c r="G547" s="10">
        <v>300</v>
      </c>
      <c r="H547" s="14">
        <v>506</v>
      </c>
      <c r="I547" s="19">
        <v>44470</v>
      </c>
      <c r="J547" s="10">
        <f>Financial[[#This Row],[Units Sold]]*Financial[[#This Row],[Sale Price]]</f>
        <v>171900</v>
      </c>
      <c r="K547" s="11" cm="1">
        <f t="array" ref="K547">_xlfn.IFS(Financial[[#This Row],[Discount Band]]="High",0.15,Financial[[#This Row],[Discount Band]]="Medium",0.1,Financial[[#This Row],[Discount Band]]="Low",0.05,Financial[[#This Row],[Discount Band]]="None",0)</f>
        <v>0.15</v>
      </c>
      <c r="L547" s="10">
        <f>Financial[[#This Row],[Gross Sales]]*Financial[[#This Row],[Discount, %]]</f>
        <v>25785</v>
      </c>
      <c r="M547" s="10">
        <f>Financial[[#This Row],[Gross Sales]]-Financial[[#This Row],[Discounts, usd]]</f>
        <v>146115</v>
      </c>
      <c r="N547" s="10">
        <f>Financial[[#This Row],[Units Sold]]*Financial[[#This Row],[Manufacturing Price]]</f>
        <v>133509</v>
      </c>
      <c r="O547" s="10">
        <f>Financial[[#This Row],[ Sales with discount]]-(Financial[[#This Row],[Units Sold]]*Financial[[#This Row],[Manufacturing Price]])</f>
        <v>12606</v>
      </c>
      <c r="P547" s="12">
        <f>(Financial[[#This Row],[ Sales with discount]]-Financial[[#This Row],[COGS]])/Financial[[#This Row],[ Sales with discount]]</f>
        <v>8.6274509803921567E-2</v>
      </c>
      <c r="Q547" s="12">
        <f>(Financial[[#This Row],[ Sales with discount]]-Financial[[#This Row],[COGS]])/Financial[[#This Row],[COGS]]</f>
        <v>9.4420600858369105E-2</v>
      </c>
      <c r="R547" s="17">
        <f>Financial[[#This Row],[Units Sold]]/Financial[[#This Row],[quantity of transactions]]</f>
        <v>1.1324110671936758</v>
      </c>
      <c r="S547" s="17">
        <f>Financial[[#This Row],[ Sales with discount]]/Financial[[#This Row],[quantity of transactions]]</f>
        <v>288.76482213438737</v>
      </c>
      <c r="T547" s="5" t="str">
        <f>TEXT(Financial[[#This Row],[Date]],"MMMM")</f>
        <v>жовтень</v>
      </c>
      <c r="U547" s="22">
        <f>YEAR(Financial[[#This Row],[Date]])</f>
        <v>2021</v>
      </c>
    </row>
    <row r="548" spans="1:21" x14ac:dyDescent="0.3">
      <c r="A548" t="s">
        <v>6</v>
      </c>
      <c r="B548" t="s">
        <v>16</v>
      </c>
      <c r="C548" s="3" t="s">
        <v>24</v>
      </c>
      <c r="D548" s="3" t="s">
        <v>30</v>
      </c>
      <c r="E548">
        <v>738</v>
      </c>
      <c r="F548" s="10">
        <v>194</v>
      </c>
      <c r="G548" s="10">
        <v>297</v>
      </c>
      <c r="H548" s="14">
        <v>632</v>
      </c>
      <c r="I548" s="19">
        <v>44531</v>
      </c>
      <c r="J548" s="10">
        <f>Financial[[#This Row],[Units Sold]]*Financial[[#This Row],[Sale Price]]</f>
        <v>219186</v>
      </c>
      <c r="K548" s="11" cm="1">
        <f t="array" ref="K548">_xlfn.IFS(Financial[[#This Row],[Discount Band]]="High",0.15,Financial[[#This Row],[Discount Band]]="Medium",0.1,Financial[[#This Row],[Discount Band]]="Low",0.05,Financial[[#This Row],[Discount Band]]="None",0)</f>
        <v>0.1</v>
      </c>
      <c r="L548" s="10">
        <f>Financial[[#This Row],[Gross Sales]]*Financial[[#This Row],[Discount, %]]</f>
        <v>21918.600000000002</v>
      </c>
      <c r="M548" s="10">
        <f>Financial[[#This Row],[Gross Sales]]-Financial[[#This Row],[Discounts, usd]]</f>
        <v>197267.4</v>
      </c>
      <c r="N548" s="10">
        <f>Financial[[#This Row],[Units Sold]]*Financial[[#This Row],[Manufacturing Price]]</f>
        <v>143172</v>
      </c>
      <c r="O548" s="10">
        <f>Financial[[#This Row],[ Sales with discount]]-(Financial[[#This Row],[Units Sold]]*Financial[[#This Row],[Manufacturing Price]])</f>
        <v>54095.399999999994</v>
      </c>
      <c r="P548" s="12">
        <f>(Financial[[#This Row],[ Sales with discount]]-Financial[[#This Row],[COGS]])/Financial[[#This Row],[ Sales with discount]]</f>
        <v>0.27422371866816309</v>
      </c>
      <c r="Q548" s="12">
        <f>(Financial[[#This Row],[ Sales with discount]]-Financial[[#This Row],[COGS]])/Financial[[#This Row],[COGS]]</f>
        <v>0.37783505154639169</v>
      </c>
      <c r="R548" s="17">
        <f>Financial[[#This Row],[Units Sold]]/Financial[[#This Row],[quantity of transactions]]</f>
        <v>1.1677215189873418</v>
      </c>
      <c r="S548" s="17">
        <f>Financial[[#This Row],[ Sales with discount]]/Financial[[#This Row],[quantity of transactions]]</f>
        <v>312.13196202531645</v>
      </c>
      <c r="T548" s="5" t="str">
        <f>TEXT(Financial[[#This Row],[Date]],"MMMM")</f>
        <v>грудень</v>
      </c>
      <c r="U548" s="22">
        <f>YEAR(Financial[[#This Row],[Date]])</f>
        <v>2021</v>
      </c>
    </row>
    <row r="549" spans="1:21" x14ac:dyDescent="0.3">
      <c r="A549" t="s">
        <v>6</v>
      </c>
      <c r="B549" t="s">
        <v>16</v>
      </c>
      <c r="C549" s="3" t="s">
        <v>25</v>
      </c>
      <c r="D549" s="3" t="s">
        <v>31</v>
      </c>
      <c r="E549">
        <v>528</v>
      </c>
      <c r="F549" s="10">
        <v>210</v>
      </c>
      <c r="G549" s="10">
        <v>327</v>
      </c>
      <c r="H549" s="14">
        <v>323</v>
      </c>
      <c r="I549" s="19">
        <v>44440</v>
      </c>
      <c r="J549" s="10">
        <f>Financial[[#This Row],[Units Sold]]*Financial[[#This Row],[Sale Price]]</f>
        <v>172656</v>
      </c>
      <c r="K549" s="11" cm="1">
        <f t="array" ref="K549">_xlfn.IFS(Financial[[#This Row],[Discount Band]]="High",0.15,Financial[[#This Row],[Discount Band]]="Medium",0.1,Financial[[#This Row],[Discount Band]]="Low",0.05,Financial[[#This Row],[Discount Band]]="None",0)</f>
        <v>0.15</v>
      </c>
      <c r="L549" s="10">
        <f>Financial[[#This Row],[Gross Sales]]*Financial[[#This Row],[Discount, %]]</f>
        <v>25898.399999999998</v>
      </c>
      <c r="M549" s="10">
        <f>Financial[[#This Row],[Gross Sales]]-Financial[[#This Row],[Discounts, usd]]</f>
        <v>146757.6</v>
      </c>
      <c r="N549" s="10">
        <f>Financial[[#This Row],[Units Sold]]*Financial[[#This Row],[Manufacturing Price]]</f>
        <v>110880</v>
      </c>
      <c r="O549" s="10">
        <f>Financial[[#This Row],[ Sales with discount]]-(Financial[[#This Row],[Units Sold]]*Financial[[#This Row],[Manufacturing Price]])</f>
        <v>35877.600000000006</v>
      </c>
      <c r="P549" s="12">
        <f>(Financial[[#This Row],[ Sales with discount]]-Financial[[#This Row],[COGS]])/Financial[[#This Row],[ Sales with discount]]</f>
        <v>0.24446842957366435</v>
      </c>
      <c r="Q549" s="12">
        <f>(Financial[[#This Row],[ Sales with discount]]-Financial[[#This Row],[COGS]])/Financial[[#This Row],[COGS]]</f>
        <v>0.32357142857142862</v>
      </c>
      <c r="R549" s="17">
        <f>Financial[[#This Row],[Units Sold]]/Financial[[#This Row],[quantity of transactions]]</f>
        <v>1.6346749226006192</v>
      </c>
      <c r="S549" s="17">
        <f>Financial[[#This Row],[ Sales with discount]]/Financial[[#This Row],[quantity of transactions]]</f>
        <v>454.35789473684213</v>
      </c>
      <c r="T549" s="5" t="str">
        <f>TEXT(Financial[[#This Row],[Date]],"MMMM")</f>
        <v>вересень</v>
      </c>
      <c r="U549" s="22">
        <f>YEAR(Financial[[#This Row],[Date]])</f>
        <v>2021</v>
      </c>
    </row>
    <row r="550" spans="1:21" x14ac:dyDescent="0.3">
      <c r="A550" t="s">
        <v>6</v>
      </c>
      <c r="B550" t="s">
        <v>16</v>
      </c>
      <c r="C550" s="3" t="s">
        <v>21</v>
      </c>
      <c r="D550" s="3" t="s">
        <v>31</v>
      </c>
      <c r="E550">
        <v>884</v>
      </c>
      <c r="F550" s="10">
        <v>216</v>
      </c>
      <c r="G550" s="10">
        <v>321</v>
      </c>
      <c r="H550" s="14">
        <v>901</v>
      </c>
      <c r="I550" s="19">
        <v>44378</v>
      </c>
      <c r="J550" s="10">
        <f>Financial[[#This Row],[Units Sold]]*Financial[[#This Row],[Sale Price]]</f>
        <v>283764</v>
      </c>
      <c r="K550" s="11" cm="1">
        <f t="array" ref="K550">_xlfn.IFS(Financial[[#This Row],[Discount Band]]="High",0.15,Financial[[#This Row],[Discount Band]]="Medium",0.1,Financial[[#This Row],[Discount Band]]="Low",0.05,Financial[[#This Row],[Discount Band]]="None",0)</f>
        <v>0.15</v>
      </c>
      <c r="L550" s="10">
        <f>Financial[[#This Row],[Gross Sales]]*Financial[[#This Row],[Discount, %]]</f>
        <v>42564.6</v>
      </c>
      <c r="M550" s="10">
        <f>Financial[[#This Row],[Gross Sales]]-Financial[[#This Row],[Discounts, usd]]</f>
        <v>241199.4</v>
      </c>
      <c r="N550" s="10">
        <f>Financial[[#This Row],[Units Sold]]*Financial[[#This Row],[Manufacturing Price]]</f>
        <v>190944</v>
      </c>
      <c r="O550" s="10">
        <f>Financial[[#This Row],[ Sales with discount]]-(Financial[[#This Row],[Units Sold]]*Financial[[#This Row],[Manufacturing Price]])</f>
        <v>50255.399999999994</v>
      </c>
      <c r="P550" s="12">
        <f>(Financial[[#This Row],[ Sales with discount]]-Financial[[#This Row],[COGS]])/Financial[[#This Row],[ Sales with discount]]</f>
        <v>0.20835623969213851</v>
      </c>
      <c r="Q550" s="12">
        <f>(Financial[[#This Row],[ Sales with discount]]-Financial[[#This Row],[COGS]])/Financial[[#This Row],[COGS]]</f>
        <v>0.2631944444444444</v>
      </c>
      <c r="R550" s="17">
        <f>Financial[[#This Row],[Units Sold]]/Financial[[#This Row],[quantity of transactions]]</f>
        <v>0.98113207547169812</v>
      </c>
      <c r="S550" s="17">
        <f>Financial[[#This Row],[ Sales with discount]]/Financial[[#This Row],[quantity of transactions]]</f>
        <v>267.7018867924528</v>
      </c>
      <c r="T550" s="5" t="str">
        <f>TEXT(Financial[[#This Row],[Date]],"MMMM")</f>
        <v>липень</v>
      </c>
      <c r="U550" s="22">
        <f>YEAR(Financial[[#This Row],[Date]])</f>
        <v>2021</v>
      </c>
    </row>
    <row r="551" spans="1:21" x14ac:dyDescent="0.3">
      <c r="A551" t="s">
        <v>6</v>
      </c>
      <c r="B551" t="s">
        <v>16</v>
      </c>
      <c r="C551" s="3" t="s">
        <v>26</v>
      </c>
      <c r="D551" s="3" t="s">
        <v>31</v>
      </c>
      <c r="E551">
        <v>697</v>
      </c>
      <c r="F551" s="10">
        <v>242</v>
      </c>
      <c r="G551" s="10">
        <v>315</v>
      </c>
      <c r="H551" s="14">
        <v>208</v>
      </c>
      <c r="I551" s="19">
        <v>44470</v>
      </c>
      <c r="J551" s="10">
        <f>Financial[[#This Row],[Units Sold]]*Financial[[#This Row],[Sale Price]]</f>
        <v>219555</v>
      </c>
      <c r="K551" s="11" cm="1">
        <f t="array" ref="K551">_xlfn.IFS(Financial[[#This Row],[Discount Band]]="High",0.15,Financial[[#This Row],[Discount Band]]="Medium",0.1,Financial[[#This Row],[Discount Band]]="Low",0.05,Financial[[#This Row],[Discount Band]]="None",0)</f>
        <v>0.15</v>
      </c>
      <c r="L551" s="10">
        <f>Financial[[#This Row],[Gross Sales]]*Financial[[#This Row],[Discount, %]]</f>
        <v>32933.25</v>
      </c>
      <c r="M551" s="10">
        <f>Financial[[#This Row],[Gross Sales]]-Financial[[#This Row],[Discounts, usd]]</f>
        <v>186621.75</v>
      </c>
      <c r="N551" s="10">
        <f>Financial[[#This Row],[Units Sold]]*Financial[[#This Row],[Manufacturing Price]]</f>
        <v>168674</v>
      </c>
      <c r="O551" s="10">
        <f>Financial[[#This Row],[ Sales with discount]]-(Financial[[#This Row],[Units Sold]]*Financial[[#This Row],[Manufacturing Price]])</f>
        <v>17947.75</v>
      </c>
      <c r="P551" s="12">
        <f>(Financial[[#This Row],[ Sales with discount]]-Financial[[#This Row],[COGS]])/Financial[[#This Row],[ Sales with discount]]</f>
        <v>9.6171802054155001E-2</v>
      </c>
      <c r="Q551" s="12">
        <f>(Financial[[#This Row],[ Sales with discount]]-Financial[[#This Row],[COGS]])/Financial[[#This Row],[COGS]]</f>
        <v>0.10640495867768596</v>
      </c>
      <c r="R551" s="17">
        <f>Financial[[#This Row],[Units Sold]]/Financial[[#This Row],[quantity of transactions]]</f>
        <v>3.3509615384615383</v>
      </c>
      <c r="S551" s="17">
        <f>Financial[[#This Row],[ Sales with discount]]/Financial[[#This Row],[quantity of transactions]]</f>
        <v>897.21995192307691</v>
      </c>
      <c r="T551" s="5" t="str">
        <f>TEXT(Financial[[#This Row],[Date]],"MMMM")</f>
        <v>жовтень</v>
      </c>
      <c r="U551" s="22">
        <f>YEAR(Financial[[#This Row],[Date]])</f>
        <v>2021</v>
      </c>
    </row>
    <row r="552" spans="1:21" x14ac:dyDescent="0.3">
      <c r="A552" t="s">
        <v>6</v>
      </c>
      <c r="B552" t="s">
        <v>16</v>
      </c>
      <c r="C552" s="3" t="s">
        <v>26</v>
      </c>
      <c r="D552" s="3" t="s">
        <v>30</v>
      </c>
      <c r="E552">
        <v>706</v>
      </c>
      <c r="F552" s="10">
        <v>200</v>
      </c>
      <c r="G552" s="10">
        <v>288</v>
      </c>
      <c r="H552" s="14">
        <v>343</v>
      </c>
      <c r="I552" s="19">
        <v>44531</v>
      </c>
      <c r="J552" s="10">
        <f>Financial[[#This Row],[Units Sold]]*Financial[[#This Row],[Sale Price]]</f>
        <v>203328</v>
      </c>
      <c r="K552" s="11" cm="1">
        <f t="array" ref="K552">_xlfn.IFS(Financial[[#This Row],[Discount Band]]="High",0.15,Financial[[#This Row],[Discount Band]]="Medium",0.1,Financial[[#This Row],[Discount Band]]="Low",0.05,Financial[[#This Row],[Discount Band]]="None",0)</f>
        <v>0.1</v>
      </c>
      <c r="L552" s="10">
        <f>Financial[[#This Row],[Gross Sales]]*Financial[[#This Row],[Discount, %]]</f>
        <v>20332.800000000003</v>
      </c>
      <c r="M552" s="10">
        <f>Financial[[#This Row],[Gross Sales]]-Financial[[#This Row],[Discounts, usd]]</f>
        <v>182995.20000000001</v>
      </c>
      <c r="N552" s="10">
        <f>Financial[[#This Row],[Units Sold]]*Financial[[#This Row],[Manufacturing Price]]</f>
        <v>141200</v>
      </c>
      <c r="O552" s="10">
        <f>Financial[[#This Row],[ Sales with discount]]-(Financial[[#This Row],[Units Sold]]*Financial[[#This Row],[Manufacturing Price]])</f>
        <v>41795.200000000012</v>
      </c>
      <c r="P552" s="12">
        <f>(Financial[[#This Row],[ Sales with discount]]-Financial[[#This Row],[COGS]])/Financial[[#This Row],[ Sales with discount]]</f>
        <v>0.2283950617283951</v>
      </c>
      <c r="Q552" s="12">
        <f>(Financial[[#This Row],[ Sales with discount]]-Financial[[#This Row],[COGS]])/Financial[[#This Row],[COGS]]</f>
        <v>0.2960000000000001</v>
      </c>
      <c r="R552" s="17">
        <f>Financial[[#This Row],[Units Sold]]/Financial[[#This Row],[quantity of transactions]]</f>
        <v>2.0583090379008748</v>
      </c>
      <c r="S552" s="17">
        <f>Financial[[#This Row],[ Sales with discount]]/Financial[[#This Row],[quantity of transactions]]</f>
        <v>533.51370262390674</v>
      </c>
      <c r="T552" s="5" t="str">
        <f>TEXT(Financial[[#This Row],[Date]],"MMMM")</f>
        <v>грудень</v>
      </c>
      <c r="U552" s="22">
        <f>YEAR(Financial[[#This Row],[Date]])</f>
        <v>2021</v>
      </c>
    </row>
    <row r="553" spans="1:21" x14ac:dyDescent="0.3">
      <c r="A553" t="s">
        <v>6</v>
      </c>
      <c r="B553" t="s">
        <v>16</v>
      </c>
      <c r="C553" s="3" t="s">
        <v>21</v>
      </c>
      <c r="D553" s="3" t="s">
        <v>29</v>
      </c>
      <c r="E553">
        <v>528</v>
      </c>
      <c r="F553" s="10">
        <v>212</v>
      </c>
      <c r="G553" s="10">
        <v>300</v>
      </c>
      <c r="H553" s="14">
        <v>528</v>
      </c>
      <c r="I553" s="19">
        <v>44470</v>
      </c>
      <c r="J553" s="10">
        <f>Financial[[#This Row],[Units Sold]]*Financial[[#This Row],[Sale Price]]</f>
        <v>158400</v>
      </c>
      <c r="K553" s="11" cm="1">
        <f t="array" ref="K553">_xlfn.IFS(Financial[[#This Row],[Discount Band]]="High",0.15,Financial[[#This Row],[Discount Band]]="Medium",0.1,Financial[[#This Row],[Discount Band]]="Low",0.05,Financial[[#This Row],[Discount Band]]="None",0)</f>
        <v>0.05</v>
      </c>
      <c r="L553" s="10">
        <f>Financial[[#This Row],[Gross Sales]]*Financial[[#This Row],[Discount, %]]</f>
        <v>7920</v>
      </c>
      <c r="M553" s="10">
        <f>Financial[[#This Row],[Gross Sales]]-Financial[[#This Row],[Discounts, usd]]</f>
        <v>150480</v>
      </c>
      <c r="N553" s="10">
        <f>Financial[[#This Row],[Units Sold]]*Financial[[#This Row],[Manufacturing Price]]</f>
        <v>111936</v>
      </c>
      <c r="O553" s="10">
        <f>Financial[[#This Row],[ Sales with discount]]-(Financial[[#This Row],[Units Sold]]*Financial[[#This Row],[Manufacturing Price]])</f>
        <v>38544</v>
      </c>
      <c r="P553" s="12">
        <f>(Financial[[#This Row],[ Sales with discount]]-Financial[[#This Row],[COGS]])/Financial[[#This Row],[ Sales with discount]]</f>
        <v>0.256140350877193</v>
      </c>
      <c r="Q553" s="12">
        <f>(Financial[[#This Row],[ Sales with discount]]-Financial[[#This Row],[COGS]])/Financial[[#This Row],[COGS]]</f>
        <v>0.34433962264150941</v>
      </c>
      <c r="R553" s="17">
        <f>Financial[[#This Row],[Units Sold]]/Financial[[#This Row],[quantity of transactions]]</f>
        <v>1</v>
      </c>
      <c r="S553" s="17">
        <f>Financial[[#This Row],[ Sales with discount]]/Financial[[#This Row],[quantity of transactions]]</f>
        <v>285</v>
      </c>
      <c r="T553" s="5" t="str">
        <f>TEXT(Financial[[#This Row],[Date]],"MMMM")</f>
        <v>жовтень</v>
      </c>
      <c r="U553" s="22">
        <f>YEAR(Financial[[#This Row],[Date]])</f>
        <v>2021</v>
      </c>
    </row>
    <row r="554" spans="1:21" x14ac:dyDescent="0.3">
      <c r="A554" t="s">
        <v>6</v>
      </c>
      <c r="B554" t="s">
        <v>16</v>
      </c>
      <c r="C554" s="3" t="s">
        <v>25</v>
      </c>
      <c r="D554" s="3" t="s">
        <v>30</v>
      </c>
      <c r="E554">
        <v>3302</v>
      </c>
      <c r="F554" s="10">
        <v>201</v>
      </c>
      <c r="G554" s="10">
        <v>324</v>
      </c>
      <c r="H554" s="14">
        <v>1298</v>
      </c>
      <c r="I554" s="19">
        <v>44228</v>
      </c>
      <c r="J554" s="10">
        <f>Financial[[#This Row],[Units Sold]]*Financial[[#This Row],[Sale Price]]</f>
        <v>1069848</v>
      </c>
      <c r="K554" s="11" cm="1">
        <f t="array" ref="K554">_xlfn.IFS(Financial[[#This Row],[Discount Band]]="High",0.15,Financial[[#This Row],[Discount Band]]="Medium",0.1,Financial[[#This Row],[Discount Band]]="Low",0.05,Financial[[#This Row],[Discount Band]]="None",0)</f>
        <v>0.1</v>
      </c>
      <c r="L554" s="10">
        <f>Financial[[#This Row],[Gross Sales]]*Financial[[#This Row],[Discount, %]]</f>
        <v>106984.8</v>
      </c>
      <c r="M554" s="10">
        <f>Financial[[#This Row],[Gross Sales]]-Financial[[#This Row],[Discounts, usd]]</f>
        <v>962863.2</v>
      </c>
      <c r="N554" s="10">
        <f>Financial[[#This Row],[Units Sold]]*Financial[[#This Row],[Manufacturing Price]]</f>
        <v>663702</v>
      </c>
      <c r="O554" s="10">
        <f>Financial[[#This Row],[ Sales with discount]]-(Financial[[#This Row],[Units Sold]]*Financial[[#This Row],[Manufacturing Price]])</f>
        <v>299161.19999999995</v>
      </c>
      <c r="P554" s="12">
        <f>(Financial[[#This Row],[ Sales with discount]]-Financial[[#This Row],[COGS]])/Financial[[#This Row],[ Sales with discount]]</f>
        <v>0.31069958847736623</v>
      </c>
      <c r="Q554" s="12">
        <f>(Financial[[#This Row],[ Sales with discount]]-Financial[[#This Row],[COGS]])/Financial[[#This Row],[COGS]]</f>
        <v>0.45074626865671635</v>
      </c>
      <c r="R554" s="17">
        <f>Financial[[#This Row],[Units Sold]]/Financial[[#This Row],[quantity of transactions]]</f>
        <v>2.5439137134052388</v>
      </c>
      <c r="S554" s="17">
        <f>Financial[[#This Row],[ Sales with discount]]/Financial[[#This Row],[quantity of transactions]]</f>
        <v>741.80523882896762</v>
      </c>
      <c r="T554" s="5" t="str">
        <f>TEXT(Financial[[#This Row],[Date]],"MMMM")</f>
        <v>лютий</v>
      </c>
      <c r="U554" s="22">
        <f>YEAR(Financial[[#This Row],[Date]])</f>
        <v>2021</v>
      </c>
    </row>
    <row r="555" spans="1:21" x14ac:dyDescent="0.3">
      <c r="A555" t="s">
        <v>6</v>
      </c>
      <c r="B555" t="s">
        <v>16</v>
      </c>
      <c r="C555" s="3" t="s">
        <v>23</v>
      </c>
      <c r="D555" s="3" t="s">
        <v>31</v>
      </c>
      <c r="E555">
        <v>631</v>
      </c>
      <c r="F555" s="10">
        <v>178</v>
      </c>
      <c r="G555" s="10">
        <v>330</v>
      </c>
      <c r="H555" s="14">
        <v>223</v>
      </c>
      <c r="I555" s="19">
        <v>44317</v>
      </c>
      <c r="J555" s="10">
        <f>Financial[[#This Row],[Units Sold]]*Financial[[#This Row],[Sale Price]]</f>
        <v>208230</v>
      </c>
      <c r="K555" s="11" cm="1">
        <f t="array" ref="K555">_xlfn.IFS(Financial[[#This Row],[Discount Band]]="High",0.15,Financial[[#This Row],[Discount Band]]="Medium",0.1,Financial[[#This Row],[Discount Band]]="Low",0.05,Financial[[#This Row],[Discount Band]]="None",0)</f>
        <v>0.15</v>
      </c>
      <c r="L555" s="10">
        <f>Financial[[#This Row],[Gross Sales]]*Financial[[#This Row],[Discount, %]]</f>
        <v>31234.5</v>
      </c>
      <c r="M555" s="10">
        <f>Financial[[#This Row],[Gross Sales]]-Financial[[#This Row],[Discounts, usd]]</f>
        <v>176995.5</v>
      </c>
      <c r="N555" s="10">
        <f>Financial[[#This Row],[Units Sold]]*Financial[[#This Row],[Manufacturing Price]]</f>
        <v>112318</v>
      </c>
      <c r="O555" s="10">
        <f>Financial[[#This Row],[ Sales with discount]]-(Financial[[#This Row],[Units Sold]]*Financial[[#This Row],[Manufacturing Price]])</f>
        <v>64677.5</v>
      </c>
      <c r="P555" s="12">
        <f>(Financial[[#This Row],[ Sales with discount]]-Financial[[#This Row],[COGS]])/Financial[[#This Row],[ Sales with discount]]</f>
        <v>0.36541889483065954</v>
      </c>
      <c r="Q555" s="12">
        <f>(Financial[[#This Row],[ Sales with discount]]-Financial[[#This Row],[COGS]])/Financial[[#This Row],[COGS]]</f>
        <v>0.5758426966292135</v>
      </c>
      <c r="R555" s="17">
        <f>Financial[[#This Row],[Units Sold]]/Financial[[#This Row],[quantity of transactions]]</f>
        <v>2.8295964125560538</v>
      </c>
      <c r="S555" s="17">
        <f>Financial[[#This Row],[ Sales with discount]]/Financial[[#This Row],[quantity of transactions]]</f>
        <v>793.7017937219731</v>
      </c>
      <c r="T555" s="5" t="str">
        <f>TEXT(Financial[[#This Row],[Date]],"MMMM")</f>
        <v>травень</v>
      </c>
      <c r="U555" s="22">
        <f>YEAR(Financial[[#This Row],[Date]])</f>
        <v>2021</v>
      </c>
    </row>
    <row r="556" spans="1:21" x14ac:dyDescent="0.3">
      <c r="A556" t="s">
        <v>6</v>
      </c>
      <c r="B556" t="s">
        <v>16</v>
      </c>
      <c r="C556" s="3" t="s">
        <v>22</v>
      </c>
      <c r="D556" s="3" t="s">
        <v>30</v>
      </c>
      <c r="E556">
        <v>1390</v>
      </c>
      <c r="F556" s="10">
        <v>206</v>
      </c>
      <c r="G556" s="10">
        <v>312</v>
      </c>
      <c r="H556" s="14">
        <v>893</v>
      </c>
      <c r="I556" s="19">
        <v>44531</v>
      </c>
      <c r="J556" s="10">
        <f>Financial[[#This Row],[Units Sold]]*Financial[[#This Row],[Sale Price]]</f>
        <v>433680</v>
      </c>
      <c r="K556" s="11" cm="1">
        <f t="array" ref="K556">_xlfn.IFS(Financial[[#This Row],[Discount Band]]="High",0.15,Financial[[#This Row],[Discount Band]]="Medium",0.1,Financial[[#This Row],[Discount Band]]="Low",0.05,Financial[[#This Row],[Discount Band]]="None",0)</f>
        <v>0.1</v>
      </c>
      <c r="L556" s="10">
        <f>Financial[[#This Row],[Gross Sales]]*Financial[[#This Row],[Discount, %]]</f>
        <v>43368</v>
      </c>
      <c r="M556" s="10">
        <f>Financial[[#This Row],[Gross Sales]]-Financial[[#This Row],[Discounts, usd]]</f>
        <v>390312</v>
      </c>
      <c r="N556" s="10">
        <f>Financial[[#This Row],[Units Sold]]*Financial[[#This Row],[Manufacturing Price]]</f>
        <v>286340</v>
      </c>
      <c r="O556" s="10">
        <f>Financial[[#This Row],[ Sales with discount]]-(Financial[[#This Row],[Units Sold]]*Financial[[#This Row],[Manufacturing Price]])</f>
        <v>103972</v>
      </c>
      <c r="P556" s="12">
        <f>(Financial[[#This Row],[ Sales with discount]]-Financial[[#This Row],[COGS]])/Financial[[#This Row],[ Sales with discount]]</f>
        <v>0.26638176638176636</v>
      </c>
      <c r="Q556" s="12">
        <f>(Financial[[#This Row],[ Sales with discount]]-Financial[[#This Row],[COGS]])/Financial[[#This Row],[COGS]]</f>
        <v>0.36310679611650487</v>
      </c>
      <c r="R556" s="17">
        <f>Financial[[#This Row],[Units Sold]]/Financial[[#This Row],[quantity of transactions]]</f>
        <v>1.5565509518477043</v>
      </c>
      <c r="S556" s="17">
        <f>Financial[[#This Row],[ Sales with discount]]/Financial[[#This Row],[quantity of transactions]]</f>
        <v>437.07950727883537</v>
      </c>
      <c r="T556" s="5" t="str">
        <f>TEXT(Financial[[#This Row],[Date]],"MMMM")</f>
        <v>грудень</v>
      </c>
      <c r="U556" s="22">
        <f>YEAR(Financial[[#This Row],[Date]])</f>
        <v>2021</v>
      </c>
    </row>
    <row r="557" spans="1:21" x14ac:dyDescent="0.3">
      <c r="A557" t="s">
        <v>6</v>
      </c>
      <c r="B557" t="s">
        <v>16</v>
      </c>
      <c r="C557" s="3" t="s">
        <v>25</v>
      </c>
      <c r="D557" s="3" t="s">
        <v>29</v>
      </c>
      <c r="E557">
        <v>578</v>
      </c>
      <c r="F557" s="10">
        <v>256</v>
      </c>
      <c r="G557" s="10">
        <v>294</v>
      </c>
      <c r="H557" s="14">
        <v>55</v>
      </c>
      <c r="I557" s="19">
        <v>44470</v>
      </c>
      <c r="J557" s="10">
        <f>Financial[[#This Row],[Units Sold]]*Financial[[#This Row],[Sale Price]]</f>
        <v>169932</v>
      </c>
      <c r="K557" s="11" cm="1">
        <f t="array" ref="K557">_xlfn.IFS(Financial[[#This Row],[Discount Band]]="High",0.15,Financial[[#This Row],[Discount Band]]="Medium",0.1,Financial[[#This Row],[Discount Band]]="Low",0.05,Financial[[#This Row],[Discount Band]]="None",0)</f>
        <v>0.05</v>
      </c>
      <c r="L557" s="10">
        <f>Financial[[#This Row],[Gross Sales]]*Financial[[#This Row],[Discount, %]]</f>
        <v>8496.6</v>
      </c>
      <c r="M557" s="10">
        <f>Financial[[#This Row],[Gross Sales]]-Financial[[#This Row],[Discounts, usd]]</f>
        <v>161435.4</v>
      </c>
      <c r="N557" s="10">
        <f>Financial[[#This Row],[Units Sold]]*Financial[[#This Row],[Manufacturing Price]]</f>
        <v>147968</v>
      </c>
      <c r="O557" s="10">
        <f>Financial[[#This Row],[ Sales with discount]]-(Financial[[#This Row],[Units Sold]]*Financial[[#This Row],[Manufacturing Price]])</f>
        <v>13467.399999999994</v>
      </c>
      <c r="P557" s="12">
        <f>(Financial[[#This Row],[ Sales with discount]]-Financial[[#This Row],[COGS]])/Financial[[#This Row],[ Sales with discount]]</f>
        <v>8.3422842821339036E-2</v>
      </c>
      <c r="Q557" s="12">
        <f>(Financial[[#This Row],[ Sales with discount]]-Financial[[#This Row],[COGS]])/Financial[[#This Row],[COGS]]</f>
        <v>9.1015624999999961E-2</v>
      </c>
      <c r="R557" s="17">
        <f>Financial[[#This Row],[Units Sold]]/Financial[[#This Row],[quantity of transactions]]</f>
        <v>10.50909090909091</v>
      </c>
      <c r="S557" s="17">
        <f>Financial[[#This Row],[ Sales with discount]]/Financial[[#This Row],[quantity of transactions]]</f>
        <v>2935.1890909090907</v>
      </c>
      <c r="T557" s="5" t="str">
        <f>TEXT(Financial[[#This Row],[Date]],"MMMM")</f>
        <v>жовтень</v>
      </c>
      <c r="U557" s="22">
        <f>YEAR(Financial[[#This Row],[Date]])</f>
        <v>2021</v>
      </c>
    </row>
    <row r="558" spans="1:21" x14ac:dyDescent="0.3">
      <c r="A558" t="s">
        <v>6</v>
      </c>
      <c r="B558" t="s">
        <v>16</v>
      </c>
      <c r="C558" s="3" t="s">
        <v>23</v>
      </c>
      <c r="D558" s="3" t="s">
        <v>28</v>
      </c>
      <c r="E558">
        <v>872</v>
      </c>
      <c r="F558" s="10">
        <v>232</v>
      </c>
      <c r="G558" s="10">
        <v>318</v>
      </c>
      <c r="H558" s="14">
        <v>773</v>
      </c>
      <c r="I558" s="19">
        <v>44440</v>
      </c>
      <c r="J558" s="10">
        <f>Financial[[#This Row],[Units Sold]]*Financial[[#This Row],[Sale Price]]</f>
        <v>277296</v>
      </c>
      <c r="K558" s="11" cm="1">
        <f t="array" ref="K558">_xlfn.IFS(Financial[[#This Row],[Discount Band]]="High",0.15,Financial[[#This Row],[Discount Band]]="Medium",0.1,Financial[[#This Row],[Discount Band]]="Low",0.05,Financial[[#This Row],[Discount Band]]="None",0)</f>
        <v>0</v>
      </c>
      <c r="L558" s="10">
        <f>Financial[[#This Row],[Gross Sales]]*Financial[[#This Row],[Discount, %]]</f>
        <v>0</v>
      </c>
      <c r="M558" s="10">
        <f>Financial[[#This Row],[Gross Sales]]-Financial[[#This Row],[Discounts, usd]]</f>
        <v>277296</v>
      </c>
      <c r="N558" s="10">
        <f>Financial[[#This Row],[Units Sold]]*Financial[[#This Row],[Manufacturing Price]]</f>
        <v>202304</v>
      </c>
      <c r="O558" s="10">
        <f>Financial[[#This Row],[ Sales with discount]]-(Financial[[#This Row],[Units Sold]]*Financial[[#This Row],[Manufacturing Price]])</f>
        <v>74992</v>
      </c>
      <c r="P558" s="12">
        <f>(Financial[[#This Row],[ Sales with discount]]-Financial[[#This Row],[COGS]])/Financial[[#This Row],[ Sales with discount]]</f>
        <v>0.27044025157232704</v>
      </c>
      <c r="Q558" s="12">
        <f>(Financial[[#This Row],[ Sales with discount]]-Financial[[#This Row],[COGS]])/Financial[[#This Row],[COGS]]</f>
        <v>0.37068965517241381</v>
      </c>
      <c r="R558" s="17">
        <f>Financial[[#This Row],[Units Sold]]/Financial[[#This Row],[quantity of transactions]]</f>
        <v>1.1280724450194048</v>
      </c>
      <c r="S558" s="17">
        <f>Financial[[#This Row],[ Sales with discount]]/Financial[[#This Row],[quantity of transactions]]</f>
        <v>358.72703751617075</v>
      </c>
      <c r="T558" s="5" t="str">
        <f>TEXT(Financial[[#This Row],[Date]],"MMMM")</f>
        <v>вересень</v>
      </c>
      <c r="U558" s="22">
        <f>YEAR(Financial[[#This Row],[Date]])</f>
        <v>2021</v>
      </c>
    </row>
    <row r="559" spans="1:21" x14ac:dyDescent="0.3">
      <c r="A559" t="s">
        <v>6</v>
      </c>
      <c r="B559" t="s">
        <v>16</v>
      </c>
      <c r="C559" s="3" t="s">
        <v>26</v>
      </c>
      <c r="D559" s="3" t="s">
        <v>30</v>
      </c>
      <c r="E559">
        <v>3274</v>
      </c>
      <c r="F559" s="10">
        <v>227</v>
      </c>
      <c r="G559" s="10">
        <v>297</v>
      </c>
      <c r="H559" s="14">
        <v>681</v>
      </c>
      <c r="I559" s="19">
        <v>44348</v>
      </c>
      <c r="J559" s="10">
        <f>Financial[[#This Row],[Units Sold]]*Financial[[#This Row],[Sale Price]]</f>
        <v>972378</v>
      </c>
      <c r="K559" s="11" cm="1">
        <f t="array" ref="K559">_xlfn.IFS(Financial[[#This Row],[Discount Band]]="High",0.15,Financial[[#This Row],[Discount Band]]="Medium",0.1,Financial[[#This Row],[Discount Band]]="Low",0.05,Financial[[#This Row],[Discount Band]]="None",0)</f>
        <v>0.1</v>
      </c>
      <c r="L559" s="10">
        <f>Financial[[#This Row],[Gross Sales]]*Financial[[#This Row],[Discount, %]]</f>
        <v>97237.8</v>
      </c>
      <c r="M559" s="10">
        <f>Financial[[#This Row],[Gross Sales]]-Financial[[#This Row],[Discounts, usd]]</f>
        <v>875140.2</v>
      </c>
      <c r="N559" s="10">
        <f>Financial[[#This Row],[Units Sold]]*Financial[[#This Row],[Manufacturing Price]]</f>
        <v>743198</v>
      </c>
      <c r="O559" s="10">
        <f>Financial[[#This Row],[ Sales with discount]]-(Financial[[#This Row],[Units Sold]]*Financial[[#This Row],[Manufacturing Price]])</f>
        <v>131942.19999999995</v>
      </c>
      <c r="P559" s="12">
        <f>(Financial[[#This Row],[ Sales with discount]]-Financial[[#This Row],[COGS]])/Financial[[#This Row],[ Sales with discount]]</f>
        <v>0.15076692854470627</v>
      </c>
      <c r="Q559" s="12">
        <f>(Financial[[#This Row],[ Sales with discount]]-Financial[[#This Row],[COGS]])/Financial[[#This Row],[COGS]]</f>
        <v>0.17753303964757702</v>
      </c>
      <c r="R559" s="17">
        <f>Financial[[#This Row],[Units Sold]]/Financial[[#This Row],[quantity of transactions]]</f>
        <v>4.807635829662261</v>
      </c>
      <c r="S559" s="17">
        <f>Financial[[#This Row],[ Sales with discount]]/Financial[[#This Row],[quantity of transactions]]</f>
        <v>1285.0810572687224</v>
      </c>
      <c r="T559" s="5" t="str">
        <f>TEXT(Financial[[#This Row],[Date]],"MMMM")</f>
        <v>червень</v>
      </c>
      <c r="U559" s="22">
        <f>YEAR(Financial[[#This Row],[Date]])</f>
        <v>2021</v>
      </c>
    </row>
    <row r="560" spans="1:21" x14ac:dyDescent="0.3">
      <c r="A560" t="s">
        <v>6</v>
      </c>
      <c r="B560" t="s">
        <v>16</v>
      </c>
      <c r="C560" s="3" t="s">
        <v>26</v>
      </c>
      <c r="D560" s="3" t="s">
        <v>29</v>
      </c>
      <c r="E560">
        <v>1512</v>
      </c>
      <c r="F560" s="10">
        <v>244</v>
      </c>
      <c r="G560" s="10">
        <v>288</v>
      </c>
      <c r="H560" s="14">
        <v>201</v>
      </c>
      <c r="I560" s="19">
        <v>44256</v>
      </c>
      <c r="J560" s="10">
        <f>Financial[[#This Row],[Units Sold]]*Financial[[#This Row],[Sale Price]]</f>
        <v>435456</v>
      </c>
      <c r="K560" s="11" cm="1">
        <f t="array" ref="K560">_xlfn.IFS(Financial[[#This Row],[Discount Band]]="High",0.15,Financial[[#This Row],[Discount Band]]="Medium",0.1,Financial[[#This Row],[Discount Band]]="Low",0.05,Financial[[#This Row],[Discount Band]]="None",0)</f>
        <v>0.05</v>
      </c>
      <c r="L560" s="10">
        <f>Financial[[#This Row],[Gross Sales]]*Financial[[#This Row],[Discount, %]]</f>
        <v>21772.800000000003</v>
      </c>
      <c r="M560" s="10">
        <f>Financial[[#This Row],[Gross Sales]]-Financial[[#This Row],[Discounts, usd]]</f>
        <v>413683.20000000001</v>
      </c>
      <c r="N560" s="10">
        <f>Financial[[#This Row],[Units Sold]]*Financial[[#This Row],[Manufacturing Price]]</f>
        <v>368928</v>
      </c>
      <c r="O560" s="10">
        <f>Financial[[#This Row],[ Sales with discount]]-(Financial[[#This Row],[Units Sold]]*Financial[[#This Row],[Manufacturing Price]])</f>
        <v>44755.200000000012</v>
      </c>
      <c r="P560" s="12">
        <f>(Financial[[#This Row],[ Sales with discount]]-Financial[[#This Row],[COGS]])/Financial[[#This Row],[ Sales with discount]]</f>
        <v>0.108187134502924</v>
      </c>
      <c r="Q560" s="12">
        <f>(Financial[[#This Row],[ Sales with discount]]-Financial[[#This Row],[COGS]])/Financial[[#This Row],[COGS]]</f>
        <v>0.1213114754098361</v>
      </c>
      <c r="R560" s="17">
        <f>Financial[[#This Row],[Units Sold]]/Financial[[#This Row],[quantity of transactions]]</f>
        <v>7.5223880597014929</v>
      </c>
      <c r="S560" s="17">
        <f>Financial[[#This Row],[ Sales with discount]]/Financial[[#This Row],[quantity of transactions]]</f>
        <v>2058.1253731343286</v>
      </c>
      <c r="T560" s="5" t="str">
        <f>TEXT(Financial[[#This Row],[Date]],"MMMM")</f>
        <v>березень</v>
      </c>
      <c r="U560" s="22">
        <f>YEAR(Financial[[#This Row],[Date]])</f>
        <v>2021</v>
      </c>
    </row>
    <row r="561" spans="1:21" x14ac:dyDescent="0.3">
      <c r="A561" t="s">
        <v>6</v>
      </c>
      <c r="B561" t="s">
        <v>16</v>
      </c>
      <c r="C561" s="3" t="s">
        <v>22</v>
      </c>
      <c r="D561" s="3" t="s">
        <v>28</v>
      </c>
      <c r="E561">
        <v>1090</v>
      </c>
      <c r="F561" s="10">
        <v>211</v>
      </c>
      <c r="G561" s="10">
        <v>324</v>
      </c>
      <c r="H561" s="14">
        <v>942</v>
      </c>
      <c r="I561" s="19">
        <v>44409</v>
      </c>
      <c r="J561" s="10">
        <f>Financial[[#This Row],[Units Sold]]*Financial[[#This Row],[Sale Price]]</f>
        <v>353160</v>
      </c>
      <c r="K561" s="11" cm="1">
        <f t="array" ref="K561">_xlfn.IFS(Financial[[#This Row],[Discount Band]]="High",0.15,Financial[[#This Row],[Discount Band]]="Medium",0.1,Financial[[#This Row],[Discount Band]]="Low",0.05,Financial[[#This Row],[Discount Band]]="None",0)</f>
        <v>0</v>
      </c>
      <c r="L561" s="10">
        <f>Financial[[#This Row],[Gross Sales]]*Financial[[#This Row],[Discount, %]]</f>
        <v>0</v>
      </c>
      <c r="M561" s="10">
        <f>Financial[[#This Row],[Gross Sales]]-Financial[[#This Row],[Discounts, usd]]</f>
        <v>353160</v>
      </c>
      <c r="N561" s="10">
        <f>Financial[[#This Row],[Units Sold]]*Financial[[#This Row],[Manufacturing Price]]</f>
        <v>229990</v>
      </c>
      <c r="O561" s="10">
        <f>Financial[[#This Row],[ Sales with discount]]-(Financial[[#This Row],[Units Sold]]*Financial[[#This Row],[Manufacturing Price]])</f>
        <v>123170</v>
      </c>
      <c r="P561" s="12">
        <f>(Financial[[#This Row],[ Sales with discount]]-Financial[[#This Row],[COGS]])/Financial[[#This Row],[ Sales with discount]]</f>
        <v>0.34876543209876543</v>
      </c>
      <c r="Q561" s="12">
        <f>(Financial[[#This Row],[ Sales with discount]]-Financial[[#This Row],[COGS]])/Financial[[#This Row],[COGS]]</f>
        <v>0.53554502369668244</v>
      </c>
      <c r="R561" s="17">
        <f>Financial[[#This Row],[Units Sold]]/Financial[[#This Row],[quantity of transactions]]</f>
        <v>1.1571125265392781</v>
      </c>
      <c r="S561" s="17">
        <f>Financial[[#This Row],[ Sales with discount]]/Financial[[#This Row],[quantity of transactions]]</f>
        <v>374.90445859872614</v>
      </c>
      <c r="T561" s="5" t="str">
        <f>TEXT(Financial[[#This Row],[Date]],"MMMM")</f>
        <v>серпень</v>
      </c>
      <c r="U561" s="22">
        <f>YEAR(Financial[[#This Row],[Date]])</f>
        <v>2021</v>
      </c>
    </row>
    <row r="562" spans="1:21" x14ac:dyDescent="0.3">
      <c r="A562" t="s">
        <v>10</v>
      </c>
      <c r="B562" t="s">
        <v>40</v>
      </c>
      <c r="C562" s="3" t="s">
        <v>25</v>
      </c>
      <c r="D562" s="3" t="s">
        <v>30</v>
      </c>
      <c r="E562">
        <v>1764</v>
      </c>
      <c r="F562" s="10">
        <v>7</v>
      </c>
      <c r="G562" s="10">
        <v>12</v>
      </c>
      <c r="H562" s="14">
        <v>997</v>
      </c>
      <c r="I562" s="19">
        <v>44197</v>
      </c>
      <c r="J562" s="10">
        <f>Financial[[#This Row],[Units Sold]]*Financial[[#This Row],[Sale Price]]</f>
        <v>21168</v>
      </c>
      <c r="K562" s="11" cm="1">
        <f t="array" ref="K562">_xlfn.IFS(Financial[[#This Row],[Discount Band]]="High",0.15,Financial[[#This Row],[Discount Band]]="Medium",0.1,Financial[[#This Row],[Discount Band]]="Low",0.05,Financial[[#This Row],[Discount Band]]="None",0)</f>
        <v>0.1</v>
      </c>
      <c r="L562" s="10">
        <f>Financial[[#This Row],[Gross Sales]]*Financial[[#This Row],[Discount, %]]</f>
        <v>2116.8000000000002</v>
      </c>
      <c r="M562" s="10">
        <f>Financial[[#This Row],[Gross Sales]]-Financial[[#This Row],[Discounts, usd]]</f>
        <v>19051.2</v>
      </c>
      <c r="N562" s="10">
        <f>Financial[[#This Row],[Units Sold]]*Financial[[#This Row],[Manufacturing Price]]</f>
        <v>12348</v>
      </c>
      <c r="O562" s="10">
        <f>Financial[[#This Row],[ Sales with discount]]-(Financial[[#This Row],[Units Sold]]*Financial[[#This Row],[Manufacturing Price]])</f>
        <v>6703.2000000000007</v>
      </c>
      <c r="P562" s="12">
        <f>(Financial[[#This Row],[ Sales with discount]]-Financial[[#This Row],[COGS]])/Financial[[#This Row],[ Sales with discount]]</f>
        <v>0.35185185185185186</v>
      </c>
      <c r="Q562" s="12">
        <f>(Financial[[#This Row],[ Sales with discount]]-Financial[[#This Row],[COGS]])/Financial[[#This Row],[COGS]]</f>
        <v>0.54285714285714293</v>
      </c>
      <c r="R562" s="17">
        <f>Financial[[#This Row],[Units Sold]]/Financial[[#This Row],[quantity of transactions]]</f>
        <v>1.7693079237713139</v>
      </c>
      <c r="S562" s="17">
        <f>Financial[[#This Row],[ Sales with discount]]/Financial[[#This Row],[quantity of transactions]]</f>
        <v>19.108525576730191</v>
      </c>
      <c r="T562" s="5" t="str">
        <f>TEXT(Financial[[#This Row],[Date]],"MMMM")</f>
        <v>січень</v>
      </c>
      <c r="U562" s="22">
        <f>YEAR(Financial[[#This Row],[Date]])</f>
        <v>2021</v>
      </c>
    </row>
    <row r="563" spans="1:21" x14ac:dyDescent="0.3">
      <c r="A563" t="s">
        <v>10</v>
      </c>
      <c r="B563" t="s">
        <v>40</v>
      </c>
      <c r="C563" s="3" t="s">
        <v>21</v>
      </c>
      <c r="D563" s="3" t="s">
        <v>29</v>
      </c>
      <c r="E563">
        <v>2856</v>
      </c>
      <c r="F563" s="10">
        <v>9</v>
      </c>
      <c r="G563" s="10">
        <v>12</v>
      </c>
      <c r="H563" s="14">
        <v>1211</v>
      </c>
      <c r="I563" s="19">
        <v>44228</v>
      </c>
      <c r="J563" s="10">
        <f>Financial[[#This Row],[Units Sold]]*Financial[[#This Row],[Sale Price]]</f>
        <v>34272</v>
      </c>
      <c r="K563" s="11" cm="1">
        <f t="array" ref="K563">_xlfn.IFS(Financial[[#This Row],[Discount Band]]="High",0.15,Financial[[#This Row],[Discount Band]]="Medium",0.1,Financial[[#This Row],[Discount Band]]="Low",0.05,Financial[[#This Row],[Discount Band]]="None",0)</f>
        <v>0.05</v>
      </c>
      <c r="L563" s="10">
        <f>Financial[[#This Row],[Gross Sales]]*Financial[[#This Row],[Discount, %]]</f>
        <v>1713.6000000000001</v>
      </c>
      <c r="M563" s="10">
        <f>Financial[[#This Row],[Gross Sales]]-Financial[[#This Row],[Discounts, usd]]</f>
        <v>32558.400000000001</v>
      </c>
      <c r="N563" s="10">
        <f>Financial[[#This Row],[Units Sold]]*Financial[[#This Row],[Manufacturing Price]]</f>
        <v>25704</v>
      </c>
      <c r="O563" s="10">
        <f>Financial[[#This Row],[ Sales with discount]]-(Financial[[#This Row],[Units Sold]]*Financial[[#This Row],[Manufacturing Price]])</f>
        <v>6854.4000000000015</v>
      </c>
      <c r="P563" s="12">
        <f>(Financial[[#This Row],[ Sales with discount]]-Financial[[#This Row],[COGS]])/Financial[[#This Row],[ Sales with discount]]</f>
        <v>0.21052631578947373</v>
      </c>
      <c r="Q563" s="12">
        <f>(Financial[[#This Row],[ Sales with discount]]-Financial[[#This Row],[COGS]])/Financial[[#This Row],[COGS]]</f>
        <v>0.26666666666666672</v>
      </c>
      <c r="R563" s="17">
        <f>Financial[[#This Row],[Units Sold]]/Financial[[#This Row],[quantity of transactions]]</f>
        <v>2.3583815028901736</v>
      </c>
      <c r="S563" s="17">
        <f>Financial[[#This Row],[ Sales with discount]]/Financial[[#This Row],[quantity of transactions]]</f>
        <v>26.885549132947979</v>
      </c>
      <c r="T563" s="5" t="str">
        <f>TEXT(Financial[[#This Row],[Date]],"MMMM")</f>
        <v>лютий</v>
      </c>
      <c r="U563" s="22">
        <f>YEAR(Financial[[#This Row],[Date]])</f>
        <v>2021</v>
      </c>
    </row>
    <row r="564" spans="1:21" x14ac:dyDescent="0.3">
      <c r="A564" t="s">
        <v>10</v>
      </c>
      <c r="B564" t="s">
        <v>40</v>
      </c>
      <c r="C564" s="3" t="s">
        <v>23</v>
      </c>
      <c r="D564" s="3" t="s">
        <v>31</v>
      </c>
      <c r="E564">
        <v>1005</v>
      </c>
      <c r="F564" s="10">
        <v>9</v>
      </c>
      <c r="G564" s="10">
        <v>13</v>
      </c>
      <c r="H564" s="14">
        <v>343</v>
      </c>
      <c r="I564" s="19">
        <v>44531</v>
      </c>
      <c r="J564" s="10">
        <f>Financial[[#This Row],[Units Sold]]*Financial[[#This Row],[Sale Price]]</f>
        <v>13065</v>
      </c>
      <c r="K564" s="11" cm="1">
        <f t="array" ref="K564">_xlfn.IFS(Financial[[#This Row],[Discount Band]]="High",0.15,Financial[[#This Row],[Discount Band]]="Medium",0.1,Financial[[#This Row],[Discount Band]]="Low",0.05,Financial[[#This Row],[Discount Band]]="None",0)</f>
        <v>0.15</v>
      </c>
      <c r="L564" s="10">
        <f>Financial[[#This Row],[Gross Sales]]*Financial[[#This Row],[Discount, %]]</f>
        <v>1959.75</v>
      </c>
      <c r="M564" s="10">
        <f>Financial[[#This Row],[Gross Sales]]-Financial[[#This Row],[Discounts, usd]]</f>
        <v>11105.25</v>
      </c>
      <c r="N564" s="10">
        <f>Financial[[#This Row],[Units Sold]]*Financial[[#This Row],[Manufacturing Price]]</f>
        <v>9045</v>
      </c>
      <c r="O564" s="10">
        <f>Financial[[#This Row],[ Sales with discount]]-(Financial[[#This Row],[Units Sold]]*Financial[[#This Row],[Manufacturing Price]])</f>
        <v>2060.25</v>
      </c>
      <c r="P564" s="12">
        <f>(Financial[[#This Row],[ Sales with discount]]-Financial[[#This Row],[COGS]])/Financial[[#This Row],[ Sales with discount]]</f>
        <v>0.18552036199095023</v>
      </c>
      <c r="Q564" s="12">
        <f>(Financial[[#This Row],[ Sales with discount]]-Financial[[#This Row],[COGS]])/Financial[[#This Row],[COGS]]</f>
        <v>0.22777777777777777</v>
      </c>
      <c r="R564" s="17">
        <f>Financial[[#This Row],[Units Sold]]/Financial[[#This Row],[quantity of transactions]]</f>
        <v>2.9300291545189503</v>
      </c>
      <c r="S564" s="17">
        <f>Financial[[#This Row],[ Sales with discount]]/Financial[[#This Row],[quantity of transactions]]</f>
        <v>32.376822157434404</v>
      </c>
      <c r="T564" s="5" t="str">
        <f>TEXT(Financial[[#This Row],[Date]],"MMMM")</f>
        <v>грудень</v>
      </c>
      <c r="U564" s="22">
        <f>YEAR(Financial[[#This Row],[Date]])</f>
        <v>2021</v>
      </c>
    </row>
    <row r="565" spans="1:21" x14ac:dyDescent="0.3">
      <c r="A565" t="s">
        <v>10</v>
      </c>
      <c r="B565" t="s">
        <v>40</v>
      </c>
      <c r="C565" s="3" t="s">
        <v>23</v>
      </c>
      <c r="D565" s="3" t="s">
        <v>29</v>
      </c>
      <c r="E565">
        <v>1194</v>
      </c>
      <c r="F565" s="10">
        <v>8</v>
      </c>
      <c r="G565" s="10">
        <v>12</v>
      </c>
      <c r="H565" s="14">
        <v>1105</v>
      </c>
      <c r="I565" s="19">
        <v>44378</v>
      </c>
      <c r="J565" s="10">
        <f>Financial[[#This Row],[Units Sold]]*Financial[[#This Row],[Sale Price]]</f>
        <v>14328</v>
      </c>
      <c r="K565" s="11" cm="1">
        <f t="array" ref="K565">_xlfn.IFS(Financial[[#This Row],[Discount Band]]="High",0.15,Financial[[#This Row],[Discount Band]]="Medium",0.1,Financial[[#This Row],[Discount Band]]="Low",0.05,Financial[[#This Row],[Discount Band]]="None",0)</f>
        <v>0.05</v>
      </c>
      <c r="L565" s="10">
        <f>Financial[[#This Row],[Gross Sales]]*Financial[[#This Row],[Discount, %]]</f>
        <v>716.40000000000009</v>
      </c>
      <c r="M565" s="10">
        <f>Financial[[#This Row],[Gross Sales]]-Financial[[#This Row],[Discounts, usd]]</f>
        <v>13611.6</v>
      </c>
      <c r="N565" s="10">
        <f>Financial[[#This Row],[Units Sold]]*Financial[[#This Row],[Manufacturing Price]]</f>
        <v>9552</v>
      </c>
      <c r="O565" s="10">
        <f>Financial[[#This Row],[ Sales with discount]]-(Financial[[#This Row],[Units Sold]]*Financial[[#This Row],[Manufacturing Price]])</f>
        <v>4059.6000000000004</v>
      </c>
      <c r="P565" s="12">
        <f>(Financial[[#This Row],[ Sales with discount]]-Financial[[#This Row],[COGS]])/Financial[[#This Row],[ Sales with discount]]</f>
        <v>0.29824561403508776</v>
      </c>
      <c r="Q565" s="12">
        <f>(Financial[[#This Row],[ Sales with discount]]-Financial[[#This Row],[COGS]])/Financial[[#This Row],[COGS]]</f>
        <v>0.42500000000000004</v>
      </c>
      <c r="R565" s="17">
        <f>Financial[[#This Row],[Units Sold]]/Financial[[#This Row],[quantity of transactions]]</f>
        <v>1.0805429864253393</v>
      </c>
      <c r="S565" s="17">
        <f>Financial[[#This Row],[ Sales with discount]]/Financial[[#This Row],[quantity of transactions]]</f>
        <v>12.318190045248869</v>
      </c>
      <c r="T565" s="5" t="str">
        <f>TEXT(Financial[[#This Row],[Date]],"MMMM")</f>
        <v>липень</v>
      </c>
      <c r="U565" s="22">
        <f>YEAR(Financial[[#This Row],[Date]])</f>
        <v>2021</v>
      </c>
    </row>
    <row r="566" spans="1:21" x14ac:dyDescent="0.3">
      <c r="A566" t="s">
        <v>10</v>
      </c>
      <c r="B566" t="s">
        <v>40</v>
      </c>
      <c r="C566" s="3" t="s">
        <v>23</v>
      </c>
      <c r="D566" s="3" t="s">
        <v>31</v>
      </c>
      <c r="E566">
        <v>3036</v>
      </c>
      <c r="F566" s="10">
        <v>10</v>
      </c>
      <c r="G566" s="10">
        <v>12</v>
      </c>
      <c r="H566" s="14">
        <v>141</v>
      </c>
      <c r="I566" s="19">
        <v>44470</v>
      </c>
      <c r="J566" s="10">
        <f>Financial[[#This Row],[Units Sold]]*Financial[[#This Row],[Sale Price]]</f>
        <v>36432</v>
      </c>
      <c r="K566" s="11" cm="1">
        <f t="array" ref="K566">_xlfn.IFS(Financial[[#This Row],[Discount Band]]="High",0.15,Financial[[#This Row],[Discount Band]]="Medium",0.1,Financial[[#This Row],[Discount Band]]="Low",0.05,Financial[[#This Row],[Discount Band]]="None",0)</f>
        <v>0.15</v>
      </c>
      <c r="L566" s="10">
        <f>Financial[[#This Row],[Gross Sales]]*Financial[[#This Row],[Discount, %]]</f>
        <v>5464.8</v>
      </c>
      <c r="M566" s="10">
        <f>Financial[[#This Row],[Gross Sales]]-Financial[[#This Row],[Discounts, usd]]</f>
        <v>30967.200000000001</v>
      </c>
      <c r="N566" s="10">
        <f>Financial[[#This Row],[Units Sold]]*Financial[[#This Row],[Manufacturing Price]]</f>
        <v>30360</v>
      </c>
      <c r="O566" s="10">
        <f>Financial[[#This Row],[ Sales with discount]]-(Financial[[#This Row],[Units Sold]]*Financial[[#This Row],[Manufacturing Price]])</f>
        <v>607.20000000000073</v>
      </c>
      <c r="P566" s="12">
        <f>(Financial[[#This Row],[ Sales with discount]]-Financial[[#This Row],[COGS]])/Financial[[#This Row],[ Sales with discount]]</f>
        <v>1.9607843137254926E-2</v>
      </c>
      <c r="Q566" s="12">
        <f>(Financial[[#This Row],[ Sales with discount]]-Financial[[#This Row],[COGS]])/Financial[[#This Row],[COGS]]</f>
        <v>2.0000000000000025E-2</v>
      </c>
      <c r="R566" s="17">
        <f>Financial[[#This Row],[Units Sold]]/Financial[[#This Row],[quantity of transactions]]</f>
        <v>21.531914893617021</v>
      </c>
      <c r="S566" s="17">
        <f>Financial[[#This Row],[ Sales with discount]]/Financial[[#This Row],[quantity of transactions]]</f>
        <v>219.62553191489363</v>
      </c>
      <c r="T566" s="5" t="str">
        <f>TEXT(Financial[[#This Row],[Date]],"MMMM")</f>
        <v>жовтень</v>
      </c>
      <c r="U566" s="22">
        <f>YEAR(Financial[[#This Row],[Date]])</f>
        <v>2021</v>
      </c>
    </row>
    <row r="567" spans="1:21" x14ac:dyDescent="0.3">
      <c r="A567" t="s">
        <v>10</v>
      </c>
      <c r="B567" t="s">
        <v>40</v>
      </c>
      <c r="C567" s="3" t="s">
        <v>23</v>
      </c>
      <c r="D567" s="3" t="s">
        <v>31</v>
      </c>
      <c r="E567">
        <v>540</v>
      </c>
      <c r="F567" s="10">
        <v>7</v>
      </c>
      <c r="G567" s="10">
        <v>11</v>
      </c>
      <c r="H567" s="14">
        <v>314</v>
      </c>
      <c r="I567" s="19">
        <v>44470</v>
      </c>
      <c r="J567" s="10">
        <f>Financial[[#This Row],[Units Sold]]*Financial[[#This Row],[Sale Price]]</f>
        <v>5940</v>
      </c>
      <c r="K567" s="11" cm="1">
        <f t="array" ref="K567">_xlfn.IFS(Financial[[#This Row],[Discount Band]]="High",0.15,Financial[[#This Row],[Discount Band]]="Medium",0.1,Financial[[#This Row],[Discount Band]]="Low",0.05,Financial[[#This Row],[Discount Band]]="None",0)</f>
        <v>0.15</v>
      </c>
      <c r="L567" s="10">
        <f>Financial[[#This Row],[Gross Sales]]*Financial[[#This Row],[Discount, %]]</f>
        <v>891</v>
      </c>
      <c r="M567" s="10">
        <f>Financial[[#This Row],[Gross Sales]]-Financial[[#This Row],[Discounts, usd]]</f>
        <v>5049</v>
      </c>
      <c r="N567" s="10">
        <f>Financial[[#This Row],[Units Sold]]*Financial[[#This Row],[Manufacturing Price]]</f>
        <v>3780</v>
      </c>
      <c r="O567" s="10">
        <f>Financial[[#This Row],[ Sales with discount]]-(Financial[[#This Row],[Units Sold]]*Financial[[#This Row],[Manufacturing Price]])</f>
        <v>1269</v>
      </c>
      <c r="P567" s="12">
        <f>(Financial[[#This Row],[ Sales with discount]]-Financial[[#This Row],[COGS]])/Financial[[#This Row],[ Sales with discount]]</f>
        <v>0.25133689839572193</v>
      </c>
      <c r="Q567" s="12">
        <f>(Financial[[#This Row],[ Sales with discount]]-Financial[[#This Row],[COGS]])/Financial[[#This Row],[COGS]]</f>
        <v>0.33571428571428569</v>
      </c>
      <c r="R567" s="17">
        <f>Financial[[#This Row],[Units Sold]]/Financial[[#This Row],[quantity of transactions]]</f>
        <v>1.7197452229299364</v>
      </c>
      <c r="S567" s="17">
        <f>Financial[[#This Row],[ Sales with discount]]/Financial[[#This Row],[quantity of transactions]]</f>
        <v>16.079617834394906</v>
      </c>
      <c r="T567" s="5" t="str">
        <f>TEXT(Financial[[#This Row],[Date]],"MMMM")</f>
        <v>жовтень</v>
      </c>
      <c r="U567" s="22">
        <f>YEAR(Financial[[#This Row],[Date]])</f>
        <v>2021</v>
      </c>
    </row>
    <row r="568" spans="1:21" x14ac:dyDescent="0.3">
      <c r="A568" t="s">
        <v>10</v>
      </c>
      <c r="B568" t="s">
        <v>40</v>
      </c>
      <c r="C568" s="3" t="s">
        <v>21</v>
      </c>
      <c r="D568" s="3" t="s">
        <v>31</v>
      </c>
      <c r="E568">
        <v>405</v>
      </c>
      <c r="F568" s="10">
        <v>9</v>
      </c>
      <c r="G568" s="10">
        <v>12</v>
      </c>
      <c r="H568" s="14">
        <v>203</v>
      </c>
      <c r="I568" s="19">
        <v>44470</v>
      </c>
      <c r="J568" s="10">
        <f>Financial[[#This Row],[Units Sold]]*Financial[[#This Row],[Sale Price]]</f>
        <v>4860</v>
      </c>
      <c r="K568" s="11" cm="1">
        <f t="array" ref="K568">_xlfn.IFS(Financial[[#This Row],[Discount Band]]="High",0.15,Financial[[#This Row],[Discount Band]]="Medium",0.1,Financial[[#This Row],[Discount Band]]="Low",0.05,Financial[[#This Row],[Discount Band]]="None",0)</f>
        <v>0.15</v>
      </c>
      <c r="L568" s="10">
        <f>Financial[[#This Row],[Gross Sales]]*Financial[[#This Row],[Discount, %]]</f>
        <v>729</v>
      </c>
      <c r="M568" s="10">
        <f>Financial[[#This Row],[Gross Sales]]-Financial[[#This Row],[Discounts, usd]]</f>
        <v>4131</v>
      </c>
      <c r="N568" s="10">
        <f>Financial[[#This Row],[Units Sold]]*Financial[[#This Row],[Manufacturing Price]]</f>
        <v>3645</v>
      </c>
      <c r="O568" s="10">
        <f>Financial[[#This Row],[ Sales with discount]]-(Financial[[#This Row],[Units Sold]]*Financial[[#This Row],[Manufacturing Price]])</f>
        <v>486</v>
      </c>
      <c r="P568" s="12">
        <f>(Financial[[#This Row],[ Sales with discount]]-Financial[[#This Row],[COGS]])/Financial[[#This Row],[ Sales with discount]]</f>
        <v>0.11764705882352941</v>
      </c>
      <c r="Q568" s="12">
        <f>(Financial[[#This Row],[ Sales with discount]]-Financial[[#This Row],[COGS]])/Financial[[#This Row],[COGS]]</f>
        <v>0.13333333333333333</v>
      </c>
      <c r="R568" s="17">
        <f>Financial[[#This Row],[Units Sold]]/Financial[[#This Row],[quantity of transactions]]</f>
        <v>1.9950738916256157</v>
      </c>
      <c r="S568" s="17">
        <f>Financial[[#This Row],[ Sales with discount]]/Financial[[#This Row],[quantity of transactions]]</f>
        <v>20.349753694581281</v>
      </c>
      <c r="T568" s="5" t="str">
        <f>TEXT(Financial[[#This Row],[Date]],"MMMM")</f>
        <v>жовтень</v>
      </c>
      <c r="U568" s="22">
        <f>YEAR(Financial[[#This Row],[Date]])</f>
        <v>2021</v>
      </c>
    </row>
    <row r="569" spans="1:21" x14ac:dyDescent="0.3">
      <c r="A569" t="s">
        <v>10</v>
      </c>
      <c r="B569" t="s">
        <v>40</v>
      </c>
      <c r="C569" s="3" t="s">
        <v>22</v>
      </c>
      <c r="D569" s="3" t="s">
        <v>29</v>
      </c>
      <c r="E569">
        <v>1038</v>
      </c>
      <c r="F569" s="10">
        <v>9</v>
      </c>
      <c r="G569" s="10">
        <v>13</v>
      </c>
      <c r="H569" s="14">
        <v>703</v>
      </c>
      <c r="I569" s="19">
        <v>44348</v>
      </c>
      <c r="J569" s="10">
        <f>Financial[[#This Row],[Units Sold]]*Financial[[#This Row],[Sale Price]]</f>
        <v>13494</v>
      </c>
      <c r="K569" s="11" cm="1">
        <f t="array" ref="K569">_xlfn.IFS(Financial[[#This Row],[Discount Band]]="High",0.15,Financial[[#This Row],[Discount Band]]="Medium",0.1,Financial[[#This Row],[Discount Band]]="Low",0.05,Financial[[#This Row],[Discount Band]]="None",0)</f>
        <v>0.05</v>
      </c>
      <c r="L569" s="10">
        <f>Financial[[#This Row],[Gross Sales]]*Financial[[#This Row],[Discount, %]]</f>
        <v>674.7</v>
      </c>
      <c r="M569" s="10">
        <f>Financial[[#This Row],[Gross Sales]]-Financial[[#This Row],[Discounts, usd]]</f>
        <v>12819.3</v>
      </c>
      <c r="N569" s="10">
        <f>Financial[[#This Row],[Units Sold]]*Financial[[#This Row],[Manufacturing Price]]</f>
        <v>9342</v>
      </c>
      <c r="O569" s="10">
        <f>Financial[[#This Row],[ Sales with discount]]-(Financial[[#This Row],[Units Sold]]*Financial[[#This Row],[Manufacturing Price]])</f>
        <v>3477.2999999999993</v>
      </c>
      <c r="P569" s="12">
        <f>(Financial[[#This Row],[ Sales with discount]]-Financial[[#This Row],[COGS]])/Financial[[#This Row],[ Sales with discount]]</f>
        <v>0.27125506072874489</v>
      </c>
      <c r="Q569" s="12">
        <f>(Financial[[#This Row],[ Sales with discount]]-Financial[[#This Row],[COGS]])/Financial[[#This Row],[COGS]]</f>
        <v>0.37222222222222212</v>
      </c>
      <c r="R569" s="17">
        <f>Financial[[#This Row],[Units Sold]]/Financial[[#This Row],[quantity of transactions]]</f>
        <v>1.4765291607396871</v>
      </c>
      <c r="S569" s="17">
        <f>Financial[[#This Row],[ Sales with discount]]/Financial[[#This Row],[quantity of transactions]]</f>
        <v>18.235135135135135</v>
      </c>
      <c r="T569" s="5" t="str">
        <f>TEXT(Financial[[#This Row],[Date]],"MMMM")</f>
        <v>червень</v>
      </c>
      <c r="U569" s="22">
        <f>YEAR(Financial[[#This Row],[Date]])</f>
        <v>2021</v>
      </c>
    </row>
    <row r="570" spans="1:21" x14ac:dyDescent="0.3">
      <c r="A570" t="s">
        <v>10</v>
      </c>
      <c r="B570" t="s">
        <v>40</v>
      </c>
      <c r="C570" s="3" t="s">
        <v>23</v>
      </c>
      <c r="D570" s="3" t="s">
        <v>29</v>
      </c>
      <c r="E570">
        <v>1885</v>
      </c>
      <c r="F570" s="10">
        <v>8</v>
      </c>
      <c r="G570" s="10">
        <v>12</v>
      </c>
      <c r="H570" s="14">
        <v>633</v>
      </c>
      <c r="I570" s="19">
        <v>44348</v>
      </c>
      <c r="J570" s="10">
        <f>Financial[[#This Row],[Units Sold]]*Financial[[#This Row],[Sale Price]]</f>
        <v>22620</v>
      </c>
      <c r="K570" s="11" cm="1">
        <f t="array" ref="K570">_xlfn.IFS(Financial[[#This Row],[Discount Band]]="High",0.15,Financial[[#This Row],[Discount Band]]="Medium",0.1,Financial[[#This Row],[Discount Band]]="Low",0.05,Financial[[#This Row],[Discount Band]]="None",0)</f>
        <v>0.05</v>
      </c>
      <c r="L570" s="10">
        <f>Financial[[#This Row],[Gross Sales]]*Financial[[#This Row],[Discount, %]]</f>
        <v>1131</v>
      </c>
      <c r="M570" s="10">
        <f>Financial[[#This Row],[Gross Sales]]-Financial[[#This Row],[Discounts, usd]]</f>
        <v>21489</v>
      </c>
      <c r="N570" s="10">
        <f>Financial[[#This Row],[Units Sold]]*Financial[[#This Row],[Manufacturing Price]]</f>
        <v>15080</v>
      </c>
      <c r="O570" s="10">
        <f>Financial[[#This Row],[ Sales with discount]]-(Financial[[#This Row],[Units Sold]]*Financial[[#This Row],[Manufacturing Price]])</f>
        <v>6409</v>
      </c>
      <c r="P570" s="12">
        <f>(Financial[[#This Row],[ Sales with discount]]-Financial[[#This Row],[COGS]])/Financial[[#This Row],[ Sales with discount]]</f>
        <v>0.2982456140350877</v>
      </c>
      <c r="Q570" s="12">
        <f>(Financial[[#This Row],[ Sales with discount]]-Financial[[#This Row],[COGS]])/Financial[[#This Row],[COGS]]</f>
        <v>0.42499999999999999</v>
      </c>
      <c r="R570" s="17">
        <f>Financial[[#This Row],[Units Sold]]/Financial[[#This Row],[quantity of transactions]]</f>
        <v>2.9778830963665088</v>
      </c>
      <c r="S570" s="17">
        <f>Financial[[#This Row],[ Sales with discount]]/Financial[[#This Row],[quantity of transactions]]</f>
        <v>33.947867298578196</v>
      </c>
      <c r="T570" s="5" t="str">
        <f>TEXT(Financial[[#This Row],[Date]],"MMMM")</f>
        <v>червень</v>
      </c>
      <c r="U570" s="22">
        <f>YEAR(Financial[[#This Row],[Date]])</f>
        <v>2021</v>
      </c>
    </row>
    <row r="571" spans="1:21" x14ac:dyDescent="0.3">
      <c r="A571" t="s">
        <v>10</v>
      </c>
      <c r="B571" t="s">
        <v>40</v>
      </c>
      <c r="C571" s="3" t="s">
        <v>23</v>
      </c>
      <c r="D571" s="3" t="s">
        <v>28</v>
      </c>
      <c r="E571">
        <v>882</v>
      </c>
      <c r="F571" s="10">
        <v>9</v>
      </c>
      <c r="G571" s="10">
        <v>12</v>
      </c>
      <c r="H571" s="14">
        <v>528</v>
      </c>
      <c r="I571" s="19">
        <v>44501</v>
      </c>
      <c r="J571" s="10">
        <f>Financial[[#This Row],[Units Sold]]*Financial[[#This Row],[Sale Price]]</f>
        <v>10584</v>
      </c>
      <c r="K571" s="11" cm="1">
        <f t="array" ref="K571">_xlfn.IFS(Financial[[#This Row],[Discount Band]]="High",0.15,Financial[[#This Row],[Discount Band]]="Medium",0.1,Financial[[#This Row],[Discount Band]]="Low",0.05,Financial[[#This Row],[Discount Band]]="None",0)</f>
        <v>0</v>
      </c>
      <c r="L571" s="10">
        <f>Financial[[#This Row],[Gross Sales]]*Financial[[#This Row],[Discount, %]]</f>
        <v>0</v>
      </c>
      <c r="M571" s="10">
        <f>Financial[[#This Row],[Gross Sales]]-Financial[[#This Row],[Discounts, usd]]</f>
        <v>10584</v>
      </c>
      <c r="N571" s="10">
        <f>Financial[[#This Row],[Units Sold]]*Financial[[#This Row],[Manufacturing Price]]</f>
        <v>7938</v>
      </c>
      <c r="O571" s="10">
        <f>Financial[[#This Row],[ Sales with discount]]-(Financial[[#This Row],[Units Sold]]*Financial[[#This Row],[Manufacturing Price]])</f>
        <v>2646</v>
      </c>
      <c r="P571" s="12">
        <f>(Financial[[#This Row],[ Sales with discount]]-Financial[[#This Row],[COGS]])/Financial[[#This Row],[ Sales with discount]]</f>
        <v>0.25</v>
      </c>
      <c r="Q571" s="12">
        <f>(Financial[[#This Row],[ Sales with discount]]-Financial[[#This Row],[COGS]])/Financial[[#This Row],[COGS]]</f>
        <v>0.33333333333333331</v>
      </c>
      <c r="R571" s="17">
        <f>Financial[[#This Row],[Units Sold]]/Financial[[#This Row],[quantity of transactions]]</f>
        <v>1.6704545454545454</v>
      </c>
      <c r="S571" s="17">
        <f>Financial[[#This Row],[ Sales with discount]]/Financial[[#This Row],[quantity of transactions]]</f>
        <v>20.045454545454547</v>
      </c>
      <c r="T571" s="5" t="str">
        <f>TEXT(Financial[[#This Row],[Date]],"MMMM")</f>
        <v>листопад</v>
      </c>
      <c r="U571" s="22">
        <f>YEAR(Financial[[#This Row],[Date]])</f>
        <v>2021</v>
      </c>
    </row>
    <row r="572" spans="1:21" x14ac:dyDescent="0.3">
      <c r="A572" t="s">
        <v>10</v>
      </c>
      <c r="B572" t="s">
        <v>40</v>
      </c>
      <c r="C572" s="3" t="s">
        <v>24</v>
      </c>
      <c r="D572" s="3" t="s">
        <v>31</v>
      </c>
      <c r="E572">
        <v>1208</v>
      </c>
      <c r="F572" s="10">
        <v>7</v>
      </c>
      <c r="G572" s="10">
        <v>13</v>
      </c>
      <c r="H572" s="14">
        <v>878</v>
      </c>
      <c r="I572" s="19">
        <v>44531</v>
      </c>
      <c r="J572" s="10">
        <f>Financial[[#This Row],[Units Sold]]*Financial[[#This Row],[Sale Price]]</f>
        <v>15704</v>
      </c>
      <c r="K572" s="11" cm="1">
        <f t="array" ref="K572">_xlfn.IFS(Financial[[#This Row],[Discount Band]]="High",0.15,Financial[[#This Row],[Discount Band]]="Medium",0.1,Financial[[#This Row],[Discount Band]]="Low",0.05,Financial[[#This Row],[Discount Band]]="None",0)</f>
        <v>0.15</v>
      </c>
      <c r="L572" s="10">
        <f>Financial[[#This Row],[Gross Sales]]*Financial[[#This Row],[Discount, %]]</f>
        <v>2355.6</v>
      </c>
      <c r="M572" s="10">
        <f>Financial[[#This Row],[Gross Sales]]-Financial[[#This Row],[Discounts, usd]]</f>
        <v>13348.4</v>
      </c>
      <c r="N572" s="10">
        <f>Financial[[#This Row],[Units Sold]]*Financial[[#This Row],[Manufacturing Price]]</f>
        <v>8456</v>
      </c>
      <c r="O572" s="10">
        <f>Financial[[#This Row],[ Sales with discount]]-(Financial[[#This Row],[Units Sold]]*Financial[[#This Row],[Manufacturing Price]])</f>
        <v>4892.3999999999996</v>
      </c>
      <c r="P572" s="12">
        <f>(Financial[[#This Row],[ Sales with discount]]-Financial[[#This Row],[COGS]])/Financial[[#This Row],[ Sales with discount]]</f>
        <v>0.36651583710407237</v>
      </c>
      <c r="Q572" s="12">
        <f>(Financial[[#This Row],[ Sales with discount]]-Financial[[#This Row],[COGS]])/Financial[[#This Row],[COGS]]</f>
        <v>0.57857142857142851</v>
      </c>
      <c r="R572" s="17">
        <f>Financial[[#This Row],[Units Sold]]/Financial[[#This Row],[quantity of transactions]]</f>
        <v>1.3758542141230068</v>
      </c>
      <c r="S572" s="17">
        <f>Financial[[#This Row],[ Sales with discount]]/Financial[[#This Row],[quantity of transactions]]</f>
        <v>15.203189066059226</v>
      </c>
      <c r="T572" s="5" t="str">
        <f>TEXT(Financial[[#This Row],[Date]],"MMMM")</f>
        <v>грудень</v>
      </c>
      <c r="U572" s="22">
        <f>YEAR(Financial[[#This Row],[Date]])</f>
        <v>2021</v>
      </c>
    </row>
    <row r="573" spans="1:21" x14ac:dyDescent="0.3">
      <c r="A573" t="s">
        <v>10</v>
      </c>
      <c r="B573" t="s">
        <v>40</v>
      </c>
      <c r="C573" s="3" t="s">
        <v>25</v>
      </c>
      <c r="D573" s="3" t="s">
        <v>31</v>
      </c>
      <c r="E573">
        <v>1822</v>
      </c>
      <c r="F573" s="10">
        <v>6</v>
      </c>
      <c r="G573" s="10">
        <v>12</v>
      </c>
      <c r="H573" s="14">
        <v>1237</v>
      </c>
      <c r="I573" s="19">
        <v>44317</v>
      </c>
      <c r="J573" s="10">
        <f>Financial[[#This Row],[Units Sold]]*Financial[[#This Row],[Sale Price]]</f>
        <v>21864</v>
      </c>
      <c r="K573" s="11" cm="1">
        <f t="array" ref="K573">_xlfn.IFS(Financial[[#This Row],[Discount Band]]="High",0.15,Financial[[#This Row],[Discount Band]]="Medium",0.1,Financial[[#This Row],[Discount Band]]="Low",0.05,Financial[[#This Row],[Discount Band]]="None",0)</f>
        <v>0.15</v>
      </c>
      <c r="L573" s="10">
        <f>Financial[[#This Row],[Gross Sales]]*Financial[[#This Row],[Discount, %]]</f>
        <v>3279.6</v>
      </c>
      <c r="M573" s="10">
        <f>Financial[[#This Row],[Gross Sales]]-Financial[[#This Row],[Discounts, usd]]</f>
        <v>18584.400000000001</v>
      </c>
      <c r="N573" s="10">
        <f>Financial[[#This Row],[Units Sold]]*Financial[[#This Row],[Manufacturing Price]]</f>
        <v>10932</v>
      </c>
      <c r="O573" s="10">
        <f>Financial[[#This Row],[ Sales with discount]]-(Financial[[#This Row],[Units Sold]]*Financial[[#This Row],[Manufacturing Price]])</f>
        <v>7652.4000000000015</v>
      </c>
      <c r="P573" s="12">
        <f>(Financial[[#This Row],[ Sales with discount]]-Financial[[#This Row],[COGS]])/Financial[[#This Row],[ Sales with discount]]</f>
        <v>0.41176470588235298</v>
      </c>
      <c r="Q573" s="12">
        <f>(Financial[[#This Row],[ Sales with discount]]-Financial[[#This Row],[COGS]])/Financial[[#This Row],[COGS]]</f>
        <v>0.70000000000000018</v>
      </c>
      <c r="R573" s="17">
        <f>Financial[[#This Row],[Units Sold]]/Financial[[#This Row],[quantity of transactions]]</f>
        <v>1.4729183508488277</v>
      </c>
      <c r="S573" s="17">
        <f>Financial[[#This Row],[ Sales with discount]]/Financial[[#This Row],[quantity of transactions]]</f>
        <v>15.023767178658044</v>
      </c>
      <c r="T573" s="5" t="str">
        <f>TEXT(Financial[[#This Row],[Date]],"MMMM")</f>
        <v>травень</v>
      </c>
      <c r="U573" s="22">
        <f>YEAR(Financial[[#This Row],[Date]])</f>
        <v>2021</v>
      </c>
    </row>
    <row r="574" spans="1:21" x14ac:dyDescent="0.3">
      <c r="A574" t="s">
        <v>10</v>
      </c>
      <c r="B574" t="s">
        <v>40</v>
      </c>
      <c r="C574" s="3" t="s">
        <v>21</v>
      </c>
      <c r="D574" s="3" t="s">
        <v>29</v>
      </c>
      <c r="E574">
        <v>1946</v>
      </c>
      <c r="F574" s="10">
        <v>8</v>
      </c>
      <c r="G574" s="10">
        <v>13</v>
      </c>
      <c r="H574" s="14">
        <v>184</v>
      </c>
      <c r="I574" s="19">
        <v>44440</v>
      </c>
      <c r="J574" s="10">
        <f>Financial[[#This Row],[Units Sold]]*Financial[[#This Row],[Sale Price]]</f>
        <v>25298</v>
      </c>
      <c r="K574" s="11" cm="1">
        <f t="array" ref="K574">_xlfn.IFS(Financial[[#This Row],[Discount Band]]="High",0.15,Financial[[#This Row],[Discount Band]]="Medium",0.1,Financial[[#This Row],[Discount Band]]="Low",0.05,Financial[[#This Row],[Discount Band]]="None",0)</f>
        <v>0.05</v>
      </c>
      <c r="L574" s="10">
        <f>Financial[[#This Row],[Gross Sales]]*Financial[[#This Row],[Discount, %]]</f>
        <v>1264.9000000000001</v>
      </c>
      <c r="M574" s="10">
        <f>Financial[[#This Row],[Gross Sales]]-Financial[[#This Row],[Discounts, usd]]</f>
        <v>24033.1</v>
      </c>
      <c r="N574" s="10">
        <f>Financial[[#This Row],[Units Sold]]*Financial[[#This Row],[Manufacturing Price]]</f>
        <v>15568</v>
      </c>
      <c r="O574" s="10">
        <f>Financial[[#This Row],[ Sales with discount]]-(Financial[[#This Row],[Units Sold]]*Financial[[#This Row],[Manufacturing Price]])</f>
        <v>8465.0999999999985</v>
      </c>
      <c r="P574" s="12">
        <f>(Financial[[#This Row],[ Sales with discount]]-Financial[[#This Row],[COGS]])/Financial[[#This Row],[ Sales with discount]]</f>
        <v>0.35222672064777322</v>
      </c>
      <c r="Q574" s="12">
        <f>(Financial[[#This Row],[ Sales with discount]]-Financial[[#This Row],[COGS]])/Financial[[#This Row],[COGS]]</f>
        <v>0.54374999999999996</v>
      </c>
      <c r="R574" s="17">
        <f>Financial[[#This Row],[Units Sold]]/Financial[[#This Row],[quantity of transactions]]</f>
        <v>10.576086956521738</v>
      </c>
      <c r="S574" s="17">
        <f>Financial[[#This Row],[ Sales with discount]]/Financial[[#This Row],[quantity of transactions]]</f>
        <v>130.61467391304348</v>
      </c>
      <c r="T574" s="5" t="str">
        <f>TEXT(Financial[[#This Row],[Date]],"MMMM")</f>
        <v>вересень</v>
      </c>
      <c r="U574" s="22">
        <f>YEAR(Financial[[#This Row],[Date]])</f>
        <v>2021</v>
      </c>
    </row>
    <row r="575" spans="1:21" x14ac:dyDescent="0.3">
      <c r="A575" t="s">
        <v>10</v>
      </c>
      <c r="B575" t="s">
        <v>40</v>
      </c>
      <c r="C575" s="3" t="s">
        <v>26</v>
      </c>
      <c r="D575" s="3" t="s">
        <v>31</v>
      </c>
      <c r="E575">
        <v>2159</v>
      </c>
      <c r="F575" s="10">
        <v>7</v>
      </c>
      <c r="G575" s="10">
        <v>12</v>
      </c>
      <c r="H575" s="14">
        <v>113</v>
      </c>
      <c r="I575" s="19">
        <v>44531</v>
      </c>
      <c r="J575" s="10">
        <f>Financial[[#This Row],[Units Sold]]*Financial[[#This Row],[Sale Price]]</f>
        <v>25908</v>
      </c>
      <c r="K575" s="11" cm="1">
        <f t="array" ref="K575">_xlfn.IFS(Financial[[#This Row],[Discount Band]]="High",0.15,Financial[[#This Row],[Discount Band]]="Medium",0.1,Financial[[#This Row],[Discount Band]]="Low",0.05,Financial[[#This Row],[Discount Band]]="None",0)</f>
        <v>0.15</v>
      </c>
      <c r="L575" s="10">
        <f>Financial[[#This Row],[Gross Sales]]*Financial[[#This Row],[Discount, %]]</f>
        <v>3886.2</v>
      </c>
      <c r="M575" s="10">
        <f>Financial[[#This Row],[Gross Sales]]-Financial[[#This Row],[Discounts, usd]]</f>
        <v>22021.8</v>
      </c>
      <c r="N575" s="10">
        <f>Financial[[#This Row],[Units Sold]]*Financial[[#This Row],[Manufacturing Price]]</f>
        <v>15113</v>
      </c>
      <c r="O575" s="10">
        <f>Financial[[#This Row],[ Sales with discount]]-(Financial[[#This Row],[Units Sold]]*Financial[[#This Row],[Manufacturing Price]])</f>
        <v>6908.7999999999993</v>
      </c>
      <c r="P575" s="12">
        <f>(Financial[[#This Row],[ Sales with discount]]-Financial[[#This Row],[COGS]])/Financial[[#This Row],[ Sales with discount]]</f>
        <v>0.31372549019607843</v>
      </c>
      <c r="Q575" s="12">
        <f>(Financial[[#This Row],[ Sales with discount]]-Financial[[#This Row],[COGS]])/Financial[[#This Row],[COGS]]</f>
        <v>0.45714285714285707</v>
      </c>
      <c r="R575" s="17">
        <f>Financial[[#This Row],[Units Sold]]/Financial[[#This Row],[quantity of transactions]]</f>
        <v>19.106194690265486</v>
      </c>
      <c r="S575" s="17">
        <f>Financial[[#This Row],[ Sales with discount]]/Financial[[#This Row],[quantity of transactions]]</f>
        <v>194.88318584070797</v>
      </c>
      <c r="T575" s="5" t="str">
        <f>TEXT(Financial[[#This Row],[Date]],"MMMM")</f>
        <v>грудень</v>
      </c>
      <c r="U575" s="22">
        <f>YEAR(Financial[[#This Row],[Date]])</f>
        <v>2021</v>
      </c>
    </row>
    <row r="576" spans="1:21" x14ac:dyDescent="0.3">
      <c r="A576" t="s">
        <v>10</v>
      </c>
      <c r="B576" t="s">
        <v>40</v>
      </c>
      <c r="C576" s="3" t="s">
        <v>26</v>
      </c>
      <c r="D576" s="3" t="s">
        <v>29</v>
      </c>
      <c r="E576">
        <v>2879</v>
      </c>
      <c r="F576" s="10">
        <v>6</v>
      </c>
      <c r="G576" s="10">
        <v>13</v>
      </c>
      <c r="H576" s="14">
        <v>1340</v>
      </c>
      <c r="I576" s="19">
        <v>44440</v>
      </c>
      <c r="J576" s="10">
        <f>Financial[[#This Row],[Units Sold]]*Financial[[#This Row],[Sale Price]]</f>
        <v>37427</v>
      </c>
      <c r="K576" s="11" cm="1">
        <f t="array" ref="K576">_xlfn.IFS(Financial[[#This Row],[Discount Band]]="High",0.15,Financial[[#This Row],[Discount Band]]="Medium",0.1,Financial[[#This Row],[Discount Band]]="Low",0.05,Financial[[#This Row],[Discount Band]]="None",0)</f>
        <v>0.05</v>
      </c>
      <c r="L576" s="10">
        <f>Financial[[#This Row],[Gross Sales]]*Financial[[#This Row],[Discount, %]]</f>
        <v>1871.3500000000001</v>
      </c>
      <c r="M576" s="10">
        <f>Financial[[#This Row],[Gross Sales]]-Financial[[#This Row],[Discounts, usd]]</f>
        <v>35555.65</v>
      </c>
      <c r="N576" s="10">
        <f>Financial[[#This Row],[Units Sold]]*Financial[[#This Row],[Manufacturing Price]]</f>
        <v>17274</v>
      </c>
      <c r="O576" s="10">
        <f>Financial[[#This Row],[ Sales with discount]]-(Financial[[#This Row],[Units Sold]]*Financial[[#This Row],[Manufacturing Price]])</f>
        <v>18281.650000000001</v>
      </c>
      <c r="P576" s="12">
        <f>(Financial[[#This Row],[ Sales with discount]]-Financial[[#This Row],[COGS]])/Financial[[#This Row],[ Sales with discount]]</f>
        <v>0.51417004048582993</v>
      </c>
      <c r="Q576" s="12">
        <f>(Financial[[#This Row],[ Sales with discount]]-Financial[[#This Row],[COGS]])/Financial[[#This Row],[COGS]]</f>
        <v>1.0583333333333333</v>
      </c>
      <c r="R576" s="17">
        <f>Financial[[#This Row],[Units Sold]]/Financial[[#This Row],[quantity of transactions]]</f>
        <v>2.1485074626865672</v>
      </c>
      <c r="S576" s="17">
        <f>Financial[[#This Row],[ Sales with discount]]/Financial[[#This Row],[quantity of transactions]]</f>
        <v>26.534067164179106</v>
      </c>
      <c r="T576" s="5" t="str">
        <f>TEXT(Financial[[#This Row],[Date]],"MMMM")</f>
        <v>вересень</v>
      </c>
      <c r="U576" s="22">
        <f>YEAR(Financial[[#This Row],[Date]])</f>
        <v>2021</v>
      </c>
    </row>
    <row r="577" spans="1:21" x14ac:dyDescent="0.3">
      <c r="A577" t="s">
        <v>10</v>
      </c>
      <c r="B577" t="s">
        <v>40</v>
      </c>
      <c r="C577" s="3" t="s">
        <v>26</v>
      </c>
      <c r="D577" s="3" t="s">
        <v>28</v>
      </c>
      <c r="E577">
        <v>2996</v>
      </c>
      <c r="F577" s="10">
        <v>7</v>
      </c>
      <c r="G577" s="10">
        <v>13</v>
      </c>
      <c r="H577" s="14">
        <v>1168</v>
      </c>
      <c r="I577" s="19">
        <v>44287</v>
      </c>
      <c r="J577" s="10">
        <f>Financial[[#This Row],[Units Sold]]*Financial[[#This Row],[Sale Price]]</f>
        <v>38948</v>
      </c>
      <c r="K577" s="11" cm="1">
        <f t="array" ref="K577">_xlfn.IFS(Financial[[#This Row],[Discount Band]]="High",0.15,Financial[[#This Row],[Discount Band]]="Medium",0.1,Financial[[#This Row],[Discount Band]]="Low",0.05,Financial[[#This Row],[Discount Band]]="None",0)</f>
        <v>0</v>
      </c>
      <c r="L577" s="10">
        <f>Financial[[#This Row],[Gross Sales]]*Financial[[#This Row],[Discount, %]]</f>
        <v>0</v>
      </c>
      <c r="M577" s="10">
        <f>Financial[[#This Row],[Gross Sales]]-Financial[[#This Row],[Discounts, usd]]</f>
        <v>38948</v>
      </c>
      <c r="N577" s="10">
        <f>Financial[[#This Row],[Units Sold]]*Financial[[#This Row],[Manufacturing Price]]</f>
        <v>20972</v>
      </c>
      <c r="O577" s="10">
        <f>Financial[[#This Row],[ Sales with discount]]-(Financial[[#This Row],[Units Sold]]*Financial[[#This Row],[Manufacturing Price]])</f>
        <v>17976</v>
      </c>
      <c r="P577" s="12">
        <f>(Financial[[#This Row],[ Sales with discount]]-Financial[[#This Row],[COGS]])/Financial[[#This Row],[ Sales with discount]]</f>
        <v>0.46153846153846156</v>
      </c>
      <c r="Q577" s="12">
        <f>(Financial[[#This Row],[ Sales with discount]]-Financial[[#This Row],[COGS]])/Financial[[#This Row],[COGS]]</f>
        <v>0.8571428571428571</v>
      </c>
      <c r="R577" s="17">
        <f>Financial[[#This Row],[Units Sold]]/Financial[[#This Row],[quantity of transactions]]</f>
        <v>2.5650684931506849</v>
      </c>
      <c r="S577" s="17">
        <f>Financial[[#This Row],[ Sales with discount]]/Financial[[#This Row],[quantity of transactions]]</f>
        <v>33.345890410958901</v>
      </c>
      <c r="T577" s="5" t="str">
        <f>TEXT(Financial[[#This Row],[Date]],"MMMM")</f>
        <v>квітень</v>
      </c>
      <c r="U577" s="22">
        <f>YEAR(Financial[[#This Row],[Date]])</f>
        <v>2021</v>
      </c>
    </row>
    <row r="578" spans="1:21" x14ac:dyDescent="0.3">
      <c r="A578" t="s">
        <v>10</v>
      </c>
      <c r="B578" t="s">
        <v>40</v>
      </c>
      <c r="C578" s="3" t="s">
        <v>24</v>
      </c>
      <c r="D578" s="3" t="s">
        <v>29</v>
      </c>
      <c r="E578">
        <v>1591</v>
      </c>
      <c r="F578" s="10">
        <v>11</v>
      </c>
      <c r="G578" s="10">
        <v>13</v>
      </c>
      <c r="H578" s="14">
        <v>784</v>
      </c>
      <c r="I578" s="19">
        <v>44256</v>
      </c>
      <c r="J578" s="10">
        <f>Financial[[#This Row],[Units Sold]]*Financial[[#This Row],[Sale Price]]</f>
        <v>20683</v>
      </c>
      <c r="K578" s="11" cm="1">
        <f t="array" ref="K578">_xlfn.IFS(Financial[[#This Row],[Discount Band]]="High",0.15,Financial[[#This Row],[Discount Band]]="Medium",0.1,Financial[[#This Row],[Discount Band]]="Low",0.05,Financial[[#This Row],[Discount Band]]="None",0)</f>
        <v>0.05</v>
      </c>
      <c r="L578" s="10">
        <f>Financial[[#This Row],[Gross Sales]]*Financial[[#This Row],[Discount, %]]</f>
        <v>1034.1500000000001</v>
      </c>
      <c r="M578" s="10">
        <f>Financial[[#This Row],[Gross Sales]]-Financial[[#This Row],[Discounts, usd]]</f>
        <v>19648.849999999999</v>
      </c>
      <c r="N578" s="10">
        <f>Financial[[#This Row],[Units Sold]]*Financial[[#This Row],[Manufacturing Price]]</f>
        <v>17501</v>
      </c>
      <c r="O578" s="10">
        <f>Financial[[#This Row],[ Sales with discount]]-(Financial[[#This Row],[Units Sold]]*Financial[[#This Row],[Manufacturing Price]])</f>
        <v>2147.8499999999985</v>
      </c>
      <c r="P578" s="12">
        <f>(Financial[[#This Row],[ Sales with discount]]-Financial[[#This Row],[COGS]])/Financial[[#This Row],[ Sales with discount]]</f>
        <v>0.10931174089068819</v>
      </c>
      <c r="Q578" s="12">
        <f>(Financial[[#This Row],[ Sales with discount]]-Financial[[#This Row],[COGS]])/Financial[[#This Row],[COGS]]</f>
        <v>0.12272727272727264</v>
      </c>
      <c r="R578" s="17">
        <f>Financial[[#This Row],[Units Sold]]/Financial[[#This Row],[quantity of transactions]]</f>
        <v>2.0293367346938775</v>
      </c>
      <c r="S578" s="17">
        <f>Financial[[#This Row],[ Sales with discount]]/Financial[[#This Row],[quantity of transactions]]</f>
        <v>25.062308673469385</v>
      </c>
      <c r="T578" s="5" t="str">
        <f>TEXT(Financial[[#This Row],[Date]],"MMMM")</f>
        <v>березень</v>
      </c>
      <c r="U578" s="22">
        <f>YEAR(Financial[[#This Row],[Date]])</f>
        <v>2021</v>
      </c>
    </row>
    <row r="579" spans="1:21" x14ac:dyDescent="0.3">
      <c r="A579" t="s">
        <v>10</v>
      </c>
      <c r="B579" t="s">
        <v>40</v>
      </c>
      <c r="C579" s="3" t="s">
        <v>26</v>
      </c>
      <c r="D579" s="3" t="s">
        <v>28</v>
      </c>
      <c r="E579">
        <v>2558</v>
      </c>
      <c r="F579" s="10">
        <v>8</v>
      </c>
      <c r="G579" s="10">
        <v>12</v>
      </c>
      <c r="H579" s="14">
        <v>830</v>
      </c>
      <c r="I579" s="19">
        <v>44409</v>
      </c>
      <c r="J579" s="10">
        <f>Financial[[#This Row],[Units Sold]]*Financial[[#This Row],[Sale Price]]</f>
        <v>30696</v>
      </c>
      <c r="K579" s="11" cm="1">
        <f t="array" ref="K579">_xlfn.IFS(Financial[[#This Row],[Discount Band]]="High",0.15,Financial[[#This Row],[Discount Band]]="Medium",0.1,Financial[[#This Row],[Discount Band]]="Low",0.05,Financial[[#This Row],[Discount Band]]="None",0)</f>
        <v>0</v>
      </c>
      <c r="L579" s="10">
        <f>Financial[[#This Row],[Gross Sales]]*Financial[[#This Row],[Discount, %]]</f>
        <v>0</v>
      </c>
      <c r="M579" s="10">
        <f>Financial[[#This Row],[Gross Sales]]-Financial[[#This Row],[Discounts, usd]]</f>
        <v>30696</v>
      </c>
      <c r="N579" s="10">
        <f>Financial[[#This Row],[Units Sold]]*Financial[[#This Row],[Manufacturing Price]]</f>
        <v>20464</v>
      </c>
      <c r="O579" s="10">
        <f>Financial[[#This Row],[ Sales with discount]]-(Financial[[#This Row],[Units Sold]]*Financial[[#This Row],[Manufacturing Price]])</f>
        <v>10232</v>
      </c>
      <c r="P579" s="12">
        <f>(Financial[[#This Row],[ Sales with discount]]-Financial[[#This Row],[COGS]])/Financial[[#This Row],[ Sales with discount]]</f>
        <v>0.33333333333333331</v>
      </c>
      <c r="Q579" s="12">
        <f>(Financial[[#This Row],[ Sales with discount]]-Financial[[#This Row],[COGS]])/Financial[[#This Row],[COGS]]</f>
        <v>0.5</v>
      </c>
      <c r="R579" s="17">
        <f>Financial[[#This Row],[Units Sold]]/Financial[[#This Row],[quantity of transactions]]</f>
        <v>3.0819277108433734</v>
      </c>
      <c r="S579" s="17">
        <f>Financial[[#This Row],[ Sales with discount]]/Financial[[#This Row],[quantity of transactions]]</f>
        <v>36.983132530120479</v>
      </c>
      <c r="T579" s="5" t="str">
        <f>TEXT(Financial[[#This Row],[Date]],"MMMM")</f>
        <v>серпень</v>
      </c>
      <c r="U579" s="22">
        <f>YEAR(Financial[[#This Row],[Date]])</f>
        <v>2021</v>
      </c>
    </row>
    <row r="580" spans="1:21" x14ac:dyDescent="0.3">
      <c r="A580" t="s">
        <v>10</v>
      </c>
      <c r="B580" t="s">
        <v>40</v>
      </c>
      <c r="C580" s="3" t="s">
        <v>26</v>
      </c>
      <c r="D580" s="3" t="s">
        <v>31</v>
      </c>
      <c r="E580">
        <v>3910</v>
      </c>
      <c r="F580" s="10">
        <v>11</v>
      </c>
      <c r="G580" s="10">
        <v>12</v>
      </c>
      <c r="H580" s="14">
        <v>2702</v>
      </c>
      <c r="I580" s="19">
        <v>44470</v>
      </c>
      <c r="J580" s="10">
        <f>Financial[[#This Row],[Units Sold]]*Financial[[#This Row],[Sale Price]]</f>
        <v>46920</v>
      </c>
      <c r="K580" s="11" cm="1">
        <f t="array" ref="K580">_xlfn.IFS(Financial[[#This Row],[Discount Band]]="High",0.15,Financial[[#This Row],[Discount Band]]="Medium",0.1,Financial[[#This Row],[Discount Band]]="Low",0.05,Financial[[#This Row],[Discount Band]]="None",0)</f>
        <v>0.15</v>
      </c>
      <c r="L580" s="10">
        <f>Financial[[#This Row],[Gross Sales]]*Financial[[#This Row],[Discount, %]]</f>
        <v>7038</v>
      </c>
      <c r="M580" s="10">
        <f>Financial[[#This Row],[Gross Sales]]-Financial[[#This Row],[Discounts, usd]]</f>
        <v>39882</v>
      </c>
      <c r="N580" s="10">
        <f>Financial[[#This Row],[Units Sold]]*Financial[[#This Row],[Manufacturing Price]]</f>
        <v>43010</v>
      </c>
      <c r="O580" s="10">
        <f>Financial[[#This Row],[ Sales with discount]]-(Financial[[#This Row],[Units Sold]]*Financial[[#This Row],[Manufacturing Price]])</f>
        <v>-3128</v>
      </c>
      <c r="P580" s="12">
        <f>(Financial[[#This Row],[ Sales with discount]]-Financial[[#This Row],[COGS]])/Financial[[#This Row],[ Sales with discount]]</f>
        <v>-7.8431372549019607E-2</v>
      </c>
      <c r="Q580" s="12">
        <f>(Financial[[#This Row],[ Sales with discount]]-Financial[[#This Row],[COGS]])/Financial[[#This Row],[COGS]]</f>
        <v>-7.2727272727272724E-2</v>
      </c>
      <c r="R580" s="17">
        <f>Financial[[#This Row],[Units Sold]]/Financial[[#This Row],[quantity of transactions]]</f>
        <v>1.4470762398223538</v>
      </c>
      <c r="S580" s="17">
        <f>Financial[[#This Row],[ Sales with discount]]/Financial[[#This Row],[quantity of transactions]]</f>
        <v>14.760177646188009</v>
      </c>
      <c r="T580" s="5" t="str">
        <f>TEXT(Financial[[#This Row],[Date]],"MMMM")</f>
        <v>жовтень</v>
      </c>
      <c r="U580" s="22">
        <f>YEAR(Financial[[#This Row],[Date]])</f>
        <v>2021</v>
      </c>
    </row>
    <row r="581" spans="1:21" x14ac:dyDescent="0.3">
      <c r="A581" t="s">
        <v>10</v>
      </c>
      <c r="B581" t="s">
        <v>40</v>
      </c>
      <c r="C581" s="3" t="s">
        <v>22</v>
      </c>
      <c r="D581" s="3" t="s">
        <v>30</v>
      </c>
      <c r="E581">
        <v>3162</v>
      </c>
      <c r="F581" s="10">
        <v>6</v>
      </c>
      <c r="G581" s="10">
        <v>13</v>
      </c>
      <c r="H581" s="14">
        <v>904</v>
      </c>
      <c r="I581" s="19">
        <v>44501</v>
      </c>
      <c r="J581" s="10">
        <f>Financial[[#This Row],[Units Sold]]*Financial[[#This Row],[Sale Price]]</f>
        <v>41106</v>
      </c>
      <c r="K581" s="11" cm="1">
        <f t="array" ref="K581">_xlfn.IFS(Financial[[#This Row],[Discount Band]]="High",0.15,Financial[[#This Row],[Discount Band]]="Medium",0.1,Financial[[#This Row],[Discount Band]]="Low",0.05,Financial[[#This Row],[Discount Band]]="None",0)</f>
        <v>0.1</v>
      </c>
      <c r="L581" s="10">
        <f>Financial[[#This Row],[Gross Sales]]*Financial[[#This Row],[Discount, %]]</f>
        <v>4110.6000000000004</v>
      </c>
      <c r="M581" s="10">
        <f>Financial[[#This Row],[Gross Sales]]-Financial[[#This Row],[Discounts, usd]]</f>
        <v>36995.4</v>
      </c>
      <c r="N581" s="10">
        <f>Financial[[#This Row],[Units Sold]]*Financial[[#This Row],[Manufacturing Price]]</f>
        <v>18972</v>
      </c>
      <c r="O581" s="10">
        <f>Financial[[#This Row],[ Sales with discount]]-(Financial[[#This Row],[Units Sold]]*Financial[[#This Row],[Manufacturing Price]])</f>
        <v>18023.400000000001</v>
      </c>
      <c r="P581" s="12">
        <f>(Financial[[#This Row],[ Sales with discount]]-Financial[[#This Row],[COGS]])/Financial[[#This Row],[ Sales with discount]]</f>
        <v>0.48717948717948723</v>
      </c>
      <c r="Q581" s="12">
        <f>(Financial[[#This Row],[ Sales with discount]]-Financial[[#This Row],[COGS]])/Financial[[#This Row],[COGS]]</f>
        <v>0.95000000000000007</v>
      </c>
      <c r="R581" s="17">
        <f>Financial[[#This Row],[Units Sold]]/Financial[[#This Row],[quantity of transactions]]</f>
        <v>3.497787610619469</v>
      </c>
      <c r="S581" s="17">
        <f>Financial[[#This Row],[ Sales with discount]]/Financial[[#This Row],[quantity of transactions]]</f>
        <v>40.924115044247792</v>
      </c>
      <c r="T581" s="5" t="str">
        <f>TEXT(Financial[[#This Row],[Date]],"MMMM")</f>
        <v>листопад</v>
      </c>
      <c r="U581" s="22">
        <f>YEAR(Financial[[#This Row],[Date]])</f>
        <v>2021</v>
      </c>
    </row>
    <row r="582" spans="1:21" x14ac:dyDescent="0.3">
      <c r="A582" t="s">
        <v>8</v>
      </c>
      <c r="B582" t="s">
        <v>40</v>
      </c>
      <c r="C582" s="3" t="s">
        <v>23</v>
      </c>
      <c r="D582" s="3" t="s">
        <v>30</v>
      </c>
      <c r="E582">
        <v>3028</v>
      </c>
      <c r="F582" s="10">
        <v>66</v>
      </c>
      <c r="G582" s="10">
        <v>138</v>
      </c>
      <c r="H582" s="14">
        <v>650</v>
      </c>
      <c r="I582" s="19">
        <v>44256</v>
      </c>
      <c r="J582" s="10">
        <f>Financial[[#This Row],[Units Sold]]*Financial[[#This Row],[Sale Price]]</f>
        <v>417864</v>
      </c>
      <c r="K582" s="11" cm="1">
        <f t="array" ref="K582">_xlfn.IFS(Financial[[#This Row],[Discount Band]]="High",0.15,Financial[[#This Row],[Discount Band]]="Medium",0.1,Financial[[#This Row],[Discount Band]]="Low",0.05,Financial[[#This Row],[Discount Band]]="None",0)</f>
        <v>0.1</v>
      </c>
      <c r="L582" s="10">
        <f>Financial[[#This Row],[Gross Sales]]*Financial[[#This Row],[Discount, %]]</f>
        <v>41786.400000000001</v>
      </c>
      <c r="M582" s="10">
        <f>Financial[[#This Row],[Gross Sales]]-Financial[[#This Row],[Discounts, usd]]</f>
        <v>376077.6</v>
      </c>
      <c r="N582" s="10">
        <f>Financial[[#This Row],[Units Sold]]*Financial[[#This Row],[Manufacturing Price]]</f>
        <v>199848</v>
      </c>
      <c r="O582" s="10">
        <f>Financial[[#This Row],[ Sales with discount]]-(Financial[[#This Row],[Units Sold]]*Financial[[#This Row],[Manufacturing Price]])</f>
        <v>176229.59999999998</v>
      </c>
      <c r="P582" s="12">
        <f>(Financial[[#This Row],[ Sales with discount]]-Financial[[#This Row],[COGS]])/Financial[[#This Row],[ Sales with discount]]</f>
        <v>0.46859903381642509</v>
      </c>
      <c r="Q582" s="12">
        <f>(Financial[[#This Row],[ Sales with discount]]-Financial[[#This Row],[COGS]])/Financial[[#This Row],[COGS]]</f>
        <v>0.88181818181818172</v>
      </c>
      <c r="R582" s="17">
        <f>Financial[[#This Row],[Units Sold]]/Financial[[#This Row],[quantity of transactions]]</f>
        <v>4.6584615384615384</v>
      </c>
      <c r="S582" s="17">
        <f>Financial[[#This Row],[ Sales with discount]]/Financial[[#This Row],[quantity of transactions]]</f>
        <v>578.580923076923</v>
      </c>
      <c r="T582" s="5" t="str">
        <f>TEXT(Financial[[#This Row],[Date]],"MMMM")</f>
        <v>березень</v>
      </c>
      <c r="U582" s="22">
        <f>YEAR(Financial[[#This Row],[Date]])</f>
        <v>2021</v>
      </c>
    </row>
    <row r="583" spans="1:21" x14ac:dyDescent="0.3">
      <c r="A583" t="s">
        <v>8</v>
      </c>
      <c r="B583" t="s">
        <v>40</v>
      </c>
      <c r="C583" s="3" t="s">
        <v>23</v>
      </c>
      <c r="D583" s="3" t="s">
        <v>29</v>
      </c>
      <c r="E583">
        <v>1021</v>
      </c>
      <c r="F583" s="10">
        <v>112</v>
      </c>
      <c r="G583" s="10">
        <v>134</v>
      </c>
      <c r="H583" s="14">
        <v>848</v>
      </c>
      <c r="I583" s="19">
        <v>44348</v>
      </c>
      <c r="J583" s="10">
        <f>Financial[[#This Row],[Units Sold]]*Financial[[#This Row],[Sale Price]]</f>
        <v>136814</v>
      </c>
      <c r="K583" s="11" cm="1">
        <f t="array" ref="K583">_xlfn.IFS(Financial[[#This Row],[Discount Band]]="High",0.15,Financial[[#This Row],[Discount Band]]="Medium",0.1,Financial[[#This Row],[Discount Band]]="Low",0.05,Financial[[#This Row],[Discount Band]]="None",0)</f>
        <v>0.05</v>
      </c>
      <c r="L583" s="10">
        <f>Financial[[#This Row],[Gross Sales]]*Financial[[#This Row],[Discount, %]]</f>
        <v>6840.7000000000007</v>
      </c>
      <c r="M583" s="10">
        <f>Financial[[#This Row],[Gross Sales]]-Financial[[#This Row],[Discounts, usd]]</f>
        <v>129973.3</v>
      </c>
      <c r="N583" s="10">
        <f>Financial[[#This Row],[Units Sold]]*Financial[[#This Row],[Manufacturing Price]]</f>
        <v>114352</v>
      </c>
      <c r="O583" s="10">
        <f>Financial[[#This Row],[ Sales with discount]]-(Financial[[#This Row],[Units Sold]]*Financial[[#This Row],[Manufacturing Price]])</f>
        <v>15621.300000000003</v>
      </c>
      <c r="P583" s="12">
        <f>(Financial[[#This Row],[ Sales with discount]]-Financial[[#This Row],[COGS]])/Financial[[#This Row],[ Sales with discount]]</f>
        <v>0.12018853102906522</v>
      </c>
      <c r="Q583" s="12">
        <f>(Financial[[#This Row],[ Sales with discount]]-Financial[[#This Row],[COGS]])/Financial[[#This Row],[COGS]]</f>
        <v>0.13660714285714287</v>
      </c>
      <c r="R583" s="17">
        <f>Financial[[#This Row],[Units Sold]]/Financial[[#This Row],[quantity of transactions]]</f>
        <v>1.2040094339622642</v>
      </c>
      <c r="S583" s="17">
        <f>Financial[[#This Row],[ Sales with discount]]/Financial[[#This Row],[quantity of transactions]]</f>
        <v>153.27040094339623</v>
      </c>
      <c r="T583" s="5" t="str">
        <f>TEXT(Financial[[#This Row],[Date]],"MMMM")</f>
        <v>червень</v>
      </c>
      <c r="U583" s="22">
        <f>YEAR(Financial[[#This Row],[Date]])</f>
        <v>2021</v>
      </c>
    </row>
    <row r="584" spans="1:21" x14ac:dyDescent="0.3">
      <c r="A584" t="s">
        <v>8</v>
      </c>
      <c r="B584" t="s">
        <v>40</v>
      </c>
      <c r="C584" s="3" t="s">
        <v>26</v>
      </c>
      <c r="D584" s="3" t="s">
        <v>31</v>
      </c>
      <c r="E584">
        <v>2692</v>
      </c>
      <c r="F584" s="10">
        <v>86</v>
      </c>
      <c r="G584" s="10">
        <v>128</v>
      </c>
      <c r="H584" s="14">
        <v>1252</v>
      </c>
      <c r="I584" s="19">
        <v>44317</v>
      </c>
      <c r="J584" s="10">
        <f>Financial[[#This Row],[Units Sold]]*Financial[[#This Row],[Sale Price]]</f>
        <v>344576</v>
      </c>
      <c r="K584" s="11" cm="1">
        <f t="array" ref="K584">_xlfn.IFS(Financial[[#This Row],[Discount Band]]="High",0.15,Financial[[#This Row],[Discount Band]]="Medium",0.1,Financial[[#This Row],[Discount Band]]="Low",0.05,Financial[[#This Row],[Discount Band]]="None",0)</f>
        <v>0.15</v>
      </c>
      <c r="L584" s="10">
        <f>Financial[[#This Row],[Gross Sales]]*Financial[[#This Row],[Discount, %]]</f>
        <v>51686.400000000001</v>
      </c>
      <c r="M584" s="10">
        <f>Financial[[#This Row],[Gross Sales]]-Financial[[#This Row],[Discounts, usd]]</f>
        <v>292889.59999999998</v>
      </c>
      <c r="N584" s="10">
        <f>Financial[[#This Row],[Units Sold]]*Financial[[#This Row],[Manufacturing Price]]</f>
        <v>231512</v>
      </c>
      <c r="O584" s="10">
        <f>Financial[[#This Row],[ Sales with discount]]-(Financial[[#This Row],[Units Sold]]*Financial[[#This Row],[Manufacturing Price]])</f>
        <v>61377.599999999977</v>
      </c>
      <c r="P584" s="12">
        <f>(Financial[[#This Row],[ Sales with discount]]-Financial[[#This Row],[COGS]])/Financial[[#This Row],[ Sales with discount]]</f>
        <v>0.20955882352941171</v>
      </c>
      <c r="Q584" s="12">
        <f>(Financial[[#This Row],[ Sales with discount]]-Financial[[#This Row],[COGS]])/Financial[[#This Row],[COGS]]</f>
        <v>0.26511627906976737</v>
      </c>
      <c r="R584" s="17">
        <f>Financial[[#This Row],[Units Sold]]/Financial[[#This Row],[quantity of transactions]]</f>
        <v>2.1501597444089455</v>
      </c>
      <c r="S584" s="17">
        <f>Financial[[#This Row],[ Sales with discount]]/Financial[[#This Row],[quantity of transactions]]</f>
        <v>233.93738019169328</v>
      </c>
      <c r="T584" s="5" t="str">
        <f>TEXT(Financial[[#This Row],[Date]],"MMMM")</f>
        <v>травень</v>
      </c>
      <c r="U584" s="22">
        <f>YEAR(Financial[[#This Row],[Date]])</f>
        <v>2021</v>
      </c>
    </row>
    <row r="585" spans="1:21" x14ac:dyDescent="0.3">
      <c r="A585" t="s">
        <v>8</v>
      </c>
      <c r="B585" t="s">
        <v>40</v>
      </c>
      <c r="C585" s="3" t="s">
        <v>25</v>
      </c>
      <c r="D585" s="3" t="s">
        <v>29</v>
      </c>
      <c r="E585">
        <v>931</v>
      </c>
      <c r="F585" s="10">
        <v>84</v>
      </c>
      <c r="G585" s="10">
        <v>121</v>
      </c>
      <c r="H585" s="14">
        <v>68</v>
      </c>
      <c r="I585" s="19">
        <v>44348</v>
      </c>
      <c r="J585" s="10">
        <f>Financial[[#This Row],[Units Sold]]*Financial[[#This Row],[Sale Price]]</f>
        <v>112651</v>
      </c>
      <c r="K585" s="11" cm="1">
        <f t="array" ref="K585">_xlfn.IFS(Financial[[#This Row],[Discount Band]]="High",0.15,Financial[[#This Row],[Discount Band]]="Medium",0.1,Financial[[#This Row],[Discount Band]]="Low",0.05,Financial[[#This Row],[Discount Band]]="None",0)</f>
        <v>0.05</v>
      </c>
      <c r="L585" s="10">
        <f>Financial[[#This Row],[Gross Sales]]*Financial[[#This Row],[Discount, %]]</f>
        <v>5632.55</v>
      </c>
      <c r="M585" s="10">
        <f>Financial[[#This Row],[Gross Sales]]-Financial[[#This Row],[Discounts, usd]]</f>
        <v>107018.45</v>
      </c>
      <c r="N585" s="10">
        <f>Financial[[#This Row],[Units Sold]]*Financial[[#This Row],[Manufacturing Price]]</f>
        <v>78204</v>
      </c>
      <c r="O585" s="10">
        <f>Financial[[#This Row],[ Sales with discount]]-(Financial[[#This Row],[Units Sold]]*Financial[[#This Row],[Manufacturing Price]])</f>
        <v>28814.449999999997</v>
      </c>
      <c r="P585" s="12">
        <f>(Financial[[#This Row],[ Sales with discount]]-Financial[[#This Row],[COGS]])/Financial[[#This Row],[ Sales with discount]]</f>
        <v>0.26924749891257066</v>
      </c>
      <c r="Q585" s="12">
        <f>(Financial[[#This Row],[ Sales with discount]]-Financial[[#This Row],[COGS]])/Financial[[#This Row],[COGS]]</f>
        <v>0.36845238095238092</v>
      </c>
      <c r="R585" s="17">
        <f>Financial[[#This Row],[Units Sold]]/Financial[[#This Row],[quantity of transactions]]</f>
        <v>13.691176470588236</v>
      </c>
      <c r="S585" s="17">
        <f>Financial[[#This Row],[ Sales with discount]]/Financial[[#This Row],[quantity of transactions]]</f>
        <v>1573.8007352941177</v>
      </c>
      <c r="T585" s="5" t="str">
        <f>TEXT(Financial[[#This Row],[Date]],"MMMM")</f>
        <v>червень</v>
      </c>
      <c r="U585" s="22">
        <f>YEAR(Financial[[#This Row],[Date]])</f>
        <v>2021</v>
      </c>
    </row>
    <row r="586" spans="1:21" x14ac:dyDescent="0.3">
      <c r="A586" t="s">
        <v>8</v>
      </c>
      <c r="B586" t="s">
        <v>40</v>
      </c>
      <c r="C586" s="3" t="s">
        <v>21</v>
      </c>
      <c r="D586" s="3" t="s">
        <v>29</v>
      </c>
      <c r="E586">
        <v>445</v>
      </c>
      <c r="F586" s="10">
        <v>78</v>
      </c>
      <c r="G586" s="10">
        <v>120</v>
      </c>
      <c r="H586" s="14">
        <v>296</v>
      </c>
      <c r="I586" s="19">
        <v>44440</v>
      </c>
      <c r="J586" s="10">
        <f>Financial[[#This Row],[Units Sold]]*Financial[[#This Row],[Sale Price]]</f>
        <v>53400</v>
      </c>
      <c r="K586" s="11" cm="1">
        <f t="array" ref="K586">_xlfn.IFS(Financial[[#This Row],[Discount Band]]="High",0.15,Financial[[#This Row],[Discount Band]]="Medium",0.1,Financial[[#This Row],[Discount Band]]="Low",0.05,Financial[[#This Row],[Discount Band]]="None",0)</f>
        <v>0.05</v>
      </c>
      <c r="L586" s="10">
        <f>Financial[[#This Row],[Gross Sales]]*Financial[[#This Row],[Discount, %]]</f>
        <v>2670</v>
      </c>
      <c r="M586" s="10">
        <f>Financial[[#This Row],[Gross Sales]]-Financial[[#This Row],[Discounts, usd]]</f>
        <v>50730</v>
      </c>
      <c r="N586" s="10">
        <f>Financial[[#This Row],[Units Sold]]*Financial[[#This Row],[Manufacturing Price]]</f>
        <v>34710</v>
      </c>
      <c r="O586" s="10">
        <f>Financial[[#This Row],[ Sales with discount]]-(Financial[[#This Row],[Units Sold]]*Financial[[#This Row],[Manufacturing Price]])</f>
        <v>16020</v>
      </c>
      <c r="P586" s="12">
        <f>(Financial[[#This Row],[ Sales with discount]]-Financial[[#This Row],[COGS]])/Financial[[#This Row],[ Sales with discount]]</f>
        <v>0.31578947368421051</v>
      </c>
      <c r="Q586" s="12">
        <f>(Financial[[#This Row],[ Sales with discount]]-Financial[[#This Row],[COGS]])/Financial[[#This Row],[COGS]]</f>
        <v>0.46153846153846156</v>
      </c>
      <c r="R586" s="17">
        <f>Financial[[#This Row],[Units Sold]]/Financial[[#This Row],[quantity of transactions]]</f>
        <v>1.5033783783783783</v>
      </c>
      <c r="S586" s="17">
        <f>Financial[[#This Row],[ Sales with discount]]/Financial[[#This Row],[quantity of transactions]]</f>
        <v>171.38513513513513</v>
      </c>
      <c r="T586" s="5" t="str">
        <f>TEXT(Financial[[#This Row],[Date]],"MMMM")</f>
        <v>вересень</v>
      </c>
      <c r="U586" s="22">
        <f>YEAR(Financial[[#This Row],[Date]])</f>
        <v>2021</v>
      </c>
    </row>
    <row r="587" spans="1:21" x14ac:dyDescent="0.3">
      <c r="A587" t="s">
        <v>8</v>
      </c>
      <c r="B587" t="s">
        <v>40</v>
      </c>
      <c r="C587" s="3" t="s">
        <v>23</v>
      </c>
      <c r="D587" s="3" t="s">
        <v>30</v>
      </c>
      <c r="E587">
        <v>1239</v>
      </c>
      <c r="F587" s="10">
        <v>66</v>
      </c>
      <c r="G587" s="10">
        <v>133</v>
      </c>
      <c r="H587" s="14">
        <v>223</v>
      </c>
      <c r="I587" s="19">
        <v>44470</v>
      </c>
      <c r="J587" s="10">
        <f>Financial[[#This Row],[Units Sold]]*Financial[[#This Row],[Sale Price]]</f>
        <v>164787</v>
      </c>
      <c r="K587" s="11" cm="1">
        <f t="array" ref="K587">_xlfn.IFS(Financial[[#This Row],[Discount Band]]="High",0.15,Financial[[#This Row],[Discount Band]]="Medium",0.1,Financial[[#This Row],[Discount Band]]="Low",0.05,Financial[[#This Row],[Discount Band]]="None",0)</f>
        <v>0.1</v>
      </c>
      <c r="L587" s="10">
        <f>Financial[[#This Row],[Gross Sales]]*Financial[[#This Row],[Discount, %]]</f>
        <v>16478.7</v>
      </c>
      <c r="M587" s="10">
        <f>Financial[[#This Row],[Gross Sales]]-Financial[[#This Row],[Discounts, usd]]</f>
        <v>148308.29999999999</v>
      </c>
      <c r="N587" s="10">
        <f>Financial[[#This Row],[Units Sold]]*Financial[[#This Row],[Manufacturing Price]]</f>
        <v>81774</v>
      </c>
      <c r="O587" s="10">
        <f>Financial[[#This Row],[ Sales with discount]]-(Financial[[#This Row],[Units Sold]]*Financial[[#This Row],[Manufacturing Price]])</f>
        <v>66534.299999999988</v>
      </c>
      <c r="P587" s="12">
        <f>(Financial[[#This Row],[ Sales with discount]]-Financial[[#This Row],[COGS]])/Financial[[#This Row],[ Sales with discount]]</f>
        <v>0.44862155388471175</v>
      </c>
      <c r="Q587" s="12">
        <f>(Financial[[#This Row],[ Sales with discount]]-Financial[[#This Row],[COGS]])/Financial[[#This Row],[COGS]]</f>
        <v>0.81363636363636349</v>
      </c>
      <c r="R587" s="17">
        <f>Financial[[#This Row],[Units Sold]]/Financial[[#This Row],[quantity of transactions]]</f>
        <v>5.5560538116591927</v>
      </c>
      <c r="S587" s="17">
        <f>Financial[[#This Row],[ Sales with discount]]/Financial[[#This Row],[quantity of transactions]]</f>
        <v>665.05964125560536</v>
      </c>
      <c r="T587" s="5" t="str">
        <f>TEXT(Financial[[#This Row],[Date]],"MMMM")</f>
        <v>жовтень</v>
      </c>
      <c r="U587" s="22">
        <f>YEAR(Financial[[#This Row],[Date]])</f>
        <v>2021</v>
      </c>
    </row>
    <row r="588" spans="1:21" x14ac:dyDescent="0.3">
      <c r="A588" t="s">
        <v>8</v>
      </c>
      <c r="B588" t="s">
        <v>40</v>
      </c>
      <c r="C588" s="3" t="s">
        <v>21</v>
      </c>
      <c r="D588" s="3" t="s">
        <v>31</v>
      </c>
      <c r="E588">
        <v>4695</v>
      </c>
      <c r="F588" s="10">
        <v>76</v>
      </c>
      <c r="G588" s="10">
        <v>119</v>
      </c>
      <c r="H588" s="14">
        <v>2338</v>
      </c>
      <c r="I588" s="19">
        <v>44287</v>
      </c>
      <c r="J588" s="10">
        <f>Financial[[#This Row],[Units Sold]]*Financial[[#This Row],[Sale Price]]</f>
        <v>558705</v>
      </c>
      <c r="K588" s="11" cm="1">
        <f t="array" ref="K588">_xlfn.IFS(Financial[[#This Row],[Discount Band]]="High",0.15,Financial[[#This Row],[Discount Band]]="Medium",0.1,Financial[[#This Row],[Discount Band]]="Low",0.05,Financial[[#This Row],[Discount Band]]="None",0)</f>
        <v>0.15</v>
      </c>
      <c r="L588" s="10">
        <f>Financial[[#This Row],[Gross Sales]]*Financial[[#This Row],[Discount, %]]</f>
        <v>83805.75</v>
      </c>
      <c r="M588" s="10">
        <f>Financial[[#This Row],[Gross Sales]]-Financial[[#This Row],[Discounts, usd]]</f>
        <v>474899.25</v>
      </c>
      <c r="N588" s="10">
        <f>Financial[[#This Row],[Units Sold]]*Financial[[#This Row],[Manufacturing Price]]</f>
        <v>356820</v>
      </c>
      <c r="O588" s="10">
        <f>Financial[[#This Row],[ Sales with discount]]-(Financial[[#This Row],[Units Sold]]*Financial[[#This Row],[Manufacturing Price]])</f>
        <v>118079.25</v>
      </c>
      <c r="P588" s="12">
        <f>(Financial[[#This Row],[ Sales with discount]]-Financial[[#This Row],[COGS]])/Financial[[#This Row],[ Sales with discount]]</f>
        <v>0.2486406327236777</v>
      </c>
      <c r="Q588" s="12">
        <f>(Financial[[#This Row],[ Sales with discount]]-Financial[[#This Row],[COGS]])/Financial[[#This Row],[COGS]]</f>
        <v>0.33092105263157895</v>
      </c>
      <c r="R588" s="17">
        <f>Financial[[#This Row],[Units Sold]]/Financial[[#This Row],[quantity of transactions]]</f>
        <v>2.0081266039349872</v>
      </c>
      <c r="S588" s="17">
        <f>Financial[[#This Row],[ Sales with discount]]/Financial[[#This Row],[quantity of transactions]]</f>
        <v>203.12200598802394</v>
      </c>
      <c r="T588" s="5" t="str">
        <f>TEXT(Financial[[#This Row],[Date]],"MMMM")</f>
        <v>квітень</v>
      </c>
      <c r="U588" s="22">
        <f>YEAR(Financial[[#This Row],[Date]])</f>
        <v>2021</v>
      </c>
    </row>
    <row r="589" spans="1:21" x14ac:dyDescent="0.3">
      <c r="A589" t="s">
        <v>8</v>
      </c>
      <c r="B589" t="s">
        <v>40</v>
      </c>
      <c r="C589" s="3" t="s">
        <v>22</v>
      </c>
      <c r="D589" s="3" t="s">
        <v>29</v>
      </c>
      <c r="E589">
        <v>718</v>
      </c>
      <c r="F589" s="10">
        <v>89</v>
      </c>
      <c r="G589" s="10">
        <v>121</v>
      </c>
      <c r="H589" s="14">
        <v>640</v>
      </c>
      <c r="I589" s="19">
        <v>44470</v>
      </c>
      <c r="J589" s="10">
        <f>Financial[[#This Row],[Units Sold]]*Financial[[#This Row],[Sale Price]]</f>
        <v>86878</v>
      </c>
      <c r="K589" s="11" cm="1">
        <f t="array" ref="K589">_xlfn.IFS(Financial[[#This Row],[Discount Band]]="High",0.15,Financial[[#This Row],[Discount Band]]="Medium",0.1,Financial[[#This Row],[Discount Band]]="Low",0.05,Financial[[#This Row],[Discount Band]]="None",0)</f>
        <v>0.05</v>
      </c>
      <c r="L589" s="10">
        <f>Financial[[#This Row],[Gross Sales]]*Financial[[#This Row],[Discount, %]]</f>
        <v>4343.9000000000005</v>
      </c>
      <c r="M589" s="10">
        <f>Financial[[#This Row],[Gross Sales]]-Financial[[#This Row],[Discounts, usd]]</f>
        <v>82534.100000000006</v>
      </c>
      <c r="N589" s="10">
        <f>Financial[[#This Row],[Units Sold]]*Financial[[#This Row],[Manufacturing Price]]</f>
        <v>63902</v>
      </c>
      <c r="O589" s="10">
        <f>Financial[[#This Row],[ Sales with discount]]-(Financial[[#This Row],[Units Sold]]*Financial[[#This Row],[Manufacturing Price]])</f>
        <v>18632.100000000006</v>
      </c>
      <c r="P589" s="12">
        <f>(Financial[[#This Row],[ Sales with discount]]-Financial[[#This Row],[COGS]])/Financial[[#This Row],[ Sales with discount]]</f>
        <v>0.22575032622879518</v>
      </c>
      <c r="Q589" s="12">
        <f>(Financial[[#This Row],[ Sales with discount]]-Financial[[#This Row],[COGS]])/Financial[[#This Row],[COGS]]</f>
        <v>0.29157303370786525</v>
      </c>
      <c r="R589" s="17">
        <f>Financial[[#This Row],[Units Sold]]/Financial[[#This Row],[quantity of transactions]]</f>
        <v>1.121875</v>
      </c>
      <c r="S589" s="17">
        <f>Financial[[#This Row],[ Sales with discount]]/Financial[[#This Row],[quantity of transactions]]</f>
        <v>128.95953125</v>
      </c>
      <c r="T589" s="5" t="str">
        <f>TEXT(Financial[[#This Row],[Date]],"MMMM")</f>
        <v>жовтень</v>
      </c>
      <c r="U589" s="22">
        <f>YEAR(Financial[[#This Row],[Date]])</f>
        <v>2021</v>
      </c>
    </row>
    <row r="590" spans="1:21" x14ac:dyDescent="0.3">
      <c r="A590" t="s">
        <v>8</v>
      </c>
      <c r="B590" t="s">
        <v>40</v>
      </c>
      <c r="C590" s="3" t="s">
        <v>23</v>
      </c>
      <c r="D590" s="3" t="s">
        <v>30</v>
      </c>
      <c r="E590">
        <v>4060</v>
      </c>
      <c r="F590" s="10">
        <v>76</v>
      </c>
      <c r="G590" s="10">
        <v>119</v>
      </c>
      <c r="H590" s="14">
        <v>693</v>
      </c>
      <c r="I590" s="19">
        <v>44531</v>
      </c>
      <c r="J590" s="10">
        <f>Financial[[#This Row],[Units Sold]]*Financial[[#This Row],[Sale Price]]</f>
        <v>483140</v>
      </c>
      <c r="K590" s="11" cm="1">
        <f t="array" ref="K590">_xlfn.IFS(Financial[[#This Row],[Discount Band]]="High",0.15,Financial[[#This Row],[Discount Band]]="Medium",0.1,Financial[[#This Row],[Discount Band]]="Low",0.05,Financial[[#This Row],[Discount Band]]="None",0)</f>
        <v>0.1</v>
      </c>
      <c r="L590" s="10">
        <f>Financial[[#This Row],[Gross Sales]]*Financial[[#This Row],[Discount, %]]</f>
        <v>48314</v>
      </c>
      <c r="M590" s="10">
        <f>Financial[[#This Row],[Gross Sales]]-Financial[[#This Row],[Discounts, usd]]</f>
        <v>434826</v>
      </c>
      <c r="N590" s="10">
        <f>Financial[[#This Row],[Units Sold]]*Financial[[#This Row],[Manufacturing Price]]</f>
        <v>308560</v>
      </c>
      <c r="O590" s="10">
        <f>Financial[[#This Row],[ Sales with discount]]-(Financial[[#This Row],[Units Sold]]*Financial[[#This Row],[Manufacturing Price]])</f>
        <v>126266</v>
      </c>
      <c r="P590" s="12">
        <f>(Financial[[#This Row],[ Sales with discount]]-Financial[[#This Row],[COGS]])/Financial[[#This Row],[ Sales with discount]]</f>
        <v>0.29038281979458452</v>
      </c>
      <c r="Q590" s="12">
        <f>(Financial[[#This Row],[ Sales with discount]]-Financial[[#This Row],[COGS]])/Financial[[#This Row],[COGS]]</f>
        <v>0.40921052631578947</v>
      </c>
      <c r="R590" s="17">
        <f>Financial[[#This Row],[Units Sold]]/Financial[[#This Row],[quantity of transactions]]</f>
        <v>5.858585858585859</v>
      </c>
      <c r="S590" s="17">
        <f>Financial[[#This Row],[ Sales with discount]]/Financial[[#This Row],[quantity of transactions]]</f>
        <v>627.4545454545455</v>
      </c>
      <c r="T590" s="5" t="str">
        <f>TEXT(Financial[[#This Row],[Date]],"MMMM")</f>
        <v>грудень</v>
      </c>
      <c r="U590" s="22">
        <f>YEAR(Financial[[#This Row],[Date]])</f>
        <v>2021</v>
      </c>
    </row>
    <row r="591" spans="1:21" x14ac:dyDescent="0.3">
      <c r="A591" t="s">
        <v>8</v>
      </c>
      <c r="B591" t="s">
        <v>40</v>
      </c>
      <c r="C591" s="3" t="s">
        <v>26</v>
      </c>
      <c r="D591" s="3" t="s">
        <v>31</v>
      </c>
      <c r="E591">
        <v>699</v>
      </c>
      <c r="F591" s="10">
        <v>81</v>
      </c>
      <c r="G591" s="10">
        <v>126</v>
      </c>
      <c r="H591" s="14">
        <v>54</v>
      </c>
      <c r="I591" s="19">
        <v>44197</v>
      </c>
      <c r="J591" s="10">
        <f>Financial[[#This Row],[Units Sold]]*Financial[[#This Row],[Sale Price]]</f>
        <v>88074</v>
      </c>
      <c r="K591" s="11" cm="1">
        <f t="array" ref="K591">_xlfn.IFS(Financial[[#This Row],[Discount Band]]="High",0.15,Financial[[#This Row],[Discount Band]]="Medium",0.1,Financial[[#This Row],[Discount Band]]="Low",0.05,Financial[[#This Row],[Discount Band]]="None",0)</f>
        <v>0.15</v>
      </c>
      <c r="L591" s="10">
        <f>Financial[[#This Row],[Gross Sales]]*Financial[[#This Row],[Discount, %]]</f>
        <v>13211.1</v>
      </c>
      <c r="M591" s="10">
        <f>Financial[[#This Row],[Gross Sales]]-Financial[[#This Row],[Discounts, usd]]</f>
        <v>74862.899999999994</v>
      </c>
      <c r="N591" s="10">
        <f>Financial[[#This Row],[Units Sold]]*Financial[[#This Row],[Manufacturing Price]]</f>
        <v>56619</v>
      </c>
      <c r="O591" s="10">
        <f>Financial[[#This Row],[ Sales with discount]]-(Financial[[#This Row],[Units Sold]]*Financial[[#This Row],[Manufacturing Price]])</f>
        <v>18243.899999999994</v>
      </c>
      <c r="P591" s="12">
        <f>(Financial[[#This Row],[ Sales with discount]]-Financial[[#This Row],[COGS]])/Financial[[#This Row],[ Sales with discount]]</f>
        <v>0.24369747899159658</v>
      </c>
      <c r="Q591" s="12">
        <f>(Financial[[#This Row],[ Sales with discount]]-Financial[[#This Row],[COGS]])/Financial[[#This Row],[COGS]]</f>
        <v>0.32222222222222213</v>
      </c>
      <c r="R591" s="17">
        <f>Financial[[#This Row],[Units Sold]]/Financial[[#This Row],[quantity of transactions]]</f>
        <v>12.944444444444445</v>
      </c>
      <c r="S591" s="17">
        <f>Financial[[#This Row],[ Sales with discount]]/Financial[[#This Row],[quantity of transactions]]</f>
        <v>1386.35</v>
      </c>
      <c r="T591" s="5" t="str">
        <f>TEXT(Financial[[#This Row],[Date]],"MMMM")</f>
        <v>січень</v>
      </c>
      <c r="U591" s="22">
        <f>YEAR(Financial[[#This Row],[Date]])</f>
        <v>2021</v>
      </c>
    </row>
    <row r="592" spans="1:21" x14ac:dyDescent="0.3">
      <c r="A592" t="s">
        <v>8</v>
      </c>
      <c r="B592" t="s">
        <v>40</v>
      </c>
      <c r="C592" s="3" t="s">
        <v>24</v>
      </c>
      <c r="D592" s="3" t="s">
        <v>30</v>
      </c>
      <c r="E592">
        <v>1301</v>
      </c>
      <c r="F592" s="10">
        <v>86</v>
      </c>
      <c r="G592" s="10">
        <v>119</v>
      </c>
      <c r="H592" s="14">
        <v>311</v>
      </c>
      <c r="I592" s="19">
        <v>44470</v>
      </c>
      <c r="J592" s="10">
        <f>Financial[[#This Row],[Units Sold]]*Financial[[#This Row],[Sale Price]]</f>
        <v>154819</v>
      </c>
      <c r="K592" s="11" cm="1">
        <f t="array" ref="K592">_xlfn.IFS(Financial[[#This Row],[Discount Band]]="High",0.15,Financial[[#This Row],[Discount Band]]="Medium",0.1,Financial[[#This Row],[Discount Band]]="Low",0.05,Financial[[#This Row],[Discount Band]]="None",0)</f>
        <v>0.1</v>
      </c>
      <c r="L592" s="10">
        <f>Financial[[#This Row],[Gross Sales]]*Financial[[#This Row],[Discount, %]]</f>
        <v>15481.900000000001</v>
      </c>
      <c r="M592" s="10">
        <f>Financial[[#This Row],[Gross Sales]]-Financial[[#This Row],[Discounts, usd]]</f>
        <v>139337.1</v>
      </c>
      <c r="N592" s="10">
        <f>Financial[[#This Row],[Units Sold]]*Financial[[#This Row],[Manufacturing Price]]</f>
        <v>111886</v>
      </c>
      <c r="O592" s="10">
        <f>Financial[[#This Row],[ Sales with discount]]-(Financial[[#This Row],[Units Sold]]*Financial[[#This Row],[Manufacturing Price]])</f>
        <v>27451.100000000006</v>
      </c>
      <c r="P592" s="12">
        <f>(Financial[[#This Row],[ Sales with discount]]-Financial[[#This Row],[COGS]])/Financial[[#This Row],[ Sales with discount]]</f>
        <v>0.1970121381886088</v>
      </c>
      <c r="Q592" s="12">
        <f>(Financial[[#This Row],[ Sales with discount]]-Financial[[#This Row],[COGS]])/Financial[[#This Row],[COGS]]</f>
        <v>0.24534883720930237</v>
      </c>
      <c r="R592" s="17">
        <f>Financial[[#This Row],[Units Sold]]/Financial[[#This Row],[quantity of transactions]]</f>
        <v>4.183279742765273</v>
      </c>
      <c r="S592" s="17">
        <f>Financial[[#This Row],[ Sales with discount]]/Financial[[#This Row],[quantity of transactions]]</f>
        <v>448.02926045016079</v>
      </c>
      <c r="T592" s="5" t="str">
        <f>TEXT(Financial[[#This Row],[Date]],"MMMM")</f>
        <v>жовтень</v>
      </c>
      <c r="U592" s="22">
        <f>YEAR(Financial[[#This Row],[Date]])</f>
        <v>2021</v>
      </c>
    </row>
    <row r="593" spans="1:21" x14ac:dyDescent="0.3">
      <c r="A593" t="s">
        <v>8</v>
      </c>
      <c r="B593" t="s">
        <v>40</v>
      </c>
      <c r="C593" s="3" t="s">
        <v>24</v>
      </c>
      <c r="D593" s="3" t="s">
        <v>29</v>
      </c>
      <c r="E593">
        <v>985</v>
      </c>
      <c r="F593" s="10">
        <v>109</v>
      </c>
      <c r="G593" s="10">
        <v>120</v>
      </c>
      <c r="H593" s="14">
        <v>121</v>
      </c>
      <c r="I593" s="19">
        <v>44470</v>
      </c>
      <c r="J593" s="10">
        <f>Financial[[#This Row],[Units Sold]]*Financial[[#This Row],[Sale Price]]</f>
        <v>118200</v>
      </c>
      <c r="K593" s="11" cm="1">
        <f t="array" ref="K593">_xlfn.IFS(Financial[[#This Row],[Discount Band]]="High",0.15,Financial[[#This Row],[Discount Band]]="Medium",0.1,Financial[[#This Row],[Discount Band]]="Low",0.05,Financial[[#This Row],[Discount Band]]="None",0)</f>
        <v>0.05</v>
      </c>
      <c r="L593" s="10">
        <f>Financial[[#This Row],[Gross Sales]]*Financial[[#This Row],[Discount, %]]</f>
        <v>5910</v>
      </c>
      <c r="M593" s="10">
        <f>Financial[[#This Row],[Gross Sales]]-Financial[[#This Row],[Discounts, usd]]</f>
        <v>112290</v>
      </c>
      <c r="N593" s="10">
        <f>Financial[[#This Row],[Units Sold]]*Financial[[#This Row],[Manufacturing Price]]</f>
        <v>107365</v>
      </c>
      <c r="O593" s="10">
        <f>Financial[[#This Row],[ Sales with discount]]-(Financial[[#This Row],[Units Sold]]*Financial[[#This Row],[Manufacturing Price]])</f>
        <v>4925</v>
      </c>
      <c r="P593" s="12">
        <f>(Financial[[#This Row],[ Sales with discount]]-Financial[[#This Row],[COGS]])/Financial[[#This Row],[ Sales with discount]]</f>
        <v>4.3859649122807015E-2</v>
      </c>
      <c r="Q593" s="12">
        <f>(Financial[[#This Row],[ Sales with discount]]-Financial[[#This Row],[COGS]])/Financial[[#This Row],[COGS]]</f>
        <v>4.5871559633027525E-2</v>
      </c>
      <c r="R593" s="17">
        <f>Financial[[#This Row],[Units Sold]]/Financial[[#This Row],[quantity of transactions]]</f>
        <v>8.1404958677685944</v>
      </c>
      <c r="S593" s="17">
        <f>Financial[[#This Row],[ Sales with discount]]/Financial[[#This Row],[quantity of transactions]]</f>
        <v>928.01652892561981</v>
      </c>
      <c r="T593" s="5" t="str">
        <f>TEXT(Financial[[#This Row],[Date]],"MMMM")</f>
        <v>жовтень</v>
      </c>
      <c r="U593" s="22">
        <f>YEAR(Financial[[#This Row],[Date]])</f>
        <v>2021</v>
      </c>
    </row>
    <row r="594" spans="1:21" x14ac:dyDescent="0.3">
      <c r="A594" t="s">
        <v>8</v>
      </c>
      <c r="B594" t="s">
        <v>40</v>
      </c>
      <c r="C594" s="3" t="s">
        <v>22</v>
      </c>
      <c r="D594" s="3" t="s">
        <v>31</v>
      </c>
      <c r="E594">
        <v>1691</v>
      </c>
      <c r="F594" s="10">
        <v>76</v>
      </c>
      <c r="G594" s="10">
        <v>126</v>
      </c>
      <c r="H594" s="14">
        <v>1539</v>
      </c>
      <c r="I594" s="19">
        <v>44501</v>
      </c>
      <c r="J594" s="10">
        <f>Financial[[#This Row],[Units Sold]]*Financial[[#This Row],[Sale Price]]</f>
        <v>213066</v>
      </c>
      <c r="K594" s="11" cm="1">
        <f t="array" ref="K594">_xlfn.IFS(Financial[[#This Row],[Discount Band]]="High",0.15,Financial[[#This Row],[Discount Band]]="Medium",0.1,Financial[[#This Row],[Discount Band]]="Low",0.05,Financial[[#This Row],[Discount Band]]="None",0)</f>
        <v>0.15</v>
      </c>
      <c r="L594" s="10">
        <f>Financial[[#This Row],[Gross Sales]]*Financial[[#This Row],[Discount, %]]</f>
        <v>31959.899999999998</v>
      </c>
      <c r="M594" s="10">
        <f>Financial[[#This Row],[Gross Sales]]-Financial[[#This Row],[Discounts, usd]]</f>
        <v>181106.1</v>
      </c>
      <c r="N594" s="10">
        <f>Financial[[#This Row],[Units Sold]]*Financial[[#This Row],[Manufacturing Price]]</f>
        <v>128516</v>
      </c>
      <c r="O594" s="10">
        <f>Financial[[#This Row],[ Sales with discount]]-(Financial[[#This Row],[Units Sold]]*Financial[[#This Row],[Manufacturing Price]])</f>
        <v>52590.100000000006</v>
      </c>
      <c r="P594" s="12">
        <f>(Financial[[#This Row],[ Sales with discount]]-Financial[[#This Row],[COGS]])/Financial[[#This Row],[ Sales with discount]]</f>
        <v>0.29038281979458452</v>
      </c>
      <c r="Q594" s="12">
        <f>(Financial[[#This Row],[ Sales with discount]]-Financial[[#This Row],[COGS]])/Financial[[#This Row],[COGS]]</f>
        <v>0.40921052631578952</v>
      </c>
      <c r="R594" s="17">
        <f>Financial[[#This Row],[Units Sold]]/Financial[[#This Row],[quantity of transactions]]</f>
        <v>1.0987654320987654</v>
      </c>
      <c r="S594" s="17">
        <f>Financial[[#This Row],[ Sales with discount]]/Financial[[#This Row],[quantity of transactions]]</f>
        <v>117.67777777777778</v>
      </c>
      <c r="T594" s="5" t="str">
        <f>TEXT(Financial[[#This Row],[Date]],"MMMM")</f>
        <v>листопад</v>
      </c>
      <c r="U594" s="22">
        <f>YEAR(Financial[[#This Row],[Date]])</f>
        <v>2021</v>
      </c>
    </row>
    <row r="595" spans="1:21" x14ac:dyDescent="0.3">
      <c r="A595" t="s">
        <v>8</v>
      </c>
      <c r="B595" t="s">
        <v>40</v>
      </c>
      <c r="C595" s="3" t="s">
        <v>24</v>
      </c>
      <c r="D595" s="3" t="s">
        <v>31</v>
      </c>
      <c r="E595">
        <v>1677</v>
      </c>
      <c r="F595" s="10">
        <v>106</v>
      </c>
      <c r="G595" s="10">
        <v>131</v>
      </c>
      <c r="H595" s="14">
        <v>83</v>
      </c>
      <c r="I595" s="19">
        <v>44440</v>
      </c>
      <c r="J595" s="10">
        <f>Financial[[#This Row],[Units Sold]]*Financial[[#This Row],[Sale Price]]</f>
        <v>219687</v>
      </c>
      <c r="K595" s="11" cm="1">
        <f t="array" ref="K595">_xlfn.IFS(Financial[[#This Row],[Discount Band]]="High",0.15,Financial[[#This Row],[Discount Band]]="Medium",0.1,Financial[[#This Row],[Discount Band]]="Low",0.05,Financial[[#This Row],[Discount Band]]="None",0)</f>
        <v>0.15</v>
      </c>
      <c r="L595" s="10">
        <f>Financial[[#This Row],[Gross Sales]]*Financial[[#This Row],[Discount, %]]</f>
        <v>32953.049999999996</v>
      </c>
      <c r="M595" s="10">
        <f>Financial[[#This Row],[Gross Sales]]-Financial[[#This Row],[Discounts, usd]]</f>
        <v>186733.95</v>
      </c>
      <c r="N595" s="10">
        <f>Financial[[#This Row],[Units Sold]]*Financial[[#This Row],[Manufacturing Price]]</f>
        <v>177762</v>
      </c>
      <c r="O595" s="10">
        <f>Financial[[#This Row],[ Sales with discount]]-(Financial[[#This Row],[Units Sold]]*Financial[[#This Row],[Manufacturing Price]])</f>
        <v>8971.9500000000116</v>
      </c>
      <c r="P595" s="12">
        <f>(Financial[[#This Row],[ Sales with discount]]-Financial[[#This Row],[COGS]])/Financial[[#This Row],[ Sales with discount]]</f>
        <v>4.8046699595868943E-2</v>
      </c>
      <c r="Q595" s="12">
        <f>(Financial[[#This Row],[ Sales with discount]]-Financial[[#This Row],[COGS]])/Financial[[#This Row],[COGS]]</f>
        <v>5.0471698113207612E-2</v>
      </c>
      <c r="R595" s="17">
        <f>Financial[[#This Row],[Units Sold]]/Financial[[#This Row],[quantity of transactions]]</f>
        <v>20.204819277108435</v>
      </c>
      <c r="S595" s="17">
        <f>Financial[[#This Row],[ Sales with discount]]/Financial[[#This Row],[quantity of transactions]]</f>
        <v>2249.8066265060243</v>
      </c>
      <c r="T595" s="5" t="str">
        <f>TEXT(Financial[[#This Row],[Date]],"MMMM")</f>
        <v>вересень</v>
      </c>
      <c r="U595" s="22">
        <f>YEAR(Financial[[#This Row],[Date]])</f>
        <v>2021</v>
      </c>
    </row>
    <row r="596" spans="1:21" x14ac:dyDescent="0.3">
      <c r="A596" t="s">
        <v>8</v>
      </c>
      <c r="B596" t="s">
        <v>40</v>
      </c>
      <c r="C596" s="3" t="s">
        <v>25</v>
      </c>
      <c r="D596" s="3" t="s">
        <v>31</v>
      </c>
      <c r="E596">
        <v>2442</v>
      </c>
      <c r="F596" s="10">
        <v>104</v>
      </c>
      <c r="G596" s="10">
        <v>133</v>
      </c>
      <c r="H596" s="14">
        <v>749</v>
      </c>
      <c r="I596" s="19">
        <v>44501</v>
      </c>
      <c r="J596" s="10">
        <f>Financial[[#This Row],[Units Sold]]*Financial[[#This Row],[Sale Price]]</f>
        <v>324786</v>
      </c>
      <c r="K596" s="11" cm="1">
        <f t="array" ref="K596">_xlfn.IFS(Financial[[#This Row],[Discount Band]]="High",0.15,Financial[[#This Row],[Discount Band]]="Medium",0.1,Financial[[#This Row],[Discount Band]]="Low",0.05,Financial[[#This Row],[Discount Band]]="None",0)</f>
        <v>0.15</v>
      </c>
      <c r="L596" s="10">
        <f>Financial[[#This Row],[Gross Sales]]*Financial[[#This Row],[Discount, %]]</f>
        <v>48717.9</v>
      </c>
      <c r="M596" s="10">
        <f>Financial[[#This Row],[Gross Sales]]-Financial[[#This Row],[Discounts, usd]]</f>
        <v>276068.09999999998</v>
      </c>
      <c r="N596" s="10">
        <f>Financial[[#This Row],[Units Sold]]*Financial[[#This Row],[Manufacturing Price]]</f>
        <v>253968</v>
      </c>
      <c r="O596" s="10">
        <f>Financial[[#This Row],[ Sales with discount]]-(Financial[[#This Row],[Units Sold]]*Financial[[#This Row],[Manufacturing Price]])</f>
        <v>22100.099999999977</v>
      </c>
      <c r="P596" s="12">
        <f>(Financial[[#This Row],[ Sales with discount]]-Financial[[#This Row],[COGS]])/Financial[[#This Row],[ Sales with discount]]</f>
        <v>8.0053073861123314E-2</v>
      </c>
      <c r="Q596" s="12">
        <f>(Financial[[#This Row],[ Sales with discount]]-Financial[[#This Row],[COGS]])/Financial[[#This Row],[COGS]]</f>
        <v>8.7019230769230682E-2</v>
      </c>
      <c r="R596" s="17">
        <f>Financial[[#This Row],[Units Sold]]/Financial[[#This Row],[quantity of transactions]]</f>
        <v>3.260347129506008</v>
      </c>
      <c r="S596" s="17">
        <f>Financial[[#This Row],[ Sales with discount]]/Financial[[#This Row],[quantity of transactions]]</f>
        <v>368.58224299065415</v>
      </c>
      <c r="T596" s="5" t="str">
        <f>TEXT(Financial[[#This Row],[Date]],"MMMM")</f>
        <v>листопад</v>
      </c>
      <c r="U596" s="22">
        <f>YEAR(Financial[[#This Row],[Date]])</f>
        <v>2021</v>
      </c>
    </row>
    <row r="597" spans="1:21" x14ac:dyDescent="0.3">
      <c r="A597" t="s">
        <v>8</v>
      </c>
      <c r="B597" t="s">
        <v>40</v>
      </c>
      <c r="C597" s="3" t="s">
        <v>22</v>
      </c>
      <c r="D597" s="3" t="s">
        <v>30</v>
      </c>
      <c r="E597">
        <v>3428</v>
      </c>
      <c r="F597" s="10">
        <v>102</v>
      </c>
      <c r="G597" s="10">
        <v>125</v>
      </c>
      <c r="H597" s="14">
        <v>2766</v>
      </c>
      <c r="I597" s="19">
        <v>44531</v>
      </c>
      <c r="J597" s="10">
        <f>Financial[[#This Row],[Units Sold]]*Financial[[#This Row],[Sale Price]]</f>
        <v>428500</v>
      </c>
      <c r="K597" s="11" cm="1">
        <f t="array" ref="K597">_xlfn.IFS(Financial[[#This Row],[Discount Band]]="High",0.15,Financial[[#This Row],[Discount Band]]="Medium",0.1,Financial[[#This Row],[Discount Band]]="Low",0.05,Financial[[#This Row],[Discount Band]]="None",0)</f>
        <v>0.1</v>
      </c>
      <c r="L597" s="10">
        <f>Financial[[#This Row],[Gross Sales]]*Financial[[#This Row],[Discount, %]]</f>
        <v>42850</v>
      </c>
      <c r="M597" s="10">
        <f>Financial[[#This Row],[Gross Sales]]-Financial[[#This Row],[Discounts, usd]]</f>
        <v>385650</v>
      </c>
      <c r="N597" s="10">
        <f>Financial[[#This Row],[Units Sold]]*Financial[[#This Row],[Manufacturing Price]]</f>
        <v>349656</v>
      </c>
      <c r="O597" s="10">
        <f>Financial[[#This Row],[ Sales with discount]]-(Financial[[#This Row],[Units Sold]]*Financial[[#This Row],[Manufacturing Price]])</f>
        <v>35994</v>
      </c>
      <c r="P597" s="12">
        <f>(Financial[[#This Row],[ Sales with discount]]-Financial[[#This Row],[COGS]])/Financial[[#This Row],[ Sales with discount]]</f>
        <v>9.3333333333333338E-2</v>
      </c>
      <c r="Q597" s="12">
        <f>(Financial[[#This Row],[ Sales with discount]]-Financial[[#This Row],[COGS]])/Financial[[#This Row],[COGS]]</f>
        <v>0.10294117647058823</v>
      </c>
      <c r="R597" s="17">
        <f>Financial[[#This Row],[Units Sold]]/Financial[[#This Row],[quantity of transactions]]</f>
        <v>1.2393347794649312</v>
      </c>
      <c r="S597" s="17">
        <f>Financial[[#This Row],[ Sales with discount]]/Financial[[#This Row],[quantity of transactions]]</f>
        <v>139.42516268980478</v>
      </c>
      <c r="T597" s="5" t="str">
        <f>TEXT(Financial[[#This Row],[Date]],"MMMM")</f>
        <v>грудень</v>
      </c>
      <c r="U597" s="22">
        <f>YEAR(Financial[[#This Row],[Date]])</f>
        <v>2021</v>
      </c>
    </row>
    <row r="598" spans="1:21" x14ac:dyDescent="0.3">
      <c r="A598" t="s">
        <v>8</v>
      </c>
      <c r="B598" t="s">
        <v>40</v>
      </c>
      <c r="C598" s="3" t="s">
        <v>24</v>
      </c>
      <c r="D598" s="3" t="s">
        <v>31</v>
      </c>
      <c r="E598">
        <v>3566</v>
      </c>
      <c r="F598" s="10">
        <v>100</v>
      </c>
      <c r="G598" s="10">
        <v>131</v>
      </c>
      <c r="H598" s="14">
        <v>1124</v>
      </c>
      <c r="I598" s="19">
        <v>44531</v>
      </c>
      <c r="J598" s="10">
        <f>Financial[[#This Row],[Units Sold]]*Financial[[#This Row],[Sale Price]]</f>
        <v>467146</v>
      </c>
      <c r="K598" s="11" cm="1">
        <f t="array" ref="K598">_xlfn.IFS(Financial[[#This Row],[Discount Band]]="High",0.15,Financial[[#This Row],[Discount Band]]="Medium",0.1,Financial[[#This Row],[Discount Band]]="Low",0.05,Financial[[#This Row],[Discount Band]]="None",0)</f>
        <v>0.15</v>
      </c>
      <c r="L598" s="10">
        <f>Financial[[#This Row],[Gross Sales]]*Financial[[#This Row],[Discount, %]]</f>
        <v>70071.899999999994</v>
      </c>
      <c r="M598" s="10">
        <f>Financial[[#This Row],[Gross Sales]]-Financial[[#This Row],[Discounts, usd]]</f>
        <v>397074.1</v>
      </c>
      <c r="N598" s="10">
        <f>Financial[[#This Row],[Units Sold]]*Financial[[#This Row],[Manufacturing Price]]</f>
        <v>356600</v>
      </c>
      <c r="O598" s="10">
        <f>Financial[[#This Row],[ Sales with discount]]-(Financial[[#This Row],[Units Sold]]*Financial[[#This Row],[Manufacturing Price]])</f>
        <v>40474.099999999977</v>
      </c>
      <c r="P598" s="12">
        <f>(Financial[[#This Row],[ Sales with discount]]-Financial[[#This Row],[COGS]])/Financial[[#This Row],[ Sales with discount]]</f>
        <v>0.10193084867534795</v>
      </c>
      <c r="Q598" s="12">
        <f>(Financial[[#This Row],[ Sales with discount]]-Financial[[#This Row],[COGS]])/Financial[[#This Row],[COGS]]</f>
        <v>0.11349999999999993</v>
      </c>
      <c r="R598" s="17">
        <f>Financial[[#This Row],[Units Sold]]/Financial[[#This Row],[quantity of transactions]]</f>
        <v>3.1725978647686834</v>
      </c>
      <c r="S598" s="17">
        <f>Financial[[#This Row],[ Sales with discount]]/Financial[[#This Row],[quantity of transactions]]</f>
        <v>353.26877224199285</v>
      </c>
      <c r="T598" s="5" t="str">
        <f>TEXT(Financial[[#This Row],[Date]],"MMMM")</f>
        <v>грудень</v>
      </c>
      <c r="U598" s="22">
        <f>YEAR(Financial[[#This Row],[Date]])</f>
        <v>2021</v>
      </c>
    </row>
    <row r="599" spans="1:21" x14ac:dyDescent="0.3">
      <c r="A599" t="s">
        <v>8</v>
      </c>
      <c r="B599" t="s">
        <v>40</v>
      </c>
      <c r="C599" s="3" t="s">
        <v>24</v>
      </c>
      <c r="D599" s="3" t="s">
        <v>28</v>
      </c>
      <c r="E599">
        <v>3821</v>
      </c>
      <c r="F599" s="10">
        <v>80</v>
      </c>
      <c r="G599" s="10">
        <v>134</v>
      </c>
      <c r="H599" s="14">
        <v>2163</v>
      </c>
      <c r="I599" s="19">
        <v>44409</v>
      </c>
      <c r="J599" s="10">
        <f>Financial[[#This Row],[Units Sold]]*Financial[[#This Row],[Sale Price]]</f>
        <v>512014</v>
      </c>
      <c r="K599" s="11" cm="1">
        <f t="array" ref="K599">_xlfn.IFS(Financial[[#This Row],[Discount Band]]="High",0.15,Financial[[#This Row],[Discount Band]]="Medium",0.1,Financial[[#This Row],[Discount Band]]="Low",0.05,Financial[[#This Row],[Discount Band]]="None",0)</f>
        <v>0</v>
      </c>
      <c r="L599" s="10">
        <f>Financial[[#This Row],[Gross Sales]]*Financial[[#This Row],[Discount, %]]</f>
        <v>0</v>
      </c>
      <c r="M599" s="10">
        <f>Financial[[#This Row],[Gross Sales]]-Financial[[#This Row],[Discounts, usd]]</f>
        <v>512014</v>
      </c>
      <c r="N599" s="10">
        <f>Financial[[#This Row],[Units Sold]]*Financial[[#This Row],[Manufacturing Price]]</f>
        <v>305680</v>
      </c>
      <c r="O599" s="10">
        <f>Financial[[#This Row],[ Sales with discount]]-(Financial[[#This Row],[Units Sold]]*Financial[[#This Row],[Manufacturing Price]])</f>
        <v>206334</v>
      </c>
      <c r="P599" s="12">
        <f>(Financial[[#This Row],[ Sales with discount]]-Financial[[#This Row],[COGS]])/Financial[[#This Row],[ Sales with discount]]</f>
        <v>0.40298507462686567</v>
      </c>
      <c r="Q599" s="12">
        <f>(Financial[[#This Row],[ Sales with discount]]-Financial[[#This Row],[COGS]])/Financial[[#This Row],[COGS]]</f>
        <v>0.67500000000000004</v>
      </c>
      <c r="R599" s="17">
        <f>Financial[[#This Row],[Units Sold]]/Financial[[#This Row],[quantity of transactions]]</f>
        <v>1.7665279704114656</v>
      </c>
      <c r="S599" s="17">
        <f>Financial[[#This Row],[ Sales with discount]]/Financial[[#This Row],[quantity of transactions]]</f>
        <v>236.71474803513638</v>
      </c>
      <c r="T599" s="5" t="str">
        <f>TEXT(Financial[[#This Row],[Date]],"MMMM")</f>
        <v>серпень</v>
      </c>
      <c r="U599" s="22">
        <f>YEAR(Financial[[#This Row],[Date]])</f>
        <v>2021</v>
      </c>
    </row>
    <row r="600" spans="1:21" x14ac:dyDescent="0.3">
      <c r="A600" t="s">
        <v>8</v>
      </c>
      <c r="B600" t="s">
        <v>40</v>
      </c>
      <c r="C600" s="3" t="s">
        <v>24</v>
      </c>
      <c r="D600" s="3" t="s">
        <v>30</v>
      </c>
      <c r="E600">
        <v>4549</v>
      </c>
      <c r="F600" s="10">
        <v>86</v>
      </c>
      <c r="G600" s="10">
        <v>136</v>
      </c>
      <c r="H600" s="14">
        <v>1681</v>
      </c>
      <c r="I600" s="19">
        <v>44228</v>
      </c>
      <c r="J600" s="10">
        <f>Financial[[#This Row],[Units Sold]]*Financial[[#This Row],[Sale Price]]</f>
        <v>618664</v>
      </c>
      <c r="K600" s="11" cm="1">
        <f t="array" ref="K600">_xlfn.IFS(Financial[[#This Row],[Discount Band]]="High",0.15,Financial[[#This Row],[Discount Band]]="Medium",0.1,Financial[[#This Row],[Discount Band]]="Low",0.05,Financial[[#This Row],[Discount Band]]="None",0)</f>
        <v>0.1</v>
      </c>
      <c r="L600" s="10">
        <f>Financial[[#This Row],[Gross Sales]]*Financial[[#This Row],[Discount, %]]</f>
        <v>61866.400000000001</v>
      </c>
      <c r="M600" s="10">
        <f>Financial[[#This Row],[Gross Sales]]-Financial[[#This Row],[Discounts, usd]]</f>
        <v>556797.6</v>
      </c>
      <c r="N600" s="10">
        <f>Financial[[#This Row],[Units Sold]]*Financial[[#This Row],[Manufacturing Price]]</f>
        <v>391214</v>
      </c>
      <c r="O600" s="10">
        <f>Financial[[#This Row],[ Sales with discount]]-(Financial[[#This Row],[Units Sold]]*Financial[[#This Row],[Manufacturing Price]])</f>
        <v>165583.59999999998</v>
      </c>
      <c r="P600" s="12">
        <f>(Financial[[#This Row],[ Sales with discount]]-Financial[[#This Row],[COGS]])/Financial[[#This Row],[ Sales with discount]]</f>
        <v>0.29738562091503268</v>
      </c>
      <c r="Q600" s="12">
        <f>(Financial[[#This Row],[ Sales with discount]]-Financial[[#This Row],[COGS]])/Financial[[#This Row],[COGS]]</f>
        <v>0.42325581395348832</v>
      </c>
      <c r="R600" s="17">
        <f>Financial[[#This Row],[Units Sold]]/Financial[[#This Row],[quantity of transactions]]</f>
        <v>2.7061273051754906</v>
      </c>
      <c r="S600" s="17">
        <f>Financial[[#This Row],[ Sales with discount]]/Financial[[#This Row],[quantity of transactions]]</f>
        <v>331.22998215348008</v>
      </c>
      <c r="T600" s="5" t="str">
        <f>TEXT(Financial[[#This Row],[Date]],"MMMM")</f>
        <v>лютий</v>
      </c>
      <c r="U600" s="22">
        <f>YEAR(Financial[[#This Row],[Date]])</f>
        <v>2021</v>
      </c>
    </row>
    <row r="601" spans="1:21" x14ac:dyDescent="0.3">
      <c r="A601" t="s">
        <v>8</v>
      </c>
      <c r="B601" t="s">
        <v>40</v>
      </c>
      <c r="C601" s="3" t="s">
        <v>22</v>
      </c>
      <c r="D601" s="3" t="s">
        <v>30</v>
      </c>
      <c r="E601">
        <v>4417</v>
      </c>
      <c r="F601" s="10">
        <v>107</v>
      </c>
      <c r="G601" s="10">
        <v>133</v>
      </c>
      <c r="H601" s="14">
        <v>626</v>
      </c>
      <c r="I601" s="19">
        <v>44378</v>
      </c>
      <c r="J601" s="10">
        <f>Financial[[#This Row],[Units Sold]]*Financial[[#This Row],[Sale Price]]</f>
        <v>587461</v>
      </c>
      <c r="K601" s="11" cm="1">
        <f t="array" ref="K601">_xlfn.IFS(Financial[[#This Row],[Discount Band]]="High",0.15,Financial[[#This Row],[Discount Band]]="Medium",0.1,Financial[[#This Row],[Discount Band]]="Low",0.05,Financial[[#This Row],[Discount Band]]="None",0)</f>
        <v>0.1</v>
      </c>
      <c r="L601" s="10">
        <f>Financial[[#This Row],[Gross Sales]]*Financial[[#This Row],[Discount, %]]</f>
        <v>58746.100000000006</v>
      </c>
      <c r="M601" s="10">
        <f>Financial[[#This Row],[Gross Sales]]-Financial[[#This Row],[Discounts, usd]]</f>
        <v>528714.9</v>
      </c>
      <c r="N601" s="10">
        <f>Financial[[#This Row],[Units Sold]]*Financial[[#This Row],[Manufacturing Price]]</f>
        <v>472619</v>
      </c>
      <c r="O601" s="10">
        <f>Financial[[#This Row],[ Sales with discount]]-(Financial[[#This Row],[Units Sold]]*Financial[[#This Row],[Manufacturing Price]])</f>
        <v>56095.900000000023</v>
      </c>
      <c r="P601" s="12">
        <f>(Financial[[#This Row],[ Sales with discount]]-Financial[[#This Row],[COGS]])/Financial[[#This Row],[ Sales with discount]]</f>
        <v>0.10609857978279034</v>
      </c>
      <c r="Q601" s="12">
        <f>(Financial[[#This Row],[ Sales with discount]]-Financial[[#This Row],[COGS]])/Financial[[#This Row],[COGS]]</f>
        <v>0.11869158878504678</v>
      </c>
      <c r="R601" s="17">
        <f>Financial[[#This Row],[Units Sold]]/Financial[[#This Row],[quantity of transactions]]</f>
        <v>7.0559105431309908</v>
      </c>
      <c r="S601" s="17">
        <f>Financial[[#This Row],[ Sales with discount]]/Financial[[#This Row],[quantity of transactions]]</f>
        <v>844.59249201277964</v>
      </c>
      <c r="T601" s="5" t="str">
        <f>TEXT(Financial[[#This Row],[Date]],"MMMM")</f>
        <v>липень</v>
      </c>
      <c r="U601" s="22">
        <f>YEAR(Financial[[#This Row],[Date]])</f>
        <v>2021</v>
      </c>
    </row>
    <row r="602" spans="1:21" x14ac:dyDescent="0.3">
      <c r="A602" t="s">
        <v>9</v>
      </c>
      <c r="B602" t="s">
        <v>40</v>
      </c>
      <c r="C602" s="3" t="s">
        <v>23</v>
      </c>
      <c r="D602" s="3" t="s">
        <v>29</v>
      </c>
      <c r="E602">
        <v>4397</v>
      </c>
      <c r="F602" s="10">
        <v>194</v>
      </c>
      <c r="G602" s="10">
        <v>343</v>
      </c>
      <c r="H602" s="14">
        <v>1770</v>
      </c>
      <c r="I602" s="19">
        <v>44378</v>
      </c>
      <c r="J602" s="10">
        <f>Financial[[#This Row],[Units Sold]]*Financial[[#This Row],[Sale Price]]</f>
        <v>1508171</v>
      </c>
      <c r="K602" s="11" cm="1">
        <f t="array" ref="K602">_xlfn.IFS(Financial[[#This Row],[Discount Band]]="High",0.15,Financial[[#This Row],[Discount Band]]="Medium",0.1,Financial[[#This Row],[Discount Band]]="Low",0.05,Financial[[#This Row],[Discount Band]]="None",0)</f>
        <v>0.05</v>
      </c>
      <c r="L602" s="10">
        <f>Financial[[#This Row],[Gross Sales]]*Financial[[#This Row],[Discount, %]]</f>
        <v>75408.55</v>
      </c>
      <c r="M602" s="10">
        <f>Financial[[#This Row],[Gross Sales]]-Financial[[#This Row],[Discounts, usd]]</f>
        <v>1432762.45</v>
      </c>
      <c r="N602" s="10">
        <f>Financial[[#This Row],[Units Sold]]*Financial[[#This Row],[Manufacturing Price]]</f>
        <v>853018</v>
      </c>
      <c r="O602" s="10">
        <f>Financial[[#This Row],[ Sales with discount]]-(Financial[[#This Row],[Units Sold]]*Financial[[#This Row],[Manufacturing Price]])</f>
        <v>579744.44999999995</v>
      </c>
      <c r="P602" s="12">
        <f>(Financial[[#This Row],[ Sales with discount]]-Financial[[#This Row],[COGS]])/Financial[[#This Row],[ Sales with discount]]</f>
        <v>0.40463403406475368</v>
      </c>
      <c r="Q602" s="12">
        <f>(Financial[[#This Row],[ Sales with discount]]-Financial[[#This Row],[COGS]])/Financial[[#This Row],[COGS]]</f>
        <v>0.67963917525773188</v>
      </c>
      <c r="R602" s="17">
        <f>Financial[[#This Row],[Units Sold]]/Financial[[#This Row],[quantity of transactions]]</f>
        <v>2.4841807909604521</v>
      </c>
      <c r="S602" s="17">
        <f>Financial[[#This Row],[ Sales with discount]]/Financial[[#This Row],[quantity of transactions]]</f>
        <v>809.47031073446328</v>
      </c>
      <c r="T602" s="5" t="str">
        <f>TEXT(Financial[[#This Row],[Date]],"MMMM")</f>
        <v>липень</v>
      </c>
      <c r="U602" s="22">
        <f>YEAR(Financial[[#This Row],[Date]])</f>
        <v>2021</v>
      </c>
    </row>
    <row r="603" spans="1:21" x14ac:dyDescent="0.3">
      <c r="A603" t="s">
        <v>9</v>
      </c>
      <c r="B603" t="s">
        <v>40</v>
      </c>
      <c r="C603" s="3" t="s">
        <v>23</v>
      </c>
      <c r="D603" s="3" t="s">
        <v>31</v>
      </c>
      <c r="E603">
        <v>1681</v>
      </c>
      <c r="F603" s="10">
        <v>268</v>
      </c>
      <c r="G603" s="10">
        <v>357</v>
      </c>
      <c r="H603" s="14">
        <v>655</v>
      </c>
      <c r="I603" s="19">
        <v>44501</v>
      </c>
      <c r="J603" s="10">
        <f>Financial[[#This Row],[Units Sold]]*Financial[[#This Row],[Sale Price]]</f>
        <v>600117</v>
      </c>
      <c r="K603" s="11" cm="1">
        <f t="array" ref="K603">_xlfn.IFS(Financial[[#This Row],[Discount Band]]="High",0.15,Financial[[#This Row],[Discount Band]]="Medium",0.1,Financial[[#This Row],[Discount Band]]="Low",0.05,Financial[[#This Row],[Discount Band]]="None",0)</f>
        <v>0.15</v>
      </c>
      <c r="L603" s="10">
        <f>Financial[[#This Row],[Gross Sales]]*Financial[[#This Row],[Discount, %]]</f>
        <v>90017.55</v>
      </c>
      <c r="M603" s="10">
        <f>Financial[[#This Row],[Gross Sales]]-Financial[[#This Row],[Discounts, usd]]</f>
        <v>510099.45</v>
      </c>
      <c r="N603" s="10">
        <f>Financial[[#This Row],[Units Sold]]*Financial[[#This Row],[Manufacturing Price]]</f>
        <v>450508</v>
      </c>
      <c r="O603" s="10">
        <f>Financial[[#This Row],[ Sales with discount]]-(Financial[[#This Row],[Units Sold]]*Financial[[#This Row],[Manufacturing Price]])</f>
        <v>59591.450000000012</v>
      </c>
      <c r="P603" s="12">
        <f>(Financial[[#This Row],[ Sales with discount]]-Financial[[#This Row],[COGS]])/Financial[[#This Row],[ Sales with discount]]</f>
        <v>0.11682319986818258</v>
      </c>
      <c r="Q603" s="12">
        <f>(Financial[[#This Row],[ Sales with discount]]-Financial[[#This Row],[COGS]])/Financial[[#This Row],[COGS]]</f>
        <v>0.13227611940298509</v>
      </c>
      <c r="R603" s="17">
        <f>Financial[[#This Row],[Units Sold]]/Financial[[#This Row],[quantity of transactions]]</f>
        <v>2.5664122137404579</v>
      </c>
      <c r="S603" s="17">
        <f>Financial[[#This Row],[ Sales with discount]]/Financial[[#This Row],[quantity of transactions]]</f>
        <v>778.77778625954204</v>
      </c>
      <c r="T603" s="5" t="str">
        <f>TEXT(Financial[[#This Row],[Date]],"MMMM")</f>
        <v>листопад</v>
      </c>
      <c r="U603" s="22">
        <f>YEAR(Financial[[#This Row],[Date]])</f>
        <v>2021</v>
      </c>
    </row>
    <row r="604" spans="1:21" x14ac:dyDescent="0.3">
      <c r="A604" t="s">
        <v>9</v>
      </c>
      <c r="B604" t="s">
        <v>40</v>
      </c>
      <c r="C604" s="3" t="s">
        <v>22</v>
      </c>
      <c r="D604" s="3" t="s">
        <v>31</v>
      </c>
      <c r="E604">
        <v>3084</v>
      </c>
      <c r="F604" s="10">
        <v>210</v>
      </c>
      <c r="G604" s="10">
        <v>364</v>
      </c>
      <c r="H604" s="14">
        <v>868</v>
      </c>
      <c r="I604" s="19">
        <v>44317</v>
      </c>
      <c r="J604" s="10">
        <f>Financial[[#This Row],[Units Sold]]*Financial[[#This Row],[Sale Price]]</f>
        <v>1122576</v>
      </c>
      <c r="K604" s="11" cm="1">
        <f t="array" ref="K604">_xlfn.IFS(Financial[[#This Row],[Discount Band]]="High",0.15,Financial[[#This Row],[Discount Band]]="Medium",0.1,Financial[[#This Row],[Discount Band]]="Low",0.05,Financial[[#This Row],[Discount Band]]="None",0)</f>
        <v>0.15</v>
      </c>
      <c r="L604" s="10">
        <f>Financial[[#This Row],[Gross Sales]]*Financial[[#This Row],[Discount, %]]</f>
        <v>168386.4</v>
      </c>
      <c r="M604" s="10">
        <f>Financial[[#This Row],[Gross Sales]]-Financial[[#This Row],[Discounts, usd]]</f>
        <v>954189.6</v>
      </c>
      <c r="N604" s="10">
        <f>Financial[[#This Row],[Units Sold]]*Financial[[#This Row],[Manufacturing Price]]</f>
        <v>647640</v>
      </c>
      <c r="O604" s="10">
        <f>Financial[[#This Row],[ Sales with discount]]-(Financial[[#This Row],[Units Sold]]*Financial[[#This Row],[Manufacturing Price]])</f>
        <v>306549.59999999998</v>
      </c>
      <c r="P604" s="12">
        <f>(Financial[[#This Row],[ Sales with discount]]-Financial[[#This Row],[COGS]])/Financial[[#This Row],[ Sales with discount]]</f>
        <v>0.32126696832579182</v>
      </c>
      <c r="Q604" s="12">
        <f>(Financial[[#This Row],[ Sales with discount]]-Financial[[#This Row],[COGS]])/Financial[[#This Row],[COGS]]</f>
        <v>0.47333333333333327</v>
      </c>
      <c r="R604" s="17">
        <f>Financial[[#This Row],[Units Sold]]/Financial[[#This Row],[quantity of transactions]]</f>
        <v>3.552995391705069</v>
      </c>
      <c r="S604" s="17">
        <f>Financial[[#This Row],[ Sales with discount]]/Financial[[#This Row],[quantity of transactions]]</f>
        <v>1099.2967741935483</v>
      </c>
      <c r="T604" s="5" t="str">
        <f>TEXT(Financial[[#This Row],[Date]],"MMMM")</f>
        <v>травень</v>
      </c>
      <c r="U604" s="22">
        <f>YEAR(Financial[[#This Row],[Date]])</f>
        <v>2021</v>
      </c>
    </row>
    <row r="605" spans="1:21" x14ac:dyDescent="0.3">
      <c r="A605" t="s">
        <v>9</v>
      </c>
      <c r="B605" t="s">
        <v>40</v>
      </c>
      <c r="C605" s="3" t="s">
        <v>24</v>
      </c>
      <c r="D605" s="3" t="s">
        <v>31</v>
      </c>
      <c r="E605">
        <v>1281</v>
      </c>
      <c r="F605" s="10">
        <v>311</v>
      </c>
      <c r="G605" s="10">
        <v>378</v>
      </c>
      <c r="H605" s="14">
        <v>1260</v>
      </c>
      <c r="I605" s="19">
        <v>44470</v>
      </c>
      <c r="J605" s="10">
        <f>Financial[[#This Row],[Units Sold]]*Financial[[#This Row],[Sale Price]]</f>
        <v>484218</v>
      </c>
      <c r="K605" s="11" cm="1">
        <f t="array" ref="K605">_xlfn.IFS(Financial[[#This Row],[Discount Band]]="High",0.15,Financial[[#This Row],[Discount Band]]="Medium",0.1,Financial[[#This Row],[Discount Band]]="Low",0.05,Financial[[#This Row],[Discount Band]]="None",0)</f>
        <v>0.15</v>
      </c>
      <c r="L605" s="10">
        <f>Financial[[#This Row],[Gross Sales]]*Financial[[#This Row],[Discount, %]]</f>
        <v>72632.7</v>
      </c>
      <c r="M605" s="10">
        <f>Financial[[#This Row],[Gross Sales]]-Financial[[#This Row],[Discounts, usd]]</f>
        <v>411585.3</v>
      </c>
      <c r="N605" s="10">
        <f>Financial[[#This Row],[Units Sold]]*Financial[[#This Row],[Manufacturing Price]]</f>
        <v>398391</v>
      </c>
      <c r="O605" s="10">
        <f>Financial[[#This Row],[ Sales with discount]]-(Financial[[#This Row],[Units Sold]]*Financial[[#This Row],[Manufacturing Price]])</f>
        <v>13194.299999999988</v>
      </c>
      <c r="P605" s="12">
        <f>(Financial[[#This Row],[ Sales with discount]]-Financial[[#This Row],[COGS]])/Financial[[#This Row],[ Sales with discount]]</f>
        <v>3.205726735138497E-2</v>
      </c>
      <c r="Q605" s="12">
        <f>(Financial[[#This Row],[ Sales with discount]]-Financial[[#This Row],[COGS]])/Financial[[#This Row],[COGS]]</f>
        <v>3.3118971061093218E-2</v>
      </c>
      <c r="R605" s="17">
        <f>Financial[[#This Row],[Units Sold]]/Financial[[#This Row],[quantity of transactions]]</f>
        <v>1.0166666666666666</v>
      </c>
      <c r="S605" s="17">
        <f>Financial[[#This Row],[ Sales with discount]]/Financial[[#This Row],[quantity of transactions]]</f>
        <v>326.65499999999997</v>
      </c>
      <c r="T605" s="5" t="str">
        <f>TEXT(Financial[[#This Row],[Date]],"MMMM")</f>
        <v>жовтень</v>
      </c>
      <c r="U605" s="22">
        <f>YEAR(Financial[[#This Row],[Date]])</f>
        <v>2021</v>
      </c>
    </row>
    <row r="606" spans="1:21" x14ac:dyDescent="0.3">
      <c r="A606" t="s">
        <v>9</v>
      </c>
      <c r="B606" t="s">
        <v>40</v>
      </c>
      <c r="C606" s="3" t="s">
        <v>23</v>
      </c>
      <c r="D606" s="3" t="s">
        <v>30</v>
      </c>
      <c r="E606">
        <v>584</v>
      </c>
      <c r="F606" s="10">
        <v>216</v>
      </c>
      <c r="G606" s="10">
        <v>336</v>
      </c>
      <c r="H606" s="14">
        <v>443</v>
      </c>
      <c r="I606" s="19">
        <v>44348</v>
      </c>
      <c r="J606" s="10">
        <f>Financial[[#This Row],[Units Sold]]*Financial[[#This Row],[Sale Price]]</f>
        <v>196224</v>
      </c>
      <c r="K606" s="11" cm="1">
        <f t="array" ref="K606">_xlfn.IFS(Financial[[#This Row],[Discount Band]]="High",0.15,Financial[[#This Row],[Discount Band]]="Medium",0.1,Financial[[#This Row],[Discount Band]]="Low",0.05,Financial[[#This Row],[Discount Band]]="None",0)</f>
        <v>0.1</v>
      </c>
      <c r="L606" s="10">
        <f>Financial[[#This Row],[Gross Sales]]*Financial[[#This Row],[Discount, %]]</f>
        <v>19622.400000000001</v>
      </c>
      <c r="M606" s="10">
        <f>Financial[[#This Row],[Gross Sales]]-Financial[[#This Row],[Discounts, usd]]</f>
        <v>176601.60000000001</v>
      </c>
      <c r="N606" s="10">
        <f>Financial[[#This Row],[Units Sold]]*Financial[[#This Row],[Manufacturing Price]]</f>
        <v>126144</v>
      </c>
      <c r="O606" s="10">
        <f>Financial[[#This Row],[ Sales with discount]]-(Financial[[#This Row],[Units Sold]]*Financial[[#This Row],[Manufacturing Price]])</f>
        <v>50457.600000000006</v>
      </c>
      <c r="P606" s="12">
        <f>(Financial[[#This Row],[ Sales with discount]]-Financial[[#This Row],[COGS]])/Financial[[#This Row],[ Sales with discount]]</f>
        <v>0.28571428571428575</v>
      </c>
      <c r="Q606" s="12">
        <f>(Financial[[#This Row],[ Sales with discount]]-Financial[[#This Row],[COGS]])/Financial[[#This Row],[COGS]]</f>
        <v>0.4</v>
      </c>
      <c r="R606" s="17">
        <f>Financial[[#This Row],[Units Sold]]/Financial[[#This Row],[quantity of transactions]]</f>
        <v>1.3182844243792324</v>
      </c>
      <c r="S606" s="17">
        <f>Financial[[#This Row],[ Sales with discount]]/Financial[[#This Row],[quantity of transactions]]</f>
        <v>398.64920993227992</v>
      </c>
      <c r="T606" s="5" t="str">
        <f>TEXT(Financial[[#This Row],[Date]],"MMMM")</f>
        <v>червень</v>
      </c>
      <c r="U606" s="22">
        <f>YEAR(Financial[[#This Row],[Date]])</f>
        <v>2021</v>
      </c>
    </row>
    <row r="607" spans="1:21" x14ac:dyDescent="0.3">
      <c r="A607" t="s">
        <v>9</v>
      </c>
      <c r="B607" t="s">
        <v>40</v>
      </c>
      <c r="C607" s="3" t="s">
        <v>26</v>
      </c>
      <c r="D607" s="3" t="s">
        <v>31</v>
      </c>
      <c r="E607">
        <v>336</v>
      </c>
      <c r="F607" s="10">
        <v>271</v>
      </c>
      <c r="G607" s="10">
        <v>357</v>
      </c>
      <c r="H607" s="14">
        <v>227</v>
      </c>
      <c r="I607" s="19">
        <v>44228</v>
      </c>
      <c r="J607" s="10">
        <f>Financial[[#This Row],[Units Sold]]*Financial[[#This Row],[Sale Price]]</f>
        <v>119952</v>
      </c>
      <c r="K607" s="11" cm="1">
        <f t="array" ref="K607">_xlfn.IFS(Financial[[#This Row],[Discount Band]]="High",0.15,Financial[[#This Row],[Discount Band]]="Medium",0.1,Financial[[#This Row],[Discount Band]]="Low",0.05,Financial[[#This Row],[Discount Band]]="None",0)</f>
        <v>0.15</v>
      </c>
      <c r="L607" s="10">
        <f>Financial[[#This Row],[Gross Sales]]*Financial[[#This Row],[Discount, %]]</f>
        <v>17992.8</v>
      </c>
      <c r="M607" s="10">
        <f>Financial[[#This Row],[Gross Sales]]-Financial[[#This Row],[Discounts, usd]]</f>
        <v>101959.2</v>
      </c>
      <c r="N607" s="10">
        <f>Financial[[#This Row],[Units Sold]]*Financial[[#This Row],[Manufacturing Price]]</f>
        <v>91056</v>
      </c>
      <c r="O607" s="10">
        <f>Financial[[#This Row],[ Sales with discount]]-(Financial[[#This Row],[Units Sold]]*Financial[[#This Row],[Manufacturing Price]])</f>
        <v>10903.199999999997</v>
      </c>
      <c r="P607" s="12">
        <f>(Financial[[#This Row],[ Sales with discount]]-Financial[[#This Row],[COGS]])/Financial[[#This Row],[ Sales with discount]]</f>
        <v>0.10693689240402041</v>
      </c>
      <c r="Q607" s="12">
        <f>(Financial[[#This Row],[ Sales with discount]]-Financial[[#This Row],[COGS]])/Financial[[#This Row],[COGS]]</f>
        <v>0.11974169741697414</v>
      </c>
      <c r="R607" s="17">
        <f>Financial[[#This Row],[Units Sold]]/Financial[[#This Row],[quantity of transactions]]</f>
        <v>1.4801762114537445</v>
      </c>
      <c r="S607" s="17">
        <f>Financial[[#This Row],[ Sales with discount]]/Financial[[#This Row],[quantity of transactions]]</f>
        <v>449.15947136563875</v>
      </c>
      <c r="T607" s="5" t="str">
        <f>TEXT(Financial[[#This Row],[Date]],"MMMM")</f>
        <v>лютий</v>
      </c>
      <c r="U607" s="22">
        <f>YEAR(Financial[[#This Row],[Date]])</f>
        <v>2021</v>
      </c>
    </row>
    <row r="608" spans="1:21" x14ac:dyDescent="0.3">
      <c r="A608" t="s">
        <v>9</v>
      </c>
      <c r="B608" t="s">
        <v>40</v>
      </c>
      <c r="C608" s="3" t="s">
        <v>21</v>
      </c>
      <c r="D608" s="3" t="s">
        <v>31</v>
      </c>
      <c r="E608">
        <v>2674</v>
      </c>
      <c r="F608" s="10">
        <v>13</v>
      </c>
      <c r="G608" s="10">
        <v>22</v>
      </c>
      <c r="H608" s="14">
        <v>1451</v>
      </c>
      <c r="I608" s="19">
        <v>44317</v>
      </c>
      <c r="J608" s="10">
        <f>Financial[[#This Row],[Units Sold]]*Financial[[#This Row],[Sale Price]]</f>
        <v>58828</v>
      </c>
      <c r="K608" s="11" cm="1">
        <f t="array" ref="K608">_xlfn.IFS(Financial[[#This Row],[Discount Band]]="High",0.15,Financial[[#This Row],[Discount Band]]="Medium",0.1,Financial[[#This Row],[Discount Band]]="Low",0.05,Financial[[#This Row],[Discount Band]]="None",0)</f>
        <v>0.15</v>
      </c>
      <c r="L608" s="10">
        <f>Financial[[#This Row],[Gross Sales]]*Financial[[#This Row],[Discount, %]]</f>
        <v>8824.1999999999989</v>
      </c>
      <c r="M608" s="10">
        <f>Financial[[#This Row],[Gross Sales]]-Financial[[#This Row],[Discounts, usd]]</f>
        <v>50003.8</v>
      </c>
      <c r="N608" s="10">
        <f>Financial[[#This Row],[Units Sold]]*Financial[[#This Row],[Manufacturing Price]]</f>
        <v>34762</v>
      </c>
      <c r="O608" s="10">
        <f>Financial[[#This Row],[ Sales with discount]]-(Financial[[#This Row],[Units Sold]]*Financial[[#This Row],[Manufacturing Price]])</f>
        <v>15241.800000000003</v>
      </c>
      <c r="P608" s="12">
        <f>(Financial[[#This Row],[ Sales with discount]]-Financial[[#This Row],[COGS]])/Financial[[#This Row],[ Sales with discount]]</f>
        <v>0.30481283422459898</v>
      </c>
      <c r="Q608" s="12">
        <f>(Financial[[#This Row],[ Sales with discount]]-Financial[[#This Row],[COGS]])/Financial[[#This Row],[COGS]]</f>
        <v>0.43846153846153857</v>
      </c>
      <c r="R608" s="17">
        <f>Financial[[#This Row],[Units Sold]]/Financial[[#This Row],[quantity of transactions]]</f>
        <v>1.8428669882839421</v>
      </c>
      <c r="S608" s="17">
        <f>Financial[[#This Row],[ Sales with discount]]/Financial[[#This Row],[quantity of transactions]]</f>
        <v>34.461612680909717</v>
      </c>
      <c r="T608" s="5" t="str">
        <f>TEXT(Financial[[#This Row],[Date]],"MMMM")</f>
        <v>травень</v>
      </c>
      <c r="U608" s="22">
        <f>YEAR(Financial[[#This Row],[Date]])</f>
        <v>2021</v>
      </c>
    </row>
    <row r="609" spans="1:21" x14ac:dyDescent="0.3">
      <c r="A609" t="s">
        <v>9</v>
      </c>
      <c r="B609" t="s">
        <v>40</v>
      </c>
      <c r="C609" s="3" t="s">
        <v>23</v>
      </c>
      <c r="D609" s="3" t="s">
        <v>30</v>
      </c>
      <c r="E609">
        <v>962</v>
      </c>
      <c r="F609" s="10">
        <v>270</v>
      </c>
      <c r="G609" s="10">
        <v>357</v>
      </c>
      <c r="H609" s="14">
        <v>436</v>
      </c>
      <c r="I609" s="19">
        <v>44470</v>
      </c>
      <c r="J609" s="10">
        <f>Financial[[#This Row],[Units Sold]]*Financial[[#This Row],[Sale Price]]</f>
        <v>343434</v>
      </c>
      <c r="K609" s="11" cm="1">
        <f t="array" ref="K609">_xlfn.IFS(Financial[[#This Row],[Discount Band]]="High",0.15,Financial[[#This Row],[Discount Band]]="Medium",0.1,Financial[[#This Row],[Discount Band]]="Low",0.05,Financial[[#This Row],[Discount Band]]="None",0)</f>
        <v>0.1</v>
      </c>
      <c r="L609" s="10">
        <f>Financial[[#This Row],[Gross Sales]]*Financial[[#This Row],[Discount, %]]</f>
        <v>34343.4</v>
      </c>
      <c r="M609" s="10">
        <f>Financial[[#This Row],[Gross Sales]]-Financial[[#This Row],[Discounts, usd]]</f>
        <v>309090.59999999998</v>
      </c>
      <c r="N609" s="10">
        <f>Financial[[#This Row],[Units Sold]]*Financial[[#This Row],[Manufacturing Price]]</f>
        <v>259740</v>
      </c>
      <c r="O609" s="10">
        <f>Financial[[#This Row],[ Sales with discount]]-(Financial[[#This Row],[Units Sold]]*Financial[[#This Row],[Manufacturing Price]])</f>
        <v>49350.599999999977</v>
      </c>
      <c r="P609" s="12">
        <f>(Financial[[#This Row],[ Sales with discount]]-Financial[[#This Row],[COGS]])/Financial[[#This Row],[ Sales with discount]]</f>
        <v>0.15966386554621842</v>
      </c>
      <c r="Q609" s="12">
        <f>(Financial[[#This Row],[ Sales with discount]]-Financial[[#This Row],[COGS]])/Financial[[#This Row],[COGS]]</f>
        <v>0.18999999999999992</v>
      </c>
      <c r="R609" s="17">
        <f>Financial[[#This Row],[Units Sold]]/Financial[[#This Row],[quantity of transactions]]</f>
        <v>2.2064220183486238</v>
      </c>
      <c r="S609" s="17">
        <f>Financial[[#This Row],[ Sales with discount]]/Financial[[#This Row],[quantity of transactions]]</f>
        <v>708.92339449541282</v>
      </c>
      <c r="T609" s="5" t="str">
        <f>TEXT(Financial[[#This Row],[Date]],"MMMM")</f>
        <v>жовтень</v>
      </c>
      <c r="U609" s="22">
        <f>YEAR(Financial[[#This Row],[Date]])</f>
        <v>2021</v>
      </c>
    </row>
    <row r="610" spans="1:21" x14ac:dyDescent="0.3">
      <c r="A610" t="s">
        <v>9</v>
      </c>
      <c r="B610" t="s">
        <v>40</v>
      </c>
      <c r="C610" s="3" t="s">
        <v>22</v>
      </c>
      <c r="D610" s="3" t="s">
        <v>30</v>
      </c>
      <c r="E610">
        <v>1579</v>
      </c>
      <c r="F610" s="10">
        <v>12</v>
      </c>
      <c r="G610" s="10">
        <v>21</v>
      </c>
      <c r="H610" s="14">
        <v>486</v>
      </c>
      <c r="I610" s="19">
        <v>44348</v>
      </c>
      <c r="J610" s="10">
        <f>Financial[[#This Row],[Units Sold]]*Financial[[#This Row],[Sale Price]]</f>
        <v>33159</v>
      </c>
      <c r="K610" s="11" cm="1">
        <f t="array" ref="K610">_xlfn.IFS(Financial[[#This Row],[Discount Band]]="High",0.15,Financial[[#This Row],[Discount Band]]="Medium",0.1,Financial[[#This Row],[Discount Band]]="Low",0.05,Financial[[#This Row],[Discount Band]]="None",0)</f>
        <v>0.1</v>
      </c>
      <c r="L610" s="10">
        <f>Financial[[#This Row],[Gross Sales]]*Financial[[#This Row],[Discount, %]]</f>
        <v>3315.9</v>
      </c>
      <c r="M610" s="10">
        <f>Financial[[#This Row],[Gross Sales]]-Financial[[#This Row],[Discounts, usd]]</f>
        <v>29843.1</v>
      </c>
      <c r="N610" s="10">
        <f>Financial[[#This Row],[Units Sold]]*Financial[[#This Row],[Manufacturing Price]]</f>
        <v>18948</v>
      </c>
      <c r="O610" s="10">
        <f>Financial[[#This Row],[ Sales with discount]]-(Financial[[#This Row],[Units Sold]]*Financial[[#This Row],[Manufacturing Price]])</f>
        <v>10895.099999999999</v>
      </c>
      <c r="P610" s="12">
        <f>(Financial[[#This Row],[ Sales with discount]]-Financial[[#This Row],[COGS]])/Financial[[#This Row],[ Sales with discount]]</f>
        <v>0.36507936507936506</v>
      </c>
      <c r="Q610" s="12">
        <f>(Financial[[#This Row],[ Sales with discount]]-Financial[[#This Row],[COGS]])/Financial[[#This Row],[COGS]]</f>
        <v>0.57499999999999996</v>
      </c>
      <c r="R610" s="17">
        <f>Financial[[#This Row],[Units Sold]]/Financial[[#This Row],[quantity of transactions]]</f>
        <v>3.2489711934156378</v>
      </c>
      <c r="S610" s="17">
        <f>Financial[[#This Row],[ Sales with discount]]/Financial[[#This Row],[quantity of transactions]]</f>
        <v>61.405555555555551</v>
      </c>
      <c r="T610" s="5" t="str">
        <f>TEXT(Financial[[#This Row],[Date]],"MMMM")</f>
        <v>червень</v>
      </c>
      <c r="U610" s="22">
        <f>YEAR(Financial[[#This Row],[Date]])</f>
        <v>2021</v>
      </c>
    </row>
    <row r="611" spans="1:21" x14ac:dyDescent="0.3">
      <c r="A611" t="s">
        <v>9</v>
      </c>
      <c r="B611" t="s">
        <v>40</v>
      </c>
      <c r="C611" s="3" t="s">
        <v>22</v>
      </c>
      <c r="D611" s="3" t="s">
        <v>31</v>
      </c>
      <c r="E611">
        <v>2377</v>
      </c>
      <c r="F611" s="10">
        <v>5</v>
      </c>
      <c r="G611" s="10">
        <v>7</v>
      </c>
      <c r="H611" s="14">
        <v>1663</v>
      </c>
      <c r="I611" s="19">
        <v>44440</v>
      </c>
      <c r="J611" s="10">
        <f>Financial[[#This Row],[Units Sold]]*Financial[[#This Row],[Sale Price]]</f>
        <v>16639</v>
      </c>
      <c r="K611" s="11" cm="1">
        <f t="array" ref="K611">_xlfn.IFS(Financial[[#This Row],[Discount Band]]="High",0.15,Financial[[#This Row],[Discount Band]]="Medium",0.1,Financial[[#This Row],[Discount Band]]="Low",0.05,Financial[[#This Row],[Discount Band]]="None",0)</f>
        <v>0.15</v>
      </c>
      <c r="L611" s="10">
        <f>Financial[[#This Row],[Gross Sales]]*Financial[[#This Row],[Discount, %]]</f>
        <v>2495.85</v>
      </c>
      <c r="M611" s="10">
        <f>Financial[[#This Row],[Gross Sales]]-Financial[[#This Row],[Discounts, usd]]</f>
        <v>14143.15</v>
      </c>
      <c r="N611" s="10">
        <f>Financial[[#This Row],[Units Sold]]*Financial[[#This Row],[Manufacturing Price]]</f>
        <v>11885</v>
      </c>
      <c r="O611" s="10">
        <f>Financial[[#This Row],[ Sales with discount]]-(Financial[[#This Row],[Units Sold]]*Financial[[#This Row],[Manufacturing Price]])</f>
        <v>2258.1499999999996</v>
      </c>
      <c r="P611" s="12">
        <f>(Financial[[#This Row],[ Sales with discount]]-Financial[[#This Row],[COGS]])/Financial[[#This Row],[ Sales with discount]]</f>
        <v>0.15966386554621848</v>
      </c>
      <c r="Q611" s="12">
        <f>(Financial[[#This Row],[ Sales with discount]]-Financial[[#This Row],[COGS]])/Financial[[#This Row],[COGS]]</f>
        <v>0.18999999999999997</v>
      </c>
      <c r="R611" s="17">
        <f>Financial[[#This Row],[Units Sold]]/Financial[[#This Row],[quantity of transactions]]</f>
        <v>1.4293445580276609</v>
      </c>
      <c r="S611" s="17">
        <f>Financial[[#This Row],[ Sales with discount]]/Financial[[#This Row],[quantity of transactions]]</f>
        <v>8.5046001202645822</v>
      </c>
      <c r="T611" s="5" t="str">
        <f>TEXT(Financial[[#This Row],[Date]],"MMMM")</f>
        <v>вересень</v>
      </c>
      <c r="U611" s="22">
        <f>YEAR(Financial[[#This Row],[Date]])</f>
        <v>2021</v>
      </c>
    </row>
    <row r="612" spans="1:21" x14ac:dyDescent="0.3">
      <c r="A612" t="s">
        <v>9</v>
      </c>
      <c r="B612" t="s">
        <v>40</v>
      </c>
      <c r="C612" s="3" t="s">
        <v>24</v>
      </c>
      <c r="D612" s="3" t="s">
        <v>29</v>
      </c>
      <c r="E612">
        <v>1604</v>
      </c>
      <c r="F612" s="10">
        <v>13</v>
      </c>
      <c r="G612" s="10">
        <v>22</v>
      </c>
      <c r="H612" s="14">
        <v>353</v>
      </c>
      <c r="I612" s="19">
        <v>44470</v>
      </c>
      <c r="J612" s="10">
        <f>Financial[[#This Row],[Units Sold]]*Financial[[#This Row],[Sale Price]]</f>
        <v>35288</v>
      </c>
      <c r="K612" s="11" cm="1">
        <f t="array" ref="K612">_xlfn.IFS(Financial[[#This Row],[Discount Band]]="High",0.15,Financial[[#This Row],[Discount Band]]="Medium",0.1,Financial[[#This Row],[Discount Band]]="Low",0.05,Financial[[#This Row],[Discount Band]]="None",0)</f>
        <v>0.05</v>
      </c>
      <c r="L612" s="10">
        <f>Financial[[#This Row],[Gross Sales]]*Financial[[#This Row],[Discount, %]]</f>
        <v>1764.4</v>
      </c>
      <c r="M612" s="10">
        <f>Financial[[#This Row],[Gross Sales]]-Financial[[#This Row],[Discounts, usd]]</f>
        <v>33523.599999999999</v>
      </c>
      <c r="N612" s="10">
        <f>Financial[[#This Row],[Units Sold]]*Financial[[#This Row],[Manufacturing Price]]</f>
        <v>20852</v>
      </c>
      <c r="O612" s="10">
        <f>Financial[[#This Row],[ Sales with discount]]-(Financial[[#This Row],[Units Sold]]*Financial[[#This Row],[Manufacturing Price]])</f>
        <v>12671.599999999999</v>
      </c>
      <c r="P612" s="12">
        <f>(Financial[[#This Row],[ Sales with discount]]-Financial[[#This Row],[COGS]])/Financial[[#This Row],[ Sales with discount]]</f>
        <v>0.37799043062200954</v>
      </c>
      <c r="Q612" s="12">
        <f>(Financial[[#This Row],[ Sales with discount]]-Financial[[#This Row],[COGS]])/Financial[[#This Row],[COGS]]</f>
        <v>0.60769230769230764</v>
      </c>
      <c r="R612" s="17">
        <f>Financial[[#This Row],[Units Sold]]/Financial[[#This Row],[quantity of transactions]]</f>
        <v>4.5439093484419262</v>
      </c>
      <c r="S612" s="17">
        <f>Financial[[#This Row],[ Sales with discount]]/Financial[[#This Row],[quantity of transactions]]</f>
        <v>94.96770538243625</v>
      </c>
      <c r="T612" s="5" t="str">
        <f>TEXT(Financial[[#This Row],[Date]],"MMMM")</f>
        <v>жовтень</v>
      </c>
      <c r="U612" s="22">
        <f>YEAR(Financial[[#This Row],[Date]])</f>
        <v>2021</v>
      </c>
    </row>
    <row r="613" spans="1:21" x14ac:dyDescent="0.3">
      <c r="A613" t="s">
        <v>9</v>
      </c>
      <c r="B613" t="s">
        <v>40</v>
      </c>
      <c r="C613" s="3" t="s">
        <v>25</v>
      </c>
      <c r="D613" s="3" t="s">
        <v>30</v>
      </c>
      <c r="E613">
        <v>1806</v>
      </c>
      <c r="F613" s="10">
        <v>15</v>
      </c>
      <c r="G613" s="10">
        <v>21</v>
      </c>
      <c r="H613" s="14">
        <v>475</v>
      </c>
      <c r="I613" s="19">
        <v>44501</v>
      </c>
      <c r="J613" s="10">
        <f>Financial[[#This Row],[Units Sold]]*Financial[[#This Row],[Sale Price]]</f>
        <v>37926</v>
      </c>
      <c r="K613" s="11" cm="1">
        <f t="array" ref="K613">_xlfn.IFS(Financial[[#This Row],[Discount Band]]="High",0.15,Financial[[#This Row],[Discount Band]]="Medium",0.1,Financial[[#This Row],[Discount Band]]="Low",0.05,Financial[[#This Row],[Discount Band]]="None",0)</f>
        <v>0.1</v>
      </c>
      <c r="L613" s="10">
        <f>Financial[[#This Row],[Gross Sales]]*Financial[[#This Row],[Discount, %]]</f>
        <v>3792.6000000000004</v>
      </c>
      <c r="M613" s="10">
        <f>Financial[[#This Row],[Gross Sales]]-Financial[[#This Row],[Discounts, usd]]</f>
        <v>34133.4</v>
      </c>
      <c r="N613" s="10">
        <f>Financial[[#This Row],[Units Sold]]*Financial[[#This Row],[Manufacturing Price]]</f>
        <v>27090</v>
      </c>
      <c r="O613" s="10">
        <f>Financial[[#This Row],[ Sales with discount]]-(Financial[[#This Row],[Units Sold]]*Financial[[#This Row],[Manufacturing Price]])</f>
        <v>7043.4000000000015</v>
      </c>
      <c r="P613" s="12">
        <f>(Financial[[#This Row],[ Sales with discount]]-Financial[[#This Row],[COGS]])/Financial[[#This Row],[ Sales with discount]]</f>
        <v>0.20634920634920639</v>
      </c>
      <c r="Q613" s="12">
        <f>(Financial[[#This Row],[ Sales with discount]]-Financial[[#This Row],[COGS]])/Financial[[#This Row],[COGS]]</f>
        <v>0.26000000000000006</v>
      </c>
      <c r="R613" s="17">
        <f>Financial[[#This Row],[Units Sold]]/Financial[[#This Row],[quantity of transactions]]</f>
        <v>3.8021052631578947</v>
      </c>
      <c r="S613" s="17">
        <f>Financial[[#This Row],[ Sales with discount]]/Financial[[#This Row],[quantity of transactions]]</f>
        <v>71.859789473684216</v>
      </c>
      <c r="T613" s="5" t="str">
        <f>TEXT(Financial[[#This Row],[Date]],"MMMM")</f>
        <v>листопад</v>
      </c>
      <c r="U613" s="22">
        <f>YEAR(Financial[[#This Row],[Date]])</f>
        <v>2021</v>
      </c>
    </row>
    <row r="614" spans="1:21" x14ac:dyDescent="0.3">
      <c r="A614" t="s">
        <v>9</v>
      </c>
      <c r="B614" t="s">
        <v>40</v>
      </c>
      <c r="C614" s="3" t="s">
        <v>23</v>
      </c>
      <c r="D614" s="3" t="s">
        <v>29</v>
      </c>
      <c r="E614">
        <v>3350</v>
      </c>
      <c r="F614" s="10">
        <v>5</v>
      </c>
      <c r="G614" s="10">
        <v>7</v>
      </c>
      <c r="H614" s="14">
        <v>1255</v>
      </c>
      <c r="I614" s="19">
        <v>44531</v>
      </c>
      <c r="J614" s="10">
        <f>Financial[[#This Row],[Units Sold]]*Financial[[#This Row],[Sale Price]]</f>
        <v>23450</v>
      </c>
      <c r="K614" s="11" cm="1">
        <f t="array" ref="K614">_xlfn.IFS(Financial[[#This Row],[Discount Band]]="High",0.15,Financial[[#This Row],[Discount Band]]="Medium",0.1,Financial[[#This Row],[Discount Band]]="Low",0.05,Financial[[#This Row],[Discount Band]]="None",0)</f>
        <v>0.05</v>
      </c>
      <c r="L614" s="10">
        <f>Financial[[#This Row],[Gross Sales]]*Financial[[#This Row],[Discount, %]]</f>
        <v>1172.5</v>
      </c>
      <c r="M614" s="10">
        <f>Financial[[#This Row],[Gross Sales]]-Financial[[#This Row],[Discounts, usd]]</f>
        <v>22277.5</v>
      </c>
      <c r="N614" s="10">
        <f>Financial[[#This Row],[Units Sold]]*Financial[[#This Row],[Manufacturing Price]]</f>
        <v>16750</v>
      </c>
      <c r="O614" s="10">
        <f>Financial[[#This Row],[ Sales with discount]]-(Financial[[#This Row],[Units Sold]]*Financial[[#This Row],[Manufacturing Price]])</f>
        <v>5527.5</v>
      </c>
      <c r="P614" s="12">
        <f>(Financial[[#This Row],[ Sales with discount]]-Financial[[#This Row],[COGS]])/Financial[[#This Row],[ Sales with discount]]</f>
        <v>0.24812030075187969</v>
      </c>
      <c r="Q614" s="12">
        <f>(Financial[[#This Row],[ Sales with discount]]-Financial[[#This Row],[COGS]])/Financial[[#This Row],[COGS]]</f>
        <v>0.33</v>
      </c>
      <c r="R614" s="17">
        <f>Financial[[#This Row],[Units Sold]]/Financial[[#This Row],[quantity of transactions]]</f>
        <v>2.6693227091633465</v>
      </c>
      <c r="S614" s="17">
        <f>Financial[[#This Row],[ Sales with discount]]/Financial[[#This Row],[quantity of transactions]]</f>
        <v>17.750996015936256</v>
      </c>
      <c r="T614" s="5" t="str">
        <f>TEXT(Financial[[#This Row],[Date]],"MMMM")</f>
        <v>грудень</v>
      </c>
      <c r="U614" s="22">
        <f>YEAR(Financial[[#This Row],[Date]])</f>
        <v>2021</v>
      </c>
    </row>
    <row r="615" spans="1:21" x14ac:dyDescent="0.3">
      <c r="A615" t="s">
        <v>9</v>
      </c>
      <c r="B615" t="s">
        <v>40</v>
      </c>
      <c r="C615" s="3" t="s">
        <v>21</v>
      </c>
      <c r="D615" s="3" t="s">
        <v>30</v>
      </c>
      <c r="E615">
        <v>553</v>
      </c>
      <c r="F615" s="10">
        <v>5</v>
      </c>
      <c r="G615" s="10">
        <v>8</v>
      </c>
      <c r="H615" s="14">
        <v>32</v>
      </c>
      <c r="I615" s="19">
        <v>44531</v>
      </c>
      <c r="J615" s="10">
        <f>Financial[[#This Row],[Units Sold]]*Financial[[#This Row],[Sale Price]]</f>
        <v>4424</v>
      </c>
      <c r="K615" s="11" cm="1">
        <f t="array" ref="K615">_xlfn.IFS(Financial[[#This Row],[Discount Band]]="High",0.15,Financial[[#This Row],[Discount Band]]="Medium",0.1,Financial[[#This Row],[Discount Band]]="Low",0.05,Financial[[#This Row],[Discount Band]]="None",0)</f>
        <v>0.1</v>
      </c>
      <c r="L615" s="10">
        <f>Financial[[#This Row],[Gross Sales]]*Financial[[#This Row],[Discount, %]]</f>
        <v>442.40000000000003</v>
      </c>
      <c r="M615" s="10">
        <f>Financial[[#This Row],[Gross Sales]]-Financial[[#This Row],[Discounts, usd]]</f>
        <v>3981.6</v>
      </c>
      <c r="N615" s="10">
        <f>Financial[[#This Row],[Units Sold]]*Financial[[#This Row],[Manufacturing Price]]</f>
        <v>2765</v>
      </c>
      <c r="O615" s="10">
        <f>Financial[[#This Row],[ Sales with discount]]-(Financial[[#This Row],[Units Sold]]*Financial[[#This Row],[Manufacturing Price]])</f>
        <v>1216.5999999999999</v>
      </c>
      <c r="P615" s="12">
        <f>(Financial[[#This Row],[ Sales with discount]]-Financial[[#This Row],[COGS]])/Financial[[#This Row],[ Sales with discount]]</f>
        <v>0.30555555555555552</v>
      </c>
      <c r="Q615" s="12">
        <f>(Financial[[#This Row],[ Sales with discount]]-Financial[[#This Row],[COGS]])/Financial[[#This Row],[COGS]]</f>
        <v>0.43999999999999995</v>
      </c>
      <c r="R615" s="17">
        <f>Financial[[#This Row],[Units Sold]]/Financial[[#This Row],[quantity of transactions]]</f>
        <v>17.28125</v>
      </c>
      <c r="S615" s="17">
        <f>Financial[[#This Row],[ Sales with discount]]/Financial[[#This Row],[quantity of transactions]]</f>
        <v>124.425</v>
      </c>
      <c r="T615" s="5" t="str">
        <f>TEXT(Financial[[#This Row],[Date]],"MMMM")</f>
        <v>грудень</v>
      </c>
      <c r="U615" s="22">
        <f>YEAR(Financial[[#This Row],[Date]])</f>
        <v>2021</v>
      </c>
    </row>
    <row r="616" spans="1:21" x14ac:dyDescent="0.3">
      <c r="A616" t="s">
        <v>9</v>
      </c>
      <c r="B616" t="s">
        <v>40</v>
      </c>
      <c r="C616" s="3" t="s">
        <v>25</v>
      </c>
      <c r="D616" s="3" t="s">
        <v>30</v>
      </c>
      <c r="E616">
        <v>727</v>
      </c>
      <c r="F616" s="10">
        <v>5</v>
      </c>
      <c r="G616" s="10">
        <v>7</v>
      </c>
      <c r="H616" s="14">
        <v>28</v>
      </c>
      <c r="I616" s="19">
        <v>44531</v>
      </c>
      <c r="J616" s="10">
        <f>Financial[[#This Row],[Units Sold]]*Financial[[#This Row],[Sale Price]]</f>
        <v>5089</v>
      </c>
      <c r="K616" s="11" cm="1">
        <f t="array" ref="K616">_xlfn.IFS(Financial[[#This Row],[Discount Band]]="High",0.15,Financial[[#This Row],[Discount Band]]="Medium",0.1,Financial[[#This Row],[Discount Band]]="Low",0.05,Financial[[#This Row],[Discount Band]]="None",0)</f>
        <v>0.1</v>
      </c>
      <c r="L616" s="10">
        <f>Financial[[#This Row],[Gross Sales]]*Financial[[#This Row],[Discount, %]]</f>
        <v>508.90000000000003</v>
      </c>
      <c r="M616" s="10">
        <f>Financial[[#This Row],[Gross Sales]]-Financial[[#This Row],[Discounts, usd]]</f>
        <v>4580.1000000000004</v>
      </c>
      <c r="N616" s="10">
        <f>Financial[[#This Row],[Units Sold]]*Financial[[#This Row],[Manufacturing Price]]</f>
        <v>3635</v>
      </c>
      <c r="O616" s="10">
        <f>Financial[[#This Row],[ Sales with discount]]-(Financial[[#This Row],[Units Sold]]*Financial[[#This Row],[Manufacturing Price]])</f>
        <v>945.10000000000036</v>
      </c>
      <c r="P616" s="12">
        <f>(Financial[[#This Row],[ Sales with discount]]-Financial[[#This Row],[COGS]])/Financial[[#This Row],[ Sales with discount]]</f>
        <v>0.20634920634920642</v>
      </c>
      <c r="Q616" s="12">
        <f>(Financial[[#This Row],[ Sales with discount]]-Financial[[#This Row],[COGS]])/Financial[[#This Row],[COGS]]</f>
        <v>0.26000000000000012</v>
      </c>
      <c r="R616" s="17">
        <f>Financial[[#This Row],[Units Sold]]/Financial[[#This Row],[quantity of transactions]]</f>
        <v>25.964285714285715</v>
      </c>
      <c r="S616" s="17">
        <f>Financial[[#This Row],[ Sales with discount]]/Financial[[#This Row],[quantity of transactions]]</f>
        <v>163.57500000000002</v>
      </c>
      <c r="T616" s="5" t="str">
        <f>TEXT(Financial[[#This Row],[Date]],"MMMM")</f>
        <v>грудень</v>
      </c>
      <c r="U616" s="22">
        <f>YEAR(Financial[[#This Row],[Date]])</f>
        <v>2021</v>
      </c>
    </row>
    <row r="617" spans="1:21" x14ac:dyDescent="0.3">
      <c r="A617" t="s">
        <v>9</v>
      </c>
      <c r="B617" t="s">
        <v>40</v>
      </c>
      <c r="C617" s="3" t="s">
        <v>23</v>
      </c>
      <c r="D617" s="3" t="s">
        <v>31</v>
      </c>
      <c r="E617">
        <v>1617</v>
      </c>
      <c r="F617" s="10">
        <v>5</v>
      </c>
      <c r="G617" s="10">
        <v>7</v>
      </c>
      <c r="H617" s="14">
        <v>195</v>
      </c>
      <c r="I617" s="19">
        <v>44197</v>
      </c>
      <c r="J617" s="10">
        <f>Financial[[#This Row],[Units Sold]]*Financial[[#This Row],[Sale Price]]</f>
        <v>11319</v>
      </c>
      <c r="K617" s="11" cm="1">
        <f t="array" ref="K617">_xlfn.IFS(Financial[[#This Row],[Discount Band]]="High",0.15,Financial[[#This Row],[Discount Band]]="Medium",0.1,Financial[[#This Row],[Discount Band]]="Low",0.05,Financial[[#This Row],[Discount Band]]="None",0)</f>
        <v>0.15</v>
      </c>
      <c r="L617" s="10">
        <f>Financial[[#This Row],[Gross Sales]]*Financial[[#This Row],[Discount, %]]</f>
        <v>1697.85</v>
      </c>
      <c r="M617" s="10">
        <f>Financial[[#This Row],[Gross Sales]]-Financial[[#This Row],[Discounts, usd]]</f>
        <v>9621.15</v>
      </c>
      <c r="N617" s="10">
        <f>Financial[[#This Row],[Units Sold]]*Financial[[#This Row],[Manufacturing Price]]</f>
        <v>8085</v>
      </c>
      <c r="O617" s="10">
        <f>Financial[[#This Row],[ Sales with discount]]-(Financial[[#This Row],[Units Sold]]*Financial[[#This Row],[Manufacturing Price]])</f>
        <v>1536.1499999999996</v>
      </c>
      <c r="P617" s="12">
        <f>(Financial[[#This Row],[ Sales with discount]]-Financial[[#This Row],[COGS]])/Financial[[#This Row],[ Sales with discount]]</f>
        <v>0.15966386554621845</v>
      </c>
      <c r="Q617" s="12">
        <f>(Financial[[#This Row],[ Sales with discount]]-Financial[[#This Row],[COGS]])/Financial[[#This Row],[COGS]]</f>
        <v>0.18999999999999995</v>
      </c>
      <c r="R617" s="17">
        <f>Financial[[#This Row],[Units Sold]]/Financial[[#This Row],[quantity of transactions]]</f>
        <v>8.292307692307693</v>
      </c>
      <c r="S617" s="17">
        <f>Financial[[#This Row],[ Sales with discount]]/Financial[[#This Row],[quantity of transactions]]</f>
        <v>49.339230769230767</v>
      </c>
      <c r="T617" s="5" t="str">
        <f>TEXT(Financial[[#This Row],[Date]],"MMMM")</f>
        <v>січень</v>
      </c>
      <c r="U617" s="22">
        <f>YEAR(Financial[[#This Row],[Date]])</f>
        <v>2021</v>
      </c>
    </row>
    <row r="618" spans="1:21" x14ac:dyDescent="0.3">
      <c r="A618" t="s">
        <v>9</v>
      </c>
      <c r="B618" t="s">
        <v>40</v>
      </c>
      <c r="C618" s="3" t="s">
        <v>22</v>
      </c>
      <c r="D618" s="3" t="s">
        <v>31</v>
      </c>
      <c r="E618">
        <v>1168</v>
      </c>
      <c r="F618" s="10">
        <v>5</v>
      </c>
      <c r="G618" s="10">
        <v>8</v>
      </c>
      <c r="H618" s="14">
        <v>1011</v>
      </c>
      <c r="I618" s="19">
        <v>44228</v>
      </c>
      <c r="J618" s="10">
        <f>Financial[[#This Row],[Units Sold]]*Financial[[#This Row],[Sale Price]]</f>
        <v>9344</v>
      </c>
      <c r="K618" s="11" cm="1">
        <f t="array" ref="K618">_xlfn.IFS(Financial[[#This Row],[Discount Band]]="High",0.15,Financial[[#This Row],[Discount Band]]="Medium",0.1,Financial[[#This Row],[Discount Band]]="Low",0.05,Financial[[#This Row],[Discount Band]]="None",0)</f>
        <v>0.15</v>
      </c>
      <c r="L618" s="10">
        <f>Financial[[#This Row],[Gross Sales]]*Financial[[#This Row],[Discount, %]]</f>
        <v>1401.6</v>
      </c>
      <c r="M618" s="10">
        <f>Financial[[#This Row],[Gross Sales]]-Financial[[#This Row],[Discounts, usd]]</f>
        <v>7942.4</v>
      </c>
      <c r="N618" s="10">
        <f>Financial[[#This Row],[Units Sold]]*Financial[[#This Row],[Manufacturing Price]]</f>
        <v>5840</v>
      </c>
      <c r="O618" s="10">
        <f>Financial[[#This Row],[ Sales with discount]]-(Financial[[#This Row],[Units Sold]]*Financial[[#This Row],[Manufacturing Price]])</f>
        <v>2102.3999999999996</v>
      </c>
      <c r="P618" s="12">
        <f>(Financial[[#This Row],[ Sales with discount]]-Financial[[#This Row],[COGS]])/Financial[[#This Row],[ Sales with discount]]</f>
        <v>0.26470588235294112</v>
      </c>
      <c r="Q618" s="12">
        <f>(Financial[[#This Row],[ Sales with discount]]-Financial[[#This Row],[COGS]])/Financial[[#This Row],[COGS]]</f>
        <v>0.35999999999999993</v>
      </c>
      <c r="R618" s="17">
        <f>Financial[[#This Row],[Units Sold]]/Financial[[#This Row],[quantity of transactions]]</f>
        <v>1.1552917903066271</v>
      </c>
      <c r="S618" s="17">
        <f>Financial[[#This Row],[ Sales with discount]]/Financial[[#This Row],[quantity of transactions]]</f>
        <v>7.855984174085064</v>
      </c>
      <c r="T618" s="5" t="str">
        <f>TEXT(Financial[[#This Row],[Date]],"MMMM")</f>
        <v>лютий</v>
      </c>
      <c r="U618" s="22">
        <f>YEAR(Financial[[#This Row],[Date]])</f>
        <v>2021</v>
      </c>
    </row>
    <row r="619" spans="1:21" x14ac:dyDescent="0.3">
      <c r="A619" t="s">
        <v>9</v>
      </c>
      <c r="B619" t="s">
        <v>40</v>
      </c>
      <c r="C619" s="3" t="s">
        <v>23</v>
      </c>
      <c r="D619" s="3" t="s">
        <v>31</v>
      </c>
      <c r="E619">
        <v>387</v>
      </c>
      <c r="F619" s="10">
        <v>4</v>
      </c>
      <c r="G619" s="10">
        <v>7</v>
      </c>
      <c r="H619" s="14">
        <v>143</v>
      </c>
      <c r="I619" s="19">
        <v>44440</v>
      </c>
      <c r="J619" s="10">
        <f>Financial[[#This Row],[Units Sold]]*Financial[[#This Row],[Sale Price]]</f>
        <v>2709</v>
      </c>
      <c r="K619" s="11" cm="1">
        <f t="array" ref="K619">_xlfn.IFS(Financial[[#This Row],[Discount Band]]="High",0.15,Financial[[#This Row],[Discount Band]]="Medium",0.1,Financial[[#This Row],[Discount Band]]="Low",0.05,Financial[[#This Row],[Discount Band]]="None",0)</f>
        <v>0.15</v>
      </c>
      <c r="L619" s="10">
        <f>Financial[[#This Row],[Gross Sales]]*Financial[[#This Row],[Discount, %]]</f>
        <v>406.34999999999997</v>
      </c>
      <c r="M619" s="10">
        <f>Financial[[#This Row],[Gross Sales]]-Financial[[#This Row],[Discounts, usd]]</f>
        <v>2302.65</v>
      </c>
      <c r="N619" s="10">
        <f>Financial[[#This Row],[Units Sold]]*Financial[[#This Row],[Manufacturing Price]]</f>
        <v>1548</v>
      </c>
      <c r="O619" s="10">
        <f>Financial[[#This Row],[ Sales with discount]]-(Financial[[#This Row],[Units Sold]]*Financial[[#This Row],[Manufacturing Price]])</f>
        <v>754.65000000000009</v>
      </c>
      <c r="P619" s="12">
        <f>(Financial[[#This Row],[ Sales with discount]]-Financial[[#This Row],[COGS]])/Financial[[#This Row],[ Sales with discount]]</f>
        <v>0.32773109243697479</v>
      </c>
      <c r="Q619" s="12">
        <f>(Financial[[#This Row],[ Sales with discount]]-Financial[[#This Row],[COGS]])/Financial[[#This Row],[COGS]]</f>
        <v>0.48750000000000004</v>
      </c>
      <c r="R619" s="17">
        <f>Financial[[#This Row],[Units Sold]]/Financial[[#This Row],[quantity of transactions]]</f>
        <v>2.7062937062937062</v>
      </c>
      <c r="S619" s="17">
        <f>Financial[[#This Row],[ Sales with discount]]/Financial[[#This Row],[quantity of transactions]]</f>
        <v>16.102447552447554</v>
      </c>
      <c r="T619" s="5" t="str">
        <f>TEXT(Financial[[#This Row],[Date]],"MMMM")</f>
        <v>вересень</v>
      </c>
      <c r="U619" s="22">
        <f>YEAR(Financial[[#This Row],[Date]])</f>
        <v>2021</v>
      </c>
    </row>
    <row r="620" spans="1:21" x14ac:dyDescent="0.3">
      <c r="A620" t="s">
        <v>9</v>
      </c>
      <c r="B620" t="s">
        <v>40</v>
      </c>
      <c r="C620" s="3" t="s">
        <v>23</v>
      </c>
      <c r="D620" s="3" t="s">
        <v>31</v>
      </c>
      <c r="E620">
        <v>3570</v>
      </c>
      <c r="F620" s="10">
        <v>17</v>
      </c>
      <c r="G620" s="10">
        <v>20</v>
      </c>
      <c r="H620" s="14">
        <v>2262</v>
      </c>
      <c r="I620" s="19">
        <v>44228</v>
      </c>
      <c r="J620" s="10">
        <f>Financial[[#This Row],[Units Sold]]*Financial[[#This Row],[Sale Price]]</f>
        <v>71400</v>
      </c>
      <c r="K620" s="11" cm="1">
        <f t="array" ref="K620">_xlfn.IFS(Financial[[#This Row],[Discount Band]]="High",0.15,Financial[[#This Row],[Discount Band]]="Medium",0.1,Financial[[#This Row],[Discount Band]]="Low",0.05,Financial[[#This Row],[Discount Band]]="None",0)</f>
        <v>0.15</v>
      </c>
      <c r="L620" s="10">
        <f>Financial[[#This Row],[Gross Sales]]*Financial[[#This Row],[Discount, %]]</f>
        <v>10710</v>
      </c>
      <c r="M620" s="10">
        <f>Financial[[#This Row],[Gross Sales]]-Financial[[#This Row],[Discounts, usd]]</f>
        <v>60690</v>
      </c>
      <c r="N620" s="10">
        <f>Financial[[#This Row],[Units Sold]]*Financial[[#This Row],[Manufacturing Price]]</f>
        <v>60690</v>
      </c>
      <c r="O620" s="10">
        <f>Financial[[#This Row],[ Sales with discount]]-(Financial[[#This Row],[Units Sold]]*Financial[[#This Row],[Manufacturing Price]])</f>
        <v>0</v>
      </c>
      <c r="P620" s="12">
        <f>(Financial[[#This Row],[ Sales with discount]]-Financial[[#This Row],[COGS]])/Financial[[#This Row],[ Sales with discount]]</f>
        <v>0</v>
      </c>
      <c r="Q620" s="12">
        <f>(Financial[[#This Row],[ Sales with discount]]-Financial[[#This Row],[COGS]])/Financial[[#This Row],[COGS]]</f>
        <v>0</v>
      </c>
      <c r="R620" s="17">
        <f>Financial[[#This Row],[Units Sold]]/Financial[[#This Row],[quantity of transactions]]</f>
        <v>1.5782493368700266</v>
      </c>
      <c r="S620" s="17">
        <f>Financial[[#This Row],[ Sales with discount]]/Financial[[#This Row],[quantity of transactions]]</f>
        <v>26.830238726790451</v>
      </c>
      <c r="T620" s="5" t="str">
        <f>TEXT(Financial[[#This Row],[Date]],"MMMM")</f>
        <v>лютий</v>
      </c>
      <c r="U620" s="22">
        <f>YEAR(Financial[[#This Row],[Date]])</f>
        <v>2021</v>
      </c>
    </row>
    <row r="621" spans="1:21" x14ac:dyDescent="0.3">
      <c r="A621" t="s">
        <v>9</v>
      </c>
      <c r="B621" t="s">
        <v>40</v>
      </c>
      <c r="C621" s="3" t="s">
        <v>24</v>
      </c>
      <c r="D621" s="3" t="s">
        <v>31</v>
      </c>
      <c r="E621">
        <v>480</v>
      </c>
      <c r="F621" s="10">
        <v>10</v>
      </c>
      <c r="G621" s="10">
        <v>21</v>
      </c>
      <c r="H621" s="14">
        <v>579</v>
      </c>
      <c r="I621" s="19">
        <v>44287</v>
      </c>
      <c r="J621" s="10">
        <f>Financial[[#This Row],[Units Sold]]*Financial[[#This Row],[Sale Price]]</f>
        <v>10080</v>
      </c>
      <c r="K621" s="11" cm="1">
        <f t="array" ref="K621">_xlfn.IFS(Financial[[#This Row],[Discount Band]]="High",0.15,Financial[[#This Row],[Discount Band]]="Medium",0.1,Financial[[#This Row],[Discount Band]]="Low",0.05,Financial[[#This Row],[Discount Band]]="None",0)</f>
        <v>0.15</v>
      </c>
      <c r="L621" s="10">
        <f>Financial[[#This Row],[Gross Sales]]*Financial[[#This Row],[Discount, %]]</f>
        <v>1512</v>
      </c>
      <c r="M621" s="10">
        <f>Financial[[#This Row],[Gross Sales]]-Financial[[#This Row],[Discounts, usd]]</f>
        <v>8568</v>
      </c>
      <c r="N621" s="10">
        <f>Financial[[#This Row],[Units Sold]]*Financial[[#This Row],[Manufacturing Price]]</f>
        <v>4800</v>
      </c>
      <c r="O621" s="10">
        <f>Financial[[#This Row],[ Sales with discount]]-(Financial[[#This Row],[Units Sold]]*Financial[[#This Row],[Manufacturing Price]])</f>
        <v>3768</v>
      </c>
      <c r="P621" s="12">
        <f>(Financial[[#This Row],[ Sales with discount]]-Financial[[#This Row],[COGS]])/Financial[[#This Row],[ Sales with discount]]</f>
        <v>0.43977591036414565</v>
      </c>
      <c r="Q621" s="12">
        <f>(Financial[[#This Row],[ Sales with discount]]-Financial[[#This Row],[COGS]])/Financial[[#This Row],[COGS]]</f>
        <v>0.78500000000000003</v>
      </c>
      <c r="R621" s="17">
        <f>Financial[[#This Row],[Units Sold]]/Financial[[#This Row],[quantity of transactions]]</f>
        <v>0.82901554404145072</v>
      </c>
      <c r="S621" s="17">
        <f>Financial[[#This Row],[ Sales with discount]]/Financial[[#This Row],[quantity of transactions]]</f>
        <v>14.797927461139896</v>
      </c>
      <c r="T621" s="5" t="str">
        <f>TEXT(Financial[[#This Row],[Date]],"MMMM")</f>
        <v>квітень</v>
      </c>
      <c r="U621" s="22">
        <f>YEAR(Financial[[#This Row],[Date]])</f>
        <v>2021</v>
      </c>
    </row>
    <row r="622" spans="1:21" x14ac:dyDescent="0.3">
      <c r="A622" t="s">
        <v>9</v>
      </c>
      <c r="B622" t="s">
        <v>40</v>
      </c>
      <c r="C622" s="3" t="s">
        <v>24</v>
      </c>
      <c r="D622" s="3" t="s">
        <v>30</v>
      </c>
      <c r="E622">
        <v>642</v>
      </c>
      <c r="F622" s="10">
        <v>4</v>
      </c>
      <c r="G622" s="10">
        <v>7</v>
      </c>
      <c r="H622" s="14">
        <v>161</v>
      </c>
      <c r="I622" s="19">
        <v>44501</v>
      </c>
      <c r="J622" s="10">
        <f>Financial[[#This Row],[Units Sold]]*Financial[[#This Row],[Sale Price]]</f>
        <v>4494</v>
      </c>
      <c r="K622" s="11" cm="1">
        <f t="array" ref="K622">_xlfn.IFS(Financial[[#This Row],[Discount Band]]="High",0.15,Financial[[#This Row],[Discount Band]]="Medium",0.1,Financial[[#This Row],[Discount Band]]="Low",0.05,Financial[[#This Row],[Discount Band]]="None",0)</f>
        <v>0.1</v>
      </c>
      <c r="L622" s="10">
        <f>Financial[[#This Row],[Gross Sales]]*Financial[[#This Row],[Discount, %]]</f>
        <v>449.40000000000003</v>
      </c>
      <c r="M622" s="10">
        <f>Financial[[#This Row],[Gross Sales]]-Financial[[#This Row],[Discounts, usd]]</f>
        <v>4044.6</v>
      </c>
      <c r="N622" s="10">
        <f>Financial[[#This Row],[Units Sold]]*Financial[[#This Row],[Manufacturing Price]]</f>
        <v>2568</v>
      </c>
      <c r="O622" s="10">
        <f>Financial[[#This Row],[ Sales with discount]]-(Financial[[#This Row],[Units Sold]]*Financial[[#This Row],[Manufacturing Price]])</f>
        <v>1476.6</v>
      </c>
      <c r="P622" s="12">
        <f>(Financial[[#This Row],[ Sales with discount]]-Financial[[#This Row],[COGS]])/Financial[[#This Row],[ Sales with discount]]</f>
        <v>0.36507936507936506</v>
      </c>
      <c r="Q622" s="12">
        <f>(Financial[[#This Row],[ Sales with discount]]-Financial[[#This Row],[COGS]])/Financial[[#This Row],[COGS]]</f>
        <v>0.57499999999999996</v>
      </c>
      <c r="R622" s="17">
        <f>Financial[[#This Row],[Units Sold]]/Financial[[#This Row],[quantity of transactions]]</f>
        <v>3.987577639751553</v>
      </c>
      <c r="S622" s="17">
        <f>Financial[[#This Row],[ Sales with discount]]/Financial[[#This Row],[quantity of transactions]]</f>
        <v>25.121739130434783</v>
      </c>
      <c r="T622" s="5" t="str">
        <f>TEXT(Financial[[#This Row],[Date]],"MMMM")</f>
        <v>листопад</v>
      </c>
      <c r="U622" s="22">
        <f>YEAR(Financial[[#This Row],[Date]])</f>
        <v>2021</v>
      </c>
    </row>
    <row r="623" spans="1:21" x14ac:dyDescent="0.3">
      <c r="A623" t="s">
        <v>9</v>
      </c>
      <c r="B623" t="s">
        <v>40</v>
      </c>
      <c r="C623" s="3" t="s">
        <v>25</v>
      </c>
      <c r="D623" s="3" t="s">
        <v>31</v>
      </c>
      <c r="E623">
        <v>388</v>
      </c>
      <c r="F623" s="10">
        <v>19</v>
      </c>
      <c r="G623" s="10">
        <v>21</v>
      </c>
      <c r="H623" s="14">
        <v>64</v>
      </c>
      <c r="I623" s="19">
        <v>44470</v>
      </c>
      <c r="J623" s="10">
        <f>Financial[[#This Row],[Units Sold]]*Financial[[#This Row],[Sale Price]]</f>
        <v>8148</v>
      </c>
      <c r="K623" s="11" cm="1">
        <f t="array" ref="K623">_xlfn.IFS(Financial[[#This Row],[Discount Band]]="High",0.15,Financial[[#This Row],[Discount Band]]="Medium",0.1,Financial[[#This Row],[Discount Band]]="Low",0.05,Financial[[#This Row],[Discount Band]]="None",0)</f>
        <v>0.15</v>
      </c>
      <c r="L623" s="10">
        <f>Financial[[#This Row],[Gross Sales]]*Financial[[#This Row],[Discount, %]]</f>
        <v>1222.2</v>
      </c>
      <c r="M623" s="10">
        <f>Financial[[#This Row],[Gross Sales]]-Financial[[#This Row],[Discounts, usd]]</f>
        <v>6925.8</v>
      </c>
      <c r="N623" s="10">
        <f>Financial[[#This Row],[Units Sold]]*Financial[[#This Row],[Manufacturing Price]]</f>
        <v>7372</v>
      </c>
      <c r="O623" s="10">
        <f>Financial[[#This Row],[ Sales with discount]]-(Financial[[#This Row],[Units Sold]]*Financial[[#This Row],[Manufacturing Price]])</f>
        <v>-446.19999999999982</v>
      </c>
      <c r="P623" s="12">
        <f>(Financial[[#This Row],[ Sales with discount]]-Financial[[#This Row],[COGS]])/Financial[[#This Row],[ Sales with discount]]</f>
        <v>-6.4425770308123215E-2</v>
      </c>
      <c r="Q623" s="12">
        <f>(Financial[[#This Row],[ Sales with discount]]-Financial[[#This Row],[COGS]])/Financial[[#This Row],[COGS]]</f>
        <v>-6.0526315789473657E-2</v>
      </c>
      <c r="R623" s="17">
        <f>Financial[[#This Row],[Units Sold]]/Financial[[#This Row],[quantity of transactions]]</f>
        <v>6.0625</v>
      </c>
      <c r="S623" s="17">
        <f>Financial[[#This Row],[ Sales with discount]]/Financial[[#This Row],[quantity of transactions]]</f>
        <v>108.215625</v>
      </c>
      <c r="T623" s="5" t="str">
        <f>TEXT(Financial[[#This Row],[Date]],"MMMM")</f>
        <v>жовтень</v>
      </c>
      <c r="U623" s="22">
        <f>YEAR(Financial[[#This Row],[Date]])</f>
        <v>2021</v>
      </c>
    </row>
    <row r="624" spans="1:21" x14ac:dyDescent="0.3">
      <c r="A624" t="s">
        <v>9</v>
      </c>
      <c r="B624" t="s">
        <v>40</v>
      </c>
      <c r="C624" s="3" t="s">
        <v>21</v>
      </c>
      <c r="D624" s="3" t="s">
        <v>30</v>
      </c>
      <c r="E624">
        <v>364</v>
      </c>
      <c r="F624" s="10">
        <v>4</v>
      </c>
      <c r="G624" s="10">
        <v>7</v>
      </c>
      <c r="H624" s="14">
        <v>73</v>
      </c>
      <c r="I624" s="19">
        <v>44501</v>
      </c>
      <c r="J624" s="10">
        <f>Financial[[#This Row],[Units Sold]]*Financial[[#This Row],[Sale Price]]</f>
        <v>2548</v>
      </c>
      <c r="K624" s="11" cm="1">
        <f t="array" ref="K624">_xlfn.IFS(Financial[[#This Row],[Discount Band]]="High",0.15,Financial[[#This Row],[Discount Band]]="Medium",0.1,Financial[[#This Row],[Discount Band]]="Low",0.05,Financial[[#This Row],[Discount Band]]="None",0)</f>
        <v>0.1</v>
      </c>
      <c r="L624" s="10">
        <f>Financial[[#This Row],[Gross Sales]]*Financial[[#This Row],[Discount, %]]</f>
        <v>254.8</v>
      </c>
      <c r="M624" s="10">
        <f>Financial[[#This Row],[Gross Sales]]-Financial[[#This Row],[Discounts, usd]]</f>
        <v>2293.1999999999998</v>
      </c>
      <c r="N624" s="10">
        <f>Financial[[#This Row],[Units Sold]]*Financial[[#This Row],[Manufacturing Price]]</f>
        <v>1456</v>
      </c>
      <c r="O624" s="10">
        <f>Financial[[#This Row],[ Sales with discount]]-(Financial[[#This Row],[Units Sold]]*Financial[[#This Row],[Manufacturing Price]])</f>
        <v>837.19999999999982</v>
      </c>
      <c r="P624" s="12">
        <f>(Financial[[#This Row],[ Sales with discount]]-Financial[[#This Row],[COGS]])/Financial[[#This Row],[ Sales with discount]]</f>
        <v>0.365079365079365</v>
      </c>
      <c r="Q624" s="12">
        <f>(Financial[[#This Row],[ Sales with discount]]-Financial[[#This Row],[COGS]])/Financial[[#This Row],[COGS]]</f>
        <v>0.57499999999999984</v>
      </c>
      <c r="R624" s="17">
        <f>Financial[[#This Row],[Units Sold]]/Financial[[#This Row],[quantity of transactions]]</f>
        <v>4.9863013698630141</v>
      </c>
      <c r="S624" s="17">
        <f>Financial[[#This Row],[ Sales with discount]]/Financial[[#This Row],[quantity of transactions]]</f>
        <v>31.413698630136984</v>
      </c>
      <c r="T624" s="5" t="str">
        <f>TEXT(Financial[[#This Row],[Date]],"MMMM")</f>
        <v>листопад</v>
      </c>
      <c r="U624" s="22">
        <f>YEAR(Financial[[#This Row],[Date]])</f>
        <v>2021</v>
      </c>
    </row>
    <row r="625" spans="1:21" x14ac:dyDescent="0.3">
      <c r="A625" t="s">
        <v>9</v>
      </c>
      <c r="B625" t="s">
        <v>40</v>
      </c>
      <c r="C625" s="3" t="s">
        <v>25</v>
      </c>
      <c r="D625" s="3" t="s">
        <v>29</v>
      </c>
      <c r="E625">
        <v>390</v>
      </c>
      <c r="F625" s="10">
        <v>207</v>
      </c>
      <c r="G625" s="10">
        <v>347</v>
      </c>
      <c r="H625" s="14">
        <v>101</v>
      </c>
      <c r="I625" s="19">
        <v>44440</v>
      </c>
      <c r="J625" s="10">
        <f>Financial[[#This Row],[Units Sold]]*Financial[[#This Row],[Sale Price]]</f>
        <v>135330</v>
      </c>
      <c r="K625" s="11" cm="1">
        <f t="array" ref="K625">_xlfn.IFS(Financial[[#This Row],[Discount Band]]="High",0.15,Financial[[#This Row],[Discount Band]]="Medium",0.1,Financial[[#This Row],[Discount Band]]="Low",0.05,Financial[[#This Row],[Discount Band]]="None",0)</f>
        <v>0.05</v>
      </c>
      <c r="L625" s="10">
        <f>Financial[[#This Row],[Gross Sales]]*Financial[[#This Row],[Discount, %]]</f>
        <v>6766.5</v>
      </c>
      <c r="M625" s="10">
        <f>Financial[[#This Row],[Gross Sales]]-Financial[[#This Row],[Discounts, usd]]</f>
        <v>128563.5</v>
      </c>
      <c r="N625" s="10">
        <f>Financial[[#This Row],[Units Sold]]*Financial[[#This Row],[Manufacturing Price]]</f>
        <v>80730</v>
      </c>
      <c r="O625" s="10">
        <f>Financial[[#This Row],[ Sales with discount]]-(Financial[[#This Row],[Units Sold]]*Financial[[#This Row],[Manufacturing Price]])</f>
        <v>47833.5</v>
      </c>
      <c r="P625" s="12">
        <f>(Financial[[#This Row],[ Sales with discount]]-Financial[[#This Row],[COGS]])/Financial[[#This Row],[ Sales with discount]]</f>
        <v>0.37206127711208858</v>
      </c>
      <c r="Q625" s="12">
        <f>(Financial[[#This Row],[ Sales with discount]]-Financial[[#This Row],[COGS]])/Financial[[#This Row],[COGS]]</f>
        <v>0.59251207729468602</v>
      </c>
      <c r="R625" s="17">
        <f>Financial[[#This Row],[Units Sold]]/Financial[[#This Row],[quantity of transactions]]</f>
        <v>3.8613861386138613</v>
      </c>
      <c r="S625" s="17">
        <f>Financial[[#This Row],[ Sales with discount]]/Financial[[#This Row],[quantity of transactions]]</f>
        <v>1272.9059405940593</v>
      </c>
      <c r="T625" s="5" t="str">
        <f>TEXT(Financial[[#This Row],[Date]],"MMMM")</f>
        <v>вересень</v>
      </c>
      <c r="U625" s="22">
        <f>YEAR(Financial[[#This Row],[Date]])</f>
        <v>2021</v>
      </c>
    </row>
    <row r="626" spans="1:21" x14ac:dyDescent="0.3">
      <c r="A626" t="s">
        <v>9</v>
      </c>
      <c r="B626" t="s">
        <v>40</v>
      </c>
      <c r="C626" s="3" t="s">
        <v>24</v>
      </c>
      <c r="D626" s="3" t="s">
        <v>30</v>
      </c>
      <c r="E626">
        <v>3632</v>
      </c>
      <c r="F626" s="10">
        <v>4</v>
      </c>
      <c r="G626" s="10">
        <v>7</v>
      </c>
      <c r="H626" s="14">
        <v>735</v>
      </c>
      <c r="I626" s="19">
        <v>44348</v>
      </c>
      <c r="J626" s="10">
        <f>Financial[[#This Row],[Units Sold]]*Financial[[#This Row],[Sale Price]]</f>
        <v>25424</v>
      </c>
      <c r="K626" s="11" cm="1">
        <f t="array" ref="K626">_xlfn.IFS(Financial[[#This Row],[Discount Band]]="High",0.15,Financial[[#This Row],[Discount Band]]="Medium",0.1,Financial[[#This Row],[Discount Band]]="Low",0.05,Financial[[#This Row],[Discount Band]]="None",0)</f>
        <v>0.1</v>
      </c>
      <c r="L626" s="10">
        <f>Financial[[#This Row],[Gross Sales]]*Financial[[#This Row],[Discount, %]]</f>
        <v>2542.4</v>
      </c>
      <c r="M626" s="10">
        <f>Financial[[#This Row],[Gross Sales]]-Financial[[#This Row],[Discounts, usd]]</f>
        <v>22881.599999999999</v>
      </c>
      <c r="N626" s="10">
        <f>Financial[[#This Row],[Units Sold]]*Financial[[#This Row],[Manufacturing Price]]</f>
        <v>14528</v>
      </c>
      <c r="O626" s="10">
        <f>Financial[[#This Row],[ Sales with discount]]-(Financial[[#This Row],[Units Sold]]*Financial[[#This Row],[Manufacturing Price]])</f>
        <v>8353.5999999999985</v>
      </c>
      <c r="P626" s="12">
        <f>(Financial[[#This Row],[ Sales with discount]]-Financial[[#This Row],[COGS]])/Financial[[#This Row],[ Sales with discount]]</f>
        <v>0.36507936507936506</v>
      </c>
      <c r="Q626" s="12">
        <f>(Financial[[#This Row],[ Sales with discount]]-Financial[[#This Row],[COGS]])/Financial[[#This Row],[COGS]]</f>
        <v>0.57499999999999984</v>
      </c>
      <c r="R626" s="17">
        <f>Financial[[#This Row],[Units Sold]]/Financial[[#This Row],[quantity of transactions]]</f>
        <v>4.9414965986394561</v>
      </c>
      <c r="S626" s="17">
        <f>Financial[[#This Row],[ Sales with discount]]/Financial[[#This Row],[quantity of transactions]]</f>
        <v>31.131428571428568</v>
      </c>
      <c r="T626" s="5" t="str">
        <f>TEXT(Financial[[#This Row],[Date]],"MMMM")</f>
        <v>червень</v>
      </c>
      <c r="U626" s="22">
        <f>YEAR(Financial[[#This Row],[Date]])</f>
        <v>2021</v>
      </c>
    </row>
    <row r="627" spans="1:21" x14ac:dyDescent="0.3">
      <c r="A627" t="s">
        <v>9</v>
      </c>
      <c r="B627" t="s">
        <v>40</v>
      </c>
      <c r="C627" s="3" t="s">
        <v>23</v>
      </c>
      <c r="D627" s="3" t="s">
        <v>29</v>
      </c>
      <c r="E627">
        <v>1078</v>
      </c>
      <c r="F627" s="10">
        <v>11</v>
      </c>
      <c r="G627" s="10">
        <v>20</v>
      </c>
      <c r="H627" s="14">
        <v>937</v>
      </c>
      <c r="I627" s="19">
        <v>44440</v>
      </c>
      <c r="J627" s="10">
        <f>Financial[[#This Row],[Units Sold]]*Financial[[#This Row],[Sale Price]]</f>
        <v>21560</v>
      </c>
      <c r="K627" s="11" cm="1">
        <f t="array" ref="K627">_xlfn.IFS(Financial[[#This Row],[Discount Band]]="High",0.15,Financial[[#This Row],[Discount Band]]="Medium",0.1,Financial[[#This Row],[Discount Band]]="Low",0.05,Financial[[#This Row],[Discount Band]]="None",0)</f>
        <v>0.05</v>
      </c>
      <c r="L627" s="10">
        <f>Financial[[#This Row],[Gross Sales]]*Financial[[#This Row],[Discount, %]]</f>
        <v>1078</v>
      </c>
      <c r="M627" s="10">
        <f>Financial[[#This Row],[Gross Sales]]-Financial[[#This Row],[Discounts, usd]]</f>
        <v>20482</v>
      </c>
      <c r="N627" s="10">
        <f>Financial[[#This Row],[Units Sold]]*Financial[[#This Row],[Manufacturing Price]]</f>
        <v>11858</v>
      </c>
      <c r="O627" s="10">
        <f>Financial[[#This Row],[ Sales with discount]]-(Financial[[#This Row],[Units Sold]]*Financial[[#This Row],[Manufacturing Price]])</f>
        <v>8624</v>
      </c>
      <c r="P627" s="12">
        <f>(Financial[[#This Row],[ Sales with discount]]-Financial[[#This Row],[COGS]])/Financial[[#This Row],[ Sales with discount]]</f>
        <v>0.42105263157894735</v>
      </c>
      <c r="Q627" s="12">
        <f>(Financial[[#This Row],[ Sales with discount]]-Financial[[#This Row],[COGS]])/Financial[[#This Row],[COGS]]</f>
        <v>0.72727272727272729</v>
      </c>
      <c r="R627" s="17">
        <f>Financial[[#This Row],[Units Sold]]/Financial[[#This Row],[quantity of transactions]]</f>
        <v>1.1504802561366061</v>
      </c>
      <c r="S627" s="17">
        <f>Financial[[#This Row],[ Sales with discount]]/Financial[[#This Row],[quantity of transactions]]</f>
        <v>21.859124866595518</v>
      </c>
      <c r="T627" s="5" t="str">
        <f>TEXT(Financial[[#This Row],[Date]],"MMMM")</f>
        <v>вересень</v>
      </c>
      <c r="U627" s="22">
        <f>YEAR(Financial[[#This Row],[Date]])</f>
        <v>2021</v>
      </c>
    </row>
    <row r="628" spans="1:21" x14ac:dyDescent="0.3">
      <c r="A628" t="s">
        <v>9</v>
      </c>
      <c r="B628" t="s">
        <v>40</v>
      </c>
      <c r="C628" s="3" t="s">
        <v>23</v>
      </c>
      <c r="D628" s="3" t="s">
        <v>31</v>
      </c>
      <c r="E628">
        <v>347</v>
      </c>
      <c r="F628" s="10">
        <v>10</v>
      </c>
      <c r="G628" s="10">
        <v>22</v>
      </c>
      <c r="H628" s="14">
        <v>224</v>
      </c>
      <c r="I628" s="19">
        <v>44470</v>
      </c>
      <c r="J628" s="10">
        <f>Financial[[#This Row],[Units Sold]]*Financial[[#This Row],[Sale Price]]</f>
        <v>7634</v>
      </c>
      <c r="K628" s="11" cm="1">
        <f t="array" ref="K628">_xlfn.IFS(Financial[[#This Row],[Discount Band]]="High",0.15,Financial[[#This Row],[Discount Band]]="Medium",0.1,Financial[[#This Row],[Discount Band]]="Low",0.05,Financial[[#This Row],[Discount Band]]="None",0)</f>
        <v>0.15</v>
      </c>
      <c r="L628" s="10">
        <f>Financial[[#This Row],[Gross Sales]]*Financial[[#This Row],[Discount, %]]</f>
        <v>1145.0999999999999</v>
      </c>
      <c r="M628" s="10">
        <f>Financial[[#This Row],[Gross Sales]]-Financial[[#This Row],[Discounts, usd]]</f>
        <v>6488.9</v>
      </c>
      <c r="N628" s="10">
        <f>Financial[[#This Row],[Units Sold]]*Financial[[#This Row],[Manufacturing Price]]</f>
        <v>3470</v>
      </c>
      <c r="O628" s="10">
        <f>Financial[[#This Row],[ Sales with discount]]-(Financial[[#This Row],[Units Sold]]*Financial[[#This Row],[Manufacturing Price]])</f>
        <v>3018.8999999999996</v>
      </c>
      <c r="P628" s="12">
        <f>(Financial[[#This Row],[ Sales with discount]]-Financial[[#This Row],[COGS]])/Financial[[#This Row],[ Sales with discount]]</f>
        <v>0.46524064171122992</v>
      </c>
      <c r="Q628" s="12">
        <f>(Financial[[#This Row],[ Sales with discount]]-Financial[[#This Row],[COGS]])/Financial[[#This Row],[COGS]]</f>
        <v>0.86999999999999988</v>
      </c>
      <c r="R628" s="17">
        <f>Financial[[#This Row],[Units Sold]]/Financial[[#This Row],[quantity of transactions]]</f>
        <v>1.5491071428571428</v>
      </c>
      <c r="S628" s="17">
        <f>Financial[[#This Row],[ Sales with discount]]/Financial[[#This Row],[quantity of transactions]]</f>
        <v>28.968303571428571</v>
      </c>
      <c r="T628" s="5" t="str">
        <f>TEXT(Financial[[#This Row],[Date]],"MMMM")</f>
        <v>жовтень</v>
      </c>
      <c r="U628" s="22">
        <f>YEAR(Financial[[#This Row],[Date]])</f>
        <v>2021</v>
      </c>
    </row>
    <row r="629" spans="1:21" x14ac:dyDescent="0.3">
      <c r="A629" t="s">
        <v>9</v>
      </c>
      <c r="B629" t="s">
        <v>40</v>
      </c>
      <c r="C629" s="3" t="s">
        <v>26</v>
      </c>
      <c r="D629" s="3" t="s">
        <v>28</v>
      </c>
      <c r="E629">
        <v>1285</v>
      </c>
      <c r="F629" s="10">
        <v>5</v>
      </c>
      <c r="G629" s="10">
        <v>8</v>
      </c>
      <c r="H629" s="14">
        <v>1071</v>
      </c>
      <c r="I629" s="19">
        <v>44470</v>
      </c>
      <c r="J629" s="10">
        <f>Financial[[#This Row],[Units Sold]]*Financial[[#This Row],[Sale Price]]</f>
        <v>10280</v>
      </c>
      <c r="K629" s="11" cm="1">
        <f t="array" ref="K629">_xlfn.IFS(Financial[[#This Row],[Discount Band]]="High",0.15,Financial[[#This Row],[Discount Band]]="Medium",0.1,Financial[[#This Row],[Discount Band]]="Low",0.05,Financial[[#This Row],[Discount Band]]="None",0)</f>
        <v>0</v>
      </c>
      <c r="L629" s="10">
        <f>Financial[[#This Row],[Gross Sales]]*Financial[[#This Row],[Discount, %]]</f>
        <v>0</v>
      </c>
      <c r="M629" s="10">
        <f>Financial[[#This Row],[Gross Sales]]-Financial[[#This Row],[Discounts, usd]]</f>
        <v>10280</v>
      </c>
      <c r="N629" s="10">
        <f>Financial[[#This Row],[Units Sold]]*Financial[[#This Row],[Manufacturing Price]]</f>
        <v>6425</v>
      </c>
      <c r="O629" s="10">
        <f>Financial[[#This Row],[ Sales with discount]]-(Financial[[#This Row],[Units Sold]]*Financial[[#This Row],[Manufacturing Price]])</f>
        <v>3855</v>
      </c>
      <c r="P629" s="12">
        <f>(Financial[[#This Row],[ Sales with discount]]-Financial[[#This Row],[COGS]])/Financial[[#This Row],[ Sales with discount]]</f>
        <v>0.375</v>
      </c>
      <c r="Q629" s="12">
        <f>(Financial[[#This Row],[ Sales with discount]]-Financial[[#This Row],[COGS]])/Financial[[#This Row],[COGS]]</f>
        <v>0.6</v>
      </c>
      <c r="R629" s="17">
        <f>Financial[[#This Row],[Units Sold]]/Financial[[#This Row],[quantity of transactions]]</f>
        <v>1.199813258636788</v>
      </c>
      <c r="S629" s="17">
        <f>Financial[[#This Row],[ Sales with discount]]/Financial[[#This Row],[quantity of transactions]]</f>
        <v>9.598506069094304</v>
      </c>
      <c r="T629" s="5" t="str">
        <f>TEXT(Financial[[#This Row],[Date]],"MMMM")</f>
        <v>жовтень</v>
      </c>
      <c r="U629" s="22">
        <f>YEAR(Financial[[#This Row],[Date]])</f>
        <v>2021</v>
      </c>
    </row>
    <row r="630" spans="1:21" x14ac:dyDescent="0.3">
      <c r="A630" t="s">
        <v>9</v>
      </c>
      <c r="B630" t="s">
        <v>40</v>
      </c>
      <c r="C630" s="3" t="s">
        <v>26</v>
      </c>
      <c r="D630" s="3" t="s">
        <v>29</v>
      </c>
      <c r="E630">
        <v>1320</v>
      </c>
      <c r="F630" s="10">
        <v>15</v>
      </c>
      <c r="G630" s="10">
        <v>21</v>
      </c>
      <c r="H630" s="14">
        <v>486</v>
      </c>
      <c r="I630" s="19">
        <v>44501</v>
      </c>
      <c r="J630" s="10">
        <f>Financial[[#This Row],[Units Sold]]*Financial[[#This Row],[Sale Price]]</f>
        <v>27720</v>
      </c>
      <c r="K630" s="11" cm="1">
        <f t="array" ref="K630">_xlfn.IFS(Financial[[#This Row],[Discount Band]]="High",0.15,Financial[[#This Row],[Discount Band]]="Medium",0.1,Financial[[#This Row],[Discount Band]]="Low",0.05,Financial[[#This Row],[Discount Band]]="None",0)</f>
        <v>0.05</v>
      </c>
      <c r="L630" s="10">
        <f>Financial[[#This Row],[Gross Sales]]*Financial[[#This Row],[Discount, %]]</f>
        <v>1386</v>
      </c>
      <c r="M630" s="10">
        <f>Financial[[#This Row],[Gross Sales]]-Financial[[#This Row],[Discounts, usd]]</f>
        <v>26334</v>
      </c>
      <c r="N630" s="10">
        <f>Financial[[#This Row],[Units Sold]]*Financial[[#This Row],[Manufacturing Price]]</f>
        <v>19800</v>
      </c>
      <c r="O630" s="10">
        <f>Financial[[#This Row],[ Sales with discount]]-(Financial[[#This Row],[Units Sold]]*Financial[[#This Row],[Manufacturing Price]])</f>
        <v>6534</v>
      </c>
      <c r="P630" s="12">
        <f>(Financial[[#This Row],[ Sales with discount]]-Financial[[#This Row],[COGS]])/Financial[[#This Row],[ Sales with discount]]</f>
        <v>0.24812030075187969</v>
      </c>
      <c r="Q630" s="12">
        <f>(Financial[[#This Row],[ Sales with discount]]-Financial[[#This Row],[COGS]])/Financial[[#This Row],[COGS]]</f>
        <v>0.33</v>
      </c>
      <c r="R630" s="17">
        <f>Financial[[#This Row],[Units Sold]]/Financial[[#This Row],[quantity of transactions]]</f>
        <v>2.7160493827160495</v>
      </c>
      <c r="S630" s="17">
        <f>Financial[[#This Row],[ Sales with discount]]/Financial[[#This Row],[quantity of transactions]]</f>
        <v>54.185185185185183</v>
      </c>
      <c r="T630" s="5" t="str">
        <f>TEXT(Financial[[#This Row],[Date]],"MMMM")</f>
        <v>листопад</v>
      </c>
      <c r="U630" s="22">
        <f>YEAR(Financial[[#This Row],[Date]])</f>
        <v>2021</v>
      </c>
    </row>
    <row r="631" spans="1:21" x14ac:dyDescent="0.3">
      <c r="A631" t="s">
        <v>9</v>
      </c>
      <c r="B631" t="s">
        <v>40</v>
      </c>
      <c r="C631" s="3" t="s">
        <v>23</v>
      </c>
      <c r="D631" s="3" t="s">
        <v>30</v>
      </c>
      <c r="E631">
        <v>670</v>
      </c>
      <c r="F631" s="10">
        <v>4</v>
      </c>
      <c r="G631" s="10">
        <v>7</v>
      </c>
      <c r="H631" s="14">
        <v>613</v>
      </c>
      <c r="I631" s="19">
        <v>44409</v>
      </c>
      <c r="J631" s="10">
        <f>Financial[[#This Row],[Units Sold]]*Financial[[#This Row],[Sale Price]]</f>
        <v>4690</v>
      </c>
      <c r="K631" s="11" cm="1">
        <f t="array" ref="K631">_xlfn.IFS(Financial[[#This Row],[Discount Band]]="High",0.15,Financial[[#This Row],[Discount Band]]="Medium",0.1,Financial[[#This Row],[Discount Band]]="Low",0.05,Financial[[#This Row],[Discount Band]]="None",0)</f>
        <v>0.1</v>
      </c>
      <c r="L631" s="10">
        <f>Financial[[#This Row],[Gross Sales]]*Financial[[#This Row],[Discount, %]]</f>
        <v>469</v>
      </c>
      <c r="M631" s="10">
        <f>Financial[[#This Row],[Gross Sales]]-Financial[[#This Row],[Discounts, usd]]</f>
        <v>4221</v>
      </c>
      <c r="N631" s="10">
        <f>Financial[[#This Row],[Units Sold]]*Financial[[#This Row],[Manufacturing Price]]</f>
        <v>2680</v>
      </c>
      <c r="O631" s="10">
        <f>Financial[[#This Row],[ Sales with discount]]-(Financial[[#This Row],[Units Sold]]*Financial[[#This Row],[Manufacturing Price]])</f>
        <v>1541</v>
      </c>
      <c r="P631" s="12">
        <f>(Financial[[#This Row],[ Sales with discount]]-Financial[[#This Row],[COGS]])/Financial[[#This Row],[ Sales with discount]]</f>
        <v>0.36507936507936506</v>
      </c>
      <c r="Q631" s="12">
        <f>(Financial[[#This Row],[ Sales with discount]]-Financial[[#This Row],[COGS]])/Financial[[#This Row],[COGS]]</f>
        <v>0.57499999999999996</v>
      </c>
      <c r="R631" s="17">
        <f>Financial[[#This Row],[Units Sold]]/Financial[[#This Row],[quantity of transactions]]</f>
        <v>1.0929853181076672</v>
      </c>
      <c r="S631" s="17">
        <f>Financial[[#This Row],[ Sales with discount]]/Financial[[#This Row],[quantity of transactions]]</f>
        <v>6.8858075040783033</v>
      </c>
      <c r="T631" s="5" t="str">
        <f>TEXT(Financial[[#This Row],[Date]],"MMMM")</f>
        <v>серпень</v>
      </c>
      <c r="U631" s="22">
        <f>YEAR(Financial[[#This Row],[Date]])</f>
        <v>2021</v>
      </c>
    </row>
    <row r="632" spans="1:21" x14ac:dyDescent="0.3">
      <c r="A632" t="s">
        <v>9</v>
      </c>
      <c r="B632" t="s">
        <v>40</v>
      </c>
      <c r="C632" s="3" t="s">
        <v>23</v>
      </c>
      <c r="D632" s="3" t="s">
        <v>29</v>
      </c>
      <c r="E632">
        <v>5435</v>
      </c>
      <c r="F632" s="10">
        <v>5</v>
      </c>
      <c r="G632" s="10">
        <v>7</v>
      </c>
      <c r="H632" s="14">
        <v>1682</v>
      </c>
      <c r="I632" s="19">
        <v>44287</v>
      </c>
      <c r="J632" s="10">
        <f>Financial[[#This Row],[Units Sold]]*Financial[[#This Row],[Sale Price]]</f>
        <v>38045</v>
      </c>
      <c r="K632" s="11" cm="1">
        <f t="array" ref="K632">_xlfn.IFS(Financial[[#This Row],[Discount Band]]="High",0.15,Financial[[#This Row],[Discount Band]]="Medium",0.1,Financial[[#This Row],[Discount Band]]="Low",0.05,Financial[[#This Row],[Discount Band]]="None",0)</f>
        <v>0.05</v>
      </c>
      <c r="L632" s="10">
        <f>Financial[[#This Row],[Gross Sales]]*Financial[[#This Row],[Discount, %]]</f>
        <v>1902.25</v>
      </c>
      <c r="M632" s="10">
        <f>Financial[[#This Row],[Gross Sales]]-Financial[[#This Row],[Discounts, usd]]</f>
        <v>36142.75</v>
      </c>
      <c r="N632" s="10">
        <f>Financial[[#This Row],[Units Sold]]*Financial[[#This Row],[Manufacturing Price]]</f>
        <v>27175</v>
      </c>
      <c r="O632" s="10">
        <f>Financial[[#This Row],[ Sales with discount]]-(Financial[[#This Row],[Units Sold]]*Financial[[#This Row],[Manufacturing Price]])</f>
        <v>8967.75</v>
      </c>
      <c r="P632" s="12">
        <f>(Financial[[#This Row],[ Sales with discount]]-Financial[[#This Row],[COGS]])/Financial[[#This Row],[ Sales with discount]]</f>
        <v>0.24812030075187969</v>
      </c>
      <c r="Q632" s="12">
        <f>(Financial[[#This Row],[ Sales with discount]]-Financial[[#This Row],[COGS]])/Financial[[#This Row],[COGS]]</f>
        <v>0.33</v>
      </c>
      <c r="R632" s="17">
        <f>Financial[[#This Row],[Units Sold]]/Financial[[#This Row],[quantity of transactions]]</f>
        <v>3.2312722948870394</v>
      </c>
      <c r="S632" s="17">
        <f>Financial[[#This Row],[ Sales with discount]]/Financial[[#This Row],[quantity of transactions]]</f>
        <v>21.48796076099881</v>
      </c>
      <c r="T632" s="5" t="str">
        <f>TEXT(Financial[[#This Row],[Date]],"MMMM")</f>
        <v>квітень</v>
      </c>
      <c r="U632" s="22">
        <f>YEAR(Financial[[#This Row],[Date]])</f>
        <v>2021</v>
      </c>
    </row>
    <row r="633" spans="1:21" x14ac:dyDescent="0.3">
      <c r="A633" t="s">
        <v>9</v>
      </c>
      <c r="B633" t="s">
        <v>40</v>
      </c>
      <c r="C633" s="3" t="s">
        <v>23</v>
      </c>
      <c r="D633" s="3" t="s">
        <v>30</v>
      </c>
      <c r="E633">
        <v>2867</v>
      </c>
      <c r="F633" s="10">
        <v>4</v>
      </c>
      <c r="G633" s="10">
        <v>7</v>
      </c>
      <c r="H633" s="14">
        <v>2348</v>
      </c>
      <c r="I633" s="19">
        <v>44317</v>
      </c>
      <c r="J633" s="10">
        <f>Financial[[#This Row],[Units Sold]]*Financial[[#This Row],[Sale Price]]</f>
        <v>20069</v>
      </c>
      <c r="K633" s="11" cm="1">
        <f t="array" ref="K633">_xlfn.IFS(Financial[[#This Row],[Discount Band]]="High",0.15,Financial[[#This Row],[Discount Band]]="Medium",0.1,Financial[[#This Row],[Discount Band]]="Low",0.05,Financial[[#This Row],[Discount Band]]="None",0)</f>
        <v>0.1</v>
      </c>
      <c r="L633" s="10">
        <f>Financial[[#This Row],[Gross Sales]]*Financial[[#This Row],[Discount, %]]</f>
        <v>2006.9</v>
      </c>
      <c r="M633" s="10">
        <f>Financial[[#This Row],[Gross Sales]]-Financial[[#This Row],[Discounts, usd]]</f>
        <v>18062.099999999999</v>
      </c>
      <c r="N633" s="10">
        <f>Financial[[#This Row],[Units Sold]]*Financial[[#This Row],[Manufacturing Price]]</f>
        <v>11468</v>
      </c>
      <c r="O633" s="10">
        <f>Financial[[#This Row],[ Sales with discount]]-(Financial[[#This Row],[Units Sold]]*Financial[[#This Row],[Manufacturing Price]])</f>
        <v>6594.0999999999985</v>
      </c>
      <c r="P633" s="12">
        <f>(Financial[[#This Row],[ Sales with discount]]-Financial[[#This Row],[COGS]])/Financial[[#This Row],[ Sales with discount]]</f>
        <v>0.365079365079365</v>
      </c>
      <c r="Q633" s="12">
        <f>(Financial[[#This Row],[ Sales with discount]]-Financial[[#This Row],[COGS]])/Financial[[#This Row],[COGS]]</f>
        <v>0.57499999999999984</v>
      </c>
      <c r="R633" s="17">
        <f>Financial[[#This Row],[Units Sold]]/Financial[[#This Row],[quantity of transactions]]</f>
        <v>1.221039182282794</v>
      </c>
      <c r="S633" s="17">
        <f>Financial[[#This Row],[ Sales with discount]]/Financial[[#This Row],[quantity of transactions]]</f>
        <v>7.6925468483816006</v>
      </c>
      <c r="T633" s="5" t="str">
        <f>TEXT(Financial[[#This Row],[Date]],"MMMM")</f>
        <v>травень</v>
      </c>
      <c r="U633" s="22">
        <f>YEAR(Financial[[#This Row],[Date]])</f>
        <v>2021</v>
      </c>
    </row>
    <row r="634" spans="1:21" x14ac:dyDescent="0.3">
      <c r="A634" t="s">
        <v>9</v>
      </c>
      <c r="B634" t="s">
        <v>40</v>
      </c>
      <c r="C634" s="3" t="s">
        <v>25</v>
      </c>
      <c r="D634" s="3" t="s">
        <v>31</v>
      </c>
      <c r="E634">
        <v>2428</v>
      </c>
      <c r="F634" s="10">
        <v>5</v>
      </c>
      <c r="G634" s="10">
        <v>7</v>
      </c>
      <c r="H634" s="14">
        <v>268</v>
      </c>
      <c r="I634" s="19">
        <v>44256</v>
      </c>
      <c r="J634" s="10">
        <f>Financial[[#This Row],[Units Sold]]*Financial[[#This Row],[Sale Price]]</f>
        <v>16996</v>
      </c>
      <c r="K634" s="11" cm="1">
        <f t="array" ref="K634">_xlfn.IFS(Financial[[#This Row],[Discount Band]]="High",0.15,Financial[[#This Row],[Discount Band]]="Medium",0.1,Financial[[#This Row],[Discount Band]]="Low",0.05,Financial[[#This Row],[Discount Band]]="None",0)</f>
        <v>0.15</v>
      </c>
      <c r="L634" s="10">
        <f>Financial[[#This Row],[Gross Sales]]*Financial[[#This Row],[Discount, %]]</f>
        <v>2549.4</v>
      </c>
      <c r="M634" s="10">
        <f>Financial[[#This Row],[Gross Sales]]-Financial[[#This Row],[Discounts, usd]]</f>
        <v>14446.6</v>
      </c>
      <c r="N634" s="10">
        <f>Financial[[#This Row],[Units Sold]]*Financial[[#This Row],[Manufacturing Price]]</f>
        <v>12140</v>
      </c>
      <c r="O634" s="10">
        <f>Financial[[#This Row],[ Sales with discount]]-(Financial[[#This Row],[Units Sold]]*Financial[[#This Row],[Manufacturing Price]])</f>
        <v>2306.6000000000004</v>
      </c>
      <c r="P634" s="12">
        <f>(Financial[[#This Row],[ Sales with discount]]-Financial[[#This Row],[COGS]])/Financial[[#This Row],[ Sales with discount]]</f>
        <v>0.1596638655462185</v>
      </c>
      <c r="Q634" s="12">
        <f>(Financial[[#This Row],[ Sales with discount]]-Financial[[#This Row],[COGS]])/Financial[[#This Row],[COGS]]</f>
        <v>0.19000000000000003</v>
      </c>
      <c r="R634" s="17">
        <f>Financial[[#This Row],[Units Sold]]/Financial[[#This Row],[quantity of transactions]]</f>
        <v>9.0597014925373127</v>
      </c>
      <c r="S634" s="17">
        <f>Financial[[#This Row],[ Sales with discount]]/Financial[[#This Row],[quantity of transactions]]</f>
        <v>53.905223880597013</v>
      </c>
      <c r="T634" s="5" t="str">
        <f>TEXT(Financial[[#This Row],[Date]],"MMMM")</f>
        <v>березень</v>
      </c>
      <c r="U634" s="22">
        <f>YEAR(Financial[[#This Row],[Date]])</f>
        <v>2021</v>
      </c>
    </row>
    <row r="635" spans="1:21" x14ac:dyDescent="0.3">
      <c r="A635" t="s">
        <v>9</v>
      </c>
      <c r="B635" t="s">
        <v>40</v>
      </c>
      <c r="C635" s="3" t="s">
        <v>23</v>
      </c>
      <c r="D635" s="3" t="s">
        <v>28</v>
      </c>
      <c r="E635">
        <v>1214</v>
      </c>
      <c r="F635" s="10">
        <v>4</v>
      </c>
      <c r="G635" s="10">
        <v>7</v>
      </c>
      <c r="H635" s="14">
        <v>434</v>
      </c>
      <c r="I635" s="19">
        <v>44470</v>
      </c>
      <c r="J635" s="10">
        <f>Financial[[#This Row],[Units Sold]]*Financial[[#This Row],[Sale Price]]</f>
        <v>8498</v>
      </c>
      <c r="K635" s="11" cm="1">
        <f t="array" ref="K635">_xlfn.IFS(Financial[[#This Row],[Discount Band]]="High",0.15,Financial[[#This Row],[Discount Band]]="Medium",0.1,Financial[[#This Row],[Discount Band]]="Low",0.05,Financial[[#This Row],[Discount Band]]="None",0)</f>
        <v>0</v>
      </c>
      <c r="L635" s="10">
        <f>Financial[[#This Row],[Gross Sales]]*Financial[[#This Row],[Discount, %]]</f>
        <v>0</v>
      </c>
      <c r="M635" s="10">
        <f>Financial[[#This Row],[Gross Sales]]-Financial[[#This Row],[Discounts, usd]]</f>
        <v>8498</v>
      </c>
      <c r="N635" s="10">
        <f>Financial[[#This Row],[Units Sold]]*Financial[[#This Row],[Manufacturing Price]]</f>
        <v>4856</v>
      </c>
      <c r="O635" s="10">
        <f>Financial[[#This Row],[ Sales with discount]]-(Financial[[#This Row],[Units Sold]]*Financial[[#This Row],[Manufacturing Price]])</f>
        <v>3642</v>
      </c>
      <c r="P635" s="12">
        <f>(Financial[[#This Row],[ Sales with discount]]-Financial[[#This Row],[COGS]])/Financial[[#This Row],[ Sales with discount]]</f>
        <v>0.42857142857142855</v>
      </c>
      <c r="Q635" s="12">
        <f>(Financial[[#This Row],[ Sales with discount]]-Financial[[#This Row],[COGS]])/Financial[[#This Row],[COGS]]</f>
        <v>0.75</v>
      </c>
      <c r="R635" s="17">
        <f>Financial[[#This Row],[Units Sold]]/Financial[[#This Row],[quantity of transactions]]</f>
        <v>2.7972350230414746</v>
      </c>
      <c r="S635" s="17">
        <f>Financial[[#This Row],[ Sales with discount]]/Financial[[#This Row],[quantity of transactions]]</f>
        <v>19.580645161290324</v>
      </c>
      <c r="T635" s="5" t="str">
        <f>TEXT(Financial[[#This Row],[Date]],"MMMM")</f>
        <v>жовтень</v>
      </c>
      <c r="U635" s="22">
        <f>YEAR(Financial[[#This Row],[Date]])</f>
        <v>2021</v>
      </c>
    </row>
    <row r="636" spans="1:21" x14ac:dyDescent="0.3">
      <c r="A636" t="s">
        <v>9</v>
      </c>
      <c r="B636" t="s">
        <v>40</v>
      </c>
      <c r="C636" s="3" t="s">
        <v>25</v>
      </c>
      <c r="D636" s="3" t="s">
        <v>30</v>
      </c>
      <c r="E636">
        <v>428</v>
      </c>
      <c r="F636" s="10">
        <v>16</v>
      </c>
      <c r="G636" s="10">
        <v>19</v>
      </c>
      <c r="H636" s="14">
        <v>241</v>
      </c>
      <c r="I636" s="19">
        <v>44378</v>
      </c>
      <c r="J636" s="10">
        <f>Financial[[#This Row],[Units Sold]]*Financial[[#This Row],[Sale Price]]</f>
        <v>8132</v>
      </c>
      <c r="K636" s="11" cm="1">
        <f t="array" ref="K636">_xlfn.IFS(Financial[[#This Row],[Discount Band]]="High",0.15,Financial[[#This Row],[Discount Band]]="Medium",0.1,Financial[[#This Row],[Discount Band]]="Low",0.05,Financial[[#This Row],[Discount Band]]="None",0)</f>
        <v>0.1</v>
      </c>
      <c r="L636" s="10">
        <f>Financial[[#This Row],[Gross Sales]]*Financial[[#This Row],[Discount, %]]</f>
        <v>813.2</v>
      </c>
      <c r="M636" s="10">
        <f>Financial[[#This Row],[Gross Sales]]-Financial[[#This Row],[Discounts, usd]]</f>
        <v>7318.8</v>
      </c>
      <c r="N636" s="10">
        <f>Financial[[#This Row],[Units Sold]]*Financial[[#This Row],[Manufacturing Price]]</f>
        <v>6848</v>
      </c>
      <c r="O636" s="10">
        <f>Financial[[#This Row],[ Sales with discount]]-(Financial[[#This Row],[Units Sold]]*Financial[[#This Row],[Manufacturing Price]])</f>
        <v>470.80000000000018</v>
      </c>
      <c r="P636" s="12">
        <f>(Financial[[#This Row],[ Sales with discount]]-Financial[[#This Row],[COGS]])/Financial[[#This Row],[ Sales with discount]]</f>
        <v>6.4327485380116983E-2</v>
      </c>
      <c r="Q636" s="12">
        <f>(Financial[[#This Row],[ Sales with discount]]-Financial[[#This Row],[COGS]])/Financial[[#This Row],[COGS]]</f>
        <v>6.8750000000000033E-2</v>
      </c>
      <c r="R636" s="17">
        <f>Financial[[#This Row],[Units Sold]]/Financial[[#This Row],[quantity of transactions]]</f>
        <v>1.7759336099585061</v>
      </c>
      <c r="S636" s="17">
        <f>Financial[[#This Row],[ Sales with discount]]/Financial[[#This Row],[quantity of transactions]]</f>
        <v>30.368464730290459</v>
      </c>
      <c r="T636" s="5" t="str">
        <f>TEXT(Financial[[#This Row],[Date]],"MMMM")</f>
        <v>липень</v>
      </c>
      <c r="U636" s="22">
        <f>YEAR(Financial[[#This Row],[Date]])</f>
        <v>2021</v>
      </c>
    </row>
    <row r="637" spans="1:21" x14ac:dyDescent="0.3">
      <c r="A637" t="s">
        <v>9</v>
      </c>
      <c r="B637" t="s">
        <v>40</v>
      </c>
      <c r="C637" s="3" t="s">
        <v>26</v>
      </c>
      <c r="D637" s="3" t="s">
        <v>30</v>
      </c>
      <c r="E637">
        <v>2539</v>
      </c>
      <c r="F637" s="10">
        <v>4</v>
      </c>
      <c r="G637" s="10">
        <v>7</v>
      </c>
      <c r="H637" s="14">
        <v>2604</v>
      </c>
      <c r="I637" s="19">
        <v>44348</v>
      </c>
      <c r="J637" s="10">
        <f>Financial[[#This Row],[Units Sold]]*Financial[[#This Row],[Sale Price]]</f>
        <v>17773</v>
      </c>
      <c r="K637" s="11" cm="1">
        <f t="array" ref="K637">_xlfn.IFS(Financial[[#This Row],[Discount Band]]="High",0.15,Financial[[#This Row],[Discount Band]]="Medium",0.1,Financial[[#This Row],[Discount Band]]="Low",0.05,Financial[[#This Row],[Discount Band]]="None",0)</f>
        <v>0.1</v>
      </c>
      <c r="L637" s="10">
        <f>Financial[[#This Row],[Gross Sales]]*Financial[[#This Row],[Discount, %]]</f>
        <v>1777.3000000000002</v>
      </c>
      <c r="M637" s="10">
        <f>Financial[[#This Row],[Gross Sales]]-Financial[[#This Row],[Discounts, usd]]</f>
        <v>15995.7</v>
      </c>
      <c r="N637" s="10">
        <f>Financial[[#This Row],[Units Sold]]*Financial[[#This Row],[Manufacturing Price]]</f>
        <v>10156</v>
      </c>
      <c r="O637" s="10">
        <f>Financial[[#This Row],[ Sales with discount]]-(Financial[[#This Row],[Units Sold]]*Financial[[#This Row],[Manufacturing Price]])</f>
        <v>5839.7000000000007</v>
      </c>
      <c r="P637" s="12">
        <f>(Financial[[#This Row],[ Sales with discount]]-Financial[[#This Row],[COGS]])/Financial[[#This Row],[ Sales with discount]]</f>
        <v>0.36507936507936511</v>
      </c>
      <c r="Q637" s="12">
        <f>(Financial[[#This Row],[ Sales with discount]]-Financial[[#This Row],[COGS]])/Financial[[#This Row],[COGS]]</f>
        <v>0.57500000000000007</v>
      </c>
      <c r="R637" s="17">
        <f>Financial[[#This Row],[Units Sold]]/Financial[[#This Row],[quantity of transactions]]</f>
        <v>0.9750384024577573</v>
      </c>
      <c r="S637" s="17">
        <f>Financial[[#This Row],[ Sales with discount]]/Financial[[#This Row],[quantity of transactions]]</f>
        <v>6.1427419354838708</v>
      </c>
      <c r="T637" s="5" t="str">
        <f>TEXT(Financial[[#This Row],[Date]],"MMMM")</f>
        <v>червень</v>
      </c>
      <c r="U637" s="22">
        <f>YEAR(Financial[[#This Row],[Date]])</f>
        <v>2021</v>
      </c>
    </row>
    <row r="638" spans="1:21" x14ac:dyDescent="0.3">
      <c r="A638" t="s">
        <v>9</v>
      </c>
      <c r="B638" t="s">
        <v>40</v>
      </c>
      <c r="C638" s="3" t="s">
        <v>21</v>
      </c>
      <c r="D638" s="3" t="s">
        <v>29</v>
      </c>
      <c r="E638">
        <v>2299</v>
      </c>
      <c r="F638" s="10">
        <v>6</v>
      </c>
      <c r="G638" s="10">
        <v>7</v>
      </c>
      <c r="H638" s="14">
        <v>2326</v>
      </c>
      <c r="I638" s="19">
        <v>44378</v>
      </c>
      <c r="J638" s="10">
        <f>Financial[[#This Row],[Units Sold]]*Financial[[#This Row],[Sale Price]]</f>
        <v>16093</v>
      </c>
      <c r="K638" s="11" cm="1">
        <f t="array" ref="K638">_xlfn.IFS(Financial[[#This Row],[Discount Band]]="High",0.15,Financial[[#This Row],[Discount Band]]="Medium",0.1,Financial[[#This Row],[Discount Band]]="Low",0.05,Financial[[#This Row],[Discount Band]]="None",0)</f>
        <v>0.05</v>
      </c>
      <c r="L638" s="10">
        <f>Financial[[#This Row],[Gross Sales]]*Financial[[#This Row],[Discount, %]]</f>
        <v>804.65000000000009</v>
      </c>
      <c r="M638" s="10">
        <f>Financial[[#This Row],[Gross Sales]]-Financial[[#This Row],[Discounts, usd]]</f>
        <v>15288.35</v>
      </c>
      <c r="N638" s="10">
        <f>Financial[[#This Row],[Units Sold]]*Financial[[#This Row],[Manufacturing Price]]</f>
        <v>13794</v>
      </c>
      <c r="O638" s="10">
        <f>Financial[[#This Row],[ Sales with discount]]-(Financial[[#This Row],[Units Sold]]*Financial[[#This Row],[Manufacturing Price]])</f>
        <v>1494.3500000000004</v>
      </c>
      <c r="P638" s="12">
        <f>(Financial[[#This Row],[ Sales with discount]]-Financial[[#This Row],[COGS]])/Financial[[#This Row],[ Sales with discount]]</f>
        <v>9.7744360902255661E-2</v>
      </c>
      <c r="Q638" s="12">
        <f>(Financial[[#This Row],[ Sales with discount]]-Financial[[#This Row],[COGS]])/Financial[[#This Row],[COGS]]</f>
        <v>0.10833333333333336</v>
      </c>
      <c r="R638" s="17">
        <f>Financial[[#This Row],[Units Sold]]/Financial[[#This Row],[quantity of transactions]]</f>
        <v>0.98839208942390366</v>
      </c>
      <c r="S638" s="17">
        <f>Financial[[#This Row],[ Sales with discount]]/Financial[[#This Row],[quantity of transactions]]</f>
        <v>6.5728073946689598</v>
      </c>
      <c r="T638" s="5" t="str">
        <f>TEXT(Financial[[#This Row],[Date]],"MMMM")</f>
        <v>липень</v>
      </c>
      <c r="U638" s="22">
        <f>YEAR(Financial[[#This Row],[Date]])</f>
        <v>2021</v>
      </c>
    </row>
    <row r="639" spans="1:21" x14ac:dyDescent="0.3">
      <c r="A639" t="s">
        <v>9</v>
      </c>
      <c r="B639" t="s">
        <v>40</v>
      </c>
      <c r="C639" s="3" t="s">
        <v>24</v>
      </c>
      <c r="D639" s="3" t="s">
        <v>29</v>
      </c>
      <c r="E639">
        <v>1215</v>
      </c>
      <c r="F639" s="10">
        <v>15</v>
      </c>
      <c r="G639" s="10">
        <v>20</v>
      </c>
      <c r="H639" s="14">
        <v>663</v>
      </c>
      <c r="I639" s="19">
        <v>44440</v>
      </c>
      <c r="J639" s="10">
        <f>Financial[[#This Row],[Units Sold]]*Financial[[#This Row],[Sale Price]]</f>
        <v>24300</v>
      </c>
      <c r="K639" s="11" cm="1">
        <f t="array" ref="K639">_xlfn.IFS(Financial[[#This Row],[Discount Band]]="High",0.15,Financial[[#This Row],[Discount Band]]="Medium",0.1,Financial[[#This Row],[Discount Band]]="Low",0.05,Financial[[#This Row],[Discount Band]]="None",0)</f>
        <v>0.05</v>
      </c>
      <c r="L639" s="10">
        <f>Financial[[#This Row],[Gross Sales]]*Financial[[#This Row],[Discount, %]]</f>
        <v>1215</v>
      </c>
      <c r="M639" s="10">
        <f>Financial[[#This Row],[Gross Sales]]-Financial[[#This Row],[Discounts, usd]]</f>
        <v>23085</v>
      </c>
      <c r="N639" s="10">
        <f>Financial[[#This Row],[Units Sold]]*Financial[[#This Row],[Manufacturing Price]]</f>
        <v>18225</v>
      </c>
      <c r="O639" s="10">
        <f>Financial[[#This Row],[ Sales with discount]]-(Financial[[#This Row],[Units Sold]]*Financial[[#This Row],[Manufacturing Price]])</f>
        <v>4860</v>
      </c>
      <c r="P639" s="12">
        <f>(Financial[[#This Row],[ Sales with discount]]-Financial[[#This Row],[COGS]])/Financial[[#This Row],[ Sales with discount]]</f>
        <v>0.21052631578947367</v>
      </c>
      <c r="Q639" s="12">
        <f>(Financial[[#This Row],[ Sales with discount]]-Financial[[#This Row],[COGS]])/Financial[[#This Row],[COGS]]</f>
        <v>0.26666666666666666</v>
      </c>
      <c r="R639" s="17">
        <f>Financial[[#This Row],[Units Sold]]/Financial[[#This Row],[quantity of transactions]]</f>
        <v>1.8325791855203619</v>
      </c>
      <c r="S639" s="17">
        <f>Financial[[#This Row],[ Sales with discount]]/Financial[[#This Row],[quantity of transactions]]</f>
        <v>34.819004524886878</v>
      </c>
      <c r="T639" s="5" t="str">
        <f>TEXT(Financial[[#This Row],[Date]],"MMMM")</f>
        <v>вересень</v>
      </c>
      <c r="U639" s="22">
        <f>YEAR(Financial[[#This Row],[Date]])</f>
        <v>2021</v>
      </c>
    </row>
    <row r="640" spans="1:21" x14ac:dyDescent="0.3">
      <c r="A640" t="s">
        <v>9</v>
      </c>
      <c r="B640" t="s">
        <v>40</v>
      </c>
      <c r="C640" s="3" t="s">
        <v>23</v>
      </c>
      <c r="D640" s="3" t="s">
        <v>30</v>
      </c>
      <c r="E640">
        <v>1217</v>
      </c>
      <c r="F640" s="10">
        <v>16</v>
      </c>
      <c r="G640" s="10">
        <v>22</v>
      </c>
      <c r="H640" s="14">
        <v>438</v>
      </c>
      <c r="I640" s="19">
        <v>44256</v>
      </c>
      <c r="J640" s="10">
        <f>Financial[[#This Row],[Units Sold]]*Financial[[#This Row],[Sale Price]]</f>
        <v>26774</v>
      </c>
      <c r="K640" s="11" cm="1">
        <f t="array" ref="K640">_xlfn.IFS(Financial[[#This Row],[Discount Band]]="High",0.15,Financial[[#This Row],[Discount Band]]="Medium",0.1,Financial[[#This Row],[Discount Band]]="Low",0.05,Financial[[#This Row],[Discount Band]]="None",0)</f>
        <v>0.1</v>
      </c>
      <c r="L640" s="10">
        <f>Financial[[#This Row],[Gross Sales]]*Financial[[#This Row],[Discount, %]]</f>
        <v>2677.4</v>
      </c>
      <c r="M640" s="10">
        <f>Financial[[#This Row],[Gross Sales]]-Financial[[#This Row],[Discounts, usd]]</f>
        <v>24096.6</v>
      </c>
      <c r="N640" s="10">
        <f>Financial[[#This Row],[Units Sold]]*Financial[[#This Row],[Manufacturing Price]]</f>
        <v>19472</v>
      </c>
      <c r="O640" s="10">
        <f>Financial[[#This Row],[ Sales with discount]]-(Financial[[#This Row],[Units Sold]]*Financial[[#This Row],[Manufacturing Price]])</f>
        <v>4624.5999999999985</v>
      </c>
      <c r="P640" s="12">
        <f>(Financial[[#This Row],[ Sales with discount]]-Financial[[#This Row],[COGS]])/Financial[[#This Row],[ Sales with discount]]</f>
        <v>0.19191919191919188</v>
      </c>
      <c r="Q640" s="12">
        <f>(Financial[[#This Row],[ Sales with discount]]-Financial[[#This Row],[COGS]])/Financial[[#This Row],[COGS]]</f>
        <v>0.23749999999999993</v>
      </c>
      <c r="R640" s="17">
        <f>Financial[[#This Row],[Units Sold]]/Financial[[#This Row],[quantity of transactions]]</f>
        <v>2.7785388127853881</v>
      </c>
      <c r="S640" s="17">
        <f>Financial[[#This Row],[ Sales with discount]]/Financial[[#This Row],[quantity of transactions]]</f>
        <v>55.015068493150679</v>
      </c>
      <c r="T640" s="5" t="str">
        <f>TEXT(Financial[[#This Row],[Date]],"MMMM")</f>
        <v>березень</v>
      </c>
      <c r="U640" s="22">
        <f>YEAR(Financial[[#This Row],[Date]])</f>
        <v>2021</v>
      </c>
    </row>
    <row r="641" spans="1:21" x14ac:dyDescent="0.3">
      <c r="A641" t="s">
        <v>9</v>
      </c>
      <c r="B641" t="s">
        <v>40</v>
      </c>
      <c r="C641" s="3" t="s">
        <v>26</v>
      </c>
      <c r="D641" s="3" t="s">
        <v>30</v>
      </c>
      <c r="E641">
        <v>1666</v>
      </c>
      <c r="F641" s="10">
        <v>19</v>
      </c>
      <c r="G641" s="10">
        <v>20</v>
      </c>
      <c r="H641" s="14">
        <v>513</v>
      </c>
      <c r="I641" s="19">
        <v>44348</v>
      </c>
      <c r="J641" s="10">
        <f>Financial[[#This Row],[Units Sold]]*Financial[[#This Row],[Sale Price]]</f>
        <v>33320</v>
      </c>
      <c r="K641" s="11" cm="1">
        <f t="array" ref="K641">_xlfn.IFS(Financial[[#This Row],[Discount Band]]="High",0.15,Financial[[#This Row],[Discount Band]]="Medium",0.1,Financial[[#This Row],[Discount Band]]="Low",0.05,Financial[[#This Row],[Discount Band]]="None",0)</f>
        <v>0.1</v>
      </c>
      <c r="L641" s="10">
        <f>Financial[[#This Row],[Gross Sales]]*Financial[[#This Row],[Discount, %]]</f>
        <v>3332</v>
      </c>
      <c r="M641" s="10">
        <f>Financial[[#This Row],[Gross Sales]]-Financial[[#This Row],[Discounts, usd]]</f>
        <v>29988</v>
      </c>
      <c r="N641" s="10">
        <f>Financial[[#This Row],[Units Sold]]*Financial[[#This Row],[Manufacturing Price]]</f>
        <v>31654</v>
      </c>
      <c r="O641" s="10">
        <f>Financial[[#This Row],[ Sales with discount]]-(Financial[[#This Row],[Units Sold]]*Financial[[#This Row],[Manufacturing Price]])</f>
        <v>-1666</v>
      </c>
      <c r="P641" s="12">
        <f>(Financial[[#This Row],[ Sales with discount]]-Financial[[#This Row],[COGS]])/Financial[[#This Row],[ Sales with discount]]</f>
        <v>-5.5555555555555552E-2</v>
      </c>
      <c r="Q641" s="12">
        <f>(Financial[[#This Row],[ Sales with discount]]-Financial[[#This Row],[COGS]])/Financial[[#This Row],[COGS]]</f>
        <v>-5.2631578947368418E-2</v>
      </c>
      <c r="R641" s="17">
        <f>Financial[[#This Row],[Units Sold]]/Financial[[#This Row],[quantity of transactions]]</f>
        <v>3.2475633528265107</v>
      </c>
      <c r="S641" s="17">
        <f>Financial[[#This Row],[ Sales with discount]]/Financial[[#This Row],[quantity of transactions]]</f>
        <v>58.456140350877192</v>
      </c>
      <c r="T641" s="5" t="str">
        <f>TEXT(Financial[[#This Row],[Date]],"MMMM")</f>
        <v>червень</v>
      </c>
      <c r="U641" s="22">
        <f>YEAR(Financial[[#This Row],[Date]])</f>
        <v>2021</v>
      </c>
    </row>
    <row r="642" spans="1:21" x14ac:dyDescent="0.3">
      <c r="A642" t="s">
        <v>9</v>
      </c>
      <c r="B642" t="s">
        <v>40</v>
      </c>
      <c r="C642" s="3" t="s">
        <v>24</v>
      </c>
      <c r="D642" s="3" t="s">
        <v>30</v>
      </c>
      <c r="E642">
        <v>1428</v>
      </c>
      <c r="F642" s="10">
        <v>13</v>
      </c>
      <c r="G642" s="10">
        <v>20</v>
      </c>
      <c r="H642" s="14">
        <v>1628</v>
      </c>
      <c r="I642" s="19">
        <v>44531</v>
      </c>
      <c r="J642" s="10">
        <f>Financial[[#This Row],[Units Sold]]*Financial[[#This Row],[Sale Price]]</f>
        <v>28560</v>
      </c>
      <c r="K642" s="11" cm="1">
        <f t="array" ref="K642">_xlfn.IFS(Financial[[#This Row],[Discount Band]]="High",0.15,Financial[[#This Row],[Discount Band]]="Medium",0.1,Financial[[#This Row],[Discount Band]]="Low",0.05,Financial[[#This Row],[Discount Band]]="None",0)</f>
        <v>0.1</v>
      </c>
      <c r="L642" s="10">
        <f>Financial[[#This Row],[Gross Sales]]*Financial[[#This Row],[Discount, %]]</f>
        <v>2856</v>
      </c>
      <c r="M642" s="10">
        <f>Financial[[#This Row],[Gross Sales]]-Financial[[#This Row],[Discounts, usd]]</f>
        <v>25704</v>
      </c>
      <c r="N642" s="10">
        <f>Financial[[#This Row],[Units Sold]]*Financial[[#This Row],[Manufacturing Price]]</f>
        <v>18564</v>
      </c>
      <c r="O642" s="10">
        <f>Financial[[#This Row],[ Sales with discount]]-(Financial[[#This Row],[Units Sold]]*Financial[[#This Row],[Manufacturing Price]])</f>
        <v>7140</v>
      </c>
      <c r="P642" s="12">
        <f>(Financial[[#This Row],[ Sales with discount]]-Financial[[#This Row],[COGS]])/Financial[[#This Row],[ Sales with discount]]</f>
        <v>0.27777777777777779</v>
      </c>
      <c r="Q642" s="12">
        <f>(Financial[[#This Row],[ Sales with discount]]-Financial[[#This Row],[COGS]])/Financial[[#This Row],[COGS]]</f>
        <v>0.38461538461538464</v>
      </c>
      <c r="R642" s="17">
        <f>Financial[[#This Row],[Units Sold]]/Financial[[#This Row],[quantity of transactions]]</f>
        <v>0.87714987714987713</v>
      </c>
      <c r="S642" s="17">
        <f>Financial[[#This Row],[ Sales with discount]]/Financial[[#This Row],[quantity of transactions]]</f>
        <v>15.788697788697789</v>
      </c>
      <c r="T642" s="5" t="str">
        <f>TEXT(Financial[[#This Row],[Date]],"MMMM")</f>
        <v>грудень</v>
      </c>
      <c r="U642" s="22">
        <f>YEAR(Financial[[#This Row],[Date]])</f>
        <v>2021</v>
      </c>
    </row>
    <row r="643" spans="1:21" x14ac:dyDescent="0.3">
      <c r="A643" t="s">
        <v>9</v>
      </c>
      <c r="B643" t="s">
        <v>40</v>
      </c>
      <c r="C643" s="3" t="s">
        <v>21</v>
      </c>
      <c r="D643" s="3" t="s">
        <v>31</v>
      </c>
      <c r="E643">
        <v>3335</v>
      </c>
      <c r="F643" s="10">
        <v>4</v>
      </c>
      <c r="G643" s="10">
        <v>7</v>
      </c>
      <c r="H643" s="14">
        <v>2199</v>
      </c>
      <c r="I643" s="19">
        <v>44470</v>
      </c>
      <c r="J643" s="10">
        <f>Financial[[#This Row],[Units Sold]]*Financial[[#This Row],[Sale Price]]</f>
        <v>23345</v>
      </c>
      <c r="K643" s="11" cm="1">
        <f t="array" ref="K643">_xlfn.IFS(Financial[[#This Row],[Discount Band]]="High",0.15,Financial[[#This Row],[Discount Band]]="Medium",0.1,Financial[[#This Row],[Discount Band]]="Low",0.05,Financial[[#This Row],[Discount Band]]="None",0)</f>
        <v>0.15</v>
      </c>
      <c r="L643" s="10">
        <f>Financial[[#This Row],[Gross Sales]]*Financial[[#This Row],[Discount, %]]</f>
        <v>3501.75</v>
      </c>
      <c r="M643" s="10">
        <f>Financial[[#This Row],[Gross Sales]]-Financial[[#This Row],[Discounts, usd]]</f>
        <v>19843.25</v>
      </c>
      <c r="N643" s="10">
        <f>Financial[[#This Row],[Units Sold]]*Financial[[#This Row],[Manufacturing Price]]</f>
        <v>13340</v>
      </c>
      <c r="O643" s="10">
        <f>Financial[[#This Row],[ Sales with discount]]-(Financial[[#This Row],[Units Sold]]*Financial[[#This Row],[Manufacturing Price]])</f>
        <v>6503.25</v>
      </c>
      <c r="P643" s="12">
        <f>(Financial[[#This Row],[ Sales with discount]]-Financial[[#This Row],[COGS]])/Financial[[#This Row],[ Sales with discount]]</f>
        <v>0.32773109243697479</v>
      </c>
      <c r="Q643" s="12">
        <f>(Financial[[#This Row],[ Sales with discount]]-Financial[[#This Row],[COGS]])/Financial[[#This Row],[COGS]]</f>
        <v>0.48749999999999999</v>
      </c>
      <c r="R643" s="17">
        <f>Financial[[#This Row],[Units Sold]]/Financial[[#This Row],[quantity of transactions]]</f>
        <v>1.5165984538426558</v>
      </c>
      <c r="S643" s="17">
        <f>Financial[[#This Row],[ Sales with discount]]/Financial[[#This Row],[quantity of transactions]]</f>
        <v>9.0237608003638012</v>
      </c>
      <c r="T643" s="5" t="str">
        <f>TEXT(Financial[[#This Row],[Date]],"MMMM")</f>
        <v>жовтень</v>
      </c>
      <c r="U643" s="22">
        <f>YEAR(Financial[[#This Row],[Date]])</f>
        <v>2021</v>
      </c>
    </row>
    <row r="644" spans="1:21" x14ac:dyDescent="0.3">
      <c r="A644" t="s">
        <v>9</v>
      </c>
      <c r="B644" t="s">
        <v>40</v>
      </c>
      <c r="C644" s="3" t="s">
        <v>22</v>
      </c>
      <c r="D644" s="3" t="s">
        <v>31</v>
      </c>
      <c r="E644">
        <v>3869</v>
      </c>
      <c r="F644" s="10">
        <v>5</v>
      </c>
      <c r="G644" s="10">
        <v>7</v>
      </c>
      <c r="H644" s="14">
        <v>732</v>
      </c>
      <c r="I644" s="19">
        <v>44470</v>
      </c>
      <c r="J644" s="10">
        <f>Financial[[#This Row],[Units Sold]]*Financial[[#This Row],[Sale Price]]</f>
        <v>27083</v>
      </c>
      <c r="K644" s="11" cm="1">
        <f t="array" ref="K644">_xlfn.IFS(Financial[[#This Row],[Discount Band]]="High",0.15,Financial[[#This Row],[Discount Band]]="Medium",0.1,Financial[[#This Row],[Discount Band]]="Low",0.05,Financial[[#This Row],[Discount Band]]="None",0)</f>
        <v>0.15</v>
      </c>
      <c r="L644" s="10">
        <f>Financial[[#This Row],[Gross Sales]]*Financial[[#This Row],[Discount, %]]</f>
        <v>4062.45</v>
      </c>
      <c r="M644" s="10">
        <f>Financial[[#This Row],[Gross Sales]]-Financial[[#This Row],[Discounts, usd]]</f>
        <v>23020.55</v>
      </c>
      <c r="N644" s="10">
        <f>Financial[[#This Row],[Units Sold]]*Financial[[#This Row],[Manufacturing Price]]</f>
        <v>19345</v>
      </c>
      <c r="O644" s="10">
        <f>Financial[[#This Row],[ Sales with discount]]-(Financial[[#This Row],[Units Sold]]*Financial[[#This Row],[Manufacturing Price]])</f>
        <v>3675.5499999999993</v>
      </c>
      <c r="P644" s="12">
        <f>(Financial[[#This Row],[ Sales with discount]]-Financial[[#This Row],[COGS]])/Financial[[#This Row],[ Sales with discount]]</f>
        <v>0.15966386554621845</v>
      </c>
      <c r="Q644" s="12">
        <f>(Financial[[#This Row],[ Sales with discount]]-Financial[[#This Row],[COGS]])/Financial[[#This Row],[COGS]]</f>
        <v>0.18999999999999997</v>
      </c>
      <c r="R644" s="17">
        <f>Financial[[#This Row],[Units Sold]]/Financial[[#This Row],[quantity of transactions]]</f>
        <v>5.2855191256830603</v>
      </c>
      <c r="S644" s="17">
        <f>Financial[[#This Row],[ Sales with discount]]/Financial[[#This Row],[quantity of transactions]]</f>
        <v>31.448838797814208</v>
      </c>
      <c r="T644" s="5" t="str">
        <f>TEXT(Financial[[#This Row],[Date]],"MMMM")</f>
        <v>жовтень</v>
      </c>
      <c r="U644" s="22">
        <f>YEAR(Financial[[#This Row],[Date]])</f>
        <v>2021</v>
      </c>
    </row>
    <row r="645" spans="1:21" x14ac:dyDescent="0.3">
      <c r="A645" t="s">
        <v>9</v>
      </c>
      <c r="B645" t="s">
        <v>40</v>
      </c>
      <c r="C645" s="3" t="s">
        <v>21</v>
      </c>
      <c r="D645" s="3" t="s">
        <v>30</v>
      </c>
      <c r="E645">
        <v>1208</v>
      </c>
      <c r="F645" s="10">
        <v>17</v>
      </c>
      <c r="G645" s="10">
        <v>22</v>
      </c>
      <c r="H645" s="14">
        <v>21</v>
      </c>
      <c r="I645" s="19">
        <v>44197</v>
      </c>
      <c r="J645" s="10">
        <f>Financial[[#This Row],[Units Sold]]*Financial[[#This Row],[Sale Price]]</f>
        <v>26576</v>
      </c>
      <c r="K645" s="11" cm="1">
        <f t="array" ref="K645">_xlfn.IFS(Financial[[#This Row],[Discount Band]]="High",0.15,Financial[[#This Row],[Discount Band]]="Medium",0.1,Financial[[#This Row],[Discount Band]]="Low",0.05,Financial[[#This Row],[Discount Band]]="None",0)</f>
        <v>0.1</v>
      </c>
      <c r="L645" s="10">
        <f>Financial[[#This Row],[Gross Sales]]*Financial[[#This Row],[Discount, %]]</f>
        <v>2657.6000000000004</v>
      </c>
      <c r="M645" s="10">
        <f>Financial[[#This Row],[Gross Sales]]-Financial[[#This Row],[Discounts, usd]]</f>
        <v>23918.400000000001</v>
      </c>
      <c r="N645" s="10">
        <f>Financial[[#This Row],[Units Sold]]*Financial[[#This Row],[Manufacturing Price]]</f>
        <v>20536</v>
      </c>
      <c r="O645" s="10">
        <f>Financial[[#This Row],[ Sales with discount]]-(Financial[[#This Row],[Units Sold]]*Financial[[#This Row],[Manufacturing Price]])</f>
        <v>3382.4000000000015</v>
      </c>
      <c r="P645" s="12">
        <f>(Financial[[#This Row],[ Sales with discount]]-Financial[[#This Row],[COGS]])/Financial[[#This Row],[ Sales with discount]]</f>
        <v>0.14141414141414146</v>
      </c>
      <c r="Q645" s="12">
        <f>(Financial[[#This Row],[ Sales with discount]]-Financial[[#This Row],[COGS]])/Financial[[#This Row],[COGS]]</f>
        <v>0.16470588235294126</v>
      </c>
      <c r="R645" s="17">
        <f>Financial[[#This Row],[Units Sold]]/Financial[[#This Row],[quantity of transactions]]</f>
        <v>57.523809523809526</v>
      </c>
      <c r="S645" s="17">
        <f>Financial[[#This Row],[ Sales with discount]]/Financial[[#This Row],[quantity of transactions]]</f>
        <v>1138.9714285714285</v>
      </c>
      <c r="T645" s="5" t="str">
        <f>TEXT(Financial[[#This Row],[Date]],"MMMM")</f>
        <v>січень</v>
      </c>
      <c r="U645" s="22">
        <f>YEAR(Financial[[#This Row],[Date]])</f>
        <v>2021</v>
      </c>
    </row>
    <row r="646" spans="1:21" x14ac:dyDescent="0.3">
      <c r="A646" t="s">
        <v>9</v>
      </c>
      <c r="B646" t="s">
        <v>40</v>
      </c>
      <c r="C646" s="3" t="s">
        <v>22</v>
      </c>
      <c r="D646" s="3" t="s">
        <v>29</v>
      </c>
      <c r="E646">
        <v>2466</v>
      </c>
      <c r="F646" s="10">
        <v>11</v>
      </c>
      <c r="G646" s="10">
        <v>21</v>
      </c>
      <c r="H646" s="14">
        <v>956</v>
      </c>
      <c r="I646" s="19">
        <v>44470</v>
      </c>
      <c r="J646" s="10">
        <f>Financial[[#This Row],[Units Sold]]*Financial[[#This Row],[Sale Price]]</f>
        <v>51786</v>
      </c>
      <c r="K646" s="11" cm="1">
        <f t="array" ref="K646">_xlfn.IFS(Financial[[#This Row],[Discount Band]]="High",0.15,Financial[[#This Row],[Discount Band]]="Medium",0.1,Financial[[#This Row],[Discount Band]]="Low",0.05,Financial[[#This Row],[Discount Band]]="None",0)</f>
        <v>0.05</v>
      </c>
      <c r="L646" s="10">
        <f>Financial[[#This Row],[Gross Sales]]*Financial[[#This Row],[Discount, %]]</f>
        <v>2589.3000000000002</v>
      </c>
      <c r="M646" s="10">
        <f>Financial[[#This Row],[Gross Sales]]-Financial[[#This Row],[Discounts, usd]]</f>
        <v>49196.7</v>
      </c>
      <c r="N646" s="10">
        <f>Financial[[#This Row],[Units Sold]]*Financial[[#This Row],[Manufacturing Price]]</f>
        <v>27126</v>
      </c>
      <c r="O646" s="10">
        <f>Financial[[#This Row],[ Sales with discount]]-(Financial[[#This Row],[Units Sold]]*Financial[[#This Row],[Manufacturing Price]])</f>
        <v>22070.699999999997</v>
      </c>
      <c r="P646" s="12">
        <f>(Financial[[#This Row],[ Sales with discount]]-Financial[[#This Row],[COGS]])/Financial[[#This Row],[ Sales with discount]]</f>
        <v>0.44862155388471175</v>
      </c>
      <c r="Q646" s="12">
        <f>(Financial[[#This Row],[ Sales with discount]]-Financial[[#This Row],[COGS]])/Financial[[#This Row],[COGS]]</f>
        <v>0.81363636363636349</v>
      </c>
      <c r="R646" s="17">
        <f>Financial[[#This Row],[Units Sold]]/Financial[[#This Row],[quantity of transactions]]</f>
        <v>2.5794979079497908</v>
      </c>
      <c r="S646" s="17">
        <f>Financial[[#This Row],[ Sales with discount]]/Financial[[#This Row],[quantity of transactions]]</f>
        <v>51.460983263598322</v>
      </c>
      <c r="T646" s="5" t="str">
        <f>TEXT(Financial[[#This Row],[Date]],"MMMM")</f>
        <v>жовтень</v>
      </c>
      <c r="U646" s="22">
        <f>YEAR(Financial[[#This Row],[Date]])</f>
        <v>2021</v>
      </c>
    </row>
    <row r="647" spans="1:21" x14ac:dyDescent="0.3">
      <c r="A647" t="s">
        <v>9</v>
      </c>
      <c r="B647" t="s">
        <v>40</v>
      </c>
      <c r="C647" s="3" t="s">
        <v>23</v>
      </c>
      <c r="D647" s="3" t="s">
        <v>29</v>
      </c>
      <c r="E647">
        <v>258</v>
      </c>
      <c r="F647" s="10">
        <v>265</v>
      </c>
      <c r="G647" s="10">
        <v>357</v>
      </c>
      <c r="H647" s="14">
        <v>178</v>
      </c>
      <c r="I647" s="19">
        <v>44531</v>
      </c>
      <c r="J647" s="10">
        <f>Financial[[#This Row],[Units Sold]]*Financial[[#This Row],[Sale Price]]</f>
        <v>92106</v>
      </c>
      <c r="K647" s="11" cm="1">
        <f t="array" ref="K647">_xlfn.IFS(Financial[[#This Row],[Discount Band]]="High",0.15,Financial[[#This Row],[Discount Band]]="Medium",0.1,Financial[[#This Row],[Discount Band]]="Low",0.05,Financial[[#This Row],[Discount Band]]="None",0)</f>
        <v>0.05</v>
      </c>
      <c r="L647" s="10">
        <f>Financial[[#This Row],[Gross Sales]]*Financial[[#This Row],[Discount, %]]</f>
        <v>4605.3</v>
      </c>
      <c r="M647" s="10">
        <f>Financial[[#This Row],[Gross Sales]]-Financial[[#This Row],[Discounts, usd]]</f>
        <v>87500.7</v>
      </c>
      <c r="N647" s="10">
        <f>Financial[[#This Row],[Units Sold]]*Financial[[#This Row],[Manufacturing Price]]</f>
        <v>68370</v>
      </c>
      <c r="O647" s="10">
        <f>Financial[[#This Row],[ Sales with discount]]-(Financial[[#This Row],[Units Sold]]*Financial[[#This Row],[Manufacturing Price]])</f>
        <v>19130.699999999997</v>
      </c>
      <c r="P647" s="12">
        <f>(Financial[[#This Row],[ Sales with discount]]-Financial[[#This Row],[COGS]])/Financial[[#This Row],[ Sales with discount]]</f>
        <v>0.2186348223499926</v>
      </c>
      <c r="Q647" s="12">
        <f>(Financial[[#This Row],[ Sales with discount]]-Financial[[#This Row],[COGS]])/Financial[[#This Row],[COGS]]</f>
        <v>0.27981132075471693</v>
      </c>
      <c r="R647" s="17">
        <f>Financial[[#This Row],[Units Sold]]/Financial[[#This Row],[quantity of transactions]]</f>
        <v>1.449438202247191</v>
      </c>
      <c r="S647" s="17">
        <f>Financial[[#This Row],[ Sales with discount]]/Financial[[#This Row],[quantity of transactions]]</f>
        <v>491.57696629213484</v>
      </c>
      <c r="T647" s="5" t="str">
        <f>TEXT(Financial[[#This Row],[Date]],"MMMM")</f>
        <v>грудень</v>
      </c>
      <c r="U647" s="22">
        <f>YEAR(Financial[[#This Row],[Date]])</f>
        <v>2021</v>
      </c>
    </row>
    <row r="648" spans="1:21" x14ac:dyDescent="0.3">
      <c r="A648" t="s">
        <v>9</v>
      </c>
      <c r="B648" t="s">
        <v>40</v>
      </c>
      <c r="C648" s="3" t="s">
        <v>25</v>
      </c>
      <c r="D648" s="3" t="s">
        <v>30</v>
      </c>
      <c r="E648">
        <v>2733</v>
      </c>
      <c r="F648" s="10">
        <v>11</v>
      </c>
      <c r="G648" s="10">
        <v>21</v>
      </c>
      <c r="H648" s="14">
        <v>379</v>
      </c>
      <c r="I648" s="19">
        <v>44531</v>
      </c>
      <c r="J648" s="10">
        <f>Financial[[#This Row],[Units Sold]]*Financial[[#This Row],[Sale Price]]</f>
        <v>57393</v>
      </c>
      <c r="K648" s="11" cm="1">
        <f t="array" ref="K648">_xlfn.IFS(Financial[[#This Row],[Discount Band]]="High",0.15,Financial[[#This Row],[Discount Band]]="Medium",0.1,Financial[[#This Row],[Discount Band]]="Low",0.05,Financial[[#This Row],[Discount Band]]="None",0)</f>
        <v>0.1</v>
      </c>
      <c r="L648" s="10">
        <f>Financial[[#This Row],[Gross Sales]]*Financial[[#This Row],[Discount, %]]</f>
        <v>5739.3</v>
      </c>
      <c r="M648" s="10">
        <f>Financial[[#This Row],[Gross Sales]]-Financial[[#This Row],[Discounts, usd]]</f>
        <v>51653.7</v>
      </c>
      <c r="N648" s="10">
        <f>Financial[[#This Row],[Units Sold]]*Financial[[#This Row],[Manufacturing Price]]</f>
        <v>30063</v>
      </c>
      <c r="O648" s="10">
        <f>Financial[[#This Row],[ Sales with discount]]-(Financial[[#This Row],[Units Sold]]*Financial[[#This Row],[Manufacturing Price]])</f>
        <v>21590.699999999997</v>
      </c>
      <c r="P648" s="12">
        <f>(Financial[[#This Row],[ Sales with discount]]-Financial[[#This Row],[COGS]])/Financial[[#This Row],[ Sales with discount]]</f>
        <v>0.41798941798941797</v>
      </c>
      <c r="Q648" s="12">
        <f>(Financial[[#This Row],[ Sales with discount]]-Financial[[#This Row],[COGS]])/Financial[[#This Row],[COGS]]</f>
        <v>0.71818181818181803</v>
      </c>
      <c r="R648" s="17">
        <f>Financial[[#This Row],[Units Sold]]/Financial[[#This Row],[quantity of transactions]]</f>
        <v>7.211081794195251</v>
      </c>
      <c r="S648" s="17">
        <f>Financial[[#This Row],[ Sales with discount]]/Financial[[#This Row],[quantity of transactions]]</f>
        <v>136.28944591029023</v>
      </c>
      <c r="T648" s="5" t="str">
        <f>TEXT(Financial[[#This Row],[Date]],"MMMM")</f>
        <v>грудень</v>
      </c>
      <c r="U648" s="22">
        <f>YEAR(Financial[[#This Row],[Date]])</f>
        <v>2021</v>
      </c>
    </row>
    <row r="649" spans="1:21" x14ac:dyDescent="0.3">
      <c r="A649" t="s">
        <v>9</v>
      </c>
      <c r="B649" t="s">
        <v>40</v>
      </c>
      <c r="C649" s="3" t="s">
        <v>26</v>
      </c>
      <c r="D649" s="3" t="s">
        <v>30</v>
      </c>
      <c r="E649">
        <v>1002</v>
      </c>
      <c r="F649" s="10">
        <v>295</v>
      </c>
      <c r="G649" s="10">
        <v>371</v>
      </c>
      <c r="H649" s="14">
        <v>378</v>
      </c>
      <c r="I649" s="19">
        <v>44470</v>
      </c>
      <c r="J649" s="10">
        <f>Financial[[#This Row],[Units Sold]]*Financial[[#This Row],[Sale Price]]</f>
        <v>371742</v>
      </c>
      <c r="K649" s="11" cm="1">
        <f t="array" ref="K649">_xlfn.IFS(Financial[[#This Row],[Discount Band]]="High",0.15,Financial[[#This Row],[Discount Band]]="Medium",0.1,Financial[[#This Row],[Discount Band]]="Low",0.05,Financial[[#This Row],[Discount Band]]="None",0)</f>
        <v>0.1</v>
      </c>
      <c r="L649" s="10">
        <f>Financial[[#This Row],[Gross Sales]]*Financial[[#This Row],[Discount, %]]</f>
        <v>37174.200000000004</v>
      </c>
      <c r="M649" s="10">
        <f>Financial[[#This Row],[Gross Sales]]-Financial[[#This Row],[Discounts, usd]]</f>
        <v>334567.8</v>
      </c>
      <c r="N649" s="10">
        <f>Financial[[#This Row],[Units Sold]]*Financial[[#This Row],[Manufacturing Price]]</f>
        <v>295590</v>
      </c>
      <c r="O649" s="10">
        <f>Financial[[#This Row],[ Sales with discount]]-(Financial[[#This Row],[Units Sold]]*Financial[[#This Row],[Manufacturing Price]])</f>
        <v>38977.799999999988</v>
      </c>
      <c r="P649" s="12">
        <f>(Financial[[#This Row],[ Sales with discount]]-Financial[[#This Row],[COGS]])/Financial[[#This Row],[ Sales with discount]]</f>
        <v>0.1165019466906259</v>
      </c>
      <c r="Q649" s="12">
        <f>(Financial[[#This Row],[ Sales with discount]]-Financial[[#This Row],[COGS]])/Financial[[#This Row],[COGS]]</f>
        <v>0.13186440677966096</v>
      </c>
      <c r="R649" s="17">
        <f>Financial[[#This Row],[Units Sold]]/Financial[[#This Row],[quantity of transactions]]</f>
        <v>2.6507936507936507</v>
      </c>
      <c r="S649" s="17">
        <f>Financial[[#This Row],[ Sales with discount]]/Financial[[#This Row],[quantity of transactions]]</f>
        <v>885.1</v>
      </c>
      <c r="T649" s="5" t="str">
        <f>TEXT(Financial[[#This Row],[Date]],"MMMM")</f>
        <v>жовтень</v>
      </c>
      <c r="U649" s="22">
        <f>YEAR(Financial[[#This Row],[Date]])</f>
        <v>2021</v>
      </c>
    </row>
    <row r="650" spans="1:21" x14ac:dyDescent="0.3">
      <c r="A650" t="s">
        <v>9</v>
      </c>
      <c r="B650" t="s">
        <v>40</v>
      </c>
      <c r="C650" s="3" t="s">
        <v>24</v>
      </c>
      <c r="D650" s="3" t="s">
        <v>30</v>
      </c>
      <c r="E650">
        <v>2371</v>
      </c>
      <c r="F650" s="10">
        <v>16</v>
      </c>
      <c r="G650" s="10">
        <v>21</v>
      </c>
      <c r="H650" s="14">
        <v>231</v>
      </c>
      <c r="I650" s="19">
        <v>44409</v>
      </c>
      <c r="J650" s="10">
        <f>Financial[[#This Row],[Units Sold]]*Financial[[#This Row],[Sale Price]]</f>
        <v>49791</v>
      </c>
      <c r="K650" s="11" cm="1">
        <f t="array" ref="K650">_xlfn.IFS(Financial[[#This Row],[Discount Band]]="High",0.15,Financial[[#This Row],[Discount Band]]="Medium",0.1,Financial[[#This Row],[Discount Band]]="Low",0.05,Financial[[#This Row],[Discount Band]]="None",0)</f>
        <v>0.1</v>
      </c>
      <c r="L650" s="10">
        <f>Financial[[#This Row],[Gross Sales]]*Financial[[#This Row],[Discount, %]]</f>
        <v>4979.1000000000004</v>
      </c>
      <c r="M650" s="10">
        <f>Financial[[#This Row],[Gross Sales]]-Financial[[#This Row],[Discounts, usd]]</f>
        <v>44811.9</v>
      </c>
      <c r="N650" s="10">
        <f>Financial[[#This Row],[Units Sold]]*Financial[[#This Row],[Manufacturing Price]]</f>
        <v>37936</v>
      </c>
      <c r="O650" s="10">
        <f>Financial[[#This Row],[ Sales with discount]]-(Financial[[#This Row],[Units Sold]]*Financial[[#This Row],[Manufacturing Price]])</f>
        <v>6875.9000000000015</v>
      </c>
      <c r="P650" s="12">
        <f>(Financial[[#This Row],[ Sales with discount]]-Financial[[#This Row],[COGS]])/Financial[[#This Row],[ Sales with discount]]</f>
        <v>0.15343915343915346</v>
      </c>
      <c r="Q650" s="12">
        <f>(Financial[[#This Row],[ Sales with discount]]-Financial[[#This Row],[COGS]])/Financial[[#This Row],[COGS]]</f>
        <v>0.18125000000000005</v>
      </c>
      <c r="R650" s="17">
        <f>Financial[[#This Row],[Units Sold]]/Financial[[#This Row],[quantity of transactions]]</f>
        <v>10.264069264069263</v>
      </c>
      <c r="S650" s="17">
        <f>Financial[[#This Row],[ Sales with discount]]/Financial[[#This Row],[quantity of transactions]]</f>
        <v>193.9909090909091</v>
      </c>
      <c r="T650" s="5" t="str">
        <f>TEXT(Financial[[#This Row],[Date]],"MMMM")</f>
        <v>серпень</v>
      </c>
      <c r="U650" s="22">
        <f>YEAR(Financial[[#This Row],[Date]])</f>
        <v>2021</v>
      </c>
    </row>
    <row r="651" spans="1:21" x14ac:dyDescent="0.3">
      <c r="A651" t="s">
        <v>9</v>
      </c>
      <c r="B651" t="s">
        <v>40</v>
      </c>
      <c r="C651" s="3" t="s">
        <v>23</v>
      </c>
      <c r="D651" s="3" t="s">
        <v>30</v>
      </c>
      <c r="E651">
        <v>3771</v>
      </c>
      <c r="F651" s="10">
        <v>12</v>
      </c>
      <c r="G651" s="10">
        <v>20</v>
      </c>
      <c r="H651" s="14">
        <v>519</v>
      </c>
      <c r="I651" s="19">
        <v>44531</v>
      </c>
      <c r="J651" s="10">
        <f>Financial[[#This Row],[Units Sold]]*Financial[[#This Row],[Sale Price]]</f>
        <v>75420</v>
      </c>
      <c r="K651" s="11" cm="1">
        <f t="array" ref="K651">_xlfn.IFS(Financial[[#This Row],[Discount Band]]="High",0.15,Financial[[#This Row],[Discount Band]]="Medium",0.1,Financial[[#This Row],[Discount Band]]="Low",0.05,Financial[[#This Row],[Discount Band]]="None",0)</f>
        <v>0.1</v>
      </c>
      <c r="L651" s="10">
        <f>Financial[[#This Row],[Gross Sales]]*Financial[[#This Row],[Discount, %]]</f>
        <v>7542</v>
      </c>
      <c r="M651" s="10">
        <f>Financial[[#This Row],[Gross Sales]]-Financial[[#This Row],[Discounts, usd]]</f>
        <v>67878</v>
      </c>
      <c r="N651" s="10">
        <f>Financial[[#This Row],[Units Sold]]*Financial[[#This Row],[Manufacturing Price]]</f>
        <v>45252</v>
      </c>
      <c r="O651" s="10">
        <f>Financial[[#This Row],[ Sales with discount]]-(Financial[[#This Row],[Units Sold]]*Financial[[#This Row],[Manufacturing Price]])</f>
        <v>22626</v>
      </c>
      <c r="P651" s="12">
        <f>(Financial[[#This Row],[ Sales with discount]]-Financial[[#This Row],[COGS]])/Financial[[#This Row],[ Sales with discount]]</f>
        <v>0.33333333333333331</v>
      </c>
      <c r="Q651" s="12">
        <f>(Financial[[#This Row],[ Sales with discount]]-Financial[[#This Row],[COGS]])/Financial[[#This Row],[COGS]]</f>
        <v>0.5</v>
      </c>
      <c r="R651" s="17">
        <f>Financial[[#This Row],[Units Sold]]/Financial[[#This Row],[quantity of transactions]]</f>
        <v>7.2658959537572256</v>
      </c>
      <c r="S651" s="17">
        <f>Financial[[#This Row],[ Sales with discount]]/Financial[[#This Row],[quantity of transactions]]</f>
        <v>130.78612716763007</v>
      </c>
      <c r="T651" s="5" t="str">
        <f>TEXT(Financial[[#This Row],[Date]],"MMMM")</f>
        <v>грудень</v>
      </c>
      <c r="U651" s="22">
        <f>YEAR(Financial[[#This Row],[Date]])</f>
        <v>2021</v>
      </c>
    </row>
    <row r="652" spans="1:21" x14ac:dyDescent="0.3">
      <c r="A652" t="s">
        <v>9</v>
      </c>
      <c r="B652" t="s">
        <v>40</v>
      </c>
      <c r="C652" s="3" t="s">
        <v>25</v>
      </c>
      <c r="D652" s="3" t="s">
        <v>29</v>
      </c>
      <c r="E652">
        <v>408</v>
      </c>
      <c r="F652" s="10">
        <v>240</v>
      </c>
      <c r="G652" s="10">
        <v>375</v>
      </c>
      <c r="H652" s="14">
        <v>9</v>
      </c>
      <c r="I652" s="19">
        <v>44531</v>
      </c>
      <c r="J652" s="10">
        <f>Financial[[#This Row],[Units Sold]]*Financial[[#This Row],[Sale Price]]</f>
        <v>153000</v>
      </c>
      <c r="K652" s="11" cm="1">
        <f t="array" ref="K652">_xlfn.IFS(Financial[[#This Row],[Discount Band]]="High",0.15,Financial[[#This Row],[Discount Band]]="Medium",0.1,Financial[[#This Row],[Discount Band]]="Low",0.05,Financial[[#This Row],[Discount Band]]="None",0)</f>
        <v>0.05</v>
      </c>
      <c r="L652" s="10">
        <f>Financial[[#This Row],[Gross Sales]]*Financial[[#This Row],[Discount, %]]</f>
        <v>7650</v>
      </c>
      <c r="M652" s="10">
        <f>Financial[[#This Row],[Gross Sales]]-Financial[[#This Row],[Discounts, usd]]</f>
        <v>145350</v>
      </c>
      <c r="N652" s="10">
        <f>Financial[[#This Row],[Units Sold]]*Financial[[#This Row],[Manufacturing Price]]</f>
        <v>97920</v>
      </c>
      <c r="O652" s="10">
        <f>Financial[[#This Row],[ Sales with discount]]-(Financial[[#This Row],[Units Sold]]*Financial[[#This Row],[Manufacturing Price]])</f>
        <v>47430</v>
      </c>
      <c r="P652" s="12">
        <f>(Financial[[#This Row],[ Sales with discount]]-Financial[[#This Row],[COGS]])/Financial[[#This Row],[ Sales with discount]]</f>
        <v>0.32631578947368423</v>
      </c>
      <c r="Q652" s="12">
        <f>(Financial[[#This Row],[ Sales with discount]]-Financial[[#This Row],[COGS]])/Financial[[#This Row],[COGS]]</f>
        <v>0.484375</v>
      </c>
      <c r="R652" s="17">
        <f>Financial[[#This Row],[Units Sold]]/Financial[[#This Row],[quantity of transactions]]</f>
        <v>45.333333333333336</v>
      </c>
      <c r="S652" s="17">
        <f>Financial[[#This Row],[ Sales with discount]]/Financial[[#This Row],[quantity of transactions]]</f>
        <v>16150</v>
      </c>
      <c r="T652" s="5" t="str">
        <f>TEXT(Financial[[#This Row],[Date]],"MMMM")</f>
        <v>грудень</v>
      </c>
      <c r="U652" s="22">
        <f>YEAR(Financial[[#This Row],[Date]])</f>
        <v>2021</v>
      </c>
    </row>
    <row r="653" spans="1:21" x14ac:dyDescent="0.3">
      <c r="A653" t="s">
        <v>9</v>
      </c>
      <c r="B653" t="s">
        <v>40</v>
      </c>
      <c r="C653" s="3" t="s">
        <v>24</v>
      </c>
      <c r="D653" s="3" t="s">
        <v>30</v>
      </c>
      <c r="E653">
        <v>932</v>
      </c>
      <c r="F653" s="10">
        <v>263</v>
      </c>
      <c r="G653" s="10">
        <v>343</v>
      </c>
      <c r="H653" s="14">
        <v>93</v>
      </c>
      <c r="I653" s="19">
        <v>44348</v>
      </c>
      <c r="J653" s="10">
        <f>Financial[[#This Row],[Units Sold]]*Financial[[#This Row],[Sale Price]]</f>
        <v>319676</v>
      </c>
      <c r="K653" s="11" cm="1">
        <f t="array" ref="K653">_xlfn.IFS(Financial[[#This Row],[Discount Band]]="High",0.15,Financial[[#This Row],[Discount Band]]="Medium",0.1,Financial[[#This Row],[Discount Band]]="Low",0.05,Financial[[#This Row],[Discount Band]]="None",0)</f>
        <v>0.1</v>
      </c>
      <c r="L653" s="10">
        <f>Financial[[#This Row],[Gross Sales]]*Financial[[#This Row],[Discount, %]]</f>
        <v>31967.600000000002</v>
      </c>
      <c r="M653" s="10">
        <f>Financial[[#This Row],[Gross Sales]]-Financial[[#This Row],[Discounts, usd]]</f>
        <v>287708.40000000002</v>
      </c>
      <c r="N653" s="10">
        <f>Financial[[#This Row],[Units Sold]]*Financial[[#This Row],[Manufacturing Price]]</f>
        <v>245116</v>
      </c>
      <c r="O653" s="10">
        <f>Financial[[#This Row],[ Sales with discount]]-(Financial[[#This Row],[Units Sold]]*Financial[[#This Row],[Manufacturing Price]])</f>
        <v>42592.400000000023</v>
      </c>
      <c r="P653" s="12">
        <f>(Financial[[#This Row],[ Sales with discount]]-Financial[[#This Row],[COGS]])/Financial[[#This Row],[ Sales with discount]]</f>
        <v>0.14804016844833179</v>
      </c>
      <c r="Q653" s="12">
        <f>(Financial[[#This Row],[ Sales with discount]]-Financial[[#This Row],[COGS]])/Financial[[#This Row],[COGS]]</f>
        <v>0.17376425855513317</v>
      </c>
      <c r="R653" s="17">
        <f>Financial[[#This Row],[Units Sold]]/Financial[[#This Row],[quantity of transactions]]</f>
        <v>10.021505376344086</v>
      </c>
      <c r="S653" s="17">
        <f>Financial[[#This Row],[ Sales with discount]]/Financial[[#This Row],[quantity of transactions]]</f>
        <v>3093.6387096774197</v>
      </c>
      <c r="T653" s="5" t="str">
        <f>TEXT(Financial[[#This Row],[Date]],"MMMM")</f>
        <v>червень</v>
      </c>
      <c r="U653" s="22">
        <f>YEAR(Financial[[#This Row],[Date]])</f>
        <v>2021</v>
      </c>
    </row>
    <row r="654" spans="1:21" x14ac:dyDescent="0.3">
      <c r="A654" t="s">
        <v>9</v>
      </c>
      <c r="B654" t="s">
        <v>40</v>
      </c>
      <c r="C654" s="3" t="s">
        <v>21</v>
      </c>
      <c r="D654" s="3" t="s">
        <v>29</v>
      </c>
      <c r="E654">
        <v>336</v>
      </c>
      <c r="F654" s="10">
        <v>212</v>
      </c>
      <c r="G654" s="10">
        <v>340</v>
      </c>
      <c r="H654" s="14">
        <v>176</v>
      </c>
      <c r="I654" s="19">
        <v>44531</v>
      </c>
      <c r="J654" s="10">
        <f>Financial[[#This Row],[Units Sold]]*Financial[[#This Row],[Sale Price]]</f>
        <v>114240</v>
      </c>
      <c r="K654" s="11" cm="1">
        <f t="array" ref="K654">_xlfn.IFS(Financial[[#This Row],[Discount Band]]="High",0.15,Financial[[#This Row],[Discount Band]]="Medium",0.1,Financial[[#This Row],[Discount Band]]="Low",0.05,Financial[[#This Row],[Discount Band]]="None",0)</f>
        <v>0.05</v>
      </c>
      <c r="L654" s="10">
        <f>Financial[[#This Row],[Gross Sales]]*Financial[[#This Row],[Discount, %]]</f>
        <v>5712</v>
      </c>
      <c r="M654" s="10">
        <f>Financial[[#This Row],[Gross Sales]]-Financial[[#This Row],[Discounts, usd]]</f>
        <v>108528</v>
      </c>
      <c r="N654" s="10">
        <f>Financial[[#This Row],[Units Sold]]*Financial[[#This Row],[Manufacturing Price]]</f>
        <v>71232</v>
      </c>
      <c r="O654" s="10">
        <f>Financial[[#This Row],[ Sales with discount]]-(Financial[[#This Row],[Units Sold]]*Financial[[#This Row],[Manufacturing Price]])</f>
        <v>37296</v>
      </c>
      <c r="P654" s="12">
        <f>(Financial[[#This Row],[ Sales with discount]]-Financial[[#This Row],[COGS]])/Financial[[#This Row],[ Sales with discount]]</f>
        <v>0.34365325077399383</v>
      </c>
      <c r="Q654" s="12">
        <f>(Financial[[#This Row],[ Sales with discount]]-Financial[[#This Row],[COGS]])/Financial[[#This Row],[COGS]]</f>
        <v>0.52358490566037741</v>
      </c>
      <c r="R654" s="17">
        <f>Financial[[#This Row],[Units Sold]]/Financial[[#This Row],[quantity of transactions]]</f>
        <v>1.9090909090909092</v>
      </c>
      <c r="S654" s="17">
        <f>Financial[[#This Row],[ Sales with discount]]/Financial[[#This Row],[quantity of transactions]]</f>
        <v>616.63636363636363</v>
      </c>
      <c r="T654" s="5" t="str">
        <f>TEXT(Financial[[#This Row],[Date]],"MMMM")</f>
        <v>грудень</v>
      </c>
      <c r="U654" s="22">
        <f>YEAR(Financial[[#This Row],[Date]])</f>
        <v>2021</v>
      </c>
    </row>
    <row r="655" spans="1:21" x14ac:dyDescent="0.3">
      <c r="A655" t="s">
        <v>9</v>
      </c>
      <c r="B655" t="s">
        <v>40</v>
      </c>
      <c r="C655" s="3" t="s">
        <v>25</v>
      </c>
      <c r="D655" s="3" t="s">
        <v>31</v>
      </c>
      <c r="E655">
        <v>3764</v>
      </c>
      <c r="F655" s="10">
        <v>264</v>
      </c>
      <c r="G655" s="10">
        <v>368</v>
      </c>
      <c r="H655" s="14">
        <v>747</v>
      </c>
      <c r="I655" s="19">
        <v>44409</v>
      </c>
      <c r="J655" s="10">
        <f>Financial[[#This Row],[Units Sold]]*Financial[[#This Row],[Sale Price]]</f>
        <v>1385152</v>
      </c>
      <c r="K655" s="11" cm="1">
        <f t="array" ref="K655">_xlfn.IFS(Financial[[#This Row],[Discount Band]]="High",0.15,Financial[[#This Row],[Discount Band]]="Medium",0.1,Financial[[#This Row],[Discount Band]]="Low",0.05,Financial[[#This Row],[Discount Band]]="None",0)</f>
        <v>0.15</v>
      </c>
      <c r="L655" s="10">
        <f>Financial[[#This Row],[Gross Sales]]*Financial[[#This Row],[Discount, %]]</f>
        <v>207772.79999999999</v>
      </c>
      <c r="M655" s="10">
        <f>Financial[[#This Row],[Gross Sales]]-Financial[[#This Row],[Discounts, usd]]</f>
        <v>1177379.2</v>
      </c>
      <c r="N655" s="10">
        <f>Financial[[#This Row],[Units Sold]]*Financial[[#This Row],[Manufacturing Price]]</f>
        <v>993696</v>
      </c>
      <c r="O655" s="10">
        <f>Financial[[#This Row],[ Sales with discount]]-(Financial[[#This Row],[Units Sold]]*Financial[[#This Row],[Manufacturing Price]])</f>
        <v>183683.19999999995</v>
      </c>
      <c r="P655" s="12">
        <f>(Financial[[#This Row],[ Sales with discount]]-Financial[[#This Row],[COGS]])/Financial[[#This Row],[ Sales with discount]]</f>
        <v>0.1560102301790281</v>
      </c>
      <c r="Q655" s="12">
        <f>(Financial[[#This Row],[ Sales with discount]]-Financial[[#This Row],[COGS]])/Financial[[#This Row],[COGS]]</f>
        <v>0.18484848484848479</v>
      </c>
      <c r="R655" s="17">
        <f>Financial[[#This Row],[Units Sold]]/Financial[[#This Row],[quantity of transactions]]</f>
        <v>5.0388219544846047</v>
      </c>
      <c r="S655" s="17">
        <f>Financial[[#This Row],[ Sales with discount]]/Financial[[#This Row],[quantity of transactions]]</f>
        <v>1576.1435073627845</v>
      </c>
      <c r="T655" s="5" t="str">
        <f>TEXT(Financial[[#This Row],[Date]],"MMMM")</f>
        <v>серпень</v>
      </c>
      <c r="U655" s="22">
        <f>YEAR(Financial[[#This Row],[Date]])</f>
        <v>2021</v>
      </c>
    </row>
    <row r="656" spans="1:21" x14ac:dyDescent="0.3">
      <c r="A656" t="s">
        <v>9</v>
      </c>
      <c r="B656" t="s">
        <v>40</v>
      </c>
      <c r="C656" s="3" t="s">
        <v>22</v>
      </c>
      <c r="D656" s="3" t="s">
        <v>31</v>
      </c>
      <c r="E656">
        <v>1376</v>
      </c>
      <c r="F656" s="10">
        <v>285</v>
      </c>
      <c r="G656" s="10">
        <v>375</v>
      </c>
      <c r="H656" s="14">
        <v>412</v>
      </c>
      <c r="I656" s="19">
        <v>44197</v>
      </c>
      <c r="J656" s="10">
        <f>Financial[[#This Row],[Units Sold]]*Financial[[#This Row],[Sale Price]]</f>
        <v>516000</v>
      </c>
      <c r="K656" s="11" cm="1">
        <f t="array" ref="K656">_xlfn.IFS(Financial[[#This Row],[Discount Band]]="High",0.15,Financial[[#This Row],[Discount Band]]="Medium",0.1,Financial[[#This Row],[Discount Band]]="Low",0.05,Financial[[#This Row],[Discount Band]]="None",0)</f>
        <v>0.15</v>
      </c>
      <c r="L656" s="10">
        <f>Financial[[#This Row],[Gross Sales]]*Financial[[#This Row],[Discount, %]]</f>
        <v>77400</v>
      </c>
      <c r="M656" s="10">
        <f>Financial[[#This Row],[Gross Sales]]-Financial[[#This Row],[Discounts, usd]]</f>
        <v>438600</v>
      </c>
      <c r="N656" s="10">
        <f>Financial[[#This Row],[Units Sold]]*Financial[[#This Row],[Manufacturing Price]]</f>
        <v>392160</v>
      </c>
      <c r="O656" s="10">
        <f>Financial[[#This Row],[ Sales with discount]]-(Financial[[#This Row],[Units Sold]]*Financial[[#This Row],[Manufacturing Price]])</f>
        <v>46440</v>
      </c>
      <c r="P656" s="12">
        <f>(Financial[[#This Row],[ Sales with discount]]-Financial[[#This Row],[COGS]])/Financial[[#This Row],[ Sales with discount]]</f>
        <v>0.10588235294117647</v>
      </c>
      <c r="Q656" s="12">
        <f>(Financial[[#This Row],[ Sales with discount]]-Financial[[#This Row],[COGS]])/Financial[[#This Row],[COGS]]</f>
        <v>0.11842105263157894</v>
      </c>
      <c r="R656" s="17">
        <f>Financial[[#This Row],[Units Sold]]/Financial[[#This Row],[quantity of transactions]]</f>
        <v>3.3398058252427183</v>
      </c>
      <c r="S656" s="17">
        <f>Financial[[#This Row],[ Sales with discount]]/Financial[[#This Row],[quantity of transactions]]</f>
        <v>1064.5631067961165</v>
      </c>
      <c r="T656" s="5" t="str">
        <f>TEXT(Financial[[#This Row],[Date]],"MMMM")</f>
        <v>січень</v>
      </c>
      <c r="U656" s="22">
        <f>YEAR(Financial[[#This Row],[Date]])</f>
        <v>2021</v>
      </c>
    </row>
    <row r="657" spans="1:21" x14ac:dyDescent="0.3">
      <c r="A657" t="s">
        <v>9</v>
      </c>
      <c r="B657" t="s">
        <v>40</v>
      </c>
      <c r="C657" s="3" t="s">
        <v>25</v>
      </c>
      <c r="D657" s="3" t="s">
        <v>31</v>
      </c>
      <c r="E657">
        <v>1354</v>
      </c>
      <c r="F657" s="10">
        <v>252</v>
      </c>
      <c r="G657" s="10">
        <v>357</v>
      </c>
      <c r="H657" s="14">
        <v>794</v>
      </c>
      <c r="I657" s="19">
        <v>44470</v>
      </c>
      <c r="J657" s="10">
        <f>Financial[[#This Row],[Units Sold]]*Financial[[#This Row],[Sale Price]]</f>
        <v>483378</v>
      </c>
      <c r="K657" s="11" cm="1">
        <f t="array" ref="K657">_xlfn.IFS(Financial[[#This Row],[Discount Band]]="High",0.15,Financial[[#This Row],[Discount Band]]="Medium",0.1,Financial[[#This Row],[Discount Band]]="Low",0.05,Financial[[#This Row],[Discount Band]]="None",0)</f>
        <v>0.15</v>
      </c>
      <c r="L657" s="10">
        <f>Financial[[#This Row],[Gross Sales]]*Financial[[#This Row],[Discount, %]]</f>
        <v>72506.7</v>
      </c>
      <c r="M657" s="10">
        <f>Financial[[#This Row],[Gross Sales]]-Financial[[#This Row],[Discounts, usd]]</f>
        <v>410871.3</v>
      </c>
      <c r="N657" s="10">
        <f>Financial[[#This Row],[Units Sold]]*Financial[[#This Row],[Manufacturing Price]]</f>
        <v>341208</v>
      </c>
      <c r="O657" s="10">
        <f>Financial[[#This Row],[ Sales with discount]]-(Financial[[#This Row],[Units Sold]]*Financial[[#This Row],[Manufacturing Price]])</f>
        <v>69663.299999999988</v>
      </c>
      <c r="P657" s="12">
        <f>(Financial[[#This Row],[ Sales with discount]]-Financial[[#This Row],[COGS]])/Financial[[#This Row],[ Sales with discount]]</f>
        <v>0.16955017301038061</v>
      </c>
      <c r="Q657" s="12">
        <f>(Financial[[#This Row],[ Sales with discount]]-Financial[[#This Row],[COGS]])/Financial[[#This Row],[COGS]]</f>
        <v>0.20416666666666664</v>
      </c>
      <c r="R657" s="17">
        <f>Financial[[#This Row],[Units Sold]]/Financial[[#This Row],[quantity of transactions]]</f>
        <v>1.7052896725440807</v>
      </c>
      <c r="S657" s="17">
        <f>Financial[[#This Row],[ Sales with discount]]/Financial[[#This Row],[quantity of transactions]]</f>
        <v>517.47015113350119</v>
      </c>
      <c r="T657" s="5" t="str">
        <f>TEXT(Financial[[#This Row],[Date]],"MMMM")</f>
        <v>жовтень</v>
      </c>
      <c r="U657" s="22">
        <f>YEAR(Financial[[#This Row],[Date]])</f>
        <v>2021</v>
      </c>
    </row>
    <row r="658" spans="1:21" x14ac:dyDescent="0.3">
      <c r="A658" t="s">
        <v>9</v>
      </c>
      <c r="B658" t="s">
        <v>40</v>
      </c>
      <c r="C658" s="3" t="s">
        <v>21</v>
      </c>
      <c r="D658" s="3" t="s">
        <v>30</v>
      </c>
      <c r="E658">
        <v>2191</v>
      </c>
      <c r="F658" s="10">
        <v>302</v>
      </c>
      <c r="G658" s="10">
        <v>350</v>
      </c>
      <c r="H658" s="14">
        <v>1468</v>
      </c>
      <c r="I658" s="19">
        <v>44256</v>
      </c>
      <c r="J658" s="10">
        <f>Financial[[#This Row],[Units Sold]]*Financial[[#This Row],[Sale Price]]</f>
        <v>766850</v>
      </c>
      <c r="K658" s="11" cm="1">
        <f t="array" ref="K658">_xlfn.IFS(Financial[[#This Row],[Discount Band]]="High",0.15,Financial[[#This Row],[Discount Band]]="Medium",0.1,Financial[[#This Row],[Discount Band]]="Low",0.05,Financial[[#This Row],[Discount Band]]="None",0)</f>
        <v>0.1</v>
      </c>
      <c r="L658" s="10">
        <f>Financial[[#This Row],[Gross Sales]]*Financial[[#This Row],[Discount, %]]</f>
        <v>76685</v>
      </c>
      <c r="M658" s="10">
        <f>Financial[[#This Row],[Gross Sales]]-Financial[[#This Row],[Discounts, usd]]</f>
        <v>690165</v>
      </c>
      <c r="N658" s="10">
        <f>Financial[[#This Row],[Units Sold]]*Financial[[#This Row],[Manufacturing Price]]</f>
        <v>661682</v>
      </c>
      <c r="O658" s="10">
        <f>Financial[[#This Row],[ Sales with discount]]-(Financial[[#This Row],[Units Sold]]*Financial[[#This Row],[Manufacturing Price]])</f>
        <v>28483</v>
      </c>
      <c r="P658" s="12">
        <f>(Financial[[#This Row],[ Sales with discount]]-Financial[[#This Row],[COGS]])/Financial[[#This Row],[ Sales with discount]]</f>
        <v>4.1269841269841269E-2</v>
      </c>
      <c r="Q658" s="12">
        <f>(Financial[[#This Row],[ Sales with discount]]-Financial[[#This Row],[COGS]])/Financial[[#This Row],[COGS]]</f>
        <v>4.3046357615894038E-2</v>
      </c>
      <c r="R658" s="17">
        <f>Financial[[#This Row],[Units Sold]]/Financial[[#This Row],[quantity of transactions]]</f>
        <v>1.4925068119891007</v>
      </c>
      <c r="S658" s="17">
        <f>Financial[[#This Row],[ Sales with discount]]/Financial[[#This Row],[quantity of transactions]]</f>
        <v>470.13964577656674</v>
      </c>
      <c r="T658" s="5" t="str">
        <f>TEXT(Financial[[#This Row],[Date]],"MMMM")</f>
        <v>березень</v>
      </c>
      <c r="U658" s="22">
        <f>YEAR(Financial[[#This Row],[Date]])</f>
        <v>2021</v>
      </c>
    </row>
    <row r="659" spans="1:21" x14ac:dyDescent="0.3">
      <c r="A659" t="s">
        <v>9</v>
      </c>
      <c r="B659" t="s">
        <v>40</v>
      </c>
      <c r="C659" s="3" t="s">
        <v>25</v>
      </c>
      <c r="D659" s="3" t="s">
        <v>30</v>
      </c>
      <c r="E659">
        <v>1358</v>
      </c>
      <c r="F659" s="10">
        <v>275</v>
      </c>
      <c r="G659" s="10">
        <v>371</v>
      </c>
      <c r="H659" s="14">
        <v>503</v>
      </c>
      <c r="I659" s="19">
        <v>44287</v>
      </c>
      <c r="J659" s="10">
        <f>Financial[[#This Row],[Units Sold]]*Financial[[#This Row],[Sale Price]]</f>
        <v>503818</v>
      </c>
      <c r="K659" s="11" cm="1">
        <f t="array" ref="K659">_xlfn.IFS(Financial[[#This Row],[Discount Band]]="High",0.15,Financial[[#This Row],[Discount Band]]="Medium",0.1,Financial[[#This Row],[Discount Band]]="Low",0.05,Financial[[#This Row],[Discount Band]]="None",0)</f>
        <v>0.1</v>
      </c>
      <c r="L659" s="10">
        <f>Financial[[#This Row],[Gross Sales]]*Financial[[#This Row],[Discount, %]]</f>
        <v>50381.8</v>
      </c>
      <c r="M659" s="10">
        <f>Financial[[#This Row],[Gross Sales]]-Financial[[#This Row],[Discounts, usd]]</f>
        <v>453436.2</v>
      </c>
      <c r="N659" s="10">
        <f>Financial[[#This Row],[Units Sold]]*Financial[[#This Row],[Manufacturing Price]]</f>
        <v>373450</v>
      </c>
      <c r="O659" s="10">
        <f>Financial[[#This Row],[ Sales with discount]]-(Financial[[#This Row],[Units Sold]]*Financial[[#This Row],[Manufacturing Price]])</f>
        <v>79986.200000000012</v>
      </c>
      <c r="P659" s="12">
        <f>(Financial[[#This Row],[ Sales with discount]]-Financial[[#This Row],[COGS]])/Financial[[#This Row],[ Sales with discount]]</f>
        <v>0.17640011979634623</v>
      </c>
      <c r="Q659" s="12">
        <f>(Financial[[#This Row],[ Sales with discount]]-Financial[[#This Row],[COGS]])/Financial[[#This Row],[COGS]]</f>
        <v>0.21418181818181822</v>
      </c>
      <c r="R659" s="17">
        <f>Financial[[#This Row],[Units Sold]]/Financial[[#This Row],[quantity of transactions]]</f>
        <v>2.6998011928429424</v>
      </c>
      <c r="S659" s="17">
        <f>Financial[[#This Row],[ Sales with discount]]/Financial[[#This Row],[quantity of transactions]]</f>
        <v>901.46361829025852</v>
      </c>
      <c r="T659" s="5" t="str">
        <f>TEXT(Financial[[#This Row],[Date]],"MMMM")</f>
        <v>квітень</v>
      </c>
      <c r="U659" s="22">
        <f>YEAR(Financial[[#This Row],[Date]])</f>
        <v>2021</v>
      </c>
    </row>
    <row r="660" spans="1:21" x14ac:dyDescent="0.3">
      <c r="A660" t="s">
        <v>9</v>
      </c>
      <c r="B660" t="s">
        <v>40</v>
      </c>
      <c r="C660" s="3" t="s">
        <v>23</v>
      </c>
      <c r="D660" s="3" t="s">
        <v>31</v>
      </c>
      <c r="E660">
        <v>2608</v>
      </c>
      <c r="F660" s="10">
        <v>211</v>
      </c>
      <c r="G660" s="10">
        <v>333</v>
      </c>
      <c r="H660" s="14">
        <v>652</v>
      </c>
      <c r="I660" s="19">
        <v>44501</v>
      </c>
      <c r="J660" s="10">
        <f>Financial[[#This Row],[Units Sold]]*Financial[[#This Row],[Sale Price]]</f>
        <v>868464</v>
      </c>
      <c r="K660" s="11" cm="1">
        <f t="array" ref="K660">_xlfn.IFS(Financial[[#This Row],[Discount Band]]="High",0.15,Financial[[#This Row],[Discount Band]]="Medium",0.1,Financial[[#This Row],[Discount Band]]="Low",0.05,Financial[[#This Row],[Discount Band]]="None",0)</f>
        <v>0.15</v>
      </c>
      <c r="L660" s="10">
        <f>Financial[[#This Row],[Gross Sales]]*Financial[[#This Row],[Discount, %]]</f>
        <v>130269.59999999999</v>
      </c>
      <c r="M660" s="10">
        <f>Financial[[#This Row],[Gross Sales]]-Financial[[#This Row],[Discounts, usd]]</f>
        <v>738194.4</v>
      </c>
      <c r="N660" s="10">
        <f>Financial[[#This Row],[Units Sold]]*Financial[[#This Row],[Manufacturing Price]]</f>
        <v>550288</v>
      </c>
      <c r="O660" s="10">
        <f>Financial[[#This Row],[ Sales with discount]]-(Financial[[#This Row],[Units Sold]]*Financial[[#This Row],[Manufacturing Price]])</f>
        <v>187906.40000000002</v>
      </c>
      <c r="P660" s="12">
        <f>(Financial[[#This Row],[ Sales with discount]]-Financial[[#This Row],[COGS]])/Financial[[#This Row],[ Sales with discount]]</f>
        <v>0.2545486663133722</v>
      </c>
      <c r="Q660" s="12">
        <f>(Financial[[#This Row],[ Sales with discount]]-Financial[[#This Row],[COGS]])/Financial[[#This Row],[COGS]]</f>
        <v>0.34146919431279626</v>
      </c>
      <c r="R660" s="17">
        <f>Financial[[#This Row],[Units Sold]]/Financial[[#This Row],[quantity of transactions]]</f>
        <v>4</v>
      </c>
      <c r="S660" s="17">
        <f>Financial[[#This Row],[ Sales with discount]]/Financial[[#This Row],[quantity of transactions]]</f>
        <v>1132.2</v>
      </c>
      <c r="T660" s="5" t="str">
        <f>TEXT(Financial[[#This Row],[Date]],"MMMM")</f>
        <v>листопад</v>
      </c>
      <c r="U660" s="22">
        <f>YEAR(Financial[[#This Row],[Date]])</f>
        <v>2021</v>
      </c>
    </row>
    <row r="661" spans="1:21" x14ac:dyDescent="0.3">
      <c r="A661" t="s">
        <v>9</v>
      </c>
      <c r="B661" t="s">
        <v>40</v>
      </c>
      <c r="C661" s="3" t="s">
        <v>26</v>
      </c>
      <c r="D661" s="3" t="s">
        <v>30</v>
      </c>
      <c r="E661">
        <v>2692</v>
      </c>
      <c r="F661" s="10">
        <v>270</v>
      </c>
      <c r="G661" s="10">
        <v>336</v>
      </c>
      <c r="H661" s="14">
        <v>1229</v>
      </c>
      <c r="I661" s="19">
        <v>44440</v>
      </c>
      <c r="J661" s="10">
        <f>Financial[[#This Row],[Units Sold]]*Financial[[#This Row],[Sale Price]]</f>
        <v>904512</v>
      </c>
      <c r="K661" s="11" cm="1">
        <f t="array" ref="K661">_xlfn.IFS(Financial[[#This Row],[Discount Band]]="High",0.15,Financial[[#This Row],[Discount Band]]="Medium",0.1,Financial[[#This Row],[Discount Band]]="Low",0.05,Financial[[#This Row],[Discount Band]]="None",0)</f>
        <v>0.1</v>
      </c>
      <c r="L661" s="10">
        <f>Financial[[#This Row],[Gross Sales]]*Financial[[#This Row],[Discount, %]]</f>
        <v>90451.200000000012</v>
      </c>
      <c r="M661" s="10">
        <f>Financial[[#This Row],[Gross Sales]]-Financial[[#This Row],[Discounts, usd]]</f>
        <v>814060.8</v>
      </c>
      <c r="N661" s="10">
        <f>Financial[[#This Row],[Units Sold]]*Financial[[#This Row],[Manufacturing Price]]</f>
        <v>726840</v>
      </c>
      <c r="O661" s="10">
        <f>Financial[[#This Row],[ Sales with discount]]-(Financial[[#This Row],[Units Sold]]*Financial[[#This Row],[Manufacturing Price]])</f>
        <v>87220.800000000047</v>
      </c>
      <c r="P661" s="12">
        <f>(Financial[[#This Row],[ Sales with discount]]-Financial[[#This Row],[COGS]])/Financial[[#This Row],[ Sales with discount]]</f>
        <v>0.10714285714285719</v>
      </c>
      <c r="Q661" s="12">
        <f>(Financial[[#This Row],[ Sales with discount]]-Financial[[#This Row],[COGS]])/Financial[[#This Row],[COGS]]</f>
        <v>0.12000000000000006</v>
      </c>
      <c r="R661" s="17">
        <f>Financial[[#This Row],[Units Sold]]/Financial[[#This Row],[quantity of transactions]]</f>
        <v>2.1903986981285599</v>
      </c>
      <c r="S661" s="17">
        <f>Financial[[#This Row],[ Sales with discount]]/Financial[[#This Row],[quantity of transactions]]</f>
        <v>662.37656631407651</v>
      </c>
      <c r="T661" s="5" t="str">
        <f>TEXT(Financial[[#This Row],[Date]],"MMMM")</f>
        <v>вересень</v>
      </c>
      <c r="U661" s="22">
        <f>YEAR(Financial[[#This Row],[Date]])</f>
        <v>2021</v>
      </c>
    </row>
    <row r="662" spans="1:21" x14ac:dyDescent="0.3">
      <c r="A662" t="s">
        <v>7</v>
      </c>
      <c r="B662" t="s">
        <v>40</v>
      </c>
      <c r="C662" s="3" t="s">
        <v>26</v>
      </c>
      <c r="D662" s="3" t="s">
        <v>31</v>
      </c>
      <c r="E662">
        <v>2650</v>
      </c>
      <c r="F662" s="10">
        <v>11</v>
      </c>
      <c r="G662" s="10">
        <v>16</v>
      </c>
      <c r="H662" s="14">
        <v>1432</v>
      </c>
      <c r="I662" s="19">
        <v>44501</v>
      </c>
      <c r="J662" s="10">
        <f>Financial[[#This Row],[Units Sold]]*Financial[[#This Row],[Sale Price]]</f>
        <v>42400</v>
      </c>
      <c r="K662" s="11" cm="1">
        <f t="array" ref="K662">_xlfn.IFS(Financial[[#This Row],[Discount Band]]="High",0.15,Financial[[#This Row],[Discount Band]]="Medium",0.1,Financial[[#This Row],[Discount Band]]="Low",0.05,Financial[[#This Row],[Discount Band]]="None",0)</f>
        <v>0.15</v>
      </c>
      <c r="L662" s="10">
        <f>Financial[[#This Row],[Gross Sales]]*Financial[[#This Row],[Discount, %]]</f>
        <v>6360</v>
      </c>
      <c r="M662" s="10">
        <f>Financial[[#This Row],[Gross Sales]]-Financial[[#This Row],[Discounts, usd]]</f>
        <v>36040</v>
      </c>
      <c r="N662" s="10">
        <f>Financial[[#This Row],[Units Sold]]*Financial[[#This Row],[Manufacturing Price]]</f>
        <v>29150</v>
      </c>
      <c r="O662" s="10">
        <f>Financial[[#This Row],[ Sales with discount]]-(Financial[[#This Row],[Units Sold]]*Financial[[#This Row],[Manufacturing Price]])</f>
        <v>6890</v>
      </c>
      <c r="P662" s="12">
        <f>(Financial[[#This Row],[ Sales with discount]]-Financial[[#This Row],[COGS]])/Financial[[#This Row],[ Sales with discount]]</f>
        <v>0.19117647058823528</v>
      </c>
      <c r="Q662" s="12">
        <f>(Financial[[#This Row],[ Sales with discount]]-Financial[[#This Row],[COGS]])/Financial[[#This Row],[COGS]]</f>
        <v>0.23636363636363636</v>
      </c>
      <c r="R662" s="17">
        <f>Financial[[#This Row],[Units Sold]]/Financial[[#This Row],[quantity of transactions]]</f>
        <v>1.8505586592178771</v>
      </c>
      <c r="S662" s="17">
        <f>Financial[[#This Row],[ Sales with discount]]/Financial[[#This Row],[quantity of transactions]]</f>
        <v>25.16759776536313</v>
      </c>
      <c r="T662" s="5" t="str">
        <f>TEXT(Financial[[#This Row],[Date]],"MMMM")</f>
        <v>листопад</v>
      </c>
      <c r="U662" s="22">
        <f>YEAR(Financial[[#This Row],[Date]])</f>
        <v>2021</v>
      </c>
    </row>
    <row r="663" spans="1:21" x14ac:dyDescent="0.3">
      <c r="A663" t="s">
        <v>7</v>
      </c>
      <c r="B663" t="s">
        <v>40</v>
      </c>
      <c r="C663" s="3" t="s">
        <v>24</v>
      </c>
      <c r="D663" s="3" t="s">
        <v>31</v>
      </c>
      <c r="E663">
        <v>792</v>
      </c>
      <c r="F663" s="10">
        <v>12</v>
      </c>
      <c r="G663" s="10">
        <v>17</v>
      </c>
      <c r="H663" s="14">
        <v>71</v>
      </c>
      <c r="I663" s="19">
        <v>44317</v>
      </c>
      <c r="J663" s="10">
        <f>Financial[[#This Row],[Units Sold]]*Financial[[#This Row],[Sale Price]]</f>
        <v>13464</v>
      </c>
      <c r="K663" s="11" cm="1">
        <f t="array" ref="K663">_xlfn.IFS(Financial[[#This Row],[Discount Band]]="High",0.15,Financial[[#This Row],[Discount Band]]="Medium",0.1,Financial[[#This Row],[Discount Band]]="Low",0.05,Financial[[#This Row],[Discount Band]]="None",0)</f>
        <v>0.15</v>
      </c>
      <c r="L663" s="10">
        <f>Financial[[#This Row],[Gross Sales]]*Financial[[#This Row],[Discount, %]]</f>
        <v>2019.6</v>
      </c>
      <c r="M663" s="10">
        <f>Financial[[#This Row],[Gross Sales]]-Financial[[#This Row],[Discounts, usd]]</f>
        <v>11444.4</v>
      </c>
      <c r="N663" s="10">
        <f>Financial[[#This Row],[Units Sold]]*Financial[[#This Row],[Manufacturing Price]]</f>
        <v>9504</v>
      </c>
      <c r="O663" s="10">
        <f>Financial[[#This Row],[ Sales with discount]]-(Financial[[#This Row],[Units Sold]]*Financial[[#This Row],[Manufacturing Price]])</f>
        <v>1940.3999999999996</v>
      </c>
      <c r="P663" s="12">
        <f>(Financial[[#This Row],[ Sales with discount]]-Financial[[#This Row],[COGS]])/Financial[[#This Row],[ Sales with discount]]</f>
        <v>0.16955017301038058</v>
      </c>
      <c r="Q663" s="12">
        <f>(Financial[[#This Row],[ Sales with discount]]-Financial[[#This Row],[COGS]])/Financial[[#This Row],[COGS]]</f>
        <v>0.20416666666666664</v>
      </c>
      <c r="R663" s="17">
        <f>Financial[[#This Row],[Units Sold]]/Financial[[#This Row],[quantity of transactions]]</f>
        <v>11.154929577464788</v>
      </c>
      <c r="S663" s="17">
        <f>Financial[[#This Row],[ Sales with discount]]/Financial[[#This Row],[quantity of transactions]]</f>
        <v>161.18873239436618</v>
      </c>
      <c r="T663" s="5" t="str">
        <f>TEXT(Financial[[#This Row],[Date]],"MMMM")</f>
        <v>травень</v>
      </c>
      <c r="U663" s="22">
        <f>YEAR(Financial[[#This Row],[Date]])</f>
        <v>2021</v>
      </c>
    </row>
    <row r="664" spans="1:21" x14ac:dyDescent="0.3">
      <c r="A664" t="s">
        <v>7</v>
      </c>
      <c r="B664" t="s">
        <v>40</v>
      </c>
      <c r="C664" s="3" t="s">
        <v>23</v>
      </c>
      <c r="D664" s="3" t="s">
        <v>30</v>
      </c>
      <c r="E664">
        <v>913</v>
      </c>
      <c r="F664" s="10">
        <v>11</v>
      </c>
      <c r="G664" s="10">
        <v>16</v>
      </c>
      <c r="H664" s="14">
        <v>611</v>
      </c>
      <c r="I664" s="19">
        <v>44470</v>
      </c>
      <c r="J664" s="10">
        <f>Financial[[#This Row],[Units Sold]]*Financial[[#This Row],[Sale Price]]</f>
        <v>14608</v>
      </c>
      <c r="K664" s="11" cm="1">
        <f t="array" ref="K664">_xlfn.IFS(Financial[[#This Row],[Discount Band]]="High",0.15,Financial[[#This Row],[Discount Band]]="Medium",0.1,Financial[[#This Row],[Discount Band]]="Low",0.05,Financial[[#This Row],[Discount Band]]="None",0)</f>
        <v>0.1</v>
      </c>
      <c r="L664" s="10">
        <f>Financial[[#This Row],[Gross Sales]]*Financial[[#This Row],[Discount, %]]</f>
        <v>1460.8000000000002</v>
      </c>
      <c r="M664" s="10">
        <f>Financial[[#This Row],[Gross Sales]]-Financial[[#This Row],[Discounts, usd]]</f>
        <v>13147.2</v>
      </c>
      <c r="N664" s="10">
        <f>Financial[[#This Row],[Units Sold]]*Financial[[#This Row],[Manufacturing Price]]</f>
        <v>10043</v>
      </c>
      <c r="O664" s="10">
        <f>Financial[[#This Row],[ Sales with discount]]-(Financial[[#This Row],[Units Sold]]*Financial[[#This Row],[Manufacturing Price]])</f>
        <v>3104.2000000000007</v>
      </c>
      <c r="P664" s="12">
        <f>(Financial[[#This Row],[ Sales with discount]]-Financial[[#This Row],[COGS]])/Financial[[#This Row],[ Sales with discount]]</f>
        <v>0.23611111111111116</v>
      </c>
      <c r="Q664" s="12">
        <f>(Financial[[#This Row],[ Sales with discount]]-Financial[[#This Row],[COGS]])/Financial[[#This Row],[COGS]]</f>
        <v>0.30909090909090914</v>
      </c>
      <c r="R664" s="17">
        <f>Financial[[#This Row],[Units Sold]]/Financial[[#This Row],[quantity of transactions]]</f>
        <v>1.4942716857610474</v>
      </c>
      <c r="S664" s="17">
        <f>Financial[[#This Row],[ Sales with discount]]/Financial[[#This Row],[quantity of transactions]]</f>
        <v>21.517512274959085</v>
      </c>
      <c r="T664" s="5" t="str">
        <f>TEXT(Financial[[#This Row],[Date]],"MMMM")</f>
        <v>жовтень</v>
      </c>
      <c r="U664" s="22">
        <f>YEAR(Financial[[#This Row],[Date]])</f>
        <v>2021</v>
      </c>
    </row>
    <row r="665" spans="1:21" x14ac:dyDescent="0.3">
      <c r="A665" t="s">
        <v>7</v>
      </c>
      <c r="B665" t="s">
        <v>40</v>
      </c>
      <c r="C665" s="3" t="s">
        <v>24</v>
      </c>
      <c r="D665" s="3" t="s">
        <v>30</v>
      </c>
      <c r="E665">
        <v>854</v>
      </c>
      <c r="F665" s="10">
        <v>8</v>
      </c>
      <c r="G665" s="10">
        <v>15</v>
      </c>
      <c r="H665" s="14">
        <v>491</v>
      </c>
      <c r="I665" s="19">
        <v>44197</v>
      </c>
      <c r="J665" s="10">
        <f>Financial[[#This Row],[Units Sold]]*Financial[[#This Row],[Sale Price]]</f>
        <v>12810</v>
      </c>
      <c r="K665" s="11" cm="1">
        <f t="array" ref="K665">_xlfn.IFS(Financial[[#This Row],[Discount Band]]="High",0.15,Financial[[#This Row],[Discount Band]]="Medium",0.1,Financial[[#This Row],[Discount Band]]="Low",0.05,Financial[[#This Row],[Discount Band]]="None",0)</f>
        <v>0.1</v>
      </c>
      <c r="L665" s="10">
        <f>Financial[[#This Row],[Gross Sales]]*Financial[[#This Row],[Discount, %]]</f>
        <v>1281</v>
      </c>
      <c r="M665" s="10">
        <f>Financial[[#This Row],[Gross Sales]]-Financial[[#This Row],[Discounts, usd]]</f>
        <v>11529</v>
      </c>
      <c r="N665" s="10">
        <f>Financial[[#This Row],[Units Sold]]*Financial[[#This Row],[Manufacturing Price]]</f>
        <v>6832</v>
      </c>
      <c r="O665" s="10">
        <f>Financial[[#This Row],[ Sales with discount]]-(Financial[[#This Row],[Units Sold]]*Financial[[#This Row],[Manufacturing Price]])</f>
        <v>4697</v>
      </c>
      <c r="P665" s="12">
        <f>(Financial[[#This Row],[ Sales with discount]]-Financial[[#This Row],[COGS]])/Financial[[#This Row],[ Sales with discount]]</f>
        <v>0.40740740740740738</v>
      </c>
      <c r="Q665" s="12">
        <f>(Financial[[#This Row],[ Sales with discount]]-Financial[[#This Row],[COGS]])/Financial[[#This Row],[COGS]]</f>
        <v>0.6875</v>
      </c>
      <c r="R665" s="17">
        <f>Financial[[#This Row],[Units Sold]]/Financial[[#This Row],[quantity of transactions]]</f>
        <v>1.7393075356415479</v>
      </c>
      <c r="S665" s="17">
        <f>Financial[[#This Row],[ Sales with discount]]/Financial[[#This Row],[quantity of transactions]]</f>
        <v>23.480651731160897</v>
      </c>
      <c r="T665" s="5" t="str">
        <f>TEXT(Financial[[#This Row],[Date]],"MMMM")</f>
        <v>січень</v>
      </c>
      <c r="U665" s="22">
        <f>YEAR(Financial[[#This Row],[Date]])</f>
        <v>2021</v>
      </c>
    </row>
    <row r="666" spans="1:21" x14ac:dyDescent="0.3">
      <c r="A666" t="s">
        <v>7</v>
      </c>
      <c r="B666" t="s">
        <v>40</v>
      </c>
      <c r="C666" s="3" t="s">
        <v>23</v>
      </c>
      <c r="D666" s="3" t="s">
        <v>31</v>
      </c>
      <c r="E666">
        <v>1756</v>
      </c>
      <c r="F666" s="10">
        <v>13</v>
      </c>
      <c r="G666" s="10">
        <v>17</v>
      </c>
      <c r="H666" s="14">
        <v>374</v>
      </c>
      <c r="I666" s="19">
        <v>44440</v>
      </c>
      <c r="J666" s="10">
        <f>Financial[[#This Row],[Units Sold]]*Financial[[#This Row],[Sale Price]]</f>
        <v>29852</v>
      </c>
      <c r="K666" s="11" cm="1">
        <f t="array" ref="K666">_xlfn.IFS(Financial[[#This Row],[Discount Band]]="High",0.15,Financial[[#This Row],[Discount Band]]="Medium",0.1,Financial[[#This Row],[Discount Band]]="Low",0.05,Financial[[#This Row],[Discount Band]]="None",0)</f>
        <v>0.15</v>
      </c>
      <c r="L666" s="10">
        <f>Financial[[#This Row],[Gross Sales]]*Financial[[#This Row],[Discount, %]]</f>
        <v>4477.8</v>
      </c>
      <c r="M666" s="10">
        <f>Financial[[#This Row],[Gross Sales]]-Financial[[#This Row],[Discounts, usd]]</f>
        <v>25374.2</v>
      </c>
      <c r="N666" s="10">
        <f>Financial[[#This Row],[Units Sold]]*Financial[[#This Row],[Manufacturing Price]]</f>
        <v>22828</v>
      </c>
      <c r="O666" s="10">
        <f>Financial[[#This Row],[ Sales with discount]]-(Financial[[#This Row],[Units Sold]]*Financial[[#This Row],[Manufacturing Price]])</f>
        <v>2546.2000000000007</v>
      </c>
      <c r="P666" s="12">
        <f>(Financial[[#This Row],[ Sales with discount]]-Financial[[#This Row],[COGS]])/Financial[[#This Row],[ Sales with discount]]</f>
        <v>0.1003460207612457</v>
      </c>
      <c r="Q666" s="12">
        <f>(Financial[[#This Row],[ Sales with discount]]-Financial[[#This Row],[COGS]])/Financial[[#This Row],[COGS]]</f>
        <v>0.11153846153846157</v>
      </c>
      <c r="R666" s="17">
        <f>Financial[[#This Row],[Units Sold]]/Financial[[#This Row],[quantity of transactions]]</f>
        <v>4.6951871657754012</v>
      </c>
      <c r="S666" s="17">
        <f>Financial[[#This Row],[ Sales with discount]]/Financial[[#This Row],[quantity of transactions]]</f>
        <v>67.845454545454544</v>
      </c>
      <c r="T666" s="5" t="str">
        <f>TEXT(Financial[[#This Row],[Date]],"MMMM")</f>
        <v>вересень</v>
      </c>
      <c r="U666" s="22">
        <f>YEAR(Financial[[#This Row],[Date]])</f>
        <v>2021</v>
      </c>
    </row>
    <row r="667" spans="1:21" x14ac:dyDescent="0.3">
      <c r="A667" t="s">
        <v>7</v>
      </c>
      <c r="B667" t="s">
        <v>40</v>
      </c>
      <c r="C667" s="3" t="s">
        <v>25</v>
      </c>
      <c r="D667" s="3" t="s">
        <v>30</v>
      </c>
      <c r="E667">
        <v>1756</v>
      </c>
      <c r="F667" s="10">
        <v>9</v>
      </c>
      <c r="G667" s="10">
        <v>15</v>
      </c>
      <c r="H667" s="14">
        <v>1024</v>
      </c>
      <c r="I667" s="19">
        <v>44470</v>
      </c>
      <c r="J667" s="10">
        <f>Financial[[#This Row],[Units Sold]]*Financial[[#This Row],[Sale Price]]</f>
        <v>26340</v>
      </c>
      <c r="K667" s="11" cm="1">
        <f t="array" ref="K667">_xlfn.IFS(Financial[[#This Row],[Discount Band]]="High",0.15,Financial[[#This Row],[Discount Band]]="Medium",0.1,Financial[[#This Row],[Discount Band]]="Low",0.05,Financial[[#This Row],[Discount Band]]="None",0)</f>
        <v>0.1</v>
      </c>
      <c r="L667" s="10">
        <f>Financial[[#This Row],[Gross Sales]]*Financial[[#This Row],[Discount, %]]</f>
        <v>2634</v>
      </c>
      <c r="M667" s="10">
        <f>Financial[[#This Row],[Gross Sales]]-Financial[[#This Row],[Discounts, usd]]</f>
        <v>23706</v>
      </c>
      <c r="N667" s="10">
        <f>Financial[[#This Row],[Units Sold]]*Financial[[#This Row],[Manufacturing Price]]</f>
        <v>15804</v>
      </c>
      <c r="O667" s="10">
        <f>Financial[[#This Row],[ Sales with discount]]-(Financial[[#This Row],[Units Sold]]*Financial[[#This Row],[Manufacturing Price]])</f>
        <v>7902</v>
      </c>
      <c r="P667" s="12">
        <f>(Financial[[#This Row],[ Sales with discount]]-Financial[[#This Row],[COGS]])/Financial[[#This Row],[ Sales with discount]]</f>
        <v>0.33333333333333331</v>
      </c>
      <c r="Q667" s="12">
        <f>(Financial[[#This Row],[ Sales with discount]]-Financial[[#This Row],[COGS]])/Financial[[#This Row],[COGS]]</f>
        <v>0.5</v>
      </c>
      <c r="R667" s="17">
        <f>Financial[[#This Row],[Units Sold]]/Financial[[#This Row],[quantity of transactions]]</f>
        <v>1.71484375</v>
      </c>
      <c r="S667" s="17">
        <f>Financial[[#This Row],[ Sales with discount]]/Financial[[#This Row],[quantity of transactions]]</f>
        <v>23.150390625</v>
      </c>
      <c r="T667" s="5" t="str">
        <f>TEXT(Financial[[#This Row],[Date]],"MMMM")</f>
        <v>жовтень</v>
      </c>
      <c r="U667" s="22">
        <f>YEAR(Financial[[#This Row],[Date]])</f>
        <v>2021</v>
      </c>
    </row>
    <row r="668" spans="1:21" x14ac:dyDescent="0.3">
      <c r="A668" t="s">
        <v>7</v>
      </c>
      <c r="B668" t="s">
        <v>40</v>
      </c>
      <c r="C668" s="3" t="s">
        <v>22</v>
      </c>
      <c r="D668" s="3" t="s">
        <v>28</v>
      </c>
      <c r="E668">
        <v>874</v>
      </c>
      <c r="F668" s="10">
        <v>8</v>
      </c>
      <c r="G668" s="10">
        <v>15</v>
      </c>
      <c r="H668" s="14">
        <v>464</v>
      </c>
      <c r="I668" s="19">
        <v>44531</v>
      </c>
      <c r="J668" s="10">
        <f>Financial[[#This Row],[Units Sold]]*Financial[[#This Row],[Sale Price]]</f>
        <v>13110</v>
      </c>
      <c r="K668" s="11" cm="1">
        <f t="array" ref="K668">_xlfn.IFS(Financial[[#This Row],[Discount Band]]="High",0.15,Financial[[#This Row],[Discount Band]]="Medium",0.1,Financial[[#This Row],[Discount Band]]="Low",0.05,Financial[[#This Row],[Discount Band]]="None",0)</f>
        <v>0</v>
      </c>
      <c r="L668" s="10">
        <f>Financial[[#This Row],[Gross Sales]]*Financial[[#This Row],[Discount, %]]</f>
        <v>0</v>
      </c>
      <c r="M668" s="10">
        <f>Financial[[#This Row],[Gross Sales]]-Financial[[#This Row],[Discounts, usd]]</f>
        <v>13110</v>
      </c>
      <c r="N668" s="10">
        <f>Financial[[#This Row],[Units Sold]]*Financial[[#This Row],[Manufacturing Price]]</f>
        <v>6992</v>
      </c>
      <c r="O668" s="10">
        <f>Financial[[#This Row],[ Sales with discount]]-(Financial[[#This Row],[Units Sold]]*Financial[[#This Row],[Manufacturing Price]])</f>
        <v>6118</v>
      </c>
      <c r="P668" s="12">
        <f>(Financial[[#This Row],[ Sales with discount]]-Financial[[#This Row],[COGS]])/Financial[[#This Row],[ Sales with discount]]</f>
        <v>0.46666666666666667</v>
      </c>
      <c r="Q668" s="12">
        <f>(Financial[[#This Row],[ Sales with discount]]-Financial[[#This Row],[COGS]])/Financial[[#This Row],[COGS]]</f>
        <v>0.875</v>
      </c>
      <c r="R668" s="17">
        <f>Financial[[#This Row],[Units Sold]]/Financial[[#This Row],[quantity of transactions]]</f>
        <v>1.8836206896551724</v>
      </c>
      <c r="S668" s="17">
        <f>Financial[[#This Row],[ Sales with discount]]/Financial[[#This Row],[quantity of transactions]]</f>
        <v>28.254310344827587</v>
      </c>
      <c r="T668" s="5" t="str">
        <f>TEXT(Financial[[#This Row],[Date]],"MMMM")</f>
        <v>грудень</v>
      </c>
      <c r="U668" s="22">
        <f>YEAR(Financial[[#This Row],[Date]])</f>
        <v>2021</v>
      </c>
    </row>
    <row r="669" spans="1:21" x14ac:dyDescent="0.3">
      <c r="A669" t="s">
        <v>7</v>
      </c>
      <c r="B669" t="s">
        <v>40</v>
      </c>
      <c r="C669" s="3" t="s">
        <v>23</v>
      </c>
      <c r="D669" s="3" t="s">
        <v>30</v>
      </c>
      <c r="E669">
        <v>3417</v>
      </c>
      <c r="F669" s="10">
        <v>9</v>
      </c>
      <c r="G669" s="10">
        <v>15</v>
      </c>
      <c r="H669" s="14">
        <v>929</v>
      </c>
      <c r="I669" s="19">
        <v>44440</v>
      </c>
      <c r="J669" s="10">
        <f>Financial[[#This Row],[Units Sold]]*Financial[[#This Row],[Sale Price]]</f>
        <v>51255</v>
      </c>
      <c r="K669" s="11" cm="1">
        <f t="array" ref="K669">_xlfn.IFS(Financial[[#This Row],[Discount Band]]="High",0.15,Financial[[#This Row],[Discount Band]]="Medium",0.1,Financial[[#This Row],[Discount Band]]="Low",0.05,Financial[[#This Row],[Discount Band]]="None",0)</f>
        <v>0.1</v>
      </c>
      <c r="L669" s="10">
        <f>Financial[[#This Row],[Gross Sales]]*Financial[[#This Row],[Discount, %]]</f>
        <v>5125.5</v>
      </c>
      <c r="M669" s="10">
        <f>Financial[[#This Row],[Gross Sales]]-Financial[[#This Row],[Discounts, usd]]</f>
        <v>46129.5</v>
      </c>
      <c r="N669" s="10">
        <f>Financial[[#This Row],[Units Sold]]*Financial[[#This Row],[Manufacturing Price]]</f>
        <v>30753</v>
      </c>
      <c r="O669" s="10">
        <f>Financial[[#This Row],[ Sales with discount]]-(Financial[[#This Row],[Units Sold]]*Financial[[#This Row],[Manufacturing Price]])</f>
        <v>15376.5</v>
      </c>
      <c r="P669" s="12">
        <f>(Financial[[#This Row],[ Sales with discount]]-Financial[[#This Row],[COGS]])/Financial[[#This Row],[ Sales with discount]]</f>
        <v>0.33333333333333331</v>
      </c>
      <c r="Q669" s="12">
        <f>(Financial[[#This Row],[ Sales with discount]]-Financial[[#This Row],[COGS]])/Financial[[#This Row],[COGS]]</f>
        <v>0.5</v>
      </c>
      <c r="R669" s="17">
        <f>Financial[[#This Row],[Units Sold]]/Financial[[#This Row],[quantity of transactions]]</f>
        <v>3.6781485468245427</v>
      </c>
      <c r="S669" s="17">
        <f>Financial[[#This Row],[ Sales with discount]]/Financial[[#This Row],[quantity of transactions]]</f>
        <v>49.655005382131321</v>
      </c>
      <c r="T669" s="5" t="str">
        <f>TEXT(Financial[[#This Row],[Date]],"MMMM")</f>
        <v>вересень</v>
      </c>
      <c r="U669" s="22">
        <f>YEAR(Financial[[#This Row],[Date]])</f>
        <v>2021</v>
      </c>
    </row>
    <row r="670" spans="1:21" x14ac:dyDescent="0.3">
      <c r="A670" t="s">
        <v>7</v>
      </c>
      <c r="B670" t="s">
        <v>40</v>
      </c>
      <c r="C670" s="3" t="s">
        <v>26</v>
      </c>
      <c r="D670" s="3" t="s">
        <v>29</v>
      </c>
      <c r="E670">
        <v>898</v>
      </c>
      <c r="F670" s="10">
        <v>8</v>
      </c>
      <c r="G670" s="10">
        <v>14</v>
      </c>
      <c r="H670" s="14">
        <v>64</v>
      </c>
      <c r="I670" s="19">
        <v>44470</v>
      </c>
      <c r="J670" s="10">
        <f>Financial[[#This Row],[Units Sold]]*Financial[[#This Row],[Sale Price]]</f>
        <v>12572</v>
      </c>
      <c r="K670" s="11" cm="1">
        <f t="array" ref="K670">_xlfn.IFS(Financial[[#This Row],[Discount Band]]="High",0.15,Financial[[#This Row],[Discount Band]]="Medium",0.1,Financial[[#This Row],[Discount Band]]="Low",0.05,Financial[[#This Row],[Discount Band]]="None",0)</f>
        <v>0.05</v>
      </c>
      <c r="L670" s="10">
        <f>Financial[[#This Row],[Gross Sales]]*Financial[[#This Row],[Discount, %]]</f>
        <v>628.6</v>
      </c>
      <c r="M670" s="10">
        <f>Financial[[#This Row],[Gross Sales]]-Financial[[#This Row],[Discounts, usd]]</f>
        <v>11943.4</v>
      </c>
      <c r="N670" s="10">
        <f>Financial[[#This Row],[Units Sold]]*Financial[[#This Row],[Manufacturing Price]]</f>
        <v>7184</v>
      </c>
      <c r="O670" s="10">
        <f>Financial[[#This Row],[ Sales with discount]]-(Financial[[#This Row],[Units Sold]]*Financial[[#This Row],[Manufacturing Price]])</f>
        <v>4759.3999999999996</v>
      </c>
      <c r="P670" s="12">
        <f>(Financial[[#This Row],[ Sales with discount]]-Financial[[#This Row],[COGS]])/Financial[[#This Row],[ Sales with discount]]</f>
        <v>0.39849624060150374</v>
      </c>
      <c r="Q670" s="12">
        <f>(Financial[[#This Row],[ Sales with discount]]-Financial[[#This Row],[COGS]])/Financial[[#This Row],[COGS]]</f>
        <v>0.66249999999999998</v>
      </c>
      <c r="R670" s="17">
        <f>Financial[[#This Row],[Units Sold]]/Financial[[#This Row],[quantity of transactions]]</f>
        <v>14.03125</v>
      </c>
      <c r="S670" s="17">
        <f>Financial[[#This Row],[ Sales with discount]]/Financial[[#This Row],[quantity of transactions]]</f>
        <v>186.61562499999999</v>
      </c>
      <c r="T670" s="5" t="str">
        <f>TEXT(Financial[[#This Row],[Date]],"MMMM")</f>
        <v>жовтень</v>
      </c>
      <c r="U670" s="22">
        <f>YEAR(Financial[[#This Row],[Date]])</f>
        <v>2021</v>
      </c>
    </row>
    <row r="671" spans="1:21" x14ac:dyDescent="0.3">
      <c r="A671" t="s">
        <v>7</v>
      </c>
      <c r="B671" t="s">
        <v>40</v>
      </c>
      <c r="C671" s="3" t="s">
        <v>22</v>
      </c>
      <c r="D671" s="3" t="s">
        <v>31</v>
      </c>
      <c r="E671">
        <v>767</v>
      </c>
      <c r="F671" s="10">
        <v>11</v>
      </c>
      <c r="G671" s="10">
        <v>15</v>
      </c>
      <c r="H671" s="14">
        <v>285</v>
      </c>
      <c r="I671" s="19">
        <v>44256</v>
      </c>
      <c r="J671" s="10">
        <f>Financial[[#This Row],[Units Sold]]*Financial[[#This Row],[Sale Price]]</f>
        <v>11505</v>
      </c>
      <c r="K671" s="11" cm="1">
        <f t="array" ref="K671">_xlfn.IFS(Financial[[#This Row],[Discount Band]]="High",0.15,Financial[[#This Row],[Discount Band]]="Medium",0.1,Financial[[#This Row],[Discount Band]]="Low",0.05,Financial[[#This Row],[Discount Band]]="None",0)</f>
        <v>0.15</v>
      </c>
      <c r="L671" s="10">
        <f>Financial[[#This Row],[Gross Sales]]*Financial[[#This Row],[Discount, %]]</f>
        <v>1725.75</v>
      </c>
      <c r="M671" s="10">
        <f>Financial[[#This Row],[Gross Sales]]-Financial[[#This Row],[Discounts, usd]]</f>
        <v>9779.25</v>
      </c>
      <c r="N671" s="10">
        <f>Financial[[#This Row],[Units Sold]]*Financial[[#This Row],[Manufacturing Price]]</f>
        <v>8437</v>
      </c>
      <c r="O671" s="10">
        <f>Financial[[#This Row],[ Sales with discount]]-(Financial[[#This Row],[Units Sold]]*Financial[[#This Row],[Manufacturing Price]])</f>
        <v>1342.25</v>
      </c>
      <c r="P671" s="12">
        <f>(Financial[[#This Row],[ Sales with discount]]-Financial[[#This Row],[COGS]])/Financial[[#This Row],[ Sales with discount]]</f>
        <v>0.13725490196078433</v>
      </c>
      <c r="Q671" s="12">
        <f>(Financial[[#This Row],[ Sales with discount]]-Financial[[#This Row],[COGS]])/Financial[[#This Row],[COGS]]</f>
        <v>0.15909090909090909</v>
      </c>
      <c r="R671" s="17">
        <f>Financial[[#This Row],[Units Sold]]/Financial[[#This Row],[quantity of transactions]]</f>
        <v>2.6912280701754385</v>
      </c>
      <c r="S671" s="17">
        <f>Financial[[#This Row],[ Sales with discount]]/Financial[[#This Row],[quantity of transactions]]</f>
        <v>34.31315789473684</v>
      </c>
      <c r="T671" s="5" t="str">
        <f>TEXT(Financial[[#This Row],[Date]],"MMMM")</f>
        <v>березень</v>
      </c>
      <c r="U671" s="22">
        <f>YEAR(Financial[[#This Row],[Date]])</f>
        <v>2021</v>
      </c>
    </row>
    <row r="672" spans="1:21" x14ac:dyDescent="0.3">
      <c r="A672" t="s">
        <v>7</v>
      </c>
      <c r="B672" t="s">
        <v>40</v>
      </c>
      <c r="C672" s="3" t="s">
        <v>26</v>
      </c>
      <c r="D672" s="3" t="s">
        <v>31</v>
      </c>
      <c r="E672">
        <v>4239</v>
      </c>
      <c r="F672" s="10">
        <v>10</v>
      </c>
      <c r="G672" s="10">
        <v>15</v>
      </c>
      <c r="H672" s="14">
        <v>3225</v>
      </c>
      <c r="I672" s="19">
        <v>44378</v>
      </c>
      <c r="J672" s="10">
        <f>Financial[[#This Row],[Units Sold]]*Financial[[#This Row],[Sale Price]]</f>
        <v>63585</v>
      </c>
      <c r="K672" s="11" cm="1">
        <f t="array" ref="K672">_xlfn.IFS(Financial[[#This Row],[Discount Band]]="High",0.15,Financial[[#This Row],[Discount Band]]="Medium",0.1,Financial[[#This Row],[Discount Band]]="Low",0.05,Financial[[#This Row],[Discount Band]]="None",0)</f>
        <v>0.15</v>
      </c>
      <c r="L672" s="10">
        <f>Financial[[#This Row],[Gross Sales]]*Financial[[#This Row],[Discount, %]]</f>
        <v>9537.75</v>
      </c>
      <c r="M672" s="10">
        <f>Financial[[#This Row],[Gross Sales]]-Financial[[#This Row],[Discounts, usd]]</f>
        <v>54047.25</v>
      </c>
      <c r="N672" s="10">
        <f>Financial[[#This Row],[Units Sold]]*Financial[[#This Row],[Manufacturing Price]]</f>
        <v>42390</v>
      </c>
      <c r="O672" s="10">
        <f>Financial[[#This Row],[ Sales with discount]]-(Financial[[#This Row],[Units Sold]]*Financial[[#This Row],[Manufacturing Price]])</f>
        <v>11657.25</v>
      </c>
      <c r="P672" s="12">
        <f>(Financial[[#This Row],[ Sales with discount]]-Financial[[#This Row],[COGS]])/Financial[[#This Row],[ Sales with discount]]</f>
        <v>0.21568627450980393</v>
      </c>
      <c r="Q672" s="12">
        <f>(Financial[[#This Row],[ Sales with discount]]-Financial[[#This Row],[COGS]])/Financial[[#This Row],[COGS]]</f>
        <v>0.27500000000000002</v>
      </c>
      <c r="R672" s="17">
        <f>Financial[[#This Row],[Units Sold]]/Financial[[#This Row],[quantity of transactions]]</f>
        <v>1.3144186046511628</v>
      </c>
      <c r="S672" s="17">
        <f>Financial[[#This Row],[ Sales with discount]]/Financial[[#This Row],[quantity of transactions]]</f>
        <v>16.758837209302325</v>
      </c>
      <c r="T672" s="5" t="str">
        <f>TEXT(Financial[[#This Row],[Date]],"MMMM")</f>
        <v>липень</v>
      </c>
      <c r="U672" s="22">
        <f>YEAR(Financial[[#This Row],[Date]])</f>
        <v>2021</v>
      </c>
    </row>
    <row r="673" spans="1:21" x14ac:dyDescent="0.3">
      <c r="A673" t="s">
        <v>7</v>
      </c>
      <c r="B673" t="s">
        <v>40</v>
      </c>
      <c r="C673" s="3" t="s">
        <v>26</v>
      </c>
      <c r="D673" s="3" t="s">
        <v>28</v>
      </c>
      <c r="E673">
        <v>589</v>
      </c>
      <c r="F673" s="10">
        <v>12</v>
      </c>
      <c r="G673" s="10">
        <v>16</v>
      </c>
      <c r="H673" s="14">
        <v>387</v>
      </c>
      <c r="I673" s="19">
        <v>44531</v>
      </c>
      <c r="J673" s="10">
        <f>Financial[[#This Row],[Units Sold]]*Financial[[#This Row],[Sale Price]]</f>
        <v>9424</v>
      </c>
      <c r="K673" s="11" cm="1">
        <f t="array" ref="K673">_xlfn.IFS(Financial[[#This Row],[Discount Band]]="High",0.15,Financial[[#This Row],[Discount Band]]="Medium",0.1,Financial[[#This Row],[Discount Band]]="Low",0.05,Financial[[#This Row],[Discount Band]]="None",0)</f>
        <v>0</v>
      </c>
      <c r="L673" s="10">
        <f>Financial[[#This Row],[Gross Sales]]*Financial[[#This Row],[Discount, %]]</f>
        <v>0</v>
      </c>
      <c r="M673" s="10">
        <f>Financial[[#This Row],[Gross Sales]]-Financial[[#This Row],[Discounts, usd]]</f>
        <v>9424</v>
      </c>
      <c r="N673" s="10">
        <f>Financial[[#This Row],[Units Sold]]*Financial[[#This Row],[Manufacturing Price]]</f>
        <v>7068</v>
      </c>
      <c r="O673" s="10">
        <f>Financial[[#This Row],[ Sales with discount]]-(Financial[[#This Row],[Units Sold]]*Financial[[#This Row],[Manufacturing Price]])</f>
        <v>2356</v>
      </c>
      <c r="P673" s="12">
        <f>(Financial[[#This Row],[ Sales with discount]]-Financial[[#This Row],[COGS]])/Financial[[#This Row],[ Sales with discount]]</f>
        <v>0.25</v>
      </c>
      <c r="Q673" s="12">
        <f>(Financial[[#This Row],[ Sales with discount]]-Financial[[#This Row],[COGS]])/Financial[[#This Row],[COGS]]</f>
        <v>0.33333333333333331</v>
      </c>
      <c r="R673" s="17">
        <f>Financial[[#This Row],[Units Sold]]/Financial[[#This Row],[quantity of transactions]]</f>
        <v>1.5219638242894056</v>
      </c>
      <c r="S673" s="17">
        <f>Financial[[#This Row],[ Sales with discount]]/Financial[[#This Row],[quantity of transactions]]</f>
        <v>24.351421188630489</v>
      </c>
      <c r="T673" s="5" t="str">
        <f>TEXT(Financial[[#This Row],[Date]],"MMMM")</f>
        <v>грудень</v>
      </c>
      <c r="U673" s="22">
        <f>YEAR(Financial[[#This Row],[Date]])</f>
        <v>2021</v>
      </c>
    </row>
    <row r="674" spans="1:21" x14ac:dyDescent="0.3">
      <c r="A674" t="s">
        <v>7</v>
      </c>
      <c r="B674" t="s">
        <v>40</v>
      </c>
      <c r="C674" s="3" t="s">
        <v>23</v>
      </c>
      <c r="D674" s="3" t="s">
        <v>29</v>
      </c>
      <c r="E674">
        <v>775</v>
      </c>
      <c r="F674" s="10">
        <v>8</v>
      </c>
      <c r="G674" s="10">
        <v>16</v>
      </c>
      <c r="H674" s="14">
        <v>189</v>
      </c>
      <c r="I674" s="19">
        <v>44470</v>
      </c>
      <c r="J674" s="10">
        <f>Financial[[#This Row],[Units Sold]]*Financial[[#This Row],[Sale Price]]</f>
        <v>12400</v>
      </c>
      <c r="K674" s="11" cm="1">
        <f t="array" ref="K674">_xlfn.IFS(Financial[[#This Row],[Discount Band]]="High",0.15,Financial[[#This Row],[Discount Band]]="Medium",0.1,Financial[[#This Row],[Discount Band]]="Low",0.05,Financial[[#This Row],[Discount Band]]="None",0)</f>
        <v>0.05</v>
      </c>
      <c r="L674" s="10">
        <f>Financial[[#This Row],[Gross Sales]]*Financial[[#This Row],[Discount, %]]</f>
        <v>620</v>
      </c>
      <c r="M674" s="10">
        <f>Financial[[#This Row],[Gross Sales]]-Financial[[#This Row],[Discounts, usd]]</f>
        <v>11780</v>
      </c>
      <c r="N674" s="10">
        <f>Financial[[#This Row],[Units Sold]]*Financial[[#This Row],[Manufacturing Price]]</f>
        <v>6200</v>
      </c>
      <c r="O674" s="10">
        <f>Financial[[#This Row],[ Sales with discount]]-(Financial[[#This Row],[Units Sold]]*Financial[[#This Row],[Manufacturing Price]])</f>
        <v>5580</v>
      </c>
      <c r="P674" s="12">
        <f>(Financial[[#This Row],[ Sales with discount]]-Financial[[#This Row],[COGS]])/Financial[[#This Row],[ Sales with discount]]</f>
        <v>0.47368421052631576</v>
      </c>
      <c r="Q674" s="12">
        <f>(Financial[[#This Row],[ Sales with discount]]-Financial[[#This Row],[COGS]])/Financial[[#This Row],[COGS]]</f>
        <v>0.9</v>
      </c>
      <c r="R674" s="17">
        <f>Financial[[#This Row],[Units Sold]]/Financial[[#This Row],[quantity of transactions]]</f>
        <v>4.1005291005291005</v>
      </c>
      <c r="S674" s="17">
        <f>Financial[[#This Row],[ Sales with discount]]/Financial[[#This Row],[quantity of transactions]]</f>
        <v>62.328042328042329</v>
      </c>
      <c r="T674" s="5" t="str">
        <f>TEXT(Financial[[#This Row],[Date]],"MMMM")</f>
        <v>жовтень</v>
      </c>
      <c r="U674" s="22">
        <f>YEAR(Financial[[#This Row],[Date]])</f>
        <v>2021</v>
      </c>
    </row>
    <row r="675" spans="1:21" x14ac:dyDescent="0.3">
      <c r="A675" t="s">
        <v>7</v>
      </c>
      <c r="B675" t="s">
        <v>40</v>
      </c>
      <c r="C675" s="3" t="s">
        <v>23</v>
      </c>
      <c r="D675" s="3" t="s">
        <v>29</v>
      </c>
      <c r="E675">
        <v>2620</v>
      </c>
      <c r="F675" s="10">
        <v>11</v>
      </c>
      <c r="G675" s="10">
        <v>15</v>
      </c>
      <c r="H675" s="14">
        <v>2438</v>
      </c>
      <c r="I675" s="19">
        <v>44531</v>
      </c>
      <c r="J675" s="10">
        <f>Financial[[#This Row],[Units Sold]]*Financial[[#This Row],[Sale Price]]</f>
        <v>39300</v>
      </c>
      <c r="K675" s="11" cm="1">
        <f t="array" ref="K675">_xlfn.IFS(Financial[[#This Row],[Discount Band]]="High",0.15,Financial[[#This Row],[Discount Band]]="Medium",0.1,Financial[[#This Row],[Discount Band]]="Low",0.05,Financial[[#This Row],[Discount Band]]="None",0)</f>
        <v>0.05</v>
      </c>
      <c r="L675" s="10">
        <f>Financial[[#This Row],[Gross Sales]]*Financial[[#This Row],[Discount, %]]</f>
        <v>1965</v>
      </c>
      <c r="M675" s="10">
        <f>Financial[[#This Row],[Gross Sales]]-Financial[[#This Row],[Discounts, usd]]</f>
        <v>37335</v>
      </c>
      <c r="N675" s="10">
        <f>Financial[[#This Row],[Units Sold]]*Financial[[#This Row],[Manufacturing Price]]</f>
        <v>28820</v>
      </c>
      <c r="O675" s="10">
        <f>Financial[[#This Row],[ Sales with discount]]-(Financial[[#This Row],[Units Sold]]*Financial[[#This Row],[Manufacturing Price]])</f>
        <v>8515</v>
      </c>
      <c r="P675" s="12">
        <f>(Financial[[#This Row],[ Sales with discount]]-Financial[[#This Row],[COGS]])/Financial[[#This Row],[ Sales with discount]]</f>
        <v>0.22807017543859648</v>
      </c>
      <c r="Q675" s="12">
        <f>(Financial[[#This Row],[ Sales with discount]]-Financial[[#This Row],[COGS]])/Financial[[#This Row],[COGS]]</f>
        <v>0.29545454545454547</v>
      </c>
      <c r="R675" s="17">
        <f>Financial[[#This Row],[Units Sold]]/Financial[[#This Row],[quantity of transactions]]</f>
        <v>1.0746513535684987</v>
      </c>
      <c r="S675" s="17">
        <f>Financial[[#This Row],[ Sales with discount]]/Financial[[#This Row],[quantity of transactions]]</f>
        <v>15.313781788351108</v>
      </c>
      <c r="T675" s="5" t="str">
        <f>TEXT(Financial[[#This Row],[Date]],"MMMM")</f>
        <v>грудень</v>
      </c>
      <c r="U675" s="22">
        <f>YEAR(Financial[[#This Row],[Date]])</f>
        <v>2021</v>
      </c>
    </row>
    <row r="676" spans="1:21" x14ac:dyDescent="0.3">
      <c r="A676" t="s">
        <v>7</v>
      </c>
      <c r="B676" t="s">
        <v>40</v>
      </c>
      <c r="C676" s="3" t="s">
        <v>25</v>
      </c>
      <c r="D676" s="3" t="s">
        <v>31</v>
      </c>
      <c r="E676">
        <v>3511</v>
      </c>
      <c r="F676" s="10">
        <v>10</v>
      </c>
      <c r="G676" s="10">
        <v>16</v>
      </c>
      <c r="H676" s="14">
        <v>866</v>
      </c>
      <c r="I676" s="19">
        <v>44348</v>
      </c>
      <c r="J676" s="10">
        <f>Financial[[#This Row],[Units Sold]]*Financial[[#This Row],[Sale Price]]</f>
        <v>56176</v>
      </c>
      <c r="K676" s="11" cm="1">
        <f t="array" ref="K676">_xlfn.IFS(Financial[[#This Row],[Discount Band]]="High",0.15,Financial[[#This Row],[Discount Band]]="Medium",0.1,Financial[[#This Row],[Discount Band]]="Low",0.05,Financial[[#This Row],[Discount Band]]="None",0)</f>
        <v>0.15</v>
      </c>
      <c r="L676" s="10">
        <f>Financial[[#This Row],[Gross Sales]]*Financial[[#This Row],[Discount, %]]</f>
        <v>8426.4</v>
      </c>
      <c r="M676" s="10">
        <f>Financial[[#This Row],[Gross Sales]]-Financial[[#This Row],[Discounts, usd]]</f>
        <v>47749.599999999999</v>
      </c>
      <c r="N676" s="10">
        <f>Financial[[#This Row],[Units Sold]]*Financial[[#This Row],[Manufacturing Price]]</f>
        <v>35110</v>
      </c>
      <c r="O676" s="10">
        <f>Financial[[#This Row],[ Sales with discount]]-(Financial[[#This Row],[Units Sold]]*Financial[[#This Row],[Manufacturing Price]])</f>
        <v>12639.599999999999</v>
      </c>
      <c r="P676" s="12">
        <f>(Financial[[#This Row],[ Sales with discount]]-Financial[[#This Row],[COGS]])/Financial[[#This Row],[ Sales with discount]]</f>
        <v>0.26470588235294118</v>
      </c>
      <c r="Q676" s="12">
        <f>(Financial[[#This Row],[ Sales with discount]]-Financial[[#This Row],[COGS]])/Financial[[#This Row],[COGS]]</f>
        <v>0.35999999999999993</v>
      </c>
      <c r="R676" s="17">
        <f>Financial[[#This Row],[Units Sold]]/Financial[[#This Row],[quantity of transactions]]</f>
        <v>4.0542725173210163</v>
      </c>
      <c r="S676" s="17">
        <f>Financial[[#This Row],[ Sales with discount]]/Financial[[#This Row],[quantity of transactions]]</f>
        <v>55.138106235565822</v>
      </c>
      <c r="T676" s="5" t="str">
        <f>TEXT(Financial[[#This Row],[Date]],"MMMM")</f>
        <v>червень</v>
      </c>
      <c r="U676" s="22">
        <f>YEAR(Financial[[#This Row],[Date]])</f>
        <v>2021</v>
      </c>
    </row>
    <row r="677" spans="1:21" x14ac:dyDescent="0.3">
      <c r="A677" t="s">
        <v>7</v>
      </c>
      <c r="B677" t="s">
        <v>40</v>
      </c>
      <c r="C677" s="3" t="s">
        <v>23</v>
      </c>
      <c r="D677" s="3" t="s">
        <v>30</v>
      </c>
      <c r="E677">
        <v>2220</v>
      </c>
      <c r="F677" s="10">
        <v>10</v>
      </c>
      <c r="G677" s="10">
        <v>15</v>
      </c>
      <c r="H677" s="14">
        <v>164</v>
      </c>
      <c r="I677" s="19">
        <v>44409</v>
      </c>
      <c r="J677" s="10">
        <f>Financial[[#This Row],[Units Sold]]*Financial[[#This Row],[Sale Price]]</f>
        <v>33300</v>
      </c>
      <c r="K677" s="11" cm="1">
        <f t="array" ref="K677">_xlfn.IFS(Financial[[#This Row],[Discount Band]]="High",0.15,Financial[[#This Row],[Discount Band]]="Medium",0.1,Financial[[#This Row],[Discount Band]]="Low",0.05,Financial[[#This Row],[Discount Band]]="None",0)</f>
        <v>0.1</v>
      </c>
      <c r="L677" s="10">
        <f>Financial[[#This Row],[Gross Sales]]*Financial[[#This Row],[Discount, %]]</f>
        <v>3330</v>
      </c>
      <c r="M677" s="10">
        <f>Financial[[#This Row],[Gross Sales]]-Financial[[#This Row],[Discounts, usd]]</f>
        <v>29970</v>
      </c>
      <c r="N677" s="10">
        <f>Financial[[#This Row],[Units Sold]]*Financial[[#This Row],[Manufacturing Price]]</f>
        <v>22200</v>
      </c>
      <c r="O677" s="10">
        <f>Financial[[#This Row],[ Sales with discount]]-(Financial[[#This Row],[Units Sold]]*Financial[[#This Row],[Manufacturing Price]])</f>
        <v>7770</v>
      </c>
      <c r="P677" s="12">
        <f>(Financial[[#This Row],[ Sales with discount]]-Financial[[#This Row],[COGS]])/Financial[[#This Row],[ Sales with discount]]</f>
        <v>0.25925925925925924</v>
      </c>
      <c r="Q677" s="12">
        <f>(Financial[[#This Row],[ Sales with discount]]-Financial[[#This Row],[COGS]])/Financial[[#This Row],[COGS]]</f>
        <v>0.35</v>
      </c>
      <c r="R677" s="17">
        <f>Financial[[#This Row],[Units Sold]]/Financial[[#This Row],[quantity of transactions]]</f>
        <v>13.536585365853659</v>
      </c>
      <c r="S677" s="17">
        <f>Financial[[#This Row],[ Sales with discount]]/Financial[[#This Row],[quantity of transactions]]</f>
        <v>182.7439024390244</v>
      </c>
      <c r="T677" s="5" t="str">
        <f>TEXT(Financial[[#This Row],[Date]],"MMMM")</f>
        <v>серпень</v>
      </c>
      <c r="U677" s="22">
        <f>YEAR(Financial[[#This Row],[Date]])</f>
        <v>2021</v>
      </c>
    </row>
    <row r="678" spans="1:21" x14ac:dyDescent="0.3">
      <c r="A678" t="s">
        <v>7</v>
      </c>
      <c r="B678" t="s">
        <v>40</v>
      </c>
      <c r="C678" s="3" t="s">
        <v>23</v>
      </c>
      <c r="D678" s="3" t="s">
        <v>30</v>
      </c>
      <c r="E678">
        <v>4731</v>
      </c>
      <c r="F678" s="10">
        <v>10</v>
      </c>
      <c r="G678" s="10">
        <v>16</v>
      </c>
      <c r="H678" s="14">
        <v>474</v>
      </c>
      <c r="I678" s="19">
        <v>44287</v>
      </c>
      <c r="J678" s="10">
        <f>Financial[[#This Row],[Units Sold]]*Financial[[#This Row],[Sale Price]]</f>
        <v>75696</v>
      </c>
      <c r="K678" s="11" cm="1">
        <f t="array" ref="K678">_xlfn.IFS(Financial[[#This Row],[Discount Band]]="High",0.15,Financial[[#This Row],[Discount Band]]="Medium",0.1,Financial[[#This Row],[Discount Band]]="Low",0.05,Financial[[#This Row],[Discount Band]]="None",0)</f>
        <v>0.1</v>
      </c>
      <c r="L678" s="10">
        <f>Financial[[#This Row],[Gross Sales]]*Financial[[#This Row],[Discount, %]]</f>
        <v>7569.6</v>
      </c>
      <c r="M678" s="10">
        <f>Financial[[#This Row],[Gross Sales]]-Financial[[#This Row],[Discounts, usd]]</f>
        <v>68126.399999999994</v>
      </c>
      <c r="N678" s="10">
        <f>Financial[[#This Row],[Units Sold]]*Financial[[#This Row],[Manufacturing Price]]</f>
        <v>47310</v>
      </c>
      <c r="O678" s="10">
        <f>Financial[[#This Row],[ Sales with discount]]-(Financial[[#This Row],[Units Sold]]*Financial[[#This Row],[Manufacturing Price]])</f>
        <v>20816.399999999994</v>
      </c>
      <c r="P678" s="12">
        <f>(Financial[[#This Row],[ Sales with discount]]-Financial[[#This Row],[COGS]])/Financial[[#This Row],[ Sales with discount]]</f>
        <v>0.30555555555555547</v>
      </c>
      <c r="Q678" s="12">
        <f>(Financial[[#This Row],[ Sales with discount]]-Financial[[#This Row],[COGS]])/Financial[[#This Row],[COGS]]</f>
        <v>0.43999999999999989</v>
      </c>
      <c r="R678" s="17">
        <f>Financial[[#This Row],[Units Sold]]/Financial[[#This Row],[quantity of transactions]]</f>
        <v>9.9810126582278489</v>
      </c>
      <c r="S678" s="17">
        <f>Financial[[#This Row],[ Sales with discount]]/Financial[[#This Row],[quantity of transactions]]</f>
        <v>143.726582278481</v>
      </c>
      <c r="T678" s="5" t="str">
        <f>TEXT(Financial[[#This Row],[Date]],"MMMM")</f>
        <v>квітень</v>
      </c>
      <c r="U678" s="22">
        <f>YEAR(Financial[[#This Row],[Date]])</f>
        <v>2021</v>
      </c>
    </row>
    <row r="679" spans="1:21" x14ac:dyDescent="0.3">
      <c r="A679" t="s">
        <v>7</v>
      </c>
      <c r="B679" t="s">
        <v>40</v>
      </c>
      <c r="C679" s="3" t="s">
        <v>23</v>
      </c>
      <c r="D679" s="3" t="s">
        <v>29</v>
      </c>
      <c r="E679">
        <v>1765</v>
      </c>
      <c r="F679" s="10">
        <v>11</v>
      </c>
      <c r="G679" s="10">
        <v>16</v>
      </c>
      <c r="H679" s="14">
        <v>861</v>
      </c>
      <c r="I679" s="19">
        <v>44228</v>
      </c>
      <c r="J679" s="10">
        <f>Financial[[#This Row],[Units Sold]]*Financial[[#This Row],[Sale Price]]</f>
        <v>28240</v>
      </c>
      <c r="K679" s="11" cm="1">
        <f t="array" ref="K679">_xlfn.IFS(Financial[[#This Row],[Discount Band]]="High",0.15,Financial[[#This Row],[Discount Band]]="Medium",0.1,Financial[[#This Row],[Discount Band]]="Low",0.05,Financial[[#This Row],[Discount Band]]="None",0)</f>
        <v>0.05</v>
      </c>
      <c r="L679" s="10">
        <f>Financial[[#This Row],[Gross Sales]]*Financial[[#This Row],[Discount, %]]</f>
        <v>1412</v>
      </c>
      <c r="M679" s="10">
        <f>Financial[[#This Row],[Gross Sales]]-Financial[[#This Row],[Discounts, usd]]</f>
        <v>26828</v>
      </c>
      <c r="N679" s="10">
        <f>Financial[[#This Row],[Units Sold]]*Financial[[#This Row],[Manufacturing Price]]</f>
        <v>19415</v>
      </c>
      <c r="O679" s="10">
        <f>Financial[[#This Row],[ Sales with discount]]-(Financial[[#This Row],[Units Sold]]*Financial[[#This Row],[Manufacturing Price]])</f>
        <v>7413</v>
      </c>
      <c r="P679" s="12">
        <f>(Financial[[#This Row],[ Sales with discount]]-Financial[[#This Row],[COGS]])/Financial[[#This Row],[ Sales with discount]]</f>
        <v>0.27631578947368424</v>
      </c>
      <c r="Q679" s="12">
        <f>(Financial[[#This Row],[ Sales with discount]]-Financial[[#This Row],[COGS]])/Financial[[#This Row],[COGS]]</f>
        <v>0.38181818181818183</v>
      </c>
      <c r="R679" s="17">
        <f>Financial[[#This Row],[Units Sold]]/Financial[[#This Row],[quantity of transactions]]</f>
        <v>2.0499419279907083</v>
      </c>
      <c r="S679" s="17">
        <f>Financial[[#This Row],[ Sales with discount]]/Financial[[#This Row],[quantity of transactions]]</f>
        <v>31.159117305458768</v>
      </c>
      <c r="T679" s="5" t="str">
        <f>TEXT(Financial[[#This Row],[Date]],"MMMM")</f>
        <v>лютий</v>
      </c>
      <c r="U679" s="22">
        <f>YEAR(Financial[[#This Row],[Date]])</f>
        <v>2021</v>
      </c>
    </row>
    <row r="680" spans="1:21" x14ac:dyDescent="0.3">
      <c r="A680" t="s">
        <v>7</v>
      </c>
      <c r="B680" t="s">
        <v>40</v>
      </c>
      <c r="C680" s="3" t="s">
        <v>21</v>
      </c>
      <c r="D680" s="3" t="s">
        <v>30</v>
      </c>
      <c r="E680">
        <v>2115</v>
      </c>
      <c r="F680" s="10">
        <v>12</v>
      </c>
      <c r="G680" s="10">
        <v>16</v>
      </c>
      <c r="H680" s="14">
        <v>1934</v>
      </c>
      <c r="I680" s="19">
        <v>44501</v>
      </c>
      <c r="J680" s="10">
        <f>Financial[[#This Row],[Units Sold]]*Financial[[#This Row],[Sale Price]]</f>
        <v>33840</v>
      </c>
      <c r="K680" s="11" cm="1">
        <f t="array" ref="K680">_xlfn.IFS(Financial[[#This Row],[Discount Band]]="High",0.15,Financial[[#This Row],[Discount Band]]="Medium",0.1,Financial[[#This Row],[Discount Band]]="Low",0.05,Financial[[#This Row],[Discount Band]]="None",0)</f>
        <v>0.1</v>
      </c>
      <c r="L680" s="10">
        <f>Financial[[#This Row],[Gross Sales]]*Financial[[#This Row],[Discount, %]]</f>
        <v>3384</v>
      </c>
      <c r="M680" s="10">
        <f>Financial[[#This Row],[Gross Sales]]-Financial[[#This Row],[Discounts, usd]]</f>
        <v>30456</v>
      </c>
      <c r="N680" s="10">
        <f>Financial[[#This Row],[Units Sold]]*Financial[[#This Row],[Manufacturing Price]]</f>
        <v>25380</v>
      </c>
      <c r="O680" s="10">
        <f>Financial[[#This Row],[ Sales with discount]]-(Financial[[#This Row],[Units Sold]]*Financial[[#This Row],[Manufacturing Price]])</f>
        <v>5076</v>
      </c>
      <c r="P680" s="12">
        <f>(Financial[[#This Row],[ Sales with discount]]-Financial[[#This Row],[COGS]])/Financial[[#This Row],[ Sales with discount]]</f>
        <v>0.16666666666666666</v>
      </c>
      <c r="Q680" s="12">
        <f>(Financial[[#This Row],[ Sales with discount]]-Financial[[#This Row],[COGS]])/Financial[[#This Row],[COGS]]</f>
        <v>0.2</v>
      </c>
      <c r="R680" s="17">
        <f>Financial[[#This Row],[Units Sold]]/Financial[[#This Row],[quantity of transactions]]</f>
        <v>1.0935884177869699</v>
      </c>
      <c r="S680" s="17">
        <f>Financial[[#This Row],[ Sales with discount]]/Financial[[#This Row],[quantity of transactions]]</f>
        <v>15.747673216132368</v>
      </c>
      <c r="T680" s="5" t="str">
        <f>TEXT(Financial[[#This Row],[Date]],"MMMM")</f>
        <v>листопад</v>
      </c>
      <c r="U680" s="22">
        <f>YEAR(Financial[[#This Row],[Date]])</f>
        <v>2021</v>
      </c>
    </row>
    <row r="681" spans="1:21" x14ac:dyDescent="0.3">
      <c r="A681" t="s">
        <v>7</v>
      </c>
      <c r="B681" t="s">
        <v>40</v>
      </c>
      <c r="C681" s="3" t="s">
        <v>21</v>
      </c>
      <c r="D681" s="3" t="s">
        <v>31</v>
      </c>
      <c r="E681">
        <v>2932</v>
      </c>
      <c r="F681" s="10">
        <v>9</v>
      </c>
      <c r="G681" s="10">
        <v>16</v>
      </c>
      <c r="H681" s="14">
        <v>1844</v>
      </c>
      <c r="I681" s="19">
        <v>44348</v>
      </c>
      <c r="J681" s="10">
        <f>Financial[[#This Row],[Units Sold]]*Financial[[#This Row],[Sale Price]]</f>
        <v>46912</v>
      </c>
      <c r="K681" s="11" cm="1">
        <f t="array" ref="K681">_xlfn.IFS(Financial[[#This Row],[Discount Band]]="High",0.15,Financial[[#This Row],[Discount Band]]="Medium",0.1,Financial[[#This Row],[Discount Band]]="Low",0.05,Financial[[#This Row],[Discount Band]]="None",0)</f>
        <v>0.15</v>
      </c>
      <c r="L681" s="10">
        <f>Financial[[#This Row],[Gross Sales]]*Financial[[#This Row],[Discount, %]]</f>
        <v>7036.8</v>
      </c>
      <c r="M681" s="10">
        <f>Financial[[#This Row],[Gross Sales]]-Financial[[#This Row],[Discounts, usd]]</f>
        <v>39875.199999999997</v>
      </c>
      <c r="N681" s="10">
        <f>Financial[[#This Row],[Units Sold]]*Financial[[#This Row],[Manufacturing Price]]</f>
        <v>26388</v>
      </c>
      <c r="O681" s="10">
        <f>Financial[[#This Row],[ Sales with discount]]-(Financial[[#This Row],[Units Sold]]*Financial[[#This Row],[Manufacturing Price]])</f>
        <v>13487.199999999997</v>
      </c>
      <c r="P681" s="12">
        <f>(Financial[[#This Row],[ Sales with discount]]-Financial[[#This Row],[COGS]])/Financial[[#This Row],[ Sales with discount]]</f>
        <v>0.33823529411764702</v>
      </c>
      <c r="Q681" s="12">
        <f>(Financial[[#This Row],[ Sales with discount]]-Financial[[#This Row],[COGS]])/Financial[[#This Row],[COGS]]</f>
        <v>0.51111111111111096</v>
      </c>
      <c r="R681" s="17">
        <f>Financial[[#This Row],[Units Sold]]/Financial[[#This Row],[quantity of transactions]]</f>
        <v>1.5900216919739696</v>
      </c>
      <c r="S681" s="17">
        <f>Financial[[#This Row],[ Sales with discount]]/Financial[[#This Row],[quantity of transactions]]</f>
        <v>21.624295010845984</v>
      </c>
      <c r="T681" s="5" t="str">
        <f>TEXT(Financial[[#This Row],[Date]],"MMMM")</f>
        <v>червень</v>
      </c>
      <c r="U681" s="22">
        <f>YEAR(Financial[[#This Row],[Date]])</f>
        <v>2021</v>
      </c>
    </row>
    <row r="682" spans="1:21" x14ac:dyDescent="0.3">
      <c r="A682" t="s">
        <v>6</v>
      </c>
      <c r="B682" t="s">
        <v>40</v>
      </c>
      <c r="C682" s="3" t="s">
        <v>25</v>
      </c>
      <c r="D682" s="3" t="s">
        <v>31</v>
      </c>
      <c r="E682">
        <v>2877</v>
      </c>
      <c r="F682" s="10">
        <v>195</v>
      </c>
      <c r="G682" s="10">
        <v>300</v>
      </c>
      <c r="H682" s="14">
        <v>1239</v>
      </c>
      <c r="I682" s="19">
        <v>44470</v>
      </c>
      <c r="J682" s="10">
        <f>Financial[[#This Row],[Units Sold]]*Financial[[#This Row],[Sale Price]]</f>
        <v>863100</v>
      </c>
      <c r="K682" s="11" cm="1">
        <f t="array" ref="K682">_xlfn.IFS(Financial[[#This Row],[Discount Band]]="High",0.15,Financial[[#This Row],[Discount Band]]="Medium",0.1,Financial[[#This Row],[Discount Band]]="Low",0.05,Financial[[#This Row],[Discount Band]]="None",0)</f>
        <v>0.15</v>
      </c>
      <c r="L682" s="10">
        <f>Financial[[#This Row],[Gross Sales]]*Financial[[#This Row],[Discount, %]]</f>
        <v>129465</v>
      </c>
      <c r="M682" s="10">
        <f>Financial[[#This Row],[Gross Sales]]-Financial[[#This Row],[Discounts, usd]]</f>
        <v>733635</v>
      </c>
      <c r="N682" s="10">
        <f>Financial[[#This Row],[Units Sold]]*Financial[[#This Row],[Manufacturing Price]]</f>
        <v>561015</v>
      </c>
      <c r="O682" s="10">
        <f>Financial[[#This Row],[ Sales with discount]]-(Financial[[#This Row],[Units Sold]]*Financial[[#This Row],[Manufacturing Price]])</f>
        <v>172620</v>
      </c>
      <c r="P682" s="12">
        <f>(Financial[[#This Row],[ Sales with discount]]-Financial[[#This Row],[COGS]])/Financial[[#This Row],[ Sales with discount]]</f>
        <v>0.23529411764705882</v>
      </c>
      <c r="Q682" s="12">
        <f>(Financial[[#This Row],[ Sales with discount]]-Financial[[#This Row],[COGS]])/Financial[[#This Row],[COGS]]</f>
        <v>0.30769230769230771</v>
      </c>
      <c r="R682" s="17">
        <f>Financial[[#This Row],[Units Sold]]/Financial[[#This Row],[quantity of transactions]]</f>
        <v>2.3220338983050848</v>
      </c>
      <c r="S682" s="17">
        <f>Financial[[#This Row],[ Sales with discount]]/Financial[[#This Row],[quantity of transactions]]</f>
        <v>592.11864406779659</v>
      </c>
      <c r="T682" s="5" t="str">
        <f>TEXT(Financial[[#This Row],[Date]],"MMMM")</f>
        <v>жовтень</v>
      </c>
      <c r="U682" s="22">
        <f>YEAR(Financial[[#This Row],[Date]])</f>
        <v>2021</v>
      </c>
    </row>
    <row r="683" spans="1:21" x14ac:dyDescent="0.3">
      <c r="A683" t="s">
        <v>6</v>
      </c>
      <c r="B683" t="s">
        <v>40</v>
      </c>
      <c r="C683" s="3" t="s">
        <v>26</v>
      </c>
      <c r="D683" s="3" t="s">
        <v>31</v>
      </c>
      <c r="E683">
        <v>4319</v>
      </c>
      <c r="F683" s="10">
        <v>242</v>
      </c>
      <c r="G683" s="10">
        <v>294</v>
      </c>
      <c r="H683" s="14">
        <v>1678</v>
      </c>
      <c r="I683" s="19">
        <v>44256</v>
      </c>
      <c r="J683" s="10">
        <f>Financial[[#This Row],[Units Sold]]*Financial[[#This Row],[Sale Price]]</f>
        <v>1269786</v>
      </c>
      <c r="K683" s="11" cm="1">
        <f t="array" ref="K683">_xlfn.IFS(Financial[[#This Row],[Discount Band]]="High",0.15,Financial[[#This Row],[Discount Band]]="Medium",0.1,Financial[[#This Row],[Discount Band]]="Low",0.05,Financial[[#This Row],[Discount Band]]="None",0)</f>
        <v>0.15</v>
      </c>
      <c r="L683" s="10">
        <f>Financial[[#This Row],[Gross Sales]]*Financial[[#This Row],[Discount, %]]</f>
        <v>190467.9</v>
      </c>
      <c r="M683" s="10">
        <f>Financial[[#This Row],[Gross Sales]]-Financial[[#This Row],[Discounts, usd]]</f>
        <v>1079318.1000000001</v>
      </c>
      <c r="N683" s="10">
        <f>Financial[[#This Row],[Units Sold]]*Financial[[#This Row],[Manufacturing Price]]</f>
        <v>1045198</v>
      </c>
      <c r="O683" s="10">
        <f>Financial[[#This Row],[ Sales with discount]]-(Financial[[#This Row],[Units Sold]]*Financial[[#This Row],[Manufacturing Price]])</f>
        <v>34120.100000000093</v>
      </c>
      <c r="P683" s="12">
        <f>(Financial[[#This Row],[ Sales with discount]]-Financial[[#This Row],[COGS]])/Financial[[#This Row],[ Sales with discount]]</f>
        <v>3.1612645058023296E-2</v>
      </c>
      <c r="Q683" s="12">
        <f>(Financial[[#This Row],[ Sales with discount]]-Financial[[#This Row],[COGS]])/Financial[[#This Row],[COGS]]</f>
        <v>3.2644628099173643E-2</v>
      </c>
      <c r="R683" s="17">
        <f>Financial[[#This Row],[Units Sold]]/Financial[[#This Row],[quantity of transactions]]</f>
        <v>2.5738974970202624</v>
      </c>
      <c r="S683" s="17">
        <f>Financial[[#This Row],[ Sales with discount]]/Financial[[#This Row],[quantity of transactions]]</f>
        <v>643.2169845053636</v>
      </c>
      <c r="T683" s="5" t="str">
        <f>TEXT(Financial[[#This Row],[Date]],"MMMM")</f>
        <v>березень</v>
      </c>
      <c r="U683" s="22">
        <f>YEAR(Financial[[#This Row],[Date]])</f>
        <v>2021</v>
      </c>
    </row>
    <row r="684" spans="1:21" x14ac:dyDescent="0.3">
      <c r="A684" t="s">
        <v>6</v>
      </c>
      <c r="B684" t="s">
        <v>40</v>
      </c>
      <c r="C684" s="3" t="s">
        <v>26</v>
      </c>
      <c r="D684" s="3" t="s">
        <v>30</v>
      </c>
      <c r="E684">
        <v>1213</v>
      </c>
      <c r="F684" s="10">
        <v>170</v>
      </c>
      <c r="G684" s="10">
        <v>300</v>
      </c>
      <c r="H684" s="14">
        <v>799</v>
      </c>
      <c r="I684" s="19">
        <v>44531</v>
      </c>
      <c r="J684" s="10">
        <f>Financial[[#This Row],[Units Sold]]*Financial[[#This Row],[Sale Price]]</f>
        <v>363900</v>
      </c>
      <c r="K684" s="11" cm="1">
        <f t="array" ref="K684">_xlfn.IFS(Financial[[#This Row],[Discount Band]]="High",0.15,Financial[[#This Row],[Discount Band]]="Medium",0.1,Financial[[#This Row],[Discount Band]]="Low",0.05,Financial[[#This Row],[Discount Band]]="None",0)</f>
        <v>0.1</v>
      </c>
      <c r="L684" s="10">
        <f>Financial[[#This Row],[Gross Sales]]*Financial[[#This Row],[Discount, %]]</f>
        <v>36390</v>
      </c>
      <c r="M684" s="10">
        <f>Financial[[#This Row],[Gross Sales]]-Financial[[#This Row],[Discounts, usd]]</f>
        <v>327510</v>
      </c>
      <c r="N684" s="10">
        <f>Financial[[#This Row],[Units Sold]]*Financial[[#This Row],[Manufacturing Price]]</f>
        <v>206210</v>
      </c>
      <c r="O684" s="10">
        <f>Financial[[#This Row],[ Sales with discount]]-(Financial[[#This Row],[Units Sold]]*Financial[[#This Row],[Manufacturing Price]])</f>
        <v>121300</v>
      </c>
      <c r="P684" s="12">
        <f>(Financial[[#This Row],[ Sales with discount]]-Financial[[#This Row],[COGS]])/Financial[[#This Row],[ Sales with discount]]</f>
        <v>0.37037037037037035</v>
      </c>
      <c r="Q684" s="12">
        <f>(Financial[[#This Row],[ Sales with discount]]-Financial[[#This Row],[COGS]])/Financial[[#This Row],[COGS]]</f>
        <v>0.58823529411764708</v>
      </c>
      <c r="R684" s="17">
        <f>Financial[[#This Row],[Units Sold]]/Financial[[#This Row],[quantity of transactions]]</f>
        <v>1.5181476846057571</v>
      </c>
      <c r="S684" s="17">
        <f>Financial[[#This Row],[ Sales with discount]]/Financial[[#This Row],[quantity of transactions]]</f>
        <v>409.89987484355447</v>
      </c>
      <c r="T684" s="5" t="str">
        <f>TEXT(Financial[[#This Row],[Date]],"MMMM")</f>
        <v>грудень</v>
      </c>
      <c r="U684" s="22">
        <f>YEAR(Financial[[#This Row],[Date]])</f>
        <v>2021</v>
      </c>
    </row>
    <row r="685" spans="1:21" x14ac:dyDescent="0.3">
      <c r="A685" t="s">
        <v>6</v>
      </c>
      <c r="B685" t="s">
        <v>40</v>
      </c>
      <c r="C685" s="3" t="s">
        <v>25</v>
      </c>
      <c r="D685" s="3" t="s">
        <v>31</v>
      </c>
      <c r="E685">
        <v>2683</v>
      </c>
      <c r="F685" s="10">
        <v>208</v>
      </c>
      <c r="G685" s="10">
        <v>306</v>
      </c>
      <c r="H685" s="14">
        <v>595</v>
      </c>
      <c r="I685" s="19">
        <v>44409</v>
      </c>
      <c r="J685" s="10">
        <f>Financial[[#This Row],[Units Sold]]*Financial[[#This Row],[Sale Price]]</f>
        <v>820998</v>
      </c>
      <c r="K685" s="11" cm="1">
        <f t="array" ref="K685">_xlfn.IFS(Financial[[#This Row],[Discount Band]]="High",0.15,Financial[[#This Row],[Discount Band]]="Medium",0.1,Financial[[#This Row],[Discount Band]]="Low",0.05,Financial[[#This Row],[Discount Band]]="None",0)</f>
        <v>0.15</v>
      </c>
      <c r="L685" s="10">
        <f>Financial[[#This Row],[Gross Sales]]*Financial[[#This Row],[Discount, %]]</f>
        <v>123149.7</v>
      </c>
      <c r="M685" s="10">
        <f>Financial[[#This Row],[Gross Sales]]-Financial[[#This Row],[Discounts, usd]]</f>
        <v>697848.3</v>
      </c>
      <c r="N685" s="10">
        <f>Financial[[#This Row],[Units Sold]]*Financial[[#This Row],[Manufacturing Price]]</f>
        <v>558064</v>
      </c>
      <c r="O685" s="10">
        <f>Financial[[#This Row],[ Sales with discount]]-(Financial[[#This Row],[Units Sold]]*Financial[[#This Row],[Manufacturing Price]])</f>
        <v>139784.30000000005</v>
      </c>
      <c r="P685" s="12">
        <f>(Financial[[#This Row],[ Sales with discount]]-Financial[[#This Row],[COGS]])/Financial[[#This Row],[ Sales with discount]]</f>
        <v>0.20030757400999621</v>
      </c>
      <c r="Q685" s="12">
        <f>(Financial[[#This Row],[ Sales with discount]]-Financial[[#This Row],[COGS]])/Financial[[#This Row],[COGS]]</f>
        <v>0.25048076923076934</v>
      </c>
      <c r="R685" s="17">
        <f>Financial[[#This Row],[Units Sold]]/Financial[[#This Row],[quantity of transactions]]</f>
        <v>4.5092436974789916</v>
      </c>
      <c r="S685" s="17">
        <f>Financial[[#This Row],[ Sales with discount]]/Financial[[#This Row],[quantity of transactions]]</f>
        <v>1172.8542857142859</v>
      </c>
      <c r="T685" s="5" t="str">
        <f>TEXT(Financial[[#This Row],[Date]],"MMMM")</f>
        <v>серпень</v>
      </c>
      <c r="U685" s="22">
        <f>YEAR(Financial[[#This Row],[Date]])</f>
        <v>2021</v>
      </c>
    </row>
    <row r="686" spans="1:21" x14ac:dyDescent="0.3">
      <c r="A686" t="s">
        <v>6</v>
      </c>
      <c r="B686" t="s">
        <v>40</v>
      </c>
      <c r="C686" s="3" t="s">
        <v>24</v>
      </c>
      <c r="D686" s="3" t="s">
        <v>31</v>
      </c>
      <c r="E686">
        <v>2930</v>
      </c>
      <c r="F686" s="10">
        <v>165</v>
      </c>
      <c r="G686" s="10">
        <v>315</v>
      </c>
      <c r="H686" s="14">
        <v>127</v>
      </c>
      <c r="I686" s="19">
        <v>44501</v>
      </c>
      <c r="J686" s="10">
        <f>Financial[[#This Row],[Units Sold]]*Financial[[#This Row],[Sale Price]]</f>
        <v>922950</v>
      </c>
      <c r="K686" s="11" cm="1">
        <f t="array" ref="K686">_xlfn.IFS(Financial[[#This Row],[Discount Band]]="High",0.15,Financial[[#This Row],[Discount Band]]="Medium",0.1,Financial[[#This Row],[Discount Band]]="Low",0.05,Financial[[#This Row],[Discount Band]]="None",0)</f>
        <v>0.15</v>
      </c>
      <c r="L686" s="10">
        <f>Financial[[#This Row],[Gross Sales]]*Financial[[#This Row],[Discount, %]]</f>
        <v>138442.5</v>
      </c>
      <c r="M686" s="10">
        <f>Financial[[#This Row],[Gross Sales]]-Financial[[#This Row],[Discounts, usd]]</f>
        <v>784507.5</v>
      </c>
      <c r="N686" s="10">
        <f>Financial[[#This Row],[Units Sold]]*Financial[[#This Row],[Manufacturing Price]]</f>
        <v>483450</v>
      </c>
      <c r="O686" s="10">
        <f>Financial[[#This Row],[ Sales with discount]]-(Financial[[#This Row],[Units Sold]]*Financial[[#This Row],[Manufacturing Price]])</f>
        <v>301057.5</v>
      </c>
      <c r="P686" s="12">
        <f>(Financial[[#This Row],[ Sales with discount]]-Financial[[#This Row],[COGS]])/Financial[[#This Row],[ Sales with discount]]</f>
        <v>0.38375350140056025</v>
      </c>
      <c r="Q686" s="12">
        <f>(Financial[[#This Row],[ Sales with discount]]-Financial[[#This Row],[COGS]])/Financial[[#This Row],[COGS]]</f>
        <v>0.62272727272727268</v>
      </c>
      <c r="R686" s="17">
        <f>Financial[[#This Row],[Units Sold]]/Financial[[#This Row],[quantity of transactions]]</f>
        <v>23.070866141732285</v>
      </c>
      <c r="S686" s="17">
        <f>Financial[[#This Row],[ Sales with discount]]/Financial[[#This Row],[quantity of transactions]]</f>
        <v>6177.2244094488187</v>
      </c>
      <c r="T686" s="5" t="str">
        <f>TEXT(Financial[[#This Row],[Date]],"MMMM")</f>
        <v>листопад</v>
      </c>
      <c r="U686" s="22">
        <f>YEAR(Financial[[#This Row],[Date]])</f>
        <v>2021</v>
      </c>
    </row>
    <row r="687" spans="1:21" x14ac:dyDescent="0.3">
      <c r="A687" t="s">
        <v>6</v>
      </c>
      <c r="B687" t="s">
        <v>40</v>
      </c>
      <c r="C687" s="3" t="s">
        <v>23</v>
      </c>
      <c r="D687" s="3" t="s">
        <v>30</v>
      </c>
      <c r="E687">
        <v>1322</v>
      </c>
      <c r="F687" s="10">
        <v>249</v>
      </c>
      <c r="G687" s="10">
        <v>288</v>
      </c>
      <c r="H687" s="14">
        <v>1094</v>
      </c>
      <c r="I687" s="19">
        <v>44348</v>
      </c>
      <c r="J687" s="10">
        <f>Financial[[#This Row],[Units Sold]]*Financial[[#This Row],[Sale Price]]</f>
        <v>380736</v>
      </c>
      <c r="K687" s="11" cm="1">
        <f t="array" ref="K687">_xlfn.IFS(Financial[[#This Row],[Discount Band]]="High",0.15,Financial[[#This Row],[Discount Band]]="Medium",0.1,Financial[[#This Row],[Discount Band]]="Low",0.05,Financial[[#This Row],[Discount Band]]="None",0)</f>
        <v>0.1</v>
      </c>
      <c r="L687" s="10">
        <f>Financial[[#This Row],[Gross Sales]]*Financial[[#This Row],[Discount, %]]</f>
        <v>38073.599999999999</v>
      </c>
      <c r="M687" s="10">
        <f>Financial[[#This Row],[Gross Sales]]-Financial[[#This Row],[Discounts, usd]]</f>
        <v>342662.40000000002</v>
      </c>
      <c r="N687" s="10">
        <f>Financial[[#This Row],[Units Sold]]*Financial[[#This Row],[Manufacturing Price]]</f>
        <v>329178</v>
      </c>
      <c r="O687" s="10">
        <f>Financial[[#This Row],[ Sales with discount]]-(Financial[[#This Row],[Units Sold]]*Financial[[#This Row],[Manufacturing Price]])</f>
        <v>13484.400000000023</v>
      </c>
      <c r="P687" s="12">
        <f>(Financial[[#This Row],[ Sales with discount]]-Financial[[#This Row],[COGS]])/Financial[[#This Row],[ Sales with discount]]</f>
        <v>3.9351851851851916E-2</v>
      </c>
      <c r="Q687" s="12">
        <f>(Financial[[#This Row],[ Sales with discount]]-Financial[[#This Row],[COGS]])/Financial[[#This Row],[COGS]]</f>
        <v>4.0963855421686818E-2</v>
      </c>
      <c r="R687" s="17">
        <f>Financial[[#This Row],[Units Sold]]/Financial[[#This Row],[quantity of transactions]]</f>
        <v>1.2084095063985374</v>
      </c>
      <c r="S687" s="17">
        <f>Financial[[#This Row],[ Sales with discount]]/Financial[[#This Row],[quantity of transactions]]</f>
        <v>313.21974405850091</v>
      </c>
      <c r="T687" s="5" t="str">
        <f>TEXT(Financial[[#This Row],[Date]],"MMMM")</f>
        <v>червень</v>
      </c>
      <c r="U687" s="22">
        <f>YEAR(Financial[[#This Row],[Date]])</f>
        <v>2021</v>
      </c>
    </row>
    <row r="688" spans="1:21" x14ac:dyDescent="0.3">
      <c r="A688" t="s">
        <v>6</v>
      </c>
      <c r="B688" t="s">
        <v>40</v>
      </c>
      <c r="C688" s="3" t="s">
        <v>25</v>
      </c>
      <c r="D688" s="3" t="s">
        <v>31</v>
      </c>
      <c r="E688">
        <v>1394</v>
      </c>
      <c r="F688" s="10">
        <v>226</v>
      </c>
      <c r="G688" s="10">
        <v>294</v>
      </c>
      <c r="H688" s="14">
        <v>45</v>
      </c>
      <c r="I688" s="19">
        <v>44470</v>
      </c>
      <c r="J688" s="10">
        <f>Financial[[#This Row],[Units Sold]]*Financial[[#This Row],[Sale Price]]</f>
        <v>409836</v>
      </c>
      <c r="K688" s="11" cm="1">
        <f t="array" ref="K688">_xlfn.IFS(Financial[[#This Row],[Discount Band]]="High",0.15,Financial[[#This Row],[Discount Band]]="Medium",0.1,Financial[[#This Row],[Discount Band]]="Low",0.05,Financial[[#This Row],[Discount Band]]="None",0)</f>
        <v>0.15</v>
      </c>
      <c r="L688" s="10">
        <f>Financial[[#This Row],[Gross Sales]]*Financial[[#This Row],[Discount, %]]</f>
        <v>61475.399999999994</v>
      </c>
      <c r="M688" s="10">
        <f>Financial[[#This Row],[Gross Sales]]-Financial[[#This Row],[Discounts, usd]]</f>
        <v>348360.6</v>
      </c>
      <c r="N688" s="10">
        <f>Financial[[#This Row],[Units Sold]]*Financial[[#This Row],[Manufacturing Price]]</f>
        <v>315044</v>
      </c>
      <c r="O688" s="10">
        <f>Financial[[#This Row],[ Sales with discount]]-(Financial[[#This Row],[Units Sold]]*Financial[[#This Row],[Manufacturing Price]])</f>
        <v>33316.599999999977</v>
      </c>
      <c r="P688" s="12">
        <f>(Financial[[#This Row],[ Sales with discount]]-Financial[[#This Row],[COGS]])/Financial[[#This Row],[ Sales with discount]]</f>
        <v>9.5638255302120792E-2</v>
      </c>
      <c r="Q688" s="12">
        <f>(Financial[[#This Row],[ Sales with discount]]-Financial[[#This Row],[COGS]])/Financial[[#This Row],[COGS]]</f>
        <v>0.10575221238938046</v>
      </c>
      <c r="R688" s="17">
        <f>Financial[[#This Row],[Units Sold]]/Financial[[#This Row],[quantity of transactions]]</f>
        <v>30.977777777777778</v>
      </c>
      <c r="S688" s="17">
        <f>Financial[[#This Row],[ Sales with discount]]/Financial[[#This Row],[quantity of transactions]]</f>
        <v>7741.3466666666664</v>
      </c>
      <c r="T688" s="5" t="str">
        <f>TEXT(Financial[[#This Row],[Date]],"MMMM")</f>
        <v>жовтень</v>
      </c>
      <c r="U688" s="22">
        <f>YEAR(Financial[[#This Row],[Date]])</f>
        <v>2021</v>
      </c>
    </row>
    <row r="689" spans="1:21" x14ac:dyDescent="0.3">
      <c r="A689" t="s">
        <v>6</v>
      </c>
      <c r="B689" t="s">
        <v>40</v>
      </c>
      <c r="C689" s="3" t="s">
        <v>24</v>
      </c>
      <c r="D689" s="3" t="s">
        <v>30</v>
      </c>
      <c r="E689">
        <v>1772</v>
      </c>
      <c r="F689" s="10">
        <v>261</v>
      </c>
      <c r="G689" s="10">
        <v>315</v>
      </c>
      <c r="H689" s="14">
        <v>1342</v>
      </c>
      <c r="I689" s="19">
        <v>44531</v>
      </c>
      <c r="J689" s="10">
        <f>Financial[[#This Row],[Units Sold]]*Financial[[#This Row],[Sale Price]]</f>
        <v>558180</v>
      </c>
      <c r="K689" s="11" cm="1">
        <f t="array" ref="K689">_xlfn.IFS(Financial[[#This Row],[Discount Band]]="High",0.15,Financial[[#This Row],[Discount Band]]="Medium",0.1,Financial[[#This Row],[Discount Band]]="Low",0.05,Financial[[#This Row],[Discount Band]]="None",0)</f>
        <v>0.1</v>
      </c>
      <c r="L689" s="10">
        <f>Financial[[#This Row],[Gross Sales]]*Financial[[#This Row],[Discount, %]]</f>
        <v>55818</v>
      </c>
      <c r="M689" s="10">
        <f>Financial[[#This Row],[Gross Sales]]-Financial[[#This Row],[Discounts, usd]]</f>
        <v>502362</v>
      </c>
      <c r="N689" s="10">
        <f>Financial[[#This Row],[Units Sold]]*Financial[[#This Row],[Manufacturing Price]]</f>
        <v>462492</v>
      </c>
      <c r="O689" s="10">
        <f>Financial[[#This Row],[ Sales with discount]]-(Financial[[#This Row],[Units Sold]]*Financial[[#This Row],[Manufacturing Price]])</f>
        <v>39870</v>
      </c>
      <c r="P689" s="12">
        <f>(Financial[[#This Row],[ Sales with discount]]-Financial[[#This Row],[COGS]])/Financial[[#This Row],[ Sales with discount]]</f>
        <v>7.9365079365079361E-2</v>
      </c>
      <c r="Q689" s="12">
        <f>(Financial[[#This Row],[ Sales with discount]]-Financial[[#This Row],[COGS]])/Financial[[#This Row],[COGS]]</f>
        <v>8.6206896551724144E-2</v>
      </c>
      <c r="R689" s="17">
        <f>Financial[[#This Row],[Units Sold]]/Financial[[#This Row],[quantity of transactions]]</f>
        <v>1.3204172876304023</v>
      </c>
      <c r="S689" s="17">
        <f>Financial[[#This Row],[ Sales with discount]]/Financial[[#This Row],[quantity of transactions]]</f>
        <v>374.33830104321908</v>
      </c>
      <c r="T689" s="5" t="str">
        <f>TEXT(Financial[[#This Row],[Date]],"MMMM")</f>
        <v>грудень</v>
      </c>
      <c r="U689" s="22">
        <f>YEAR(Financial[[#This Row],[Date]])</f>
        <v>2021</v>
      </c>
    </row>
    <row r="690" spans="1:21" x14ac:dyDescent="0.3">
      <c r="A690" t="s">
        <v>6</v>
      </c>
      <c r="B690" t="s">
        <v>40</v>
      </c>
      <c r="C690" s="3" t="s">
        <v>21</v>
      </c>
      <c r="D690" s="3" t="s">
        <v>31</v>
      </c>
      <c r="E690">
        <v>1348</v>
      </c>
      <c r="F690" s="10">
        <v>250</v>
      </c>
      <c r="G690" s="10">
        <v>288</v>
      </c>
      <c r="H690" s="14">
        <v>988</v>
      </c>
      <c r="I690" s="19">
        <v>44470</v>
      </c>
      <c r="J690" s="10">
        <f>Financial[[#This Row],[Units Sold]]*Financial[[#This Row],[Sale Price]]</f>
        <v>388224</v>
      </c>
      <c r="K690" s="11" cm="1">
        <f t="array" ref="K690">_xlfn.IFS(Financial[[#This Row],[Discount Band]]="High",0.15,Financial[[#This Row],[Discount Band]]="Medium",0.1,Financial[[#This Row],[Discount Band]]="Low",0.05,Financial[[#This Row],[Discount Band]]="None",0)</f>
        <v>0.15</v>
      </c>
      <c r="L690" s="10">
        <f>Financial[[#This Row],[Gross Sales]]*Financial[[#This Row],[Discount, %]]</f>
        <v>58233.599999999999</v>
      </c>
      <c r="M690" s="10">
        <f>Financial[[#This Row],[Gross Sales]]-Financial[[#This Row],[Discounts, usd]]</f>
        <v>329990.40000000002</v>
      </c>
      <c r="N690" s="10">
        <f>Financial[[#This Row],[Units Sold]]*Financial[[#This Row],[Manufacturing Price]]</f>
        <v>337000</v>
      </c>
      <c r="O690" s="10">
        <f>Financial[[#This Row],[ Sales with discount]]-(Financial[[#This Row],[Units Sold]]*Financial[[#This Row],[Manufacturing Price]])</f>
        <v>-7009.5999999999767</v>
      </c>
      <c r="P690" s="12">
        <f>(Financial[[#This Row],[ Sales with discount]]-Financial[[#This Row],[COGS]])/Financial[[#This Row],[ Sales with discount]]</f>
        <v>-2.1241830065359405E-2</v>
      </c>
      <c r="Q690" s="12">
        <f>(Financial[[#This Row],[ Sales with discount]]-Financial[[#This Row],[COGS]])/Financial[[#This Row],[COGS]]</f>
        <v>-2.079999999999993E-2</v>
      </c>
      <c r="R690" s="17">
        <f>Financial[[#This Row],[Units Sold]]/Financial[[#This Row],[quantity of transactions]]</f>
        <v>1.3643724696356276</v>
      </c>
      <c r="S690" s="17">
        <f>Financial[[#This Row],[ Sales with discount]]/Financial[[#This Row],[quantity of transactions]]</f>
        <v>333.99838056680164</v>
      </c>
      <c r="T690" s="5" t="str">
        <f>TEXT(Financial[[#This Row],[Date]],"MMMM")</f>
        <v>жовтень</v>
      </c>
      <c r="U690" s="22">
        <f>YEAR(Financial[[#This Row],[Date]])</f>
        <v>2021</v>
      </c>
    </row>
    <row r="691" spans="1:21" x14ac:dyDescent="0.3">
      <c r="A691" t="s">
        <v>6</v>
      </c>
      <c r="B691" t="s">
        <v>40</v>
      </c>
      <c r="C691" s="3" t="s">
        <v>24</v>
      </c>
      <c r="D691" s="3" t="s">
        <v>31</v>
      </c>
      <c r="E691">
        <v>3247</v>
      </c>
      <c r="F691" s="10">
        <v>251</v>
      </c>
      <c r="G691" s="10">
        <v>297</v>
      </c>
      <c r="H691" s="14">
        <v>666</v>
      </c>
      <c r="I691" s="19">
        <v>44470</v>
      </c>
      <c r="J691" s="10">
        <f>Financial[[#This Row],[Units Sold]]*Financial[[#This Row],[Sale Price]]</f>
        <v>964359</v>
      </c>
      <c r="K691" s="11" cm="1">
        <f t="array" ref="K691">_xlfn.IFS(Financial[[#This Row],[Discount Band]]="High",0.15,Financial[[#This Row],[Discount Band]]="Medium",0.1,Financial[[#This Row],[Discount Band]]="Low",0.05,Financial[[#This Row],[Discount Band]]="None",0)</f>
        <v>0.15</v>
      </c>
      <c r="L691" s="10">
        <f>Financial[[#This Row],[Gross Sales]]*Financial[[#This Row],[Discount, %]]</f>
        <v>144653.85</v>
      </c>
      <c r="M691" s="10">
        <f>Financial[[#This Row],[Gross Sales]]-Financial[[#This Row],[Discounts, usd]]</f>
        <v>819705.15</v>
      </c>
      <c r="N691" s="10">
        <f>Financial[[#This Row],[Units Sold]]*Financial[[#This Row],[Manufacturing Price]]</f>
        <v>814997</v>
      </c>
      <c r="O691" s="10">
        <f>Financial[[#This Row],[ Sales with discount]]-(Financial[[#This Row],[Units Sold]]*Financial[[#This Row],[Manufacturing Price]])</f>
        <v>4708.1500000000233</v>
      </c>
      <c r="P691" s="12">
        <f>(Financial[[#This Row],[ Sales with discount]]-Financial[[#This Row],[COGS]])/Financial[[#This Row],[ Sales with discount]]</f>
        <v>5.7437116260645954E-3</v>
      </c>
      <c r="Q691" s="12">
        <f>(Financial[[#This Row],[ Sales with discount]]-Financial[[#This Row],[COGS]])/Financial[[#This Row],[COGS]]</f>
        <v>5.7768924302789128E-3</v>
      </c>
      <c r="R691" s="17">
        <f>Financial[[#This Row],[Units Sold]]/Financial[[#This Row],[quantity of transactions]]</f>
        <v>4.8753753753753752</v>
      </c>
      <c r="S691" s="17">
        <f>Financial[[#This Row],[ Sales with discount]]/Financial[[#This Row],[quantity of transactions]]</f>
        <v>1230.7885135135136</v>
      </c>
      <c r="T691" s="5" t="str">
        <f>TEXT(Financial[[#This Row],[Date]],"MMMM")</f>
        <v>жовтень</v>
      </c>
      <c r="U691" s="22">
        <f>YEAR(Financial[[#This Row],[Date]])</f>
        <v>2021</v>
      </c>
    </row>
    <row r="692" spans="1:21" x14ac:dyDescent="0.3">
      <c r="A692" t="s">
        <v>6</v>
      </c>
      <c r="B692" t="s">
        <v>40</v>
      </c>
      <c r="C692" s="3" t="s">
        <v>25</v>
      </c>
      <c r="D692" s="3" t="s">
        <v>30</v>
      </c>
      <c r="E692">
        <v>1243</v>
      </c>
      <c r="F692" s="10">
        <v>152</v>
      </c>
      <c r="G692" s="10">
        <v>303</v>
      </c>
      <c r="H692" s="14">
        <v>65</v>
      </c>
      <c r="I692" s="19">
        <v>44531</v>
      </c>
      <c r="J692" s="10">
        <f>Financial[[#This Row],[Units Sold]]*Financial[[#This Row],[Sale Price]]</f>
        <v>376629</v>
      </c>
      <c r="K692" s="11" cm="1">
        <f t="array" ref="K692">_xlfn.IFS(Financial[[#This Row],[Discount Band]]="High",0.15,Financial[[#This Row],[Discount Band]]="Medium",0.1,Financial[[#This Row],[Discount Band]]="Low",0.05,Financial[[#This Row],[Discount Band]]="None",0)</f>
        <v>0.1</v>
      </c>
      <c r="L692" s="10">
        <f>Financial[[#This Row],[Gross Sales]]*Financial[[#This Row],[Discount, %]]</f>
        <v>37662.9</v>
      </c>
      <c r="M692" s="10">
        <f>Financial[[#This Row],[Gross Sales]]-Financial[[#This Row],[Discounts, usd]]</f>
        <v>338966.1</v>
      </c>
      <c r="N692" s="10">
        <f>Financial[[#This Row],[Units Sold]]*Financial[[#This Row],[Manufacturing Price]]</f>
        <v>188936</v>
      </c>
      <c r="O692" s="10">
        <f>Financial[[#This Row],[ Sales with discount]]-(Financial[[#This Row],[Units Sold]]*Financial[[#This Row],[Manufacturing Price]])</f>
        <v>150030.09999999998</v>
      </c>
      <c r="P692" s="12">
        <f>(Financial[[#This Row],[ Sales with discount]]-Financial[[#This Row],[COGS]])/Financial[[#This Row],[ Sales with discount]]</f>
        <v>0.44261092775944255</v>
      </c>
      <c r="Q692" s="12">
        <f>(Financial[[#This Row],[ Sales with discount]]-Financial[[#This Row],[COGS]])/Financial[[#This Row],[COGS]]</f>
        <v>0.79407894736842088</v>
      </c>
      <c r="R692" s="17">
        <f>Financial[[#This Row],[Units Sold]]/Financial[[#This Row],[quantity of transactions]]</f>
        <v>19.123076923076923</v>
      </c>
      <c r="S692" s="17">
        <f>Financial[[#This Row],[ Sales with discount]]/Financial[[#This Row],[quantity of transactions]]</f>
        <v>5214.8630769230767</v>
      </c>
      <c r="T692" s="5" t="str">
        <f>TEXT(Financial[[#This Row],[Date]],"MMMM")</f>
        <v>грудень</v>
      </c>
      <c r="U692" s="22">
        <f>YEAR(Financial[[#This Row],[Date]])</f>
        <v>2021</v>
      </c>
    </row>
    <row r="693" spans="1:21" x14ac:dyDescent="0.3">
      <c r="A693" t="s">
        <v>6</v>
      </c>
      <c r="B693" t="s">
        <v>40</v>
      </c>
      <c r="C693" s="3" t="s">
        <v>22</v>
      </c>
      <c r="D693" s="3" t="s">
        <v>29</v>
      </c>
      <c r="E693">
        <v>2583</v>
      </c>
      <c r="F693" s="10">
        <v>186</v>
      </c>
      <c r="G693" s="10">
        <v>297</v>
      </c>
      <c r="H693" s="14">
        <v>2680</v>
      </c>
      <c r="I693" s="19">
        <v>44287</v>
      </c>
      <c r="J693" s="10">
        <f>Financial[[#This Row],[Units Sold]]*Financial[[#This Row],[Sale Price]]</f>
        <v>767151</v>
      </c>
      <c r="K693" s="11" cm="1">
        <f t="array" ref="K693">_xlfn.IFS(Financial[[#This Row],[Discount Band]]="High",0.15,Financial[[#This Row],[Discount Band]]="Medium",0.1,Financial[[#This Row],[Discount Band]]="Low",0.05,Financial[[#This Row],[Discount Band]]="None",0)</f>
        <v>0.05</v>
      </c>
      <c r="L693" s="10">
        <f>Financial[[#This Row],[Gross Sales]]*Financial[[#This Row],[Discount, %]]</f>
        <v>38357.550000000003</v>
      </c>
      <c r="M693" s="10">
        <f>Financial[[#This Row],[Gross Sales]]-Financial[[#This Row],[Discounts, usd]]</f>
        <v>728793.45</v>
      </c>
      <c r="N693" s="10">
        <f>Financial[[#This Row],[Units Sold]]*Financial[[#This Row],[Manufacturing Price]]</f>
        <v>480438</v>
      </c>
      <c r="O693" s="10">
        <f>Financial[[#This Row],[ Sales with discount]]-(Financial[[#This Row],[Units Sold]]*Financial[[#This Row],[Manufacturing Price]])</f>
        <v>248355.44999999995</v>
      </c>
      <c r="P693" s="12">
        <f>(Financial[[#This Row],[ Sales with discount]]-Financial[[#This Row],[COGS]])/Financial[[#This Row],[ Sales with discount]]</f>
        <v>0.34077618288144601</v>
      </c>
      <c r="Q693" s="12">
        <f>(Financial[[#This Row],[ Sales with discount]]-Financial[[#This Row],[COGS]])/Financial[[#This Row],[COGS]]</f>
        <v>0.51693548387096766</v>
      </c>
      <c r="R693" s="17">
        <f>Financial[[#This Row],[Units Sold]]/Financial[[#This Row],[quantity of transactions]]</f>
        <v>0.96380597014925373</v>
      </c>
      <c r="S693" s="17">
        <f>Financial[[#This Row],[ Sales with discount]]/Financial[[#This Row],[quantity of transactions]]</f>
        <v>271.93785447761195</v>
      </c>
      <c r="T693" s="5" t="str">
        <f>TEXT(Financial[[#This Row],[Date]],"MMMM")</f>
        <v>квітень</v>
      </c>
      <c r="U693" s="22">
        <f>YEAR(Financial[[#This Row],[Date]])</f>
        <v>2021</v>
      </c>
    </row>
    <row r="694" spans="1:21" x14ac:dyDescent="0.3">
      <c r="A694" t="s">
        <v>6</v>
      </c>
      <c r="B694" t="s">
        <v>40</v>
      </c>
      <c r="C694" s="3" t="s">
        <v>21</v>
      </c>
      <c r="D694" s="3" t="s">
        <v>30</v>
      </c>
      <c r="E694">
        <v>1355</v>
      </c>
      <c r="F694" s="10">
        <v>229</v>
      </c>
      <c r="G694" s="10">
        <v>294</v>
      </c>
      <c r="H694" s="14">
        <v>356</v>
      </c>
      <c r="I694" s="19">
        <v>44348</v>
      </c>
      <c r="J694" s="10">
        <f>Financial[[#This Row],[Units Sold]]*Financial[[#This Row],[Sale Price]]</f>
        <v>398370</v>
      </c>
      <c r="K694" s="11" cm="1">
        <f t="array" ref="K694">_xlfn.IFS(Financial[[#This Row],[Discount Band]]="High",0.15,Financial[[#This Row],[Discount Band]]="Medium",0.1,Financial[[#This Row],[Discount Band]]="Low",0.05,Financial[[#This Row],[Discount Band]]="None",0)</f>
        <v>0.1</v>
      </c>
      <c r="L694" s="10">
        <f>Financial[[#This Row],[Gross Sales]]*Financial[[#This Row],[Discount, %]]</f>
        <v>39837</v>
      </c>
      <c r="M694" s="10">
        <f>Financial[[#This Row],[Gross Sales]]-Financial[[#This Row],[Discounts, usd]]</f>
        <v>358533</v>
      </c>
      <c r="N694" s="10">
        <f>Financial[[#This Row],[Units Sold]]*Financial[[#This Row],[Manufacturing Price]]</f>
        <v>310295</v>
      </c>
      <c r="O694" s="10">
        <f>Financial[[#This Row],[ Sales with discount]]-(Financial[[#This Row],[Units Sold]]*Financial[[#This Row],[Manufacturing Price]])</f>
        <v>48238</v>
      </c>
      <c r="P694" s="12">
        <f>(Financial[[#This Row],[ Sales with discount]]-Financial[[#This Row],[COGS]])/Financial[[#This Row],[ Sales with discount]]</f>
        <v>0.1345427059712774</v>
      </c>
      <c r="Q694" s="12">
        <f>(Financial[[#This Row],[ Sales with discount]]-Financial[[#This Row],[COGS]])/Financial[[#This Row],[COGS]]</f>
        <v>0.1554585152838428</v>
      </c>
      <c r="R694" s="17">
        <f>Financial[[#This Row],[Units Sold]]/Financial[[#This Row],[quantity of transactions]]</f>
        <v>3.8061797752808988</v>
      </c>
      <c r="S694" s="17">
        <f>Financial[[#This Row],[ Sales with discount]]/Financial[[#This Row],[quantity of transactions]]</f>
        <v>1007.1151685393259</v>
      </c>
      <c r="T694" s="5" t="str">
        <f>TEXT(Financial[[#This Row],[Date]],"MMMM")</f>
        <v>червень</v>
      </c>
      <c r="U694" s="22">
        <f>YEAR(Financial[[#This Row],[Date]])</f>
        <v>2021</v>
      </c>
    </row>
    <row r="695" spans="1:21" x14ac:dyDescent="0.3">
      <c r="A695" t="s">
        <v>6</v>
      </c>
      <c r="B695" t="s">
        <v>40</v>
      </c>
      <c r="C695" s="3" t="s">
        <v>23</v>
      </c>
      <c r="D695" s="3" t="s">
        <v>29</v>
      </c>
      <c r="E695">
        <v>3354</v>
      </c>
      <c r="F695" s="10">
        <v>219</v>
      </c>
      <c r="G695" s="10">
        <v>294</v>
      </c>
      <c r="H695" s="14">
        <v>783</v>
      </c>
      <c r="I695" s="19">
        <v>44317</v>
      </c>
      <c r="J695" s="10">
        <f>Financial[[#This Row],[Units Sold]]*Financial[[#This Row],[Sale Price]]</f>
        <v>986076</v>
      </c>
      <c r="K695" s="11" cm="1">
        <f t="array" ref="K695">_xlfn.IFS(Financial[[#This Row],[Discount Band]]="High",0.15,Financial[[#This Row],[Discount Band]]="Medium",0.1,Financial[[#This Row],[Discount Band]]="Low",0.05,Financial[[#This Row],[Discount Band]]="None",0)</f>
        <v>0.05</v>
      </c>
      <c r="L695" s="10">
        <f>Financial[[#This Row],[Gross Sales]]*Financial[[#This Row],[Discount, %]]</f>
        <v>49303.8</v>
      </c>
      <c r="M695" s="10">
        <f>Financial[[#This Row],[Gross Sales]]-Financial[[#This Row],[Discounts, usd]]</f>
        <v>936772.2</v>
      </c>
      <c r="N695" s="10">
        <f>Financial[[#This Row],[Units Sold]]*Financial[[#This Row],[Manufacturing Price]]</f>
        <v>734526</v>
      </c>
      <c r="O695" s="10">
        <f>Financial[[#This Row],[ Sales with discount]]-(Financial[[#This Row],[Units Sold]]*Financial[[#This Row],[Manufacturing Price]])</f>
        <v>202246.19999999995</v>
      </c>
      <c r="P695" s="12">
        <f>(Financial[[#This Row],[ Sales with discount]]-Financial[[#This Row],[COGS]])/Financial[[#This Row],[ Sales with discount]]</f>
        <v>0.21589688506981736</v>
      </c>
      <c r="Q695" s="12">
        <f>(Financial[[#This Row],[ Sales with discount]]-Financial[[#This Row],[COGS]])/Financial[[#This Row],[COGS]]</f>
        <v>0.27534246575342458</v>
      </c>
      <c r="R695" s="17">
        <f>Financial[[#This Row],[Units Sold]]/Financial[[#This Row],[quantity of transactions]]</f>
        <v>4.2835249042145591</v>
      </c>
      <c r="S695" s="17">
        <f>Financial[[#This Row],[ Sales with discount]]/Financial[[#This Row],[quantity of transactions]]</f>
        <v>1196.3885057471264</v>
      </c>
      <c r="T695" s="5" t="str">
        <f>TEXT(Financial[[#This Row],[Date]],"MMMM")</f>
        <v>травень</v>
      </c>
      <c r="U695" s="22">
        <f>YEAR(Financial[[#This Row],[Date]])</f>
        <v>2021</v>
      </c>
    </row>
    <row r="696" spans="1:21" x14ac:dyDescent="0.3">
      <c r="A696" t="s">
        <v>6</v>
      </c>
      <c r="B696" t="s">
        <v>40</v>
      </c>
      <c r="C696" s="3" t="s">
        <v>24</v>
      </c>
      <c r="D696" s="3" t="s">
        <v>31</v>
      </c>
      <c r="E696">
        <v>3046</v>
      </c>
      <c r="F696" s="10">
        <v>174</v>
      </c>
      <c r="G696" s="10">
        <v>303</v>
      </c>
      <c r="H696" s="14">
        <v>1006</v>
      </c>
      <c r="I696" s="19">
        <v>44378</v>
      </c>
      <c r="J696" s="10">
        <f>Financial[[#This Row],[Units Sold]]*Financial[[#This Row],[Sale Price]]</f>
        <v>922938</v>
      </c>
      <c r="K696" s="11" cm="1">
        <f t="array" ref="K696">_xlfn.IFS(Financial[[#This Row],[Discount Band]]="High",0.15,Financial[[#This Row],[Discount Band]]="Medium",0.1,Financial[[#This Row],[Discount Band]]="Low",0.05,Financial[[#This Row],[Discount Band]]="None",0)</f>
        <v>0.15</v>
      </c>
      <c r="L696" s="10">
        <f>Financial[[#This Row],[Gross Sales]]*Financial[[#This Row],[Discount, %]]</f>
        <v>138440.69999999998</v>
      </c>
      <c r="M696" s="10">
        <f>Financial[[#This Row],[Gross Sales]]-Financial[[#This Row],[Discounts, usd]]</f>
        <v>784497.3</v>
      </c>
      <c r="N696" s="10">
        <f>Financial[[#This Row],[Units Sold]]*Financial[[#This Row],[Manufacturing Price]]</f>
        <v>530004</v>
      </c>
      <c r="O696" s="10">
        <f>Financial[[#This Row],[ Sales with discount]]-(Financial[[#This Row],[Units Sold]]*Financial[[#This Row],[Manufacturing Price]])</f>
        <v>254493.30000000005</v>
      </c>
      <c r="P696" s="12">
        <f>(Financial[[#This Row],[ Sales with discount]]-Financial[[#This Row],[COGS]])/Financial[[#This Row],[ Sales with discount]]</f>
        <v>0.32440302853814795</v>
      </c>
      <c r="Q696" s="12">
        <f>(Financial[[#This Row],[ Sales with discount]]-Financial[[#This Row],[COGS]])/Financial[[#This Row],[COGS]]</f>
        <v>0.48017241379310355</v>
      </c>
      <c r="R696" s="17">
        <f>Financial[[#This Row],[Units Sold]]/Financial[[#This Row],[quantity of transactions]]</f>
        <v>3.0278330019880717</v>
      </c>
      <c r="S696" s="17">
        <f>Financial[[#This Row],[ Sales with discount]]/Financial[[#This Row],[quantity of transactions]]</f>
        <v>779.81838966202793</v>
      </c>
      <c r="T696" s="5" t="str">
        <f>TEXT(Financial[[#This Row],[Date]],"MMMM")</f>
        <v>липень</v>
      </c>
      <c r="U696" s="22">
        <f>YEAR(Financial[[#This Row],[Date]])</f>
        <v>2021</v>
      </c>
    </row>
    <row r="697" spans="1:21" x14ac:dyDescent="0.3">
      <c r="A697" t="s">
        <v>6</v>
      </c>
      <c r="B697" t="s">
        <v>40</v>
      </c>
      <c r="C697" s="3" t="s">
        <v>25</v>
      </c>
      <c r="D697" s="3" t="s">
        <v>30</v>
      </c>
      <c r="E697">
        <v>2414</v>
      </c>
      <c r="F697" s="10">
        <v>159</v>
      </c>
      <c r="G697" s="10">
        <v>324</v>
      </c>
      <c r="H697" s="14">
        <v>420</v>
      </c>
      <c r="I697" s="19">
        <v>44440</v>
      </c>
      <c r="J697" s="10">
        <f>Financial[[#This Row],[Units Sold]]*Financial[[#This Row],[Sale Price]]</f>
        <v>782136</v>
      </c>
      <c r="K697" s="11" cm="1">
        <f t="array" ref="K697">_xlfn.IFS(Financial[[#This Row],[Discount Band]]="High",0.15,Financial[[#This Row],[Discount Band]]="Medium",0.1,Financial[[#This Row],[Discount Band]]="Low",0.05,Financial[[#This Row],[Discount Band]]="None",0)</f>
        <v>0.1</v>
      </c>
      <c r="L697" s="10">
        <f>Financial[[#This Row],[Gross Sales]]*Financial[[#This Row],[Discount, %]]</f>
        <v>78213.600000000006</v>
      </c>
      <c r="M697" s="10">
        <f>Financial[[#This Row],[Gross Sales]]-Financial[[#This Row],[Discounts, usd]]</f>
        <v>703922.4</v>
      </c>
      <c r="N697" s="10">
        <f>Financial[[#This Row],[Units Sold]]*Financial[[#This Row],[Manufacturing Price]]</f>
        <v>383826</v>
      </c>
      <c r="O697" s="10">
        <f>Financial[[#This Row],[ Sales with discount]]-(Financial[[#This Row],[Units Sold]]*Financial[[#This Row],[Manufacturing Price]])</f>
        <v>320096.40000000002</v>
      </c>
      <c r="P697" s="12">
        <f>(Financial[[#This Row],[ Sales with discount]]-Financial[[#This Row],[COGS]])/Financial[[#This Row],[ Sales with discount]]</f>
        <v>0.45473251028806588</v>
      </c>
      <c r="Q697" s="12">
        <f>(Financial[[#This Row],[ Sales with discount]]-Financial[[#This Row],[COGS]])/Financial[[#This Row],[COGS]]</f>
        <v>0.83396226415094343</v>
      </c>
      <c r="R697" s="17">
        <f>Financial[[#This Row],[Units Sold]]/Financial[[#This Row],[quantity of transactions]]</f>
        <v>5.7476190476190476</v>
      </c>
      <c r="S697" s="17">
        <f>Financial[[#This Row],[ Sales with discount]]/Financial[[#This Row],[quantity of transactions]]</f>
        <v>1676.0057142857142</v>
      </c>
      <c r="T697" s="5" t="str">
        <f>TEXT(Financial[[#This Row],[Date]],"MMMM")</f>
        <v>вересень</v>
      </c>
      <c r="U697" s="22">
        <f>YEAR(Financial[[#This Row],[Date]])</f>
        <v>2021</v>
      </c>
    </row>
    <row r="698" spans="1:21" x14ac:dyDescent="0.3">
      <c r="A698" t="s">
        <v>6</v>
      </c>
      <c r="B698" t="s">
        <v>40</v>
      </c>
      <c r="C698" s="3" t="s">
        <v>22</v>
      </c>
      <c r="D698" s="3" t="s">
        <v>29</v>
      </c>
      <c r="E698">
        <v>2254</v>
      </c>
      <c r="F698" s="10">
        <v>206</v>
      </c>
      <c r="G698" s="10">
        <v>288</v>
      </c>
      <c r="H698" s="14">
        <v>1587</v>
      </c>
      <c r="I698" s="19">
        <v>44440</v>
      </c>
      <c r="J698" s="10">
        <f>Financial[[#This Row],[Units Sold]]*Financial[[#This Row],[Sale Price]]</f>
        <v>649152</v>
      </c>
      <c r="K698" s="11" cm="1">
        <f t="array" ref="K698">_xlfn.IFS(Financial[[#This Row],[Discount Band]]="High",0.15,Financial[[#This Row],[Discount Band]]="Medium",0.1,Financial[[#This Row],[Discount Band]]="Low",0.05,Financial[[#This Row],[Discount Band]]="None",0)</f>
        <v>0.05</v>
      </c>
      <c r="L698" s="10">
        <f>Financial[[#This Row],[Gross Sales]]*Financial[[#This Row],[Discount, %]]</f>
        <v>32457.600000000002</v>
      </c>
      <c r="M698" s="10">
        <f>Financial[[#This Row],[Gross Sales]]-Financial[[#This Row],[Discounts, usd]]</f>
        <v>616694.4</v>
      </c>
      <c r="N698" s="10">
        <f>Financial[[#This Row],[Units Sold]]*Financial[[#This Row],[Manufacturing Price]]</f>
        <v>464324</v>
      </c>
      <c r="O698" s="10">
        <f>Financial[[#This Row],[ Sales with discount]]-(Financial[[#This Row],[Units Sold]]*Financial[[#This Row],[Manufacturing Price]])</f>
        <v>152370.40000000002</v>
      </c>
      <c r="P698" s="12">
        <f>(Financial[[#This Row],[ Sales with discount]]-Financial[[#This Row],[COGS]])/Financial[[#This Row],[ Sales with discount]]</f>
        <v>0.24707602339181289</v>
      </c>
      <c r="Q698" s="12">
        <f>(Financial[[#This Row],[ Sales with discount]]-Financial[[#This Row],[COGS]])/Financial[[#This Row],[COGS]]</f>
        <v>0.32815533980582529</v>
      </c>
      <c r="R698" s="17">
        <f>Financial[[#This Row],[Units Sold]]/Financial[[#This Row],[quantity of transactions]]</f>
        <v>1.4202898550724639</v>
      </c>
      <c r="S698" s="17">
        <f>Financial[[#This Row],[ Sales with discount]]/Financial[[#This Row],[quantity of transactions]]</f>
        <v>388.59130434782611</v>
      </c>
      <c r="T698" s="5" t="str">
        <f>TEXT(Financial[[#This Row],[Date]],"MMMM")</f>
        <v>вересень</v>
      </c>
      <c r="U698" s="22">
        <f>YEAR(Financial[[#This Row],[Date]])</f>
        <v>2021</v>
      </c>
    </row>
    <row r="699" spans="1:21" x14ac:dyDescent="0.3">
      <c r="A699" t="s">
        <v>6</v>
      </c>
      <c r="B699" t="s">
        <v>40</v>
      </c>
      <c r="C699" s="3" t="s">
        <v>25</v>
      </c>
      <c r="D699" s="3" t="s">
        <v>29</v>
      </c>
      <c r="E699">
        <v>3041</v>
      </c>
      <c r="F699" s="10">
        <v>214</v>
      </c>
      <c r="G699" s="10">
        <v>303</v>
      </c>
      <c r="H699" s="14">
        <v>3442</v>
      </c>
      <c r="I699" s="19">
        <v>44228</v>
      </c>
      <c r="J699" s="10">
        <f>Financial[[#This Row],[Units Sold]]*Financial[[#This Row],[Sale Price]]</f>
        <v>921423</v>
      </c>
      <c r="K699" s="11" cm="1">
        <f t="array" ref="K699">_xlfn.IFS(Financial[[#This Row],[Discount Band]]="High",0.15,Financial[[#This Row],[Discount Band]]="Medium",0.1,Financial[[#This Row],[Discount Band]]="Low",0.05,Financial[[#This Row],[Discount Band]]="None",0)</f>
        <v>0.05</v>
      </c>
      <c r="L699" s="10">
        <f>Financial[[#This Row],[Gross Sales]]*Financial[[#This Row],[Discount, %]]</f>
        <v>46071.15</v>
      </c>
      <c r="M699" s="10">
        <f>Financial[[#This Row],[Gross Sales]]-Financial[[#This Row],[Discounts, usd]]</f>
        <v>875351.85</v>
      </c>
      <c r="N699" s="10">
        <f>Financial[[#This Row],[Units Sold]]*Financial[[#This Row],[Manufacturing Price]]</f>
        <v>650774</v>
      </c>
      <c r="O699" s="10">
        <f>Financial[[#This Row],[ Sales with discount]]-(Financial[[#This Row],[Units Sold]]*Financial[[#This Row],[Manufacturing Price]])</f>
        <v>224577.84999999998</v>
      </c>
      <c r="P699" s="12">
        <f>(Financial[[#This Row],[ Sales with discount]]-Financial[[#This Row],[COGS]])/Financial[[#This Row],[ Sales with discount]]</f>
        <v>0.25655723467083547</v>
      </c>
      <c r="Q699" s="12">
        <f>(Financial[[#This Row],[ Sales with discount]]-Financial[[#This Row],[COGS]])/Financial[[#This Row],[COGS]]</f>
        <v>0.34509345794392521</v>
      </c>
      <c r="R699" s="17">
        <f>Financial[[#This Row],[Units Sold]]/Financial[[#This Row],[quantity of transactions]]</f>
        <v>0.88349796629866362</v>
      </c>
      <c r="S699" s="17">
        <f>Financial[[#This Row],[ Sales with discount]]/Financial[[#This Row],[quantity of transactions]]</f>
        <v>254.31488959907031</v>
      </c>
      <c r="T699" s="5" t="str">
        <f>TEXT(Financial[[#This Row],[Date]],"MMMM")</f>
        <v>лютий</v>
      </c>
      <c r="U699" s="22">
        <f>YEAR(Financial[[#This Row],[Date]])</f>
        <v>2021</v>
      </c>
    </row>
    <row r="700" spans="1:21" x14ac:dyDescent="0.3">
      <c r="A700" t="s">
        <v>6</v>
      </c>
      <c r="B700" t="s">
        <v>40</v>
      </c>
      <c r="C700" s="3" t="s">
        <v>23</v>
      </c>
      <c r="D700" s="3" t="s">
        <v>31</v>
      </c>
      <c r="E700">
        <v>5245</v>
      </c>
      <c r="F700" s="10">
        <v>222</v>
      </c>
      <c r="G700" s="10">
        <v>306</v>
      </c>
      <c r="H700" s="14">
        <v>82</v>
      </c>
      <c r="I700" s="19">
        <v>44197</v>
      </c>
      <c r="J700" s="10">
        <f>Financial[[#This Row],[Units Sold]]*Financial[[#This Row],[Sale Price]]</f>
        <v>1604970</v>
      </c>
      <c r="K700" s="11" cm="1">
        <f t="array" ref="K700">_xlfn.IFS(Financial[[#This Row],[Discount Band]]="High",0.15,Financial[[#This Row],[Discount Band]]="Medium",0.1,Financial[[#This Row],[Discount Band]]="Low",0.05,Financial[[#This Row],[Discount Band]]="None",0)</f>
        <v>0.15</v>
      </c>
      <c r="L700" s="10">
        <f>Financial[[#This Row],[Gross Sales]]*Financial[[#This Row],[Discount, %]]</f>
        <v>240745.5</v>
      </c>
      <c r="M700" s="10">
        <f>Financial[[#This Row],[Gross Sales]]-Financial[[#This Row],[Discounts, usd]]</f>
        <v>1364224.5</v>
      </c>
      <c r="N700" s="10">
        <f>Financial[[#This Row],[Units Sold]]*Financial[[#This Row],[Manufacturing Price]]</f>
        <v>1164390</v>
      </c>
      <c r="O700" s="10">
        <f>Financial[[#This Row],[ Sales with discount]]-(Financial[[#This Row],[Units Sold]]*Financial[[#This Row],[Manufacturing Price]])</f>
        <v>199834.5</v>
      </c>
      <c r="P700" s="12">
        <f>(Financial[[#This Row],[ Sales with discount]]-Financial[[#This Row],[COGS]])/Financial[[#This Row],[ Sales with discount]]</f>
        <v>0.14648212226066898</v>
      </c>
      <c r="Q700" s="12">
        <f>(Financial[[#This Row],[ Sales with discount]]-Financial[[#This Row],[COGS]])/Financial[[#This Row],[COGS]]</f>
        <v>0.17162162162162162</v>
      </c>
      <c r="R700" s="17">
        <f>Financial[[#This Row],[Units Sold]]/Financial[[#This Row],[quantity of transactions]]</f>
        <v>63.963414634146339</v>
      </c>
      <c r="S700" s="17">
        <f>Financial[[#This Row],[ Sales with discount]]/Financial[[#This Row],[quantity of transactions]]</f>
        <v>16636.884146341465</v>
      </c>
      <c r="T700" s="5" t="str">
        <f>TEXT(Financial[[#This Row],[Date]],"MMMM")</f>
        <v>січень</v>
      </c>
      <c r="U700" s="22">
        <f>YEAR(Financial[[#This Row],[Date]])</f>
        <v>2021</v>
      </c>
    </row>
    <row r="701" spans="1:21" x14ac:dyDescent="0.3">
      <c r="A701" t="s">
        <v>6</v>
      </c>
      <c r="B701" t="s">
        <v>40</v>
      </c>
      <c r="C701" s="3" t="s">
        <v>23</v>
      </c>
      <c r="D701" s="3" t="s">
        <v>29</v>
      </c>
      <c r="E701">
        <v>2963</v>
      </c>
      <c r="F701" s="10">
        <v>254</v>
      </c>
      <c r="G701" s="10">
        <v>297</v>
      </c>
      <c r="H701" s="14">
        <v>2021</v>
      </c>
      <c r="I701" s="19">
        <v>44501</v>
      </c>
      <c r="J701" s="10">
        <f>Financial[[#This Row],[Units Sold]]*Financial[[#This Row],[Sale Price]]</f>
        <v>880011</v>
      </c>
      <c r="K701" s="11" cm="1">
        <f t="array" ref="K701">_xlfn.IFS(Financial[[#This Row],[Discount Band]]="High",0.15,Financial[[#This Row],[Discount Band]]="Medium",0.1,Financial[[#This Row],[Discount Band]]="Low",0.05,Financial[[#This Row],[Discount Band]]="None",0)</f>
        <v>0.05</v>
      </c>
      <c r="L701" s="10">
        <f>Financial[[#This Row],[Gross Sales]]*Financial[[#This Row],[Discount, %]]</f>
        <v>44000.55</v>
      </c>
      <c r="M701" s="10">
        <f>Financial[[#This Row],[Gross Sales]]-Financial[[#This Row],[Discounts, usd]]</f>
        <v>836010.45</v>
      </c>
      <c r="N701" s="10">
        <f>Financial[[#This Row],[Units Sold]]*Financial[[#This Row],[Manufacturing Price]]</f>
        <v>752602</v>
      </c>
      <c r="O701" s="10">
        <f>Financial[[#This Row],[ Sales with discount]]-(Financial[[#This Row],[Units Sold]]*Financial[[#This Row],[Manufacturing Price]])</f>
        <v>83408.449999999953</v>
      </c>
      <c r="P701" s="12">
        <f>(Financial[[#This Row],[ Sales with discount]]-Financial[[#This Row],[COGS]])/Financial[[#This Row],[ Sales with discount]]</f>
        <v>9.9769626085415508E-2</v>
      </c>
      <c r="Q701" s="12">
        <f>(Financial[[#This Row],[ Sales with discount]]-Financial[[#This Row],[COGS]])/Financial[[#This Row],[COGS]]</f>
        <v>0.11082677165354325</v>
      </c>
      <c r="R701" s="17">
        <f>Financial[[#This Row],[Units Sold]]/Financial[[#This Row],[quantity of transactions]]</f>
        <v>1.4661058881741713</v>
      </c>
      <c r="S701" s="17">
        <f>Financial[[#This Row],[ Sales with discount]]/Financial[[#This Row],[quantity of transactions]]</f>
        <v>413.66177634834236</v>
      </c>
      <c r="T701" s="5" t="str">
        <f>TEXT(Financial[[#This Row],[Date]],"MMMM")</f>
        <v>листопад</v>
      </c>
      <c r="U701" s="22">
        <f>YEAR(Financial[[#This Row],[Date]])</f>
        <v>2021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Олександр</cp:lastModifiedBy>
  <dcterms:created xsi:type="dcterms:W3CDTF">2014-01-28T02:45:41Z</dcterms:created>
  <dcterms:modified xsi:type="dcterms:W3CDTF">2023-04-25T14:50:00Z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