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G:\FRC\2022RapidReact\"/>
    </mc:Choice>
  </mc:AlternateContent>
  <xr:revisionPtr revIDLastSave="0" documentId="13_ncr:1_{DFD3822A-056D-4194-9C7D-8D5555A7072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ooter&amp;Blocker" sheetId="1" r:id="rId1"/>
    <sheet name="Hood" sheetId="4" r:id="rId2"/>
    <sheet name="Turret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3" i="2"/>
  <c r="C8" i="2" s="1"/>
  <c r="D3" i="4"/>
  <c r="C8" i="4" s="1"/>
  <c r="C12" i="1"/>
  <c r="C10" i="1"/>
  <c r="E3" i="1"/>
  <c r="C8" i="1" s="1"/>
  <c r="D3" i="1"/>
  <c r="C6" i="4" l="1"/>
  <c r="C6" i="1"/>
</calcChain>
</file>

<file path=xl/sharedStrings.xml><?xml version="1.0" encoding="utf-8"?>
<sst xmlns="http://schemas.openxmlformats.org/spreadsheetml/2006/main" count="99" uniqueCount="70">
  <si>
    <t>中文名称</t>
  </si>
  <si>
    <t>飞轮端口</t>
  </si>
  <si>
    <t>飞轮直径(米）</t>
  </si>
  <si>
    <t>飞轮周长</t>
  </si>
  <si>
    <t>飞轮减速比</t>
  </si>
  <si>
    <t>飞轮encoder类型</t>
  </si>
  <si>
    <t>Blocker气动端口</t>
  </si>
  <si>
    <t>代码名称</t>
  </si>
  <si>
    <t>SHOOT_L_MASTER_ID</t>
  </si>
  <si>
    <t>kFlyWheelWheelDiameter</t>
  </si>
  <si>
    <t>kFlyWheelCircumference</t>
  </si>
  <si>
    <t>kFlyWheelEncoderReductionRatio</t>
  </si>
  <si>
    <t>IntegratedSensor</t>
  </si>
  <si>
    <t>BlockerSolenoidPort</t>
  </si>
  <si>
    <t>数值</t>
  </si>
  <si>
    <t>FalconToRPM</t>
  </si>
  <si>
    <t>飞轮encoder值</t>
  </si>
  <si>
    <t>飞轮转速RPM</t>
  </si>
  <si>
    <t>RPMToFalcon</t>
  </si>
  <si>
    <t>MPSToRPM</t>
  </si>
  <si>
    <t>飞轮速度(米/秒）</t>
  </si>
  <si>
    <t>飞轮速度RPM</t>
  </si>
  <si>
    <t>RPMToMPS</t>
  </si>
  <si>
    <t>Hood端口</t>
  </si>
  <si>
    <t>Hood zeroOffset</t>
  </si>
  <si>
    <t>Hood 减速比</t>
  </si>
  <si>
    <t>Hood最小角</t>
  </si>
  <si>
    <t>Hood最大角</t>
  </si>
  <si>
    <t>Hood归位角度</t>
  </si>
  <si>
    <t>encoder类型</t>
  </si>
  <si>
    <t>HoodMotorPort</t>
  </si>
  <si>
    <t>offset</t>
  </si>
  <si>
    <t>HOOD_GEAR_RATIO</t>
  </si>
  <si>
    <t>HOOD_MIN_ANGLE</t>
  </si>
  <si>
    <t>HOOD_MAX_ANGLE</t>
  </si>
  <si>
    <t>HOOD_HOME_ANGLE</t>
  </si>
  <si>
    <t>CTRE_MagEncoder_Absolute</t>
  </si>
  <si>
    <t>degreesToTalon</t>
  </si>
  <si>
    <t>Hood角度(degree)</t>
  </si>
  <si>
    <t>Hood encoder值</t>
  </si>
  <si>
    <t>talonToDegrees</t>
  </si>
  <si>
    <t>Turret端口</t>
  </si>
  <si>
    <t>Turret zeroOffset</t>
  </si>
  <si>
    <t>Turret 减速比</t>
  </si>
  <si>
    <t>Turret最小角</t>
  </si>
  <si>
    <t>Turret最大角</t>
  </si>
  <si>
    <t>Turret归位角度</t>
  </si>
  <si>
    <t>turretID</t>
  </si>
  <si>
    <t>TURRET_GEAR_RATIO</t>
  </si>
  <si>
    <t>TurretMinSoftLimit</t>
  </si>
  <si>
    <t>TurretMaxSoftLimit</t>
  </si>
  <si>
    <t>kTurretStartingAngle</t>
  </si>
  <si>
    <t>turretAngleToEncUnits</t>
  </si>
  <si>
    <t>Turret角度(degree)</t>
  </si>
  <si>
    <t>Turret encoder值</t>
  </si>
  <si>
    <t>encUnitsToTurretAngle</t>
  </si>
  <si>
    <t>kP</t>
    <phoneticPr fontId="2" type="noConversion"/>
  </si>
  <si>
    <t>kI</t>
    <phoneticPr fontId="2" type="noConversion"/>
  </si>
  <si>
    <t>kD</t>
    <phoneticPr fontId="2" type="noConversion"/>
  </si>
  <si>
    <t>kIntegralZone</t>
    <phoneticPr fontId="2" type="noConversion"/>
  </si>
  <si>
    <t>MotionCruiseVelotiy</t>
    <phoneticPr fontId="2" type="noConversion"/>
  </si>
  <si>
    <t>MotionAcceleration</t>
    <phoneticPr fontId="2" type="noConversion"/>
  </si>
  <si>
    <t>VoltageCompSaturation</t>
    <phoneticPr fontId="2" type="noConversion"/>
  </si>
  <si>
    <t>VoltageCompensation</t>
    <phoneticPr fontId="2" type="noConversion"/>
  </si>
  <si>
    <t>kF</t>
    <phoneticPr fontId="2" type="noConversion"/>
  </si>
  <si>
    <t>peakOutputForward</t>
    <phoneticPr fontId="2" type="noConversion"/>
  </si>
  <si>
    <t>peakOutputReverse</t>
    <phoneticPr fontId="2" type="noConversion"/>
  </si>
  <si>
    <t>enabeVoltageCompensation</t>
    <phoneticPr fontId="2" type="noConversion"/>
  </si>
  <si>
    <t>SensorPhase</t>
    <phoneticPr fontId="2" type="noConversion"/>
  </si>
  <si>
    <t>CruiseVelocity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</si>
</sst>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O2" sqref="O2"/>
    </sheetView>
  </sheetViews>
  <sheetFormatPr defaultColWidth="9" defaultRowHeight="14" x14ac:dyDescent="0.25"/>
  <cols>
    <col min="1" max="1" width="14.90625" style="1" customWidth="1"/>
    <col min="2" max="2" width="19.36328125" style="1" customWidth="1"/>
    <col min="3" max="4" width="24.90625" style="1" customWidth="1"/>
    <col min="5" max="5" width="33.7265625" style="1" customWidth="1"/>
    <col min="6" max="6" width="18.26953125" style="1" customWidth="1"/>
    <col min="7" max="7" width="21.453125" style="1" customWidth="1"/>
    <col min="8" max="11" width="9" style="1"/>
    <col min="12" max="13" width="18.90625" style="1" bestFit="1" customWidth="1"/>
    <col min="14" max="14" width="23.26953125" style="1" bestFit="1" customWidth="1"/>
    <col min="15" max="15" width="26.54296875" style="1" bestFit="1" customWidth="1"/>
    <col min="16" max="16384" width="9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56</v>
      </c>
      <c r="I1" s="8" t="s">
        <v>57</v>
      </c>
      <c r="J1" s="8" t="s">
        <v>58</v>
      </c>
      <c r="K1" s="8" t="s">
        <v>64</v>
      </c>
      <c r="L1" s="8" t="s">
        <v>65</v>
      </c>
      <c r="M1" s="8" t="s">
        <v>66</v>
      </c>
      <c r="N1" s="8" t="s">
        <v>62</v>
      </c>
      <c r="O1" s="8" t="s">
        <v>67</v>
      </c>
    </row>
    <row r="2" spans="1:15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15" x14ac:dyDescent="0.25">
      <c r="A3" s="1" t="s">
        <v>14</v>
      </c>
      <c r="B3" s="3">
        <v>20</v>
      </c>
      <c r="C3" s="3">
        <v>0.108</v>
      </c>
      <c r="D3" s="1">
        <f>PI()*C3</f>
        <v>0.33929200658769765</v>
      </c>
      <c r="E3" s="3">
        <f>60/32</f>
        <v>1.875</v>
      </c>
      <c r="G3" s="3">
        <v>2</v>
      </c>
    </row>
    <row r="5" spans="1:15" x14ac:dyDescent="0.25">
      <c r="A5" s="6" t="s">
        <v>15</v>
      </c>
      <c r="B5" s="1" t="s">
        <v>16</v>
      </c>
      <c r="C5" s="1" t="s">
        <v>17</v>
      </c>
    </row>
    <row r="6" spans="1:15" x14ac:dyDescent="0.25">
      <c r="A6" s="7"/>
      <c r="B6" s="3">
        <v>6400</v>
      </c>
      <c r="C6" s="1">
        <f>B6*(600/2048)/E3</f>
        <v>1000</v>
      </c>
    </row>
    <row r="7" spans="1:15" x14ac:dyDescent="0.25">
      <c r="A7" s="6" t="s">
        <v>18</v>
      </c>
      <c r="B7" s="1" t="s">
        <v>17</v>
      </c>
      <c r="C7" s="1" t="s">
        <v>16</v>
      </c>
    </row>
    <row r="8" spans="1:15" x14ac:dyDescent="0.25">
      <c r="A8" s="7"/>
      <c r="B8" s="3">
        <v>1000</v>
      </c>
      <c r="C8" s="1">
        <f>B8*E3*(2048/600)</f>
        <v>6400</v>
      </c>
    </row>
    <row r="9" spans="1:15" x14ac:dyDescent="0.25">
      <c r="A9" s="6" t="s">
        <v>19</v>
      </c>
      <c r="B9" s="1" t="s">
        <v>20</v>
      </c>
      <c r="C9" s="1" t="s">
        <v>21</v>
      </c>
    </row>
    <row r="10" spans="1:15" x14ac:dyDescent="0.25">
      <c r="A10" s="7"/>
      <c r="B10" s="3">
        <v>8</v>
      </c>
      <c r="C10" s="5">
        <f>((B10*60)/D3)</f>
        <v>1414.7106052612919</v>
      </c>
    </row>
    <row r="11" spans="1:15" x14ac:dyDescent="0.25">
      <c r="A11" s="6" t="s">
        <v>22</v>
      </c>
      <c r="B11" s="1" t="s">
        <v>21</v>
      </c>
      <c r="C11" s="1" t="s">
        <v>20</v>
      </c>
    </row>
    <row r="12" spans="1:15" x14ac:dyDescent="0.25">
      <c r="A12" s="7"/>
      <c r="B12" s="3">
        <v>1415</v>
      </c>
      <c r="C12" s="1">
        <f>((B12/60)*D3)</f>
        <v>8.0016364886932028</v>
      </c>
    </row>
  </sheetData>
  <mergeCells count="4">
    <mergeCell ref="A5:A6"/>
    <mergeCell ref="A7:A8"/>
    <mergeCell ref="A9:A10"/>
    <mergeCell ref="A11:A12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tabSelected="1" workbookViewId="0">
      <selection activeCell="N1" sqref="N1:N1048576"/>
    </sheetView>
  </sheetViews>
  <sheetFormatPr defaultColWidth="9" defaultRowHeight="14" x14ac:dyDescent="0.25"/>
  <cols>
    <col min="1" max="1" width="16" style="1" customWidth="1"/>
    <col min="2" max="3" width="17.90625" style="1" customWidth="1"/>
    <col min="4" max="4" width="17.08984375" style="1" customWidth="1"/>
    <col min="5" max="6" width="16" style="1" customWidth="1"/>
    <col min="7" max="7" width="17.08984375" style="1" customWidth="1"/>
    <col min="8" max="8" width="27.08984375" style="1" customWidth="1"/>
    <col min="9" max="9" width="12.453125" style="1" bestFit="1" customWidth="1"/>
    <col min="10" max="13" width="9" style="1"/>
    <col min="14" max="14" width="15.7265625" style="1" bestFit="1" customWidth="1"/>
    <col min="15" max="15" width="20" style="1" bestFit="1" customWidth="1"/>
    <col min="16" max="16" width="23.26953125" style="1" bestFit="1" customWidth="1"/>
    <col min="17" max="17" width="21.08984375" style="1" bestFit="1" customWidth="1"/>
    <col min="18" max="16384" width="9" style="1"/>
  </cols>
  <sheetData>
    <row r="1" spans="1:17" x14ac:dyDescent="0.25">
      <c r="A1" s="1" t="s">
        <v>0</v>
      </c>
      <c r="B1" s="1" t="s">
        <v>23</v>
      </c>
      <c r="C1" s="2" t="s">
        <v>24</v>
      </c>
      <c r="D1" s="2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8" t="s">
        <v>68</v>
      </c>
      <c r="J1" s="8" t="s">
        <v>56</v>
      </c>
      <c r="K1" s="8" t="s">
        <v>57</v>
      </c>
      <c r="L1" s="8" t="s">
        <v>58</v>
      </c>
      <c r="M1" s="8" t="s">
        <v>64</v>
      </c>
      <c r="N1" s="8" t="s">
        <v>69</v>
      </c>
      <c r="O1" s="8" t="s">
        <v>61</v>
      </c>
      <c r="P1" s="8" t="s">
        <v>62</v>
      </c>
      <c r="Q1" s="8" t="s">
        <v>63</v>
      </c>
    </row>
    <row r="2" spans="1:17" x14ac:dyDescent="0.25">
      <c r="A2" s="1" t="s">
        <v>7</v>
      </c>
      <c r="B2" s="1" t="s">
        <v>30</v>
      </c>
      <c r="C2" s="2" t="s">
        <v>31</v>
      </c>
      <c r="D2" s="2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17" x14ac:dyDescent="0.25">
      <c r="A3" s="1" t="s">
        <v>14</v>
      </c>
      <c r="B3" s="3">
        <v>28</v>
      </c>
      <c r="C3" s="4">
        <v>10</v>
      </c>
      <c r="D3" s="4">
        <f>60/32</f>
        <v>1.875</v>
      </c>
      <c r="E3" s="3">
        <v>0</v>
      </c>
      <c r="F3" s="3">
        <v>30</v>
      </c>
      <c r="G3" s="3">
        <v>0</v>
      </c>
    </row>
    <row r="5" spans="1:17" x14ac:dyDescent="0.25">
      <c r="A5" s="6" t="s">
        <v>37</v>
      </c>
      <c r="B5" s="1" t="s">
        <v>38</v>
      </c>
      <c r="C5" s="1" t="s">
        <v>39</v>
      </c>
    </row>
    <row r="6" spans="1:17" x14ac:dyDescent="0.25">
      <c r="A6" s="7"/>
      <c r="B6" s="3">
        <v>30</v>
      </c>
      <c r="C6" s="1">
        <f>B6/(360/(D3*4096))+C3</f>
        <v>650</v>
      </c>
    </row>
    <row r="7" spans="1:17" x14ac:dyDescent="0.25">
      <c r="A7" s="6" t="s">
        <v>40</v>
      </c>
      <c r="B7" s="1" t="s">
        <v>39</v>
      </c>
      <c r="C7" s="1" t="s">
        <v>38</v>
      </c>
    </row>
    <row r="8" spans="1:17" x14ac:dyDescent="0.25">
      <c r="A8" s="7"/>
      <c r="B8" s="3">
        <v>500</v>
      </c>
      <c r="C8" s="1">
        <f>(B8-C3)*(360/(D3*4096))</f>
        <v>22.96875</v>
      </c>
    </row>
  </sheetData>
  <mergeCells count="2">
    <mergeCell ref="A5:A6"/>
    <mergeCell ref="A7:A8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"/>
  <sheetViews>
    <sheetView topLeftCell="M1" workbookViewId="0">
      <selection activeCell="Q2" sqref="Q2"/>
    </sheetView>
  </sheetViews>
  <sheetFormatPr defaultColWidth="9" defaultRowHeight="14" x14ac:dyDescent="0.25"/>
  <cols>
    <col min="1" max="1" width="23.7265625" customWidth="1"/>
    <col min="2" max="3" width="20.08984375" customWidth="1"/>
    <col min="4" max="4" width="19.36328125" customWidth="1"/>
    <col min="5" max="6" width="20.36328125" customWidth="1"/>
    <col min="7" max="7" width="22.6328125" customWidth="1"/>
    <col min="8" max="8" width="27.08984375" customWidth="1"/>
    <col min="12" max="12" width="14.6328125" bestFit="1" customWidth="1"/>
    <col min="13" max="13" width="21.08984375" bestFit="1" customWidth="1"/>
    <col min="14" max="14" width="20" bestFit="1" customWidth="1"/>
    <col min="15" max="15" width="23.26953125" bestFit="1" customWidth="1"/>
    <col min="16" max="16" width="21.08984375" bestFit="1" customWidth="1"/>
    <col min="17" max="17" width="12.453125" bestFit="1" customWidth="1"/>
  </cols>
  <sheetData>
    <row r="1" spans="1:17" s="1" customFormat="1" x14ac:dyDescent="0.25">
      <c r="A1" s="1" t="s">
        <v>0</v>
      </c>
      <c r="B1" s="1" t="s">
        <v>41</v>
      </c>
      <c r="C1" s="2" t="s">
        <v>42</v>
      </c>
      <c r="D1" s="2" t="s">
        <v>43</v>
      </c>
      <c r="E1" s="1" t="s">
        <v>44</v>
      </c>
      <c r="F1" s="1" t="s">
        <v>45</v>
      </c>
      <c r="G1" s="1" t="s">
        <v>46</v>
      </c>
      <c r="H1" s="1" t="s">
        <v>29</v>
      </c>
      <c r="I1" s="8" t="s">
        <v>56</v>
      </c>
      <c r="J1" s="8" t="s">
        <v>57</v>
      </c>
      <c r="K1" s="8" t="s">
        <v>58</v>
      </c>
      <c r="L1" s="8" t="s">
        <v>59</v>
      </c>
      <c r="M1" s="8" t="s">
        <v>60</v>
      </c>
      <c r="N1" s="8" t="s">
        <v>61</v>
      </c>
      <c r="O1" s="8" t="s">
        <v>62</v>
      </c>
      <c r="P1" s="8" t="s">
        <v>63</v>
      </c>
      <c r="Q1" s="8" t="s">
        <v>68</v>
      </c>
    </row>
    <row r="2" spans="1:17" s="1" customFormat="1" x14ac:dyDescent="0.25">
      <c r="A2" s="1" t="s">
        <v>7</v>
      </c>
      <c r="B2" s="1" t="s">
        <v>47</v>
      </c>
      <c r="C2" s="2" t="s">
        <v>31</v>
      </c>
      <c r="D2" s="2" t="s">
        <v>48</v>
      </c>
      <c r="E2" s="2" t="s">
        <v>49</v>
      </c>
      <c r="F2" s="2" t="s">
        <v>50</v>
      </c>
      <c r="G2" s="2" t="s">
        <v>51</v>
      </c>
      <c r="H2" s="1" t="s">
        <v>36</v>
      </c>
    </row>
    <row r="3" spans="1:17" s="1" customFormat="1" x14ac:dyDescent="0.25">
      <c r="A3" s="1" t="s">
        <v>14</v>
      </c>
      <c r="B3" s="3">
        <v>22</v>
      </c>
      <c r="C3" s="4">
        <v>1080</v>
      </c>
      <c r="D3" s="4">
        <f>140/10</f>
        <v>14</v>
      </c>
      <c r="E3" s="3">
        <v>-193</v>
      </c>
      <c r="F3" s="3">
        <v>100</v>
      </c>
      <c r="G3" s="3">
        <v>0</v>
      </c>
    </row>
    <row r="4" spans="1:17" s="1" customFormat="1" x14ac:dyDescent="0.25"/>
    <row r="5" spans="1:17" s="1" customFormat="1" ht="14" customHeight="1" x14ac:dyDescent="0.25">
      <c r="A5" s="6" t="s">
        <v>52</v>
      </c>
      <c r="B5" s="1" t="s">
        <v>53</v>
      </c>
      <c r="C5" s="1" t="s">
        <v>54</v>
      </c>
    </row>
    <row r="6" spans="1:17" s="1" customFormat="1" x14ac:dyDescent="0.25">
      <c r="A6" s="7"/>
      <c r="B6" s="3">
        <v>30</v>
      </c>
      <c r="C6" s="1">
        <f>B6/(360/(D3*4096))+C3</f>
        <v>5858.6666666666661</v>
      </c>
    </row>
    <row r="7" spans="1:17" s="1" customFormat="1" x14ac:dyDescent="0.25">
      <c r="A7" s="6" t="s">
        <v>55</v>
      </c>
      <c r="B7" s="1" t="s">
        <v>54</v>
      </c>
      <c r="C7" s="1" t="s">
        <v>53</v>
      </c>
    </row>
    <row r="8" spans="1:17" s="1" customFormat="1" x14ac:dyDescent="0.25">
      <c r="A8" s="7"/>
      <c r="B8" s="3">
        <v>5000</v>
      </c>
      <c r="C8" s="1">
        <f>(B8-C3)*(360/(D3*4096))</f>
        <v>24.609375</v>
      </c>
    </row>
  </sheetData>
  <mergeCells count="2">
    <mergeCell ref="A5:A6"/>
    <mergeCell ref="A7:A8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shooter&amp;Blocker</vt:lpstr>
      <vt:lpstr>Hood</vt:lpstr>
      <vt:lpstr>Turret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Webber</cp:lastModifiedBy>
  <dcterms:created xsi:type="dcterms:W3CDTF">2022-08-18T12:24:55Z</dcterms:created>
  <dcterms:modified xsi:type="dcterms:W3CDTF">2022-08-19T03:16:54Z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666CC55C58554DA3A4DCCA852C7A6F81</vt:lpwstr>
  </property>
  <property fmtid="{D5CDD505-2E9C-101B-9397-08002B2CF9AE}" pid="3" name="KSOProductBuildVer">
    <vt:lpwstr>2052-11.1.0.12313</vt:lpwstr>
  </property>
</Properties>
</file>