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Iwan\Desktop\School\GitKraken\Asteroids\Documentatie\Persoonlijke Burndowncharts\"/>
    </mc:Choice>
  </mc:AlternateContent>
  <bookViews>
    <workbookView xWindow="0" yWindow="0" windowWidth="28800" windowHeight="12210" tabRatio="824" xr2:uid="{00000000-000D-0000-FFFF-FFFF00000000}"/>
  </bookViews>
  <sheets>
    <sheet name="Leerling Iwan" sheetId="1" r:id="rId1"/>
  </sheets>
  <definedNames>
    <definedName name="_xlnm.Print_Area" localSheetId="0">'Leerling Iwan'!$AD$1:$AK$11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H110" i="1" l="1"/>
  <c r="H111" i="1" s="1"/>
  <c r="I97" i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 s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<sst xmlns="http://schemas.openxmlformats.org/spreadsheetml/2006/main" count="222" uniqueCount="81">
  <si>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</si>
  <si>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</si>
  <si>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</si>
  <si>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</si>
  <si>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</si>
  <si>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</si>
  <si>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</si>
  <si>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</si>
  <si>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</si>
  <si>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</si>
  <si>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</si>
  <si>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</si>
  <si>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</si>
  <si>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</si>
  <si>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</si>
  <si>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</si>
  <si>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</si>
  <si>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</si>
  <si>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</si>
  <si>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</si>
  <si>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</si>
  <si>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</si>
  <si>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</si>
  <si>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</si>
  <si>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</si>
  <si>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</si>
  <si>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</si>
  <si>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</si>
  <si>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</si>
  <si>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</si>
  <si>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</si>
  <si>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</si>
  <si>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</si>
  <si>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</si>
  <si>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</si>
  <si>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</si>
  <si>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</si>
  <si>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</si>
  <si>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</si>
  <si>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</si>
  <si>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</si>
  <si>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</si>
  <si>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</si>
  <si>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</si>
  <si>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</si>
  <si>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</si>
  <si>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</si>
  <si>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</si>
  <si>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</si>
  <si>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</si>
  <si>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</si>
  <si>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</si>
  <si>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</si>
  <si>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</si>
  <si>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</si>
  <si>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</si>
  <si>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Iwan</t>
  </si>
  <si>
    <t>Definition of Done</t>
  </si>
  <si>
    <t>Play Asteroids</t>
  </si>
  <si>
    <t>Research Asteroids</t>
  </si>
  <si>
    <t>Installeer Unity</t>
  </si>
  <si>
    <t>Research Unity</t>
  </si>
  <si>
    <t>Samenwerkingscontract</t>
  </si>
  <si>
    <t>Maken Storyboard gedetaileerd</t>
  </si>
  <si>
    <t>Team Leader</t>
  </si>
  <si>
    <t>User stories en taken prioriseren</t>
  </si>
  <si>
    <t>Code conventions maken</t>
  </si>
  <si>
    <t>Formule level progression</t>
  </si>
  <si>
    <t>Controleren van taken volgens de DoD</t>
  </si>
  <si>
    <t>Persoonlijke burndown charts maken</t>
  </si>
  <si>
    <t>Handleiding</t>
  </si>
  <si>
    <t>Handleiding Open dag</t>
  </si>
  <si>
    <t>Klassendiagram maken</t>
  </si>
  <si>
    <t>Bord opmaken</t>
  </si>
  <si>
    <t>Tasks maken</t>
  </si>
  <si>
    <t>Teamleden ondersteunen</t>
  </si>
  <si>
    <t>Controleren van taken volgens DoD</t>
  </si>
  <si>
    <t>Game Design Document</t>
  </si>
  <si>
    <t>Andere geholpen met documentatie</t>
  </si>
  <si>
    <t>Andere ondersteunt</t>
  </si>
  <si>
    <t>Tasks gecontroleerd volgens de DoD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</si>
</sst>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</cellXfs>
  <cellStyles count="1">
    <cellStyle name="Standaard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Iwan'!$G$32:$G$42</c:f>
              <c:numCache>
                <c:formatCode>0.0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Iwan'!$H$31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Iwan'!$H$32:$H$42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Iwan'!$G$58:$G$68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Iwan'!$H$57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Iwan'!$H$58:$H$68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Iwan'!$G$84:$G$94</c:f>
              <c:numCache>
                <c:formatCode>0.0</c:formatCode>
                <c:ptCount val="11"/>
                <c:pt idx="0">
                  <c:v>22</c:v>
                </c:pt>
                <c:pt idx="1">
                  <c:v>19.8</c:v>
                </c:pt>
                <c:pt idx="2">
                  <c:v>17.600000000000001</c:v>
                </c:pt>
                <c:pt idx="3">
                  <c:v>15.400000000000002</c:v>
                </c:pt>
                <c:pt idx="4">
                  <c:v>13.200000000000003</c:v>
                </c:pt>
                <c:pt idx="5">
                  <c:v>11.000000000000004</c:v>
                </c:pt>
                <c:pt idx="6">
                  <c:v>8.8000000000000043</c:v>
                </c:pt>
                <c:pt idx="7">
                  <c:v>6.6000000000000041</c:v>
                </c:pt>
                <c:pt idx="8">
                  <c:v>4.4000000000000039</c:v>
                </c:pt>
                <c:pt idx="9">
                  <c:v>2.2000000000000037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Iwan'!$H$83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Iwan'!$H$84:$H$94</c:f>
              <c:numCache>
                <c:formatCode>General</c:formatCode>
                <c:ptCount val="1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9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Iwan'!$H$26,'Leerling Iwan'!$H$52,'Leerling Iwan'!$H$78,'Leerling Iwan'!$H$104)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topLeftCell="A28" zoomScaleNormal="100" workbookViewId="0">
      <selection activeCell="B50" sqref="B50"/>
    </sheetView>
  </sheetViews>
  <sheetFormatPr defaultRowHeight="15" x14ac:dyDescent="0.25"/>
  <cols>
    <col min="1" max="1" width="7.140625" style="1" bestFit="1" customWidth="1"/>
    <col min="2" max="2" width="13.42578125" customWidth="1"/>
    <col min="3" max="3" width="7.5703125" customWidth="1"/>
    <col min="4" max="4" width="5.85546875" hidden="1" customWidth="1"/>
    <col min="5" max="5" width="11.140625" bestFit="1" customWidth="1"/>
    <col min="6" max="6" width="7.85546875" bestFit="1" customWidth="1"/>
    <col min="7" max="7" width="7.855468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855468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85546875" customWidth="1"/>
    <col min="34" max="34" width="14.85546875" bestFit="1" customWidth="1"/>
  </cols>
  <sheetData>
    <row r="1" spans="1:35" x14ac:dyDescent="0.25">
      <c r="A1" s="43"/>
      <c r="B1" s="116" t="s">
        <v>56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44"/>
      <c r="S1" s="44"/>
    </row>
    <row r="2" spans="1:35" ht="16.5" thickBot="1" x14ac:dyDescent="0.3">
      <c r="A2" s="43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44"/>
      <c r="S2" s="44"/>
      <c r="AF2" s="82" t="s">
        <v>42</v>
      </c>
    </row>
    <row r="3" spans="1:35" x14ac:dyDescent="0.25">
      <c r="A3" s="43"/>
      <c r="B3" s="44"/>
      <c r="C3" s="44"/>
      <c r="D3" s="44"/>
      <c r="E3" s="44"/>
      <c r="F3" s="44"/>
      <c r="G3" s="107" t="s">
        <v>20</v>
      </c>
      <c r="H3" s="108"/>
      <c r="I3" s="45"/>
      <c r="J3" s="44"/>
      <c r="K3" s="44"/>
      <c r="L3" s="44"/>
      <c r="M3" s="44"/>
      <c r="S3" s="44"/>
    </row>
    <row r="4" spans="1:35" ht="49.35" customHeight="1" thickBot="1" x14ac:dyDescent="0.3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Iwan</v>
      </c>
      <c r="AF4" s="81" t="s">
        <v>41</v>
      </c>
      <c r="AG4" s="80">
        <f ca="1">TODAY()</f>
        <v>43119</v>
      </c>
    </row>
    <row r="5" spans="1:35" ht="43.9" customHeight="1" thickBot="1" x14ac:dyDescent="0.3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5" customHeight="1" x14ac:dyDescent="0.25">
      <c r="A6" s="111" t="s">
        <v>1</v>
      </c>
      <c r="B6" s="33" t="s">
        <v>58</v>
      </c>
      <c r="C6" s="63">
        <v>1</v>
      </c>
      <c r="D6" s="60" t="str">
        <f>IF(C6&lt;&gt;"",IF(AND(C6&lt;&gt;1,C6&lt;&gt;2,C6&lt;&gt;3,C6&lt;&gt;5,C6&lt;&gt;8,C6&lt;&gt;13,C6&lt;&gt;20,C6&lt;&gt;40,C6&lt;&gt;100),"Fout",""),"")</f>
        <v/>
      </c>
      <c r="E6" s="94" t="s">
        <v>45</v>
      </c>
      <c r="F6" s="103">
        <v>0</v>
      </c>
      <c r="G6" s="17">
        <f>AB8</f>
        <v>18</v>
      </c>
      <c r="H6" s="20">
        <f>AB8-F6</f>
        <v>18</v>
      </c>
      <c r="I6" s="21">
        <f>G6-H6</f>
        <v>0</v>
      </c>
      <c r="AD6" s="86" t="s">
        <v>34</v>
      </c>
      <c r="AE6" s="78">
        <f>I19</f>
        <v>1.8</v>
      </c>
      <c r="AF6" s="79">
        <f>I20</f>
        <v>18</v>
      </c>
      <c r="AG6" s="79">
        <f>I21</f>
        <v>18</v>
      </c>
      <c r="AH6" s="79" t="str">
        <f>IF(AF6="","",IF(AF6&lt;AG6,"Te weinig","Keurig"))</f>
        <v>Keurig</v>
      </c>
      <c r="AI6" s="87">
        <f>H26</f>
        <v>18</v>
      </c>
    </row>
    <row r="7" spans="1:35" ht="14.45" customHeight="1" x14ac:dyDescent="0.25">
      <c r="A7" s="112"/>
      <c r="B7" s="34" t="s">
        <v>59</v>
      </c>
      <c r="C7" s="69">
        <v>2</v>
      </c>
      <c r="D7" s="98"/>
      <c r="E7" s="99" t="s">
        <v>46</v>
      </c>
      <c r="F7" s="100">
        <v>0</v>
      </c>
      <c r="G7" s="101">
        <f>(G6-(AB$8/10))</f>
        <v>16.2</v>
      </c>
      <c r="H7" s="96">
        <f>IF(F7="",NA(),H6-F7)</f>
        <v>18</v>
      </c>
      <c r="I7" s="22">
        <f t="shared" ref="I7:I10" si="0">IF(F7="","",G7-H7)</f>
        <v>-1.8000000000000007</v>
      </c>
      <c r="AD7" s="86"/>
      <c r="AE7" s="78"/>
      <c r="AF7" s="79"/>
      <c r="AG7" s="79"/>
      <c r="AH7" s="79"/>
      <c r="AI7" s="87"/>
    </row>
    <row r="8" spans="1:35" x14ac:dyDescent="0.25">
      <c r="A8" s="112"/>
      <c r="B8" s="34" t="s">
        <v>60</v>
      </c>
      <c r="C8" s="65">
        <v>2</v>
      </c>
      <c r="D8" s="61" t="str">
        <f t="shared" ref="D8:D26" si="1">IF(C8&lt;&gt;"",IF(AND(C8&lt;&gt;1,C8&lt;&gt;2,C8&lt;&gt;3,C8&lt;&gt;5,C8&lt;&gt;8,C8&lt;&gt;13,C8&lt;&gt;20,C8&lt;&gt;40,C8&lt;&gt;100),"Fout",""),"")</f>
        <v/>
      </c>
      <c r="E8" s="99" t="s">
        <v>47</v>
      </c>
      <c r="F8" s="75">
        <v>0</v>
      </c>
      <c r="G8" s="18">
        <f>(G7-(AB$8/10))</f>
        <v>14.399999999999999</v>
      </c>
      <c r="H8" s="96">
        <f>IF(F8="",NA(),H7-F8)</f>
        <v>18</v>
      </c>
      <c r="I8" s="22">
        <f t="shared" si="0"/>
        <v>-3.6000000000000014</v>
      </c>
      <c r="AA8" t="s">
        <v>3</v>
      </c>
      <c r="AB8">
        <f>SUM(C6:C26)</f>
        <v>18</v>
      </c>
      <c r="AD8" s="86" t="s">
        <v>35</v>
      </c>
      <c r="AE8" s="78">
        <f>I45</f>
        <v>2</v>
      </c>
      <c r="AF8" s="78">
        <f>I46</f>
        <v>20</v>
      </c>
      <c r="AG8" s="78">
        <f>I47</f>
        <v>20</v>
      </c>
      <c r="AH8" s="79" t="str">
        <f t="shared" ref="AH8:AH10" si="2">IF(AF8="","",IF(AF8&lt;AG8,"Te weinig","Keurig"))</f>
        <v>Keurig</v>
      </c>
      <c r="AI8" s="87">
        <f>H52</f>
        <v>20</v>
      </c>
    </row>
    <row r="9" spans="1:35" x14ac:dyDescent="0.25">
      <c r="A9" s="112"/>
      <c r="B9" s="34" t="s">
        <v>61</v>
      </c>
      <c r="C9" s="65">
        <v>3</v>
      </c>
      <c r="D9" s="61" t="str">
        <f t="shared" si="1"/>
        <v/>
      </c>
      <c r="E9" s="99" t="s">
        <v>48</v>
      </c>
      <c r="F9" s="75">
        <v>3</v>
      </c>
      <c r="G9" s="18">
        <f t="shared" ref="G9:G16" si="3">(G8-(AB$8/10))</f>
        <v>12.599999999999998</v>
      </c>
      <c r="H9" s="96">
        <f t="shared" ref="H9:H16" si="4">IF(F9="",NA(),H8-F9)</f>
        <v>15</v>
      </c>
      <c r="I9" s="22">
        <f t="shared" si="0"/>
        <v>-2.4000000000000021</v>
      </c>
      <c r="AD9" s="86" t="s">
        <v>36</v>
      </c>
      <c r="AE9" s="78">
        <f>I71</f>
        <v>1.8</v>
      </c>
      <c r="AF9" s="78">
        <f>I72</f>
        <v>18</v>
      </c>
      <c r="AG9" s="78">
        <f>I73</f>
        <v>18</v>
      </c>
      <c r="AH9" s="79" t="str">
        <f t="shared" si="2"/>
        <v>Keurig</v>
      </c>
      <c r="AI9" s="87">
        <f>H78</f>
        <v>18</v>
      </c>
    </row>
    <row r="10" spans="1:35" ht="15.75" thickBot="1" x14ac:dyDescent="0.3">
      <c r="A10" s="112"/>
      <c r="B10" s="34" t="s">
        <v>63</v>
      </c>
      <c r="C10" s="65">
        <v>10</v>
      </c>
      <c r="D10" s="61" t="str">
        <f t="shared" si="1"/>
        <v>Fout</v>
      </c>
      <c r="E10" s="99" t="s">
        <v>49</v>
      </c>
      <c r="F10" s="75">
        <v>2</v>
      </c>
      <c r="G10" s="18">
        <f t="shared" si="3"/>
        <v>10.799999999999997</v>
      </c>
      <c r="H10" s="96">
        <f t="shared" si="4"/>
        <v>13</v>
      </c>
      <c r="I10" s="22">
        <f t="shared" si="0"/>
        <v>-2.2000000000000028</v>
      </c>
      <c r="AD10" s="88" t="s">
        <v>37</v>
      </c>
      <c r="AE10" s="89">
        <f>I97</f>
        <v>2.2000000000000002</v>
      </c>
      <c r="AF10" s="89">
        <f>I98</f>
        <v>22</v>
      </c>
      <c r="AG10" s="89">
        <f>I99</f>
        <v>22</v>
      </c>
      <c r="AH10" s="90" t="str">
        <f t="shared" si="2"/>
        <v>Keurig</v>
      </c>
      <c r="AI10" s="91">
        <f>H104</f>
        <v>22</v>
      </c>
    </row>
    <row r="11" spans="1:35" x14ac:dyDescent="0.25">
      <c r="A11" s="112"/>
      <c r="B11" s="34"/>
      <c r="C11" s="65"/>
      <c r="D11" s="61" t="str">
        <f t="shared" si="1"/>
        <v/>
      </c>
      <c r="E11" s="99" t="s">
        <v>50</v>
      </c>
      <c r="F11" s="75">
        <v>3</v>
      </c>
      <c r="G11" s="18">
        <f t="shared" si="3"/>
        <v>8.9999999999999964</v>
      </c>
      <c r="H11" s="96">
        <f t="shared" si="4"/>
        <v>10</v>
      </c>
      <c r="I11" s="22">
        <f>IF(F11="","",G11-H11)</f>
        <v>-1.0000000000000036</v>
      </c>
    </row>
    <row r="12" spans="1:35" x14ac:dyDescent="0.25">
      <c r="A12" s="112"/>
      <c r="B12" s="34"/>
      <c r="C12" s="65"/>
      <c r="D12" s="61" t="str">
        <f t="shared" si="1"/>
        <v/>
      </c>
      <c r="E12" s="99" t="s">
        <v>51</v>
      </c>
      <c r="F12" s="75">
        <v>0</v>
      </c>
      <c r="G12" s="18">
        <f t="shared" si="3"/>
        <v>7.1999999999999966</v>
      </c>
      <c r="H12" s="96">
        <f t="shared" si="4"/>
        <v>10</v>
      </c>
      <c r="I12" s="22">
        <f t="shared" ref="I12:I16" si="5">IF(F12="","",G12-H12)</f>
        <v>-2.8000000000000034</v>
      </c>
    </row>
    <row r="13" spans="1:35" x14ac:dyDescent="0.25">
      <c r="A13" s="112"/>
      <c r="B13" s="34"/>
      <c r="C13" s="65"/>
      <c r="D13" s="61" t="str">
        <f t="shared" si="1"/>
        <v/>
      </c>
      <c r="E13" s="99" t="s">
        <v>52</v>
      </c>
      <c r="F13" s="75">
        <v>0</v>
      </c>
      <c r="G13" s="18">
        <f t="shared" si="3"/>
        <v>5.3999999999999968</v>
      </c>
      <c r="H13" s="96">
        <f t="shared" si="4"/>
        <v>10</v>
      </c>
      <c r="I13" s="22">
        <f t="shared" si="5"/>
        <v>-4.6000000000000032</v>
      </c>
    </row>
    <row r="14" spans="1:35" x14ac:dyDescent="0.25">
      <c r="A14" s="112"/>
      <c r="B14" s="34"/>
      <c r="C14" s="65"/>
      <c r="D14" s="61" t="str">
        <f t="shared" si="1"/>
        <v/>
      </c>
      <c r="E14" s="99" t="s">
        <v>53</v>
      </c>
      <c r="F14" s="75">
        <v>0</v>
      </c>
      <c r="G14" s="18">
        <f t="shared" si="3"/>
        <v>3.599999999999997</v>
      </c>
      <c r="H14" s="96">
        <f t="shared" si="4"/>
        <v>10</v>
      </c>
      <c r="I14" s="22">
        <f t="shared" si="5"/>
        <v>-6.400000000000003</v>
      </c>
    </row>
    <row r="15" spans="1:35" x14ac:dyDescent="0.25">
      <c r="A15" s="112"/>
      <c r="B15" s="34"/>
      <c r="C15" s="65"/>
      <c r="D15" s="61" t="str">
        <f t="shared" si="1"/>
        <v/>
      </c>
      <c r="E15" s="99" t="s">
        <v>54</v>
      </c>
      <c r="F15" s="75">
        <v>0</v>
      </c>
      <c r="G15" s="18">
        <f t="shared" si="3"/>
        <v>1.7999999999999969</v>
      </c>
      <c r="H15" s="96">
        <f t="shared" si="4"/>
        <v>10</v>
      </c>
      <c r="I15" s="22">
        <f t="shared" si="5"/>
        <v>-8.2000000000000028</v>
      </c>
    </row>
    <row r="16" spans="1:35" s="6" customFormat="1" ht="15.75" thickBot="1" x14ac:dyDescent="0.3">
      <c r="A16" s="112"/>
      <c r="B16" s="34"/>
      <c r="C16" s="65"/>
      <c r="D16" s="61" t="str">
        <f t="shared" si="1"/>
        <v/>
      </c>
      <c r="E16" s="102" t="s">
        <v>55</v>
      </c>
      <c r="F16" s="76">
        <v>10</v>
      </c>
      <c r="G16" s="19">
        <f t="shared" si="3"/>
        <v>-3.1086244689504383E-15</v>
      </c>
      <c r="H16" s="97">
        <f t="shared" si="4"/>
        <v>0</v>
      </c>
      <c r="I16" s="77">
        <f t="shared" si="5"/>
        <v>-3.1086244689504383E-15</v>
      </c>
    </row>
    <row r="17" spans="1:19" s="6" customFormat="1" x14ac:dyDescent="0.25">
      <c r="A17" s="112"/>
      <c r="B17" s="34"/>
      <c r="C17" s="65"/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.75" thickBot="1" x14ac:dyDescent="0.3">
      <c r="A18" s="112"/>
      <c r="B18" s="34"/>
      <c r="C18" s="65"/>
      <c r="D18" s="61" t="str">
        <f t="shared" si="1"/>
        <v/>
      </c>
      <c r="E18" s="46"/>
      <c r="F18" s="47"/>
      <c r="G18" s="47"/>
      <c r="H18" s="47"/>
      <c r="I18" s="50"/>
    </row>
    <row r="19" spans="1:19" s="6" customFormat="1" ht="15.75" x14ac:dyDescent="0.25">
      <c r="A19" s="112"/>
      <c r="B19" s="34"/>
      <c r="C19" s="65"/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1.8</v>
      </c>
    </row>
    <row r="20" spans="1:19" s="6" customFormat="1" ht="15.75" x14ac:dyDescent="0.25">
      <c r="A20" s="112"/>
      <c r="B20" s="34"/>
      <c r="C20" s="65"/>
      <c r="D20" s="61" t="str">
        <f t="shared" si="1"/>
        <v/>
      </c>
      <c r="E20" s="109" t="str">
        <f>IF(F16&lt;&gt;"","# Uren afgetikt aan het eind van de sprint:","")</f>
        <v># Uren afgetikt aan het eind van de sprint:</v>
      </c>
      <c r="F20" s="110"/>
      <c r="G20" s="110"/>
      <c r="H20" s="110"/>
      <c r="I20" s="12">
        <f>IF(F16&lt;&gt;"",SUM(F6:F16),"")</f>
        <v>18</v>
      </c>
    </row>
    <row r="21" spans="1:19" s="6" customFormat="1" ht="16.5" thickBot="1" x14ac:dyDescent="0.3">
      <c r="A21" s="112"/>
      <c r="B21" s="64"/>
      <c r="C21" s="65"/>
      <c r="D21" s="61" t="str">
        <f t="shared" si="1"/>
        <v/>
      </c>
      <c r="E21" s="114" t="str">
        <f>IF(F16&lt;&gt;"","Dit moesten er zijn:","")</f>
        <v>Dit moesten er zijn:</v>
      </c>
      <c r="F21" s="115"/>
      <c r="G21" s="115"/>
      <c r="H21" s="115"/>
      <c r="I21" s="16">
        <f>IF(F16&lt;&gt;"",AB8,"")</f>
        <v>18</v>
      </c>
    </row>
    <row r="22" spans="1:19" s="6" customFormat="1" x14ac:dyDescent="0.25">
      <c r="A22" s="112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25">
      <c r="A23" s="112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25">
      <c r="A24" s="112"/>
      <c r="B24" s="64" t="s">
        <v>62</v>
      </c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.75" thickBot="1" x14ac:dyDescent="0.3">
      <c r="A25" s="112"/>
      <c r="B25" s="64" t="s">
        <v>57</v>
      </c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.75" thickBot="1" x14ac:dyDescent="0.3">
      <c r="A26" s="113"/>
      <c r="B26" s="66" t="s">
        <v>64</v>
      </c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18</v>
      </c>
      <c r="I26" s="27"/>
    </row>
    <row r="27" spans="1:19" x14ac:dyDescent="0.25">
      <c r="A27" s="43"/>
      <c r="B27" s="117" t="str">
        <f>B1</f>
        <v>Iwan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44"/>
      <c r="N27" s="44"/>
      <c r="O27" s="44"/>
      <c r="P27" s="44"/>
      <c r="Q27" s="44"/>
      <c r="R27" s="44"/>
      <c r="S27" s="44"/>
    </row>
    <row r="28" spans="1:19" ht="15.75" thickBot="1" x14ac:dyDescent="0.3">
      <c r="A28" s="43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44"/>
      <c r="N28" s="44"/>
      <c r="O28" s="44"/>
      <c r="P28" s="44"/>
      <c r="Q28" s="44"/>
      <c r="R28" s="44"/>
      <c r="S28" s="44"/>
    </row>
    <row r="29" spans="1:19" x14ac:dyDescent="0.25">
      <c r="A29" s="43"/>
      <c r="B29" s="44"/>
      <c r="C29" s="44"/>
      <c r="D29" s="44"/>
      <c r="E29" s="44"/>
      <c r="F29" s="44"/>
      <c r="G29" s="107" t="s">
        <v>20</v>
      </c>
      <c r="H29" s="108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35" customHeight="1" thickBot="1" x14ac:dyDescent="0.3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9" customHeight="1" thickBot="1" x14ac:dyDescent="0.3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5" customHeight="1" x14ac:dyDescent="0.25">
      <c r="A32" s="111" t="s">
        <v>23</v>
      </c>
      <c r="B32" s="33" t="s">
        <v>77</v>
      </c>
      <c r="C32" s="63">
        <v>20</v>
      </c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20</v>
      </c>
      <c r="H32" s="20">
        <f>AB34-F32</f>
        <v>20</v>
      </c>
      <c r="I32" s="21">
        <f>G32-H32</f>
        <v>0</v>
      </c>
    </row>
    <row r="33" spans="1:28" ht="14.45" customHeight="1" x14ac:dyDescent="0.25">
      <c r="A33" s="112"/>
      <c r="B33" s="34"/>
      <c r="C33" s="104"/>
      <c r="D33" s="98"/>
      <c r="E33" s="99" t="s">
        <v>46</v>
      </c>
      <c r="F33" s="100">
        <v>0</v>
      </c>
      <c r="G33" s="101">
        <f t="shared" ref="G33:G42" si="6">(G32-(AB$34/10))</f>
        <v>18</v>
      </c>
      <c r="H33" s="96">
        <f>IF(F33="",NA(),H32-F33)</f>
        <v>20</v>
      </c>
      <c r="I33" s="22">
        <f t="shared" ref="I33:I36" si="7">IF(F33="","",G33-H33)</f>
        <v>-2</v>
      </c>
    </row>
    <row r="34" spans="1:28" x14ac:dyDescent="0.25">
      <c r="A34" s="112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>
        <v>0</v>
      </c>
      <c r="G34" s="18">
        <f t="shared" si="6"/>
        <v>16</v>
      </c>
      <c r="H34" s="96">
        <f>IF(F34="",NA(),H33-F34)</f>
        <v>20</v>
      </c>
      <c r="I34" s="22">
        <f t="shared" si="7"/>
        <v>-4</v>
      </c>
      <c r="AA34" t="s">
        <v>3</v>
      </c>
      <c r="AB34">
        <f>SUM(C32:C52)</f>
        <v>20</v>
      </c>
    </row>
    <row r="35" spans="1:28" x14ac:dyDescent="0.25">
      <c r="A35" s="112"/>
      <c r="B35" s="64"/>
      <c r="C35" s="65"/>
      <c r="D35" s="61" t="str">
        <f t="shared" si="8"/>
        <v/>
      </c>
      <c r="E35" s="99" t="s">
        <v>48</v>
      </c>
      <c r="F35" s="75">
        <v>0</v>
      </c>
      <c r="G35" s="18">
        <f t="shared" si="6"/>
        <v>14</v>
      </c>
      <c r="H35" s="96">
        <f t="shared" ref="H35:H42" si="9">IF(F35="",NA(),H34-F35)</f>
        <v>20</v>
      </c>
      <c r="I35" s="22">
        <f t="shared" si="7"/>
        <v>-6</v>
      </c>
    </row>
    <row r="36" spans="1:28" x14ac:dyDescent="0.25">
      <c r="A36" s="112"/>
      <c r="B36" s="64"/>
      <c r="C36" s="65"/>
      <c r="D36" s="61" t="str">
        <f t="shared" si="8"/>
        <v/>
      </c>
      <c r="E36" s="99" t="s">
        <v>49</v>
      </c>
      <c r="F36" s="75">
        <v>0</v>
      </c>
      <c r="G36" s="18">
        <f t="shared" si="6"/>
        <v>12</v>
      </c>
      <c r="H36" s="96">
        <f t="shared" si="9"/>
        <v>20</v>
      </c>
      <c r="I36" s="22">
        <f t="shared" si="7"/>
        <v>-8</v>
      </c>
    </row>
    <row r="37" spans="1:28" x14ac:dyDescent="0.25">
      <c r="A37" s="112"/>
      <c r="B37" s="64"/>
      <c r="C37" s="65"/>
      <c r="D37" s="61" t="str">
        <f t="shared" si="8"/>
        <v/>
      </c>
      <c r="E37" s="99" t="s">
        <v>50</v>
      </c>
      <c r="F37" s="75">
        <v>0</v>
      </c>
      <c r="G37" s="18">
        <f t="shared" si="6"/>
        <v>10</v>
      </c>
      <c r="H37" s="96">
        <f t="shared" si="9"/>
        <v>20</v>
      </c>
      <c r="I37" s="22">
        <f>IF(F37="","",G37-H37)</f>
        <v>-10</v>
      </c>
    </row>
    <row r="38" spans="1:28" x14ac:dyDescent="0.25">
      <c r="A38" s="112"/>
      <c r="B38" s="64"/>
      <c r="C38" s="65"/>
      <c r="D38" s="61" t="str">
        <f t="shared" si="8"/>
        <v/>
      </c>
      <c r="E38" s="99" t="s">
        <v>51</v>
      </c>
      <c r="F38" s="75">
        <v>0</v>
      </c>
      <c r="G38" s="18">
        <f t="shared" si="6"/>
        <v>8</v>
      </c>
      <c r="H38" s="96">
        <f t="shared" si="9"/>
        <v>20</v>
      </c>
      <c r="I38" s="22">
        <f t="shared" ref="I38:I42" si="10">IF(F38="","",G38-H38)</f>
        <v>-12</v>
      </c>
    </row>
    <row r="39" spans="1:28" x14ac:dyDescent="0.25">
      <c r="A39" s="112"/>
      <c r="B39" s="64"/>
      <c r="C39" s="65"/>
      <c r="D39" s="61" t="str">
        <f t="shared" si="8"/>
        <v/>
      </c>
      <c r="E39" s="99" t="s">
        <v>52</v>
      </c>
      <c r="F39" s="75">
        <v>0</v>
      </c>
      <c r="G39" s="18">
        <f t="shared" si="6"/>
        <v>6</v>
      </c>
      <c r="H39" s="96">
        <f t="shared" si="9"/>
        <v>20</v>
      </c>
      <c r="I39" s="22">
        <f t="shared" si="10"/>
        <v>-14</v>
      </c>
    </row>
    <row r="40" spans="1:28" x14ac:dyDescent="0.25">
      <c r="A40" s="112"/>
      <c r="B40" s="64"/>
      <c r="C40" s="65"/>
      <c r="D40" s="61" t="str">
        <f t="shared" si="8"/>
        <v/>
      </c>
      <c r="E40" s="99" t="s">
        <v>53</v>
      </c>
      <c r="F40" s="75">
        <v>20</v>
      </c>
      <c r="G40" s="18">
        <f t="shared" si="6"/>
        <v>4</v>
      </c>
      <c r="H40" s="96">
        <f t="shared" si="9"/>
        <v>0</v>
      </c>
      <c r="I40" s="22">
        <f t="shared" si="10"/>
        <v>4</v>
      </c>
    </row>
    <row r="41" spans="1:28" x14ac:dyDescent="0.25">
      <c r="A41" s="112"/>
      <c r="B41" s="64"/>
      <c r="C41" s="65"/>
      <c r="D41" s="61" t="str">
        <f t="shared" si="8"/>
        <v/>
      </c>
      <c r="E41" s="99" t="s">
        <v>54</v>
      </c>
      <c r="F41" s="75">
        <v>0</v>
      </c>
      <c r="G41" s="18">
        <f t="shared" si="6"/>
        <v>2</v>
      </c>
      <c r="H41" s="96">
        <f t="shared" si="9"/>
        <v>0</v>
      </c>
      <c r="I41" s="22">
        <f t="shared" si="10"/>
        <v>2</v>
      </c>
    </row>
    <row r="42" spans="1:28" s="6" customFormat="1" ht="15.75" thickBot="1" x14ac:dyDescent="0.3">
      <c r="A42" s="112"/>
      <c r="B42" s="64"/>
      <c r="C42" s="65"/>
      <c r="D42" s="61" t="str">
        <f t="shared" si="8"/>
        <v/>
      </c>
      <c r="E42" s="102" t="s">
        <v>55</v>
      </c>
      <c r="F42" s="76">
        <v>0</v>
      </c>
      <c r="G42" s="19">
        <f t="shared" si="6"/>
        <v>0</v>
      </c>
      <c r="H42" s="97">
        <f t="shared" si="9"/>
        <v>0</v>
      </c>
      <c r="I42" s="77">
        <f t="shared" si="10"/>
        <v>0</v>
      </c>
    </row>
    <row r="43" spans="1:28" s="6" customFormat="1" x14ac:dyDescent="0.25">
      <c r="A43" s="112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.75" thickBot="1" x14ac:dyDescent="0.3">
      <c r="A44" s="112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75" x14ac:dyDescent="0.25">
      <c r="A45" s="112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2</v>
      </c>
    </row>
    <row r="46" spans="1:28" s="6" customFormat="1" ht="15.75" x14ac:dyDescent="0.25">
      <c r="A46" s="112"/>
      <c r="B46" s="64"/>
      <c r="C46" s="65"/>
      <c r="D46" s="61" t="str">
        <f t="shared" si="8"/>
        <v/>
      </c>
      <c r="E46" s="109" t="str">
        <f>IF(F42&lt;&gt;"","# Uren afgetikt aan het eind van de sprint:","")</f>
        <v># Uren afgetikt aan het eind van de sprint:</v>
      </c>
      <c r="F46" s="110"/>
      <c r="G46" s="110"/>
      <c r="H46" s="110"/>
      <c r="I46" s="12">
        <f>IF(F42&lt;&gt;"",SUM(F32:F42),"")</f>
        <v>20</v>
      </c>
    </row>
    <row r="47" spans="1:28" s="6" customFormat="1" ht="16.5" thickBot="1" x14ac:dyDescent="0.3">
      <c r="A47" s="112"/>
      <c r="B47" s="64"/>
      <c r="C47" s="65"/>
      <c r="D47" s="61" t="str">
        <f t="shared" si="8"/>
        <v/>
      </c>
      <c r="E47" s="114" t="str">
        <f>IF(F42&lt;&gt;"","Dit moesten er zijn:","")</f>
        <v>Dit moesten er zijn:</v>
      </c>
      <c r="F47" s="115"/>
      <c r="G47" s="115"/>
      <c r="H47" s="115"/>
      <c r="I47" s="16">
        <f>IF(F42&lt;&gt;"",AB34,"")</f>
        <v>20</v>
      </c>
    </row>
    <row r="48" spans="1:28" s="6" customFormat="1" x14ac:dyDescent="0.25">
      <c r="A48" s="112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>Keurig</v>
      </c>
    </row>
    <row r="49" spans="1:28" s="6" customFormat="1" x14ac:dyDescent="0.25">
      <c r="A49" s="112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25">
      <c r="A50" s="112"/>
      <c r="B50" s="34" t="s">
        <v>80</v>
      </c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.75" thickBot="1" x14ac:dyDescent="0.3">
      <c r="A51" s="112"/>
      <c r="B51" s="34" t="s">
        <v>79</v>
      </c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.75" thickBot="1" x14ac:dyDescent="0.3">
      <c r="A52" s="113"/>
      <c r="B52" s="70" t="s">
        <v>78</v>
      </c>
      <c r="C52" s="67"/>
      <c r="D52" s="62" t="str">
        <f t="shared" si="8"/>
        <v/>
      </c>
      <c r="E52" s="24" t="s">
        <v>44</v>
      </c>
      <c r="F52" s="25"/>
      <c r="G52" s="25"/>
      <c r="H52" s="26">
        <f>I46</f>
        <v>20</v>
      </c>
      <c r="I52" s="27"/>
    </row>
    <row r="53" spans="1:28" x14ac:dyDescent="0.25">
      <c r="A53" s="43"/>
      <c r="B53" s="117" t="str">
        <f>B1</f>
        <v>Iwan</v>
      </c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44"/>
      <c r="N53" s="44"/>
      <c r="O53" s="44"/>
      <c r="P53" s="44"/>
      <c r="Q53" s="44"/>
      <c r="R53" s="44"/>
      <c r="S53" s="44"/>
    </row>
    <row r="54" spans="1:28" ht="15.75" thickBot="1" x14ac:dyDescent="0.3">
      <c r="A54" s="43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44"/>
      <c r="N54" s="44"/>
      <c r="O54" s="44"/>
      <c r="P54" s="44"/>
      <c r="Q54" s="44"/>
      <c r="R54" s="44"/>
      <c r="S54" s="44"/>
    </row>
    <row r="55" spans="1:28" x14ac:dyDescent="0.25">
      <c r="A55" s="43"/>
      <c r="B55" s="44"/>
      <c r="C55" s="44"/>
      <c r="D55" s="44"/>
      <c r="E55" s="44"/>
      <c r="F55" s="44"/>
      <c r="G55" s="107" t="s">
        <v>20</v>
      </c>
      <c r="H55" s="108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35" customHeight="1" thickBot="1" x14ac:dyDescent="0.3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9" customHeight="1" thickBot="1" x14ac:dyDescent="0.3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5" customHeight="1" x14ac:dyDescent="0.25">
      <c r="A58" s="111" t="s">
        <v>24</v>
      </c>
      <c r="B58" s="33" t="s">
        <v>66</v>
      </c>
      <c r="C58" s="63">
        <v>5</v>
      </c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18</v>
      </c>
      <c r="H58" s="20">
        <f>AB60-F58</f>
        <v>18</v>
      </c>
      <c r="I58" s="21">
        <f>G58-H58</f>
        <v>0</v>
      </c>
      <c r="J58" s="106"/>
    </row>
    <row r="59" spans="1:28" ht="14.45" customHeight="1" x14ac:dyDescent="0.25">
      <c r="A59" s="112"/>
      <c r="B59" s="34" t="s">
        <v>67</v>
      </c>
      <c r="C59" s="104">
        <v>10</v>
      </c>
      <c r="D59" s="98"/>
      <c r="E59" s="99" t="s">
        <v>46</v>
      </c>
      <c r="F59" s="100">
        <v>0</v>
      </c>
      <c r="G59" s="101">
        <f t="shared" ref="G59:G68" si="11">(G58-(AB$60/10))</f>
        <v>16.2</v>
      </c>
      <c r="H59" s="96">
        <f>IF(F59="",NA(),H58-F59)</f>
        <v>18</v>
      </c>
      <c r="I59" s="22">
        <f t="shared" ref="I59:I62" si="12">IF(F59="","",G59-H59)</f>
        <v>-1.8000000000000007</v>
      </c>
      <c r="J59" s="106"/>
    </row>
    <row r="60" spans="1:28" x14ac:dyDescent="0.25">
      <c r="A60" s="112"/>
      <c r="B60" s="64" t="s">
        <v>69</v>
      </c>
      <c r="C60" s="68">
        <v>3</v>
      </c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>
        <v>0</v>
      </c>
      <c r="G60" s="18">
        <f t="shared" si="11"/>
        <v>14.399999999999999</v>
      </c>
      <c r="H60" s="96">
        <f>IF(F60="",NA(),H59-F60)</f>
        <v>18</v>
      </c>
      <c r="I60" s="22">
        <f t="shared" si="12"/>
        <v>-3.6000000000000014</v>
      </c>
      <c r="J60" s="106"/>
      <c r="AA60" t="s">
        <v>3</v>
      </c>
      <c r="AB60">
        <f>SUM(C58:C78)</f>
        <v>18</v>
      </c>
    </row>
    <row r="61" spans="1:28" x14ac:dyDescent="0.25">
      <c r="A61" s="112"/>
      <c r="B61" s="64"/>
      <c r="C61" s="65"/>
      <c r="D61" s="61" t="str">
        <f t="shared" si="13"/>
        <v/>
      </c>
      <c r="E61" s="99" t="s">
        <v>48</v>
      </c>
      <c r="F61" s="75">
        <v>0</v>
      </c>
      <c r="G61" s="18">
        <f t="shared" si="11"/>
        <v>12.599999999999998</v>
      </c>
      <c r="H61" s="96">
        <f t="shared" ref="H61:H68" si="14">IF(F61="",NA(),H60-F61)</f>
        <v>18</v>
      </c>
      <c r="I61" s="22">
        <f t="shared" si="12"/>
        <v>-5.4000000000000021</v>
      </c>
      <c r="J61" s="106"/>
    </row>
    <row r="62" spans="1:28" x14ac:dyDescent="0.25">
      <c r="A62" s="112"/>
      <c r="B62" s="64"/>
      <c r="C62" s="65"/>
      <c r="D62" s="61" t="str">
        <f t="shared" si="13"/>
        <v/>
      </c>
      <c r="E62" s="99" t="s">
        <v>49</v>
      </c>
      <c r="F62" s="75">
        <v>5</v>
      </c>
      <c r="G62" s="18">
        <f t="shared" si="11"/>
        <v>10.799999999999997</v>
      </c>
      <c r="H62" s="96">
        <f t="shared" si="14"/>
        <v>13</v>
      </c>
      <c r="I62" s="22">
        <f t="shared" si="12"/>
        <v>-2.2000000000000028</v>
      </c>
      <c r="J62" s="106"/>
    </row>
    <row r="63" spans="1:28" x14ac:dyDescent="0.25">
      <c r="A63" s="112"/>
      <c r="B63" s="64"/>
      <c r="C63" s="65"/>
      <c r="D63" s="61" t="str">
        <f t="shared" si="13"/>
        <v/>
      </c>
      <c r="E63" s="99" t="s">
        <v>50</v>
      </c>
      <c r="F63" s="75">
        <v>0</v>
      </c>
      <c r="G63" s="18">
        <f t="shared" si="11"/>
        <v>8.9999999999999964</v>
      </c>
      <c r="H63" s="96">
        <f t="shared" si="14"/>
        <v>13</v>
      </c>
      <c r="I63" s="22">
        <f>IF(F63="","",G63-H63)</f>
        <v>-4.0000000000000036</v>
      </c>
      <c r="J63" s="106"/>
    </row>
    <row r="64" spans="1:28" x14ac:dyDescent="0.25">
      <c r="A64" s="112"/>
      <c r="B64" s="64"/>
      <c r="C64" s="65"/>
      <c r="D64" s="61" t="str">
        <f t="shared" si="13"/>
        <v/>
      </c>
      <c r="E64" s="99" t="s">
        <v>51</v>
      </c>
      <c r="F64" s="75">
        <v>0</v>
      </c>
      <c r="G64" s="18">
        <f t="shared" si="11"/>
        <v>7.1999999999999966</v>
      </c>
      <c r="H64" s="96">
        <f t="shared" si="14"/>
        <v>13</v>
      </c>
      <c r="I64" s="22">
        <f t="shared" ref="I64:I68" si="15">IF(F64="","",G64-H64)</f>
        <v>-5.8000000000000034</v>
      </c>
      <c r="J64" s="106"/>
    </row>
    <row r="65" spans="1:19" x14ac:dyDescent="0.25">
      <c r="A65" s="112"/>
      <c r="B65" s="64"/>
      <c r="C65" s="65"/>
      <c r="D65" s="61" t="str">
        <f t="shared" si="13"/>
        <v/>
      </c>
      <c r="E65" s="99" t="s">
        <v>52</v>
      </c>
      <c r="F65" s="75">
        <v>0</v>
      </c>
      <c r="G65" s="18">
        <f t="shared" si="11"/>
        <v>5.3999999999999968</v>
      </c>
      <c r="H65" s="96">
        <f t="shared" si="14"/>
        <v>13</v>
      </c>
      <c r="I65" s="22">
        <f t="shared" si="15"/>
        <v>-7.6000000000000032</v>
      </c>
      <c r="J65" s="106"/>
    </row>
    <row r="66" spans="1:19" x14ac:dyDescent="0.25">
      <c r="A66" s="112"/>
      <c r="B66" s="64"/>
      <c r="C66" s="65"/>
      <c r="D66" s="61" t="str">
        <f t="shared" si="13"/>
        <v/>
      </c>
      <c r="E66" s="99" t="s">
        <v>53</v>
      </c>
      <c r="F66" s="75">
        <v>10</v>
      </c>
      <c r="G66" s="18">
        <f t="shared" si="11"/>
        <v>3.599999999999997</v>
      </c>
      <c r="H66" s="96">
        <f t="shared" si="14"/>
        <v>3</v>
      </c>
      <c r="I66" s="22">
        <f t="shared" si="15"/>
        <v>0.59999999999999698</v>
      </c>
      <c r="J66" s="106"/>
    </row>
    <row r="67" spans="1:19" x14ac:dyDescent="0.25">
      <c r="A67" s="112"/>
      <c r="B67" s="64"/>
      <c r="C67" s="65"/>
      <c r="D67" s="61" t="str">
        <f t="shared" si="13"/>
        <v/>
      </c>
      <c r="E67" s="99" t="s">
        <v>54</v>
      </c>
      <c r="F67" s="75">
        <v>0</v>
      </c>
      <c r="G67" s="18">
        <f t="shared" si="11"/>
        <v>1.7999999999999969</v>
      </c>
      <c r="H67" s="96">
        <f t="shared" si="14"/>
        <v>3</v>
      </c>
      <c r="I67" s="22">
        <f t="shared" si="15"/>
        <v>-1.2000000000000031</v>
      </c>
      <c r="J67" s="106"/>
    </row>
    <row r="68" spans="1:19" s="6" customFormat="1" ht="15.75" thickBot="1" x14ac:dyDescent="0.3">
      <c r="A68" s="112"/>
      <c r="B68" s="64"/>
      <c r="C68" s="65"/>
      <c r="D68" s="61" t="str">
        <f t="shared" si="13"/>
        <v/>
      </c>
      <c r="E68" s="102" t="s">
        <v>55</v>
      </c>
      <c r="F68" s="76">
        <v>3</v>
      </c>
      <c r="G68" s="19">
        <f t="shared" si="11"/>
        <v>-3.1086244689504383E-15</v>
      </c>
      <c r="H68" s="97">
        <f t="shared" si="14"/>
        <v>0</v>
      </c>
      <c r="I68" s="77">
        <f t="shared" si="15"/>
        <v>-3.1086244689504383E-15</v>
      </c>
      <c r="J68" s="106"/>
    </row>
    <row r="69" spans="1:19" s="6" customFormat="1" x14ac:dyDescent="0.25">
      <c r="A69" s="112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.75" thickBot="1" x14ac:dyDescent="0.3">
      <c r="A70" s="112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75" x14ac:dyDescent="0.25">
      <c r="A71" s="112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1.8</v>
      </c>
    </row>
    <row r="72" spans="1:19" s="6" customFormat="1" ht="15.75" x14ac:dyDescent="0.25">
      <c r="A72" s="112"/>
      <c r="B72" s="64"/>
      <c r="C72" s="65"/>
      <c r="D72" s="61" t="str">
        <f t="shared" si="13"/>
        <v/>
      </c>
      <c r="E72" s="109" t="str">
        <f>IF(F68&lt;&gt;"","# Uren afgetikt aan het eind van de sprint:","")</f>
        <v># Uren afgetikt aan het eind van de sprint:</v>
      </c>
      <c r="F72" s="110"/>
      <c r="G72" s="110"/>
      <c r="H72" s="110"/>
      <c r="I72" s="12">
        <f>IF(F68&lt;&gt;"",SUM(F58:F68),"")</f>
        <v>18</v>
      </c>
    </row>
    <row r="73" spans="1:19" s="6" customFormat="1" ht="16.5" thickBot="1" x14ac:dyDescent="0.3">
      <c r="A73" s="112"/>
      <c r="B73" s="64"/>
      <c r="C73" s="65"/>
      <c r="D73" s="61" t="str">
        <f t="shared" si="13"/>
        <v/>
      </c>
      <c r="E73" s="114" t="str">
        <f>IF(F68&lt;&gt;"","Dit moesten er zijn:","")</f>
        <v>Dit moesten er zijn:</v>
      </c>
      <c r="F73" s="115"/>
      <c r="G73" s="115"/>
      <c r="H73" s="115"/>
      <c r="I73" s="16">
        <f>IF(F68&lt;&gt;"",AB60,"")</f>
        <v>18</v>
      </c>
    </row>
    <row r="74" spans="1:19" s="6" customFormat="1" x14ac:dyDescent="0.25">
      <c r="A74" s="112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>Keurig</v>
      </c>
    </row>
    <row r="75" spans="1:19" s="6" customFormat="1" x14ac:dyDescent="0.25">
      <c r="A75" s="112"/>
      <c r="B75" s="64" t="s">
        <v>68</v>
      </c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25">
      <c r="A76" s="112"/>
      <c r="B76" s="64" t="s">
        <v>57</v>
      </c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.75" thickBot="1" x14ac:dyDescent="0.3">
      <c r="A77" s="112"/>
      <c r="B77" s="64" t="s">
        <v>65</v>
      </c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.75" thickBot="1" x14ac:dyDescent="0.3">
      <c r="A78" s="113"/>
      <c r="B78" s="66" t="s">
        <v>73</v>
      </c>
      <c r="C78" s="67"/>
      <c r="D78" s="62" t="str">
        <f t="shared" si="13"/>
        <v/>
      </c>
      <c r="E78" s="24" t="s">
        <v>44</v>
      </c>
      <c r="F78" s="25"/>
      <c r="G78" s="25"/>
      <c r="H78" s="26">
        <f>I72</f>
        <v>18</v>
      </c>
      <c r="I78" s="27"/>
    </row>
    <row r="79" spans="1:19" x14ac:dyDescent="0.25">
      <c r="A79" s="43"/>
      <c r="B79" s="117" t="str">
        <f>B1</f>
        <v>Iwan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44"/>
      <c r="N79" s="44"/>
      <c r="O79" s="44"/>
      <c r="P79" s="44"/>
      <c r="Q79" s="44"/>
      <c r="R79" s="44"/>
      <c r="S79" s="44"/>
    </row>
    <row r="80" spans="1:19" ht="15.75" thickBot="1" x14ac:dyDescent="0.3">
      <c r="A80" s="43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44"/>
      <c r="N80" s="44"/>
      <c r="O80" s="44"/>
      <c r="P80" s="44"/>
      <c r="Q80" s="44"/>
      <c r="R80" s="44"/>
      <c r="S80" s="44"/>
    </row>
    <row r="81" spans="1:28" x14ac:dyDescent="0.25">
      <c r="A81" s="43"/>
      <c r="B81" s="44"/>
      <c r="C81" s="44"/>
      <c r="D81" s="44"/>
      <c r="E81" s="44"/>
      <c r="F81" s="44"/>
      <c r="G81" s="107" t="s">
        <v>20</v>
      </c>
      <c r="H81" s="108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35" customHeight="1" thickBot="1" x14ac:dyDescent="0.3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9" customHeight="1" thickBot="1" x14ac:dyDescent="0.3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5" customHeight="1" x14ac:dyDescent="0.25">
      <c r="A84" s="111" t="s">
        <v>25</v>
      </c>
      <c r="B84" s="33" t="s">
        <v>57</v>
      </c>
      <c r="C84" s="63">
        <v>5</v>
      </c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22</v>
      </c>
      <c r="H84" s="20">
        <f>AB86-F84</f>
        <v>22</v>
      </c>
      <c r="I84" s="21">
        <f>G84-H84</f>
        <v>0</v>
      </c>
    </row>
    <row r="85" spans="1:28" ht="14.45" customHeight="1" x14ac:dyDescent="0.25">
      <c r="A85" s="112"/>
      <c r="B85" s="34" t="s">
        <v>70</v>
      </c>
      <c r="C85" s="69">
        <v>8</v>
      </c>
      <c r="D85" s="98"/>
      <c r="E85" s="99" t="s">
        <v>46</v>
      </c>
      <c r="F85" s="100">
        <v>0</v>
      </c>
      <c r="G85" s="101">
        <f t="shared" ref="G85:G94" si="16">(G84-(AB$86/10))</f>
        <v>19.8</v>
      </c>
      <c r="H85" s="96">
        <f>IF(F85="",NA(),H84-F85)</f>
        <v>22</v>
      </c>
      <c r="I85" s="22">
        <f t="shared" ref="I85:I88" si="17">IF(F85="","",G85-H85)</f>
        <v>-2.1999999999999993</v>
      </c>
    </row>
    <row r="86" spans="1:28" x14ac:dyDescent="0.25">
      <c r="A86" s="112"/>
      <c r="B86" s="64" t="s">
        <v>71</v>
      </c>
      <c r="C86" s="65">
        <v>1</v>
      </c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>
        <v>0</v>
      </c>
      <c r="G86" s="18">
        <f t="shared" si="16"/>
        <v>17.600000000000001</v>
      </c>
      <c r="H86" s="96">
        <f>IF(F86="",NA(),H85-F86)</f>
        <v>22</v>
      </c>
      <c r="I86" s="22">
        <f t="shared" si="17"/>
        <v>-4.3999999999999986</v>
      </c>
      <c r="AA86" t="s">
        <v>3</v>
      </c>
      <c r="AB86">
        <f>SUM(C84:C104)</f>
        <v>22</v>
      </c>
    </row>
    <row r="87" spans="1:28" x14ac:dyDescent="0.25">
      <c r="A87" s="112"/>
      <c r="B87" s="64" t="s">
        <v>72</v>
      </c>
      <c r="C87" s="65">
        <v>8</v>
      </c>
      <c r="D87" s="61" t="str">
        <f t="shared" si="18"/>
        <v/>
      </c>
      <c r="E87" s="99" t="s">
        <v>48</v>
      </c>
      <c r="F87" s="75">
        <v>0</v>
      </c>
      <c r="G87" s="18">
        <f t="shared" si="16"/>
        <v>15.400000000000002</v>
      </c>
      <c r="H87" s="96">
        <f t="shared" ref="H87:H94" si="19">IF(F87="",NA(),H86-F87)</f>
        <v>22</v>
      </c>
      <c r="I87" s="22">
        <f t="shared" si="17"/>
        <v>-6.5999999999999979</v>
      </c>
    </row>
    <row r="88" spans="1:28" x14ac:dyDescent="0.25">
      <c r="A88" s="112"/>
      <c r="B88" s="64"/>
      <c r="C88" s="65"/>
      <c r="D88" s="61" t="str">
        <f t="shared" si="18"/>
        <v/>
      </c>
      <c r="E88" s="99" t="s">
        <v>49</v>
      </c>
      <c r="F88" s="75">
        <v>5</v>
      </c>
      <c r="G88" s="18">
        <f t="shared" si="16"/>
        <v>13.200000000000003</v>
      </c>
      <c r="H88" s="96">
        <f t="shared" si="19"/>
        <v>17</v>
      </c>
      <c r="I88" s="22">
        <f t="shared" si="17"/>
        <v>-3.7999999999999972</v>
      </c>
    </row>
    <row r="89" spans="1:28" x14ac:dyDescent="0.25">
      <c r="A89" s="112"/>
      <c r="B89" s="64"/>
      <c r="C89" s="65"/>
      <c r="D89" s="61" t="str">
        <f t="shared" si="18"/>
        <v/>
      </c>
      <c r="E89" s="99" t="s">
        <v>50</v>
      </c>
      <c r="F89" s="75">
        <v>0</v>
      </c>
      <c r="G89" s="18">
        <f t="shared" si="16"/>
        <v>11.000000000000004</v>
      </c>
      <c r="H89" s="96">
        <f t="shared" si="19"/>
        <v>17</v>
      </c>
      <c r="I89" s="22">
        <f>IF(F89="","",G89-H89)</f>
        <v>-5.9999999999999964</v>
      </c>
    </row>
    <row r="90" spans="1:28" x14ac:dyDescent="0.25">
      <c r="A90" s="112"/>
      <c r="B90" s="64"/>
      <c r="C90" s="65"/>
      <c r="D90" s="61" t="str">
        <f t="shared" si="18"/>
        <v/>
      </c>
      <c r="E90" s="99" t="s">
        <v>51</v>
      </c>
      <c r="F90" s="75">
        <v>0</v>
      </c>
      <c r="G90" s="18">
        <f t="shared" si="16"/>
        <v>8.8000000000000043</v>
      </c>
      <c r="H90" s="96">
        <f t="shared" si="19"/>
        <v>17</v>
      </c>
      <c r="I90" s="22">
        <f t="shared" ref="I90:I94" si="20">IF(F90="","",G90-H90)</f>
        <v>-8.1999999999999957</v>
      </c>
    </row>
    <row r="91" spans="1:28" x14ac:dyDescent="0.25">
      <c r="A91" s="112"/>
      <c r="B91" s="64"/>
      <c r="C91" s="65"/>
      <c r="D91" s="61" t="str">
        <f t="shared" si="18"/>
        <v/>
      </c>
      <c r="E91" s="99" t="s">
        <v>52</v>
      </c>
      <c r="F91" s="75">
        <v>0</v>
      </c>
      <c r="G91" s="18">
        <f t="shared" si="16"/>
        <v>6.6000000000000041</v>
      </c>
      <c r="H91" s="96">
        <f t="shared" si="19"/>
        <v>17</v>
      </c>
      <c r="I91" s="22">
        <f t="shared" si="20"/>
        <v>-10.399999999999995</v>
      </c>
    </row>
    <row r="92" spans="1:28" x14ac:dyDescent="0.25">
      <c r="A92" s="112"/>
      <c r="B92" s="64"/>
      <c r="C92" s="65"/>
      <c r="D92" s="61" t="str">
        <f t="shared" si="18"/>
        <v/>
      </c>
      <c r="E92" s="99" t="s">
        <v>53</v>
      </c>
      <c r="F92" s="75">
        <v>8</v>
      </c>
      <c r="G92" s="18">
        <f t="shared" si="16"/>
        <v>4.4000000000000039</v>
      </c>
      <c r="H92" s="96">
        <f t="shared" si="19"/>
        <v>9</v>
      </c>
      <c r="I92" s="22">
        <f t="shared" si="20"/>
        <v>-4.5999999999999961</v>
      </c>
    </row>
    <row r="93" spans="1:28" x14ac:dyDescent="0.25">
      <c r="A93" s="112"/>
      <c r="B93" s="64"/>
      <c r="C93" s="65"/>
      <c r="D93" s="61" t="str">
        <f t="shared" si="18"/>
        <v/>
      </c>
      <c r="E93" s="99" t="s">
        <v>54</v>
      </c>
      <c r="F93" s="75">
        <v>1</v>
      </c>
      <c r="G93" s="18">
        <f t="shared" si="16"/>
        <v>2.2000000000000037</v>
      </c>
      <c r="H93" s="96">
        <f t="shared" si="19"/>
        <v>8</v>
      </c>
      <c r="I93" s="22">
        <f t="shared" si="20"/>
        <v>-5.7999999999999963</v>
      </c>
    </row>
    <row r="94" spans="1:28" s="6" customFormat="1" ht="15.75" thickBot="1" x14ac:dyDescent="0.3">
      <c r="A94" s="112"/>
      <c r="B94" s="64"/>
      <c r="C94" s="65"/>
      <c r="D94" s="61" t="str">
        <f t="shared" si="18"/>
        <v/>
      </c>
      <c r="E94" s="102" t="s">
        <v>55</v>
      </c>
      <c r="F94" s="76">
        <v>8</v>
      </c>
      <c r="G94" s="19">
        <f t="shared" si="16"/>
        <v>3.5527136788005009E-15</v>
      </c>
      <c r="H94" s="97">
        <f t="shared" si="19"/>
        <v>0</v>
      </c>
      <c r="I94" s="77">
        <f t="shared" si="20"/>
        <v>3.5527136788005009E-15</v>
      </c>
    </row>
    <row r="95" spans="1:28" s="6" customFormat="1" x14ac:dyDescent="0.25">
      <c r="A95" s="112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.75" thickBot="1" x14ac:dyDescent="0.3">
      <c r="A96" s="112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75" x14ac:dyDescent="0.25">
      <c r="A97" s="112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2.2000000000000002</v>
      </c>
    </row>
    <row r="98" spans="1:28" s="6" customFormat="1" ht="15.75" x14ac:dyDescent="0.25">
      <c r="A98" s="112"/>
      <c r="B98" s="64"/>
      <c r="C98" s="65"/>
      <c r="D98" s="61" t="str">
        <f t="shared" si="18"/>
        <v/>
      </c>
      <c r="E98" s="109" t="str">
        <f>IF(F94&lt;&gt;"","# Uren afgetikt aan het eind van de sprint:","")</f>
        <v># Uren afgetikt aan het eind van de sprint:</v>
      </c>
      <c r="F98" s="110"/>
      <c r="G98" s="110"/>
      <c r="H98" s="110"/>
      <c r="I98" s="12">
        <f>IF(F94&lt;&gt;"",SUM(F84:F94),"")</f>
        <v>22</v>
      </c>
    </row>
    <row r="99" spans="1:28" s="6" customFormat="1" ht="16.5" thickBot="1" x14ac:dyDescent="0.3">
      <c r="A99" s="112"/>
      <c r="B99" s="64"/>
      <c r="C99" s="65"/>
      <c r="D99" s="61" t="str">
        <f t="shared" si="18"/>
        <v/>
      </c>
      <c r="E99" s="114" t="str">
        <f>IF(F94&lt;&gt;"","Dit moesten er zijn:","")</f>
        <v>Dit moesten er zijn:</v>
      </c>
      <c r="F99" s="115"/>
      <c r="G99" s="115"/>
      <c r="H99" s="115"/>
      <c r="I99" s="16">
        <f>IF(F94&lt;&gt;"",AB86,"")</f>
        <v>22</v>
      </c>
    </row>
    <row r="100" spans="1:28" s="6" customFormat="1" x14ac:dyDescent="0.25">
      <c r="A100" s="112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>Keurig</v>
      </c>
    </row>
    <row r="101" spans="1:28" s="6" customFormat="1" x14ac:dyDescent="0.25">
      <c r="A101" s="112"/>
      <c r="B101" s="64" t="s">
        <v>76</v>
      </c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25">
      <c r="A102" s="112"/>
      <c r="B102" s="64" t="s">
        <v>75</v>
      </c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.75" thickBot="1" x14ac:dyDescent="0.3">
      <c r="A103" s="112"/>
      <c r="B103" s="64" t="s">
        <v>74</v>
      </c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.75" thickBot="1" x14ac:dyDescent="0.3">
      <c r="A104" s="113"/>
      <c r="B104" s="66" t="s">
        <v>73</v>
      </c>
      <c r="C104" s="67"/>
      <c r="D104" s="62" t="str">
        <f t="shared" si="18"/>
        <v/>
      </c>
      <c r="E104" s="24" t="s">
        <v>44</v>
      </c>
      <c r="F104" s="25"/>
      <c r="G104" s="25"/>
      <c r="H104" s="26">
        <f>I98</f>
        <v>22</v>
      </c>
      <c r="I104" s="27"/>
    </row>
    <row r="105" spans="1:28" hidden="1" x14ac:dyDescent="0.25">
      <c r="A105" s="43"/>
      <c r="B105" s="117" t="s">
        <v>22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44"/>
      <c r="N105" s="44"/>
      <c r="O105" s="44"/>
      <c r="P105" s="44"/>
      <c r="Q105" s="44"/>
      <c r="R105" s="44"/>
      <c r="S105" s="44"/>
    </row>
    <row r="106" spans="1:28" ht="15.75" hidden="1" thickBot="1" x14ac:dyDescent="0.3">
      <c r="A106" s="43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44"/>
      <c r="N106" s="44"/>
      <c r="O106" s="44"/>
      <c r="P106" s="44"/>
      <c r="Q106" s="44"/>
      <c r="R106" s="44"/>
      <c r="S106" s="44"/>
    </row>
    <row r="107" spans="1:28" hidden="1" x14ac:dyDescent="0.25">
      <c r="A107" s="43"/>
      <c r="B107" s="44"/>
      <c r="C107" s="44"/>
      <c r="D107" s="44"/>
      <c r="E107" s="44"/>
      <c r="F107" s="44"/>
      <c r="G107" s="107" t="s">
        <v>20</v>
      </c>
      <c r="H107" s="108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35" hidden="1" customHeight="1" thickBot="1" x14ac:dyDescent="0.3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9" hidden="1" customHeight="1" thickBot="1" x14ac:dyDescent="0.3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5" hidden="1" customHeight="1" x14ac:dyDescent="0.25">
      <c r="A110" s="111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-1.8</v>
      </c>
      <c r="H110" s="20">
        <f>AB111-F110</f>
        <v>0</v>
      </c>
      <c r="I110" s="21">
        <f>G110-H110</f>
        <v>-1.8</v>
      </c>
      <c r="AA110" t="s">
        <v>2</v>
      </c>
    </row>
    <row r="111" spans="1:28" hidden="1" x14ac:dyDescent="0.25">
      <c r="A111" s="112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-3.6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25">
      <c r="A112" s="112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-5.4</v>
      </c>
      <c r="H112" s="29"/>
      <c r="I112" s="22" t="str">
        <f t="shared" si="22"/>
        <v/>
      </c>
    </row>
    <row r="113" spans="1:9" hidden="1" x14ac:dyDescent="0.25">
      <c r="A113" s="112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-7.2</v>
      </c>
      <c r="H113" s="29"/>
      <c r="I113" s="22" t="str">
        <f t="shared" si="22"/>
        <v/>
      </c>
    </row>
    <row r="114" spans="1:9" hidden="1" x14ac:dyDescent="0.25">
      <c r="A114" s="112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-9</v>
      </c>
      <c r="H114" s="29"/>
      <c r="I114" s="22" t="str">
        <f>IF(F114="","",G114-H114)</f>
        <v/>
      </c>
    </row>
    <row r="115" spans="1:9" hidden="1" x14ac:dyDescent="0.25">
      <c r="A115" s="112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-10.8</v>
      </c>
      <c r="H115" s="29"/>
      <c r="I115" s="22" t="str">
        <f t="shared" ref="I115:I119" si="24">IF(F115="","",G115-H115)</f>
        <v/>
      </c>
    </row>
    <row r="116" spans="1:9" hidden="1" x14ac:dyDescent="0.25">
      <c r="A116" s="112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-12.600000000000001</v>
      </c>
      <c r="H116" s="29"/>
      <c r="I116" s="22" t="str">
        <f t="shared" si="24"/>
        <v/>
      </c>
    </row>
    <row r="117" spans="1:9" hidden="1" x14ac:dyDescent="0.25">
      <c r="A117" s="112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-14.400000000000002</v>
      </c>
      <c r="H117" s="29"/>
      <c r="I117" s="22" t="str">
        <f t="shared" si="24"/>
        <v/>
      </c>
    </row>
    <row r="118" spans="1:9" hidden="1" x14ac:dyDescent="0.25">
      <c r="A118" s="112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-16.200000000000003</v>
      </c>
      <c r="H118" s="29"/>
      <c r="I118" s="22" t="str">
        <f t="shared" si="24"/>
        <v/>
      </c>
    </row>
    <row r="119" spans="1:9" s="6" customFormat="1" ht="15.75" hidden="1" thickBot="1" x14ac:dyDescent="0.3">
      <c r="A119" s="112"/>
      <c r="B119" s="56"/>
      <c r="C119" s="32"/>
      <c r="D119" s="10" t="str">
        <f t="shared" si="21"/>
        <v/>
      </c>
      <c r="E119" s="30"/>
      <c r="F119" s="32"/>
      <c r="G119" s="19">
        <f t="shared" si="23"/>
        <v>-18.000000000000004</v>
      </c>
      <c r="H119" s="29"/>
      <c r="I119" s="22" t="str">
        <f t="shared" si="24"/>
        <v/>
      </c>
    </row>
    <row r="120" spans="1:9" s="6" customFormat="1" hidden="1" x14ac:dyDescent="0.25">
      <c r="A120" s="112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.75" hidden="1" thickBot="1" x14ac:dyDescent="0.3">
      <c r="A121" s="112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75" hidden="1" x14ac:dyDescent="0.25">
      <c r="A122" s="112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75" hidden="1" x14ac:dyDescent="0.25">
      <c r="A123" s="112"/>
      <c r="B123" s="56"/>
      <c r="C123" s="32"/>
      <c r="D123" s="10" t="str">
        <f t="shared" si="21"/>
        <v/>
      </c>
      <c r="E123" s="109" t="str">
        <f>IF(F119&lt;&gt;"","# Points afgetikt aan het eind van de sprint:","")</f>
        <v/>
      </c>
      <c r="F123" s="110"/>
      <c r="G123" s="110"/>
      <c r="H123" s="110"/>
      <c r="I123" s="12" t="str">
        <f>IF(F119&lt;&gt;"",SUM(F110:F119),"")</f>
        <v/>
      </c>
    </row>
    <row r="124" spans="1:9" s="6" customFormat="1" ht="16.5" hidden="1" thickBot="1" x14ac:dyDescent="0.3">
      <c r="A124" s="112"/>
      <c r="B124" s="56"/>
      <c r="C124" s="32"/>
      <c r="D124" s="10" t="str">
        <f t="shared" si="21"/>
        <v/>
      </c>
      <c r="E124" s="114" t="str">
        <f>IF(F119&lt;&gt;"","Dit moesten er zijn:","")</f>
        <v/>
      </c>
      <c r="F124" s="115"/>
      <c r="G124" s="115"/>
      <c r="H124" s="115"/>
      <c r="I124" s="16" t="str">
        <f>IF(F119&lt;&gt;"",AB111,"")</f>
        <v/>
      </c>
    </row>
    <row r="125" spans="1:9" s="6" customFormat="1" hidden="1" x14ac:dyDescent="0.25">
      <c r="A125" s="112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25">
      <c r="A126" s="112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25">
      <c r="A127" s="112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.75" hidden="1" thickBot="1" x14ac:dyDescent="0.3">
      <c r="A128" s="112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.75" hidden="1" thickBot="1" x14ac:dyDescent="0.3">
      <c r="A129" s="113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25">
      <c r="A130" s="43"/>
      <c r="B130" s="117" t="s">
        <v>22</v>
      </c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44"/>
      <c r="N130" s="44"/>
      <c r="O130" s="44"/>
      <c r="P130" s="44"/>
      <c r="Q130" s="44"/>
      <c r="R130" s="44"/>
      <c r="S130" s="44"/>
    </row>
    <row r="131" spans="1:28" ht="15.75" hidden="1" thickBot="1" x14ac:dyDescent="0.3">
      <c r="A131" s="43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44"/>
      <c r="N131" s="44"/>
      <c r="O131" s="44"/>
      <c r="P131" s="44"/>
      <c r="Q131" s="44"/>
      <c r="R131" s="44"/>
      <c r="S131" s="44"/>
    </row>
    <row r="132" spans="1:28" hidden="1" x14ac:dyDescent="0.25">
      <c r="A132" s="43"/>
      <c r="B132" s="44"/>
      <c r="C132" s="44"/>
      <c r="D132" s="44"/>
      <c r="E132" s="44"/>
      <c r="F132" s="44"/>
      <c r="G132" s="107" t="s">
        <v>20</v>
      </c>
      <c r="H132" s="108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35" hidden="1" customHeight="1" thickBot="1" x14ac:dyDescent="0.3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9" hidden="1" customHeight="1" thickBot="1" x14ac:dyDescent="0.3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5" hidden="1" customHeight="1" x14ac:dyDescent="0.25">
      <c r="A135" s="111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-1.8</v>
      </c>
      <c r="H135" s="20">
        <f>AB136-F135</f>
        <v>0</v>
      </c>
      <c r="I135" s="21">
        <f>G135-H135</f>
        <v>-1.8</v>
      </c>
      <c r="AA135" t="s">
        <v>2</v>
      </c>
    </row>
    <row r="136" spans="1:28" hidden="1" x14ac:dyDescent="0.25">
      <c r="A136" s="112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-3.6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25">
      <c r="A137" s="112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-5.4</v>
      </c>
      <c r="H137" s="29"/>
      <c r="I137" s="22" t="str">
        <f t="shared" si="26"/>
        <v/>
      </c>
    </row>
    <row r="138" spans="1:28" hidden="1" x14ac:dyDescent="0.25">
      <c r="A138" s="112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-7.2</v>
      </c>
      <c r="H138" s="29"/>
      <c r="I138" s="22" t="str">
        <f t="shared" si="26"/>
        <v/>
      </c>
    </row>
    <row r="139" spans="1:28" hidden="1" x14ac:dyDescent="0.25">
      <c r="A139" s="112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-9</v>
      </c>
      <c r="H139" s="29"/>
      <c r="I139" s="22" t="str">
        <f>IF(F139="","",G139-H139)</f>
        <v/>
      </c>
    </row>
    <row r="140" spans="1:28" hidden="1" x14ac:dyDescent="0.25">
      <c r="A140" s="112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-10.8</v>
      </c>
      <c r="H140" s="29"/>
      <c r="I140" s="22" t="str">
        <f t="shared" ref="I140:I144" si="28">IF(F140="","",G140-H140)</f>
        <v/>
      </c>
    </row>
    <row r="141" spans="1:28" hidden="1" x14ac:dyDescent="0.25">
      <c r="A141" s="112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-12.600000000000001</v>
      </c>
      <c r="H141" s="29"/>
      <c r="I141" s="22" t="str">
        <f t="shared" si="28"/>
        <v/>
      </c>
    </row>
    <row r="142" spans="1:28" hidden="1" x14ac:dyDescent="0.25">
      <c r="A142" s="112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-14.400000000000002</v>
      </c>
      <c r="H142" s="29"/>
      <c r="I142" s="22" t="str">
        <f t="shared" si="28"/>
        <v/>
      </c>
    </row>
    <row r="143" spans="1:28" hidden="1" x14ac:dyDescent="0.25">
      <c r="A143" s="112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-16.200000000000003</v>
      </c>
      <c r="H143" s="29"/>
      <c r="I143" s="22" t="str">
        <f t="shared" si="28"/>
        <v/>
      </c>
    </row>
    <row r="144" spans="1:28" s="6" customFormat="1" ht="15.75" hidden="1" thickBot="1" x14ac:dyDescent="0.3">
      <c r="A144" s="112"/>
      <c r="B144" s="56"/>
      <c r="C144" s="32"/>
      <c r="D144" s="10" t="str">
        <f t="shared" si="25"/>
        <v/>
      </c>
      <c r="E144" s="30"/>
      <c r="F144" s="32"/>
      <c r="G144" s="19">
        <f t="shared" si="27"/>
        <v>-18.000000000000004</v>
      </c>
      <c r="H144" s="29"/>
      <c r="I144" s="22" t="str">
        <f t="shared" si="28"/>
        <v/>
      </c>
    </row>
    <row r="145" spans="1:27" s="6" customFormat="1" hidden="1" x14ac:dyDescent="0.25">
      <c r="A145" s="112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.75" hidden="1" thickBot="1" x14ac:dyDescent="0.3">
      <c r="A146" s="112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75" hidden="1" x14ac:dyDescent="0.25">
      <c r="A147" s="112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75" hidden="1" x14ac:dyDescent="0.25">
      <c r="A148" s="112"/>
      <c r="B148" s="56"/>
      <c r="C148" s="32"/>
      <c r="D148" s="10" t="str">
        <f t="shared" si="25"/>
        <v/>
      </c>
      <c r="E148" s="109" t="str">
        <f>IF(F144&lt;&gt;"","# Points afgetikt aan het eind van de sprint:","")</f>
        <v/>
      </c>
      <c r="F148" s="110"/>
      <c r="G148" s="110"/>
      <c r="H148" s="110"/>
      <c r="I148" s="12" t="str">
        <f>IF(F144&lt;&gt;"",SUM(F135:F144),"")</f>
        <v/>
      </c>
    </row>
    <row r="149" spans="1:27" s="6" customFormat="1" ht="16.5" hidden="1" thickBot="1" x14ac:dyDescent="0.3">
      <c r="A149" s="112"/>
      <c r="B149" s="56"/>
      <c r="C149" s="32"/>
      <c r="D149" s="10" t="str">
        <f t="shared" si="25"/>
        <v/>
      </c>
      <c r="E149" s="114" t="str">
        <f>IF(F144&lt;&gt;"","Dit moesten er zijn:","")</f>
        <v/>
      </c>
      <c r="F149" s="115"/>
      <c r="G149" s="115"/>
      <c r="H149" s="115"/>
      <c r="I149" s="16" t="str">
        <f>IF(F144&lt;&gt;"",AB136,"")</f>
        <v/>
      </c>
    </row>
    <row r="150" spans="1:27" s="6" customFormat="1" hidden="1" x14ac:dyDescent="0.25">
      <c r="A150" s="112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25">
      <c r="A151" s="112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25">
      <c r="A152" s="112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.75" hidden="1" thickBot="1" x14ac:dyDescent="0.3">
      <c r="A153" s="112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.75" hidden="1" thickBot="1" x14ac:dyDescent="0.3">
      <c r="A154" s="113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25">
      <c r="A155" s="43"/>
      <c r="B155" s="117" t="s">
        <v>22</v>
      </c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44"/>
      <c r="N155" s="44"/>
      <c r="O155" s="44"/>
      <c r="P155" s="44"/>
      <c r="Q155" s="44"/>
      <c r="R155" s="44"/>
      <c r="S155" s="44"/>
    </row>
    <row r="156" spans="1:27" ht="15.75" hidden="1" thickBot="1" x14ac:dyDescent="0.3">
      <c r="A156" s="43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44"/>
      <c r="N156" s="44"/>
      <c r="O156" s="44"/>
      <c r="P156" s="44"/>
      <c r="Q156" s="44"/>
      <c r="R156" s="44"/>
      <c r="S156" s="44"/>
    </row>
    <row r="157" spans="1:27" hidden="1" x14ac:dyDescent="0.25">
      <c r="A157" s="43"/>
      <c r="B157" s="44"/>
      <c r="C157" s="44"/>
      <c r="D157" s="44"/>
      <c r="E157" s="44"/>
      <c r="F157" s="44"/>
      <c r="G157" s="107" t="s">
        <v>20</v>
      </c>
      <c r="H157" s="108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35" hidden="1" customHeight="1" thickBot="1" x14ac:dyDescent="0.3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9" hidden="1" customHeight="1" thickBot="1" x14ac:dyDescent="0.3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5" hidden="1" customHeight="1" x14ac:dyDescent="0.25">
      <c r="A160" s="111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-1.8</v>
      </c>
      <c r="H160" s="20">
        <f>AB161-F160</f>
        <v>0</v>
      </c>
      <c r="I160" s="21">
        <f>G160-H160</f>
        <v>-1.8</v>
      </c>
      <c r="AA160" t="s">
        <v>2</v>
      </c>
    </row>
    <row r="161" spans="1:28" hidden="1" x14ac:dyDescent="0.25">
      <c r="A161" s="112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-3.6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25">
      <c r="A162" s="112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-5.4</v>
      </c>
      <c r="H162" s="29"/>
      <c r="I162" s="22" t="str">
        <f t="shared" si="30"/>
        <v/>
      </c>
    </row>
    <row r="163" spans="1:28" hidden="1" x14ac:dyDescent="0.25">
      <c r="A163" s="112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-7.2</v>
      </c>
      <c r="H163" s="29"/>
      <c r="I163" s="22" t="str">
        <f t="shared" si="30"/>
        <v/>
      </c>
    </row>
    <row r="164" spans="1:28" hidden="1" x14ac:dyDescent="0.25">
      <c r="A164" s="112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-9</v>
      </c>
      <c r="H164" s="29"/>
      <c r="I164" s="22" t="str">
        <f>IF(F164="","",G164-H164)</f>
        <v/>
      </c>
    </row>
    <row r="165" spans="1:28" hidden="1" x14ac:dyDescent="0.25">
      <c r="A165" s="112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-10.8</v>
      </c>
      <c r="H165" s="29"/>
      <c r="I165" s="22" t="str">
        <f t="shared" ref="I165:I169" si="32">IF(F165="","",G165-H165)</f>
        <v/>
      </c>
    </row>
    <row r="166" spans="1:28" hidden="1" x14ac:dyDescent="0.25">
      <c r="A166" s="112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-12.600000000000001</v>
      </c>
      <c r="H166" s="29"/>
      <c r="I166" s="22" t="str">
        <f t="shared" si="32"/>
        <v/>
      </c>
    </row>
    <row r="167" spans="1:28" hidden="1" x14ac:dyDescent="0.25">
      <c r="A167" s="112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-14.400000000000002</v>
      </c>
      <c r="H167" s="29"/>
      <c r="I167" s="22" t="str">
        <f t="shared" si="32"/>
        <v/>
      </c>
    </row>
    <row r="168" spans="1:28" hidden="1" x14ac:dyDescent="0.25">
      <c r="A168" s="112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-16.200000000000003</v>
      </c>
      <c r="H168" s="29"/>
      <c r="I168" s="22" t="str">
        <f t="shared" si="32"/>
        <v/>
      </c>
    </row>
    <row r="169" spans="1:28" s="6" customFormat="1" ht="15.75" hidden="1" thickBot="1" x14ac:dyDescent="0.3">
      <c r="A169" s="112"/>
      <c r="B169" s="56"/>
      <c r="C169" s="32"/>
      <c r="D169" s="10" t="str">
        <f t="shared" si="29"/>
        <v/>
      </c>
      <c r="E169" s="30"/>
      <c r="F169" s="32"/>
      <c r="G169" s="19">
        <f t="shared" si="31"/>
        <v>-18.000000000000004</v>
      </c>
      <c r="H169" s="29"/>
      <c r="I169" s="22" t="str">
        <f t="shared" si="32"/>
        <v/>
      </c>
    </row>
    <row r="170" spans="1:28" s="6" customFormat="1" hidden="1" x14ac:dyDescent="0.25">
      <c r="A170" s="112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.75" hidden="1" thickBot="1" x14ac:dyDescent="0.3">
      <c r="A171" s="112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75" hidden="1" x14ac:dyDescent="0.25">
      <c r="A172" s="112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75" hidden="1" x14ac:dyDescent="0.25">
      <c r="A173" s="112"/>
      <c r="B173" s="56"/>
      <c r="C173" s="32"/>
      <c r="D173" s="10" t="str">
        <f t="shared" si="29"/>
        <v/>
      </c>
      <c r="E173" s="109" t="str">
        <f>IF(F169&lt;&gt;"","# Points afgetikt aan het eind van de sprint:","")</f>
        <v/>
      </c>
      <c r="F173" s="110"/>
      <c r="G173" s="110"/>
      <c r="H173" s="110"/>
      <c r="I173" s="12" t="str">
        <f>IF(F169&lt;&gt;"",SUM(F160:F169),"")</f>
        <v/>
      </c>
    </row>
    <row r="174" spans="1:28" s="6" customFormat="1" ht="16.5" hidden="1" thickBot="1" x14ac:dyDescent="0.3">
      <c r="A174" s="112"/>
      <c r="B174" s="56"/>
      <c r="C174" s="32"/>
      <c r="D174" s="10" t="str">
        <f t="shared" si="29"/>
        <v/>
      </c>
      <c r="E174" s="114" t="str">
        <f>IF(F169&lt;&gt;"","Dit moesten er zijn:","")</f>
        <v/>
      </c>
      <c r="F174" s="115"/>
      <c r="G174" s="115"/>
      <c r="H174" s="115"/>
      <c r="I174" s="16" t="str">
        <f>IF(F169&lt;&gt;"",AB161,"")</f>
        <v/>
      </c>
    </row>
    <row r="175" spans="1:28" s="6" customFormat="1" hidden="1" x14ac:dyDescent="0.25">
      <c r="A175" s="112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25">
      <c r="A176" s="112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25">
      <c r="A177" s="112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.75" hidden="1" thickBot="1" x14ac:dyDescent="0.3">
      <c r="A178" s="112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.75" hidden="1" thickBot="1" x14ac:dyDescent="0.3">
      <c r="A179" s="113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25">
      <c r="A180" s="43"/>
      <c r="B180" s="117" t="s">
        <v>22</v>
      </c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44"/>
      <c r="N180" s="44"/>
      <c r="O180" s="44"/>
      <c r="P180" s="44"/>
      <c r="Q180" s="44"/>
      <c r="R180" s="44"/>
      <c r="S180" s="44"/>
    </row>
    <row r="181" spans="1:28" ht="15.75" hidden="1" thickBot="1" x14ac:dyDescent="0.3">
      <c r="A181" s="43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44"/>
      <c r="N181" s="44"/>
      <c r="O181" s="44"/>
      <c r="P181" s="44"/>
      <c r="Q181" s="44"/>
      <c r="R181" s="44"/>
      <c r="S181" s="44"/>
    </row>
    <row r="182" spans="1:28" hidden="1" x14ac:dyDescent="0.25">
      <c r="A182" s="43"/>
      <c r="B182" s="44"/>
      <c r="C182" s="44"/>
      <c r="D182" s="44"/>
      <c r="E182" s="44"/>
      <c r="F182" s="44"/>
      <c r="G182" s="107" t="s">
        <v>20</v>
      </c>
      <c r="H182" s="108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35" hidden="1" customHeight="1" thickBot="1" x14ac:dyDescent="0.3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9" hidden="1" customHeight="1" thickBot="1" x14ac:dyDescent="0.3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5" hidden="1" customHeight="1" x14ac:dyDescent="0.25">
      <c r="A185" s="111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-1.8</v>
      </c>
      <c r="H185" s="20">
        <f>AB186-F185</f>
        <v>0</v>
      </c>
      <c r="I185" s="21">
        <f>G185-H185</f>
        <v>-1.8</v>
      </c>
      <c r="AA185" t="s">
        <v>2</v>
      </c>
    </row>
    <row r="186" spans="1:28" hidden="1" x14ac:dyDescent="0.25">
      <c r="A186" s="112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-3.6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25">
      <c r="A187" s="112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-5.4</v>
      </c>
      <c r="H187" s="29"/>
      <c r="I187" s="22" t="str">
        <f t="shared" si="34"/>
        <v/>
      </c>
    </row>
    <row r="188" spans="1:28" hidden="1" x14ac:dyDescent="0.25">
      <c r="A188" s="112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-7.2</v>
      </c>
      <c r="H188" s="29"/>
      <c r="I188" s="22" t="str">
        <f t="shared" si="34"/>
        <v/>
      </c>
    </row>
    <row r="189" spans="1:28" hidden="1" x14ac:dyDescent="0.25">
      <c r="A189" s="112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-9</v>
      </c>
      <c r="H189" s="29"/>
      <c r="I189" s="22" t="str">
        <f>IF(F189="","",G189-H189)</f>
        <v/>
      </c>
    </row>
    <row r="190" spans="1:28" hidden="1" x14ac:dyDescent="0.25">
      <c r="A190" s="112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-10.8</v>
      </c>
      <c r="H190" s="29"/>
      <c r="I190" s="22" t="str">
        <f t="shared" ref="I190:I194" si="36">IF(F190="","",G190-H190)</f>
        <v/>
      </c>
    </row>
    <row r="191" spans="1:28" hidden="1" x14ac:dyDescent="0.25">
      <c r="A191" s="112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-12.600000000000001</v>
      </c>
      <c r="H191" s="29"/>
      <c r="I191" s="22" t="str">
        <f t="shared" si="36"/>
        <v/>
      </c>
    </row>
    <row r="192" spans="1:28" hidden="1" x14ac:dyDescent="0.25">
      <c r="A192" s="112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-14.400000000000002</v>
      </c>
      <c r="H192" s="29"/>
      <c r="I192" s="22" t="str">
        <f t="shared" si="36"/>
        <v/>
      </c>
    </row>
    <row r="193" spans="1:9" hidden="1" x14ac:dyDescent="0.25">
      <c r="A193" s="112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-16.200000000000003</v>
      </c>
      <c r="H193" s="29"/>
      <c r="I193" s="22" t="str">
        <f t="shared" si="36"/>
        <v/>
      </c>
    </row>
    <row r="194" spans="1:9" s="6" customFormat="1" ht="15.75" hidden="1" thickBot="1" x14ac:dyDescent="0.3">
      <c r="A194" s="112"/>
      <c r="B194" s="56"/>
      <c r="C194" s="32"/>
      <c r="D194" s="10" t="str">
        <f t="shared" si="33"/>
        <v/>
      </c>
      <c r="E194" s="30"/>
      <c r="F194" s="32"/>
      <c r="G194" s="19">
        <f t="shared" si="35"/>
        <v>-18.000000000000004</v>
      </c>
      <c r="H194" s="29"/>
      <c r="I194" s="22" t="str">
        <f t="shared" si="36"/>
        <v/>
      </c>
    </row>
    <row r="195" spans="1:9" s="6" customFormat="1" hidden="1" x14ac:dyDescent="0.25">
      <c r="A195" s="112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.75" hidden="1" thickBot="1" x14ac:dyDescent="0.3">
      <c r="A196" s="112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75" hidden="1" x14ac:dyDescent="0.25">
      <c r="A197" s="112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75" hidden="1" x14ac:dyDescent="0.25">
      <c r="A198" s="112"/>
      <c r="B198" s="56"/>
      <c r="C198" s="32"/>
      <c r="D198" s="10" t="str">
        <f t="shared" si="33"/>
        <v/>
      </c>
      <c r="E198" s="109" t="str">
        <f>IF(F194&lt;&gt;"","# Points afgetikt aan het eind van de sprint:","")</f>
        <v/>
      </c>
      <c r="F198" s="110"/>
      <c r="G198" s="110"/>
      <c r="H198" s="110"/>
      <c r="I198" s="12" t="str">
        <f>IF(F194&lt;&gt;"",SUM(F185:F194),"")</f>
        <v/>
      </c>
    </row>
    <row r="199" spans="1:9" s="6" customFormat="1" ht="16.5" hidden="1" thickBot="1" x14ac:dyDescent="0.3">
      <c r="A199" s="112"/>
      <c r="B199" s="56"/>
      <c r="C199" s="32"/>
      <c r="D199" s="10" t="str">
        <f t="shared" si="33"/>
        <v/>
      </c>
      <c r="E199" s="114" t="str">
        <f>IF(F194&lt;&gt;"","Dit moesten er zijn:","")</f>
        <v/>
      </c>
      <c r="F199" s="115"/>
      <c r="G199" s="115"/>
      <c r="H199" s="115"/>
      <c r="I199" s="16" t="str">
        <f>IF(F194&lt;&gt;"",AB186,"")</f>
        <v/>
      </c>
    </row>
    <row r="200" spans="1:9" s="6" customFormat="1" hidden="1" x14ac:dyDescent="0.25">
      <c r="A200" s="112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25">
      <c r="A201" s="112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25">
      <c r="A202" s="112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.75" hidden="1" thickBot="1" x14ac:dyDescent="0.3">
      <c r="A203" s="112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.75" hidden="1" thickBot="1" x14ac:dyDescent="0.3">
      <c r="A204" s="113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B180:L181"/>
    <mergeCell ref="G182:H182"/>
    <mergeCell ref="A185:A204"/>
    <mergeCell ref="E198:H198"/>
    <mergeCell ref="E199:H199"/>
    <mergeCell ref="B155:L156"/>
    <mergeCell ref="G157:H157"/>
    <mergeCell ref="A160:A179"/>
    <mergeCell ref="E173:H173"/>
    <mergeCell ref="E174:H174"/>
    <mergeCell ref="B130:L131"/>
    <mergeCell ref="G132:H132"/>
    <mergeCell ref="A135:A154"/>
    <mergeCell ref="E148:H148"/>
    <mergeCell ref="E149:H149"/>
    <mergeCell ref="B105:L106"/>
    <mergeCell ref="G107:H107"/>
    <mergeCell ref="A110:A129"/>
    <mergeCell ref="E123:H123"/>
    <mergeCell ref="E124:H124"/>
    <mergeCell ref="B79:L80"/>
    <mergeCell ref="G81:H81"/>
    <mergeCell ref="A84:A104"/>
    <mergeCell ref="E98:H98"/>
    <mergeCell ref="E99:H99"/>
    <mergeCell ref="B53:L54"/>
    <mergeCell ref="G55:H55"/>
    <mergeCell ref="A58:A78"/>
    <mergeCell ref="E72:H72"/>
    <mergeCell ref="E73:H73"/>
    <mergeCell ref="B27:L28"/>
    <mergeCell ref="G29:H29"/>
    <mergeCell ref="A32:A52"/>
    <mergeCell ref="E46:H46"/>
    <mergeCell ref="E47:H47"/>
    <mergeCell ref="G3:H3"/>
    <mergeCell ref="E20:H20"/>
    <mergeCell ref="A6:A26"/>
    <mergeCell ref="E21:H21"/>
    <mergeCell ref="B1:L2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DCA063-1453-446E-9A57-D30E1A45038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Leerling Iwan</vt:lpstr>
      <vt:lpstr>'Leerling Iwan'!Afdrukbereik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Iwan van der Bruggen</cp:lastModifiedBy>
  <cp:lastPrinted>2013-11-13T09:01:47Z</cp:lastPrinted>
  <dcterms:created xsi:type="dcterms:W3CDTF">2013-10-29T12:23:00Z</dcterms:created>
  <dcterms:modified xsi:type="dcterms:W3CDTF">2018-01-19T11:03:36Z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