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Iwan\Desktop\School\GitKraken\Asteroids\Documentatie\Persoonlijke Burndowncharts\"/>
    </mc:Choice>
  </mc:AlternateContent>
  <bookViews>
    <workbookView xWindow="0" yWindow="0" windowWidth="28800" windowHeight="12210" tabRatio="824" xr2:uid="{00000000-000D-0000-FFFF-FFFF00000000}"/>
  </bookViews>
  <sheets>
    <sheet name="Leerling Iwan" sheetId="1" r:id="rId1"/>
  </sheets>
  <definedNames>
    <definedName name="_xlnm.Print_Area" localSheetId="0">'Leerling Iwan'!$AD$1:$AK$11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H110" i="1"/>
  <c r="H111" i="1" s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I97" i="1" l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<sst xmlns="http://schemas.openxmlformats.org/spreadsheetml/2006/main" count="203" uniqueCount="65">
  <si>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</si>
  <si>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</si>
  <si>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</si>
  <si>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</si>
  <si>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</si>
  <si>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</si>
  <si>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</si>
  <si>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</si>
  <si>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</si>
  <si>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</si>
  <si>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</si>
  <si>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</si>
  <si>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</si>
  <si>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</si>
  <si>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</si>
  <si>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</si>
  <si>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</si>
  <si>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</si>
  <si>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</si>
  <si>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</si>
  <si>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</si>
  <si>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</si>
  <si>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</si>
  <si>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</si>
  <si>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</si>
  <si>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</si>
  <si>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</si>
  <si>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</si>
  <si>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</si>
  <si>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</si>
  <si>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</si>
  <si>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</si>
  <si>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</si>
  <si>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</si>
  <si>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</si>
  <si>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</si>
  <si>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</si>
  <si>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</si>
  <si>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</si>
  <si>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</si>
  <si>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</si>
  <si>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</si>
  <si>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</si>
  <si>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</si>
  <si>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</si>
  <si>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</si>
  <si>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</si>
  <si>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</si>
  <si>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</si>
  <si>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</si>
  <si>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</si>
  <si>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</si>
  <si>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</si>
  <si>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</si>
  <si>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</si>
  <si>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</si>
  <si>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Iwan</t>
  </si>
  <si>
    <t>Definition of Done</t>
  </si>
  <si>
    <t>Play Asteroids</t>
  </si>
  <si>
    <t>Research Asteroids</t>
  </si>
  <si>
    <t>Installeer Unity</t>
  </si>
  <si>
    <t>Research Unity</t>
  </si>
  <si>
    <t>Samenwerkingscontract</t>
  </si>
  <si>
    <t>Maken Storyboard gedetaileerd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</si>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</sst>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Iwan'!$H$31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Iwan'!$H$57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Iwan'!$H$83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Iwan'!$H$26,'Leerling Iwan'!$H$52,'Leerling Iwan'!$H$78,'Leerling Iwan'!$H$104)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zoomScaleNormal="100" workbookViewId="0">
      <selection activeCell="F16" sqref="F16"/>
    </sheetView>
  </sheetViews>
  <sheetFormatPr defaultRowHeight="15" x14ac:dyDescent="0.25"/>
  <cols>
    <col min="1" max="1" width="7.140625" style="1" bestFit="1" customWidth="1"/>
    <col min="2" max="2" width="13.42578125" customWidth="1"/>
    <col min="3" max="3" width="7.5703125" customWidth="1"/>
    <col min="4" max="4" width="5.85546875" hidden="1" customWidth="1"/>
    <col min="5" max="5" width="11.140625" bestFit="1" customWidth="1"/>
    <col min="6" max="6" width="7.85546875" bestFit="1" customWidth="1"/>
    <col min="7" max="7" width="7.855468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855468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85546875" customWidth="1"/>
    <col min="34" max="34" width="14.85546875" bestFit="1" customWidth="1"/>
  </cols>
  <sheetData>
    <row r="1" spans="1:35" x14ac:dyDescent="0.25">
      <c r="A1" s="43"/>
      <c r="B1" s="116" t="s">
        <v>56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44"/>
      <c r="S1" s="44"/>
    </row>
    <row r="2" spans="1:35" ht="16.5" thickBot="1" x14ac:dyDescent="0.3">
      <c r="A2" s="43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44"/>
      <c r="S2" s="44"/>
      <c r="AF2" s="82" t="s">
        <v>42</v>
      </c>
    </row>
    <row r="3" spans="1:35" x14ac:dyDescent="0.25">
      <c r="A3" s="43"/>
      <c r="B3" s="44"/>
      <c r="C3" s="44"/>
      <c r="D3" s="44"/>
      <c r="E3" s="44"/>
      <c r="F3" s="44"/>
      <c r="G3" s="107" t="s">
        <v>20</v>
      </c>
      <c r="H3" s="108"/>
      <c r="I3" s="45"/>
      <c r="J3" s="44"/>
      <c r="K3" s="44"/>
      <c r="L3" s="44"/>
      <c r="M3" s="44"/>
      <c r="S3" s="44"/>
    </row>
    <row r="4" spans="1:35" ht="49.35" customHeight="1" thickBot="1" x14ac:dyDescent="0.3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Iwan</v>
      </c>
      <c r="AF4" s="81" t="s">
        <v>41</v>
      </c>
      <c r="AG4" s="80">
        <f ca="1">TODAY()</f>
        <v>43063</v>
      </c>
    </row>
    <row r="5" spans="1:35" ht="43.9" customHeight="1" thickBot="1" x14ac:dyDescent="0.3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5" customHeight="1" x14ac:dyDescent="0.25">
      <c r="A6" s="111" t="s">
        <v>1</v>
      </c>
      <c r="B6" s="33" t="s">
        <v>58</v>
      </c>
      <c r="C6" s="63">
        <v>1</v>
      </c>
      <c r="D6" s="60" t="str">
        <f>IF(C6&lt;&gt;"",IF(AND(C6&lt;&gt;1,C6&lt;&gt;2,C6&lt;&gt;3,C6&lt;&gt;5,C6&lt;&gt;8,C6&lt;&gt;13,C6&lt;&gt;20,C6&lt;&gt;40,C6&lt;&gt;100),"Fout",""),"")</f>
        <v/>
      </c>
      <c r="E6" s="94" t="s">
        <v>45</v>
      </c>
      <c r="F6" s="103">
        <v>0</v>
      </c>
      <c r="G6" s="17">
        <f>AB8</f>
        <v>18</v>
      </c>
      <c r="H6" s="20">
        <f>AB8-F6</f>
        <v>18</v>
      </c>
      <c r="I6" s="21">
        <f>G6-H6</f>
        <v>0</v>
      </c>
      <c r="AD6" s="86" t="s">
        <v>34</v>
      </c>
      <c r="AE6" s="78">
        <f>I19</f>
        <v>1.8</v>
      </c>
      <c r="AF6" s="79">
        <f>I20</f>
        <v>18</v>
      </c>
      <c r="AG6" s="79">
        <f>I21</f>
        <v>18</v>
      </c>
      <c r="AH6" s="79" t="str">
        <f>IF(AF6="","",IF(AF6&lt;AG6,"Te weinig","Keurig"))</f>
        <v>Keurig</v>
      </c>
      <c r="AI6" s="87">
        <f>H26</f>
        <v>18</v>
      </c>
    </row>
    <row r="7" spans="1:35" ht="14.45" customHeight="1" x14ac:dyDescent="0.25">
      <c r="A7" s="112"/>
      <c r="B7" s="34" t="s">
        <v>59</v>
      </c>
      <c r="C7" s="69">
        <v>2</v>
      </c>
      <c r="D7" s="98"/>
      <c r="E7" s="99" t="s">
        <v>46</v>
      </c>
      <c r="F7" s="100">
        <v>0</v>
      </c>
      <c r="G7" s="101">
        <f>(G6-(AB$8/10))</f>
        <v>16.2</v>
      </c>
      <c r="H7" s="96">
        <f>IF(F7="",NA(),H6-F7)</f>
        <v>18</v>
      </c>
      <c r="I7" s="22">
        <f t="shared" ref="I7:I10" si="0">IF(F7="","",G7-H7)</f>
        <v>-1.8000000000000007</v>
      </c>
      <c r="AD7" s="86"/>
      <c r="AE7" s="78"/>
      <c r="AF7" s="79"/>
      <c r="AG7" s="79"/>
      <c r="AH7" s="79"/>
      <c r="AI7" s="87"/>
    </row>
    <row r="8" spans="1:35" x14ac:dyDescent="0.25">
      <c r="A8" s="112"/>
      <c r="B8" s="34" t="s">
        <v>60</v>
      </c>
      <c r="C8" s="65">
        <v>2</v>
      </c>
      <c r="D8" s="61" t="str">
        <f t="shared" ref="D8:D26" si="1">IF(C8&lt;&gt;"",IF(AND(C8&lt;&gt;1,C8&lt;&gt;2,C8&lt;&gt;3,C8&lt;&gt;5,C8&lt;&gt;8,C8&lt;&gt;13,C8&lt;&gt;20,C8&lt;&gt;40,C8&lt;&gt;100),"Fout",""),"")</f>
        <v/>
      </c>
      <c r="E8" s="99" t="s">
        <v>47</v>
      </c>
      <c r="F8" s="75">
        <v>0</v>
      </c>
      <c r="G8" s="18">
        <f>(G7-(AB$8/10))</f>
        <v>14.399999999999999</v>
      </c>
      <c r="H8" s="96">
        <f>IF(F8="",NA(),H7-F8)</f>
        <v>18</v>
      </c>
      <c r="I8" s="22">
        <f t="shared" si="0"/>
        <v>-3.6000000000000014</v>
      </c>
      <c r="AA8" t="s">
        <v>3</v>
      </c>
      <c r="AB8">
        <f>SUM(C6:C26)</f>
        <v>18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25">
      <c r="A9" s="112"/>
      <c r="B9" s="34" t="s">
        <v>61</v>
      </c>
      <c r="C9" s="65">
        <v>3</v>
      </c>
      <c r="D9" s="61" t="str">
        <f t="shared" si="1"/>
        <v/>
      </c>
      <c r="E9" s="99" t="s">
        <v>48</v>
      </c>
      <c r="F9" s="75">
        <v>3</v>
      </c>
      <c r="G9" s="18">
        <f t="shared" ref="G9:G16" si="3">(G8-(AB$8/10))</f>
        <v>12.599999999999998</v>
      </c>
      <c r="H9" s="96">
        <f t="shared" ref="H9:H16" si="4">IF(F9="",NA(),H8-F9)</f>
        <v>15</v>
      </c>
      <c r="I9" s="22">
        <f t="shared" si="0"/>
        <v>-2.4000000000000021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.75" thickBot="1" x14ac:dyDescent="0.3">
      <c r="A10" s="112"/>
      <c r="B10" s="34" t="s">
        <v>63</v>
      </c>
      <c r="C10" s="65">
        <v>10</v>
      </c>
      <c r="D10" s="61" t="str">
        <f t="shared" si="1"/>
        <v>Fout</v>
      </c>
      <c r="E10" s="99" t="s">
        <v>49</v>
      </c>
      <c r="F10" s="75">
        <v>2</v>
      </c>
      <c r="G10" s="18">
        <f t="shared" si="3"/>
        <v>10.799999999999997</v>
      </c>
      <c r="H10" s="96">
        <f t="shared" si="4"/>
        <v>13</v>
      </c>
      <c r="I10" s="22">
        <f t="shared" si="0"/>
        <v>-2.2000000000000028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25">
      <c r="A11" s="112"/>
      <c r="B11" s="34"/>
      <c r="C11" s="65"/>
      <c r="D11" s="61" t="str">
        <f t="shared" si="1"/>
        <v/>
      </c>
      <c r="E11" s="99" t="s">
        <v>50</v>
      </c>
      <c r="F11" s="75">
        <v>3</v>
      </c>
      <c r="G11" s="18">
        <f t="shared" si="3"/>
        <v>8.9999999999999964</v>
      </c>
      <c r="H11" s="96">
        <f t="shared" si="4"/>
        <v>10</v>
      </c>
      <c r="I11" s="22">
        <f>IF(F11="","",G11-H11)</f>
        <v>-1.0000000000000036</v>
      </c>
    </row>
    <row r="12" spans="1:35" x14ac:dyDescent="0.25">
      <c r="A12" s="112"/>
      <c r="B12" s="34"/>
      <c r="C12" s="65"/>
      <c r="D12" s="61" t="str">
        <f t="shared" si="1"/>
        <v/>
      </c>
      <c r="E12" s="99" t="s">
        <v>51</v>
      </c>
      <c r="F12" s="75">
        <v>0</v>
      </c>
      <c r="G12" s="18">
        <f t="shared" si="3"/>
        <v>7.1999999999999966</v>
      </c>
      <c r="H12" s="96">
        <f t="shared" si="4"/>
        <v>10</v>
      </c>
      <c r="I12" s="22">
        <f t="shared" ref="I12:I16" si="5">IF(F12="","",G12-H12)</f>
        <v>-2.8000000000000034</v>
      </c>
    </row>
    <row r="13" spans="1:35" x14ac:dyDescent="0.25">
      <c r="A13" s="112"/>
      <c r="B13" s="34"/>
      <c r="C13" s="65"/>
      <c r="D13" s="61" t="str">
        <f t="shared" si="1"/>
        <v/>
      </c>
      <c r="E13" s="99" t="s">
        <v>52</v>
      </c>
      <c r="F13" s="75">
        <v>0</v>
      </c>
      <c r="G13" s="18">
        <f t="shared" si="3"/>
        <v>5.3999999999999968</v>
      </c>
      <c r="H13" s="96">
        <f t="shared" si="4"/>
        <v>10</v>
      </c>
      <c r="I13" s="22">
        <f t="shared" si="5"/>
        <v>-4.6000000000000032</v>
      </c>
    </row>
    <row r="14" spans="1:35" x14ac:dyDescent="0.25">
      <c r="A14" s="112"/>
      <c r="B14" s="34"/>
      <c r="C14" s="65"/>
      <c r="D14" s="61" t="str">
        <f t="shared" si="1"/>
        <v/>
      </c>
      <c r="E14" s="99" t="s">
        <v>53</v>
      </c>
      <c r="F14" s="75">
        <v>0</v>
      </c>
      <c r="G14" s="18">
        <f t="shared" si="3"/>
        <v>3.599999999999997</v>
      </c>
      <c r="H14" s="96">
        <f t="shared" si="4"/>
        <v>10</v>
      </c>
      <c r="I14" s="22">
        <f t="shared" si="5"/>
        <v>-6.400000000000003</v>
      </c>
    </row>
    <row r="15" spans="1:35" x14ac:dyDescent="0.25">
      <c r="A15" s="112"/>
      <c r="B15" s="34"/>
      <c r="C15" s="65"/>
      <c r="D15" s="61" t="str">
        <f t="shared" si="1"/>
        <v/>
      </c>
      <c r="E15" s="99" t="s">
        <v>54</v>
      </c>
      <c r="F15" s="75">
        <v>0</v>
      </c>
      <c r="G15" s="18">
        <f t="shared" si="3"/>
        <v>1.7999999999999969</v>
      </c>
      <c r="H15" s="96">
        <f t="shared" si="4"/>
        <v>10</v>
      </c>
      <c r="I15" s="22">
        <f t="shared" si="5"/>
        <v>-8.2000000000000028</v>
      </c>
    </row>
    <row r="16" spans="1:35" s="6" customFormat="1" ht="15.75" thickBot="1" x14ac:dyDescent="0.3">
      <c r="A16" s="112"/>
      <c r="B16" s="34"/>
      <c r="C16" s="65"/>
      <c r="D16" s="61" t="str">
        <f t="shared" si="1"/>
        <v/>
      </c>
      <c r="E16" s="102" t="s">
        <v>55</v>
      </c>
      <c r="F16" s="76">
        <v>10</v>
      </c>
      <c r="G16" s="19">
        <f t="shared" si="3"/>
        <v>-3.1086244689504383E-15</v>
      </c>
      <c r="H16" s="97">
        <f t="shared" si="4"/>
        <v>0</v>
      </c>
      <c r="I16" s="77">
        <f t="shared" si="5"/>
        <v>-3.1086244689504383E-15</v>
      </c>
    </row>
    <row r="17" spans="1:19" s="6" customFormat="1" x14ac:dyDescent="0.25">
      <c r="A17" s="112"/>
      <c r="B17" s="34"/>
      <c r="C17" s="65"/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.75" thickBot="1" x14ac:dyDescent="0.3">
      <c r="A18" s="112"/>
      <c r="B18" s="34"/>
      <c r="C18" s="65"/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75" x14ac:dyDescent="0.25">
      <c r="A19" s="112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1.8</v>
      </c>
    </row>
    <row r="20" spans="1:19" s="6" customFormat="1" ht="15.75" x14ac:dyDescent="0.25">
      <c r="A20" s="112"/>
      <c r="B20" s="34"/>
      <c r="C20" s="65"/>
      <c r="D20" s="61" t="str">
        <f t="shared" si="1"/>
        <v/>
      </c>
      <c r="E20" s="109" t="str">
        <f>IF(F16&lt;&gt;"","# Uren afgetikt aan het eind van de sprint:","")</f>
        <v># Uren afgetikt aan het eind van de sprint:</v>
      </c>
      <c r="F20" s="110"/>
      <c r="G20" s="110"/>
      <c r="H20" s="110"/>
      <c r="I20" s="12">
        <f>IF(F16&lt;&gt;"",SUM(F6:F16),"")</f>
        <v>18</v>
      </c>
    </row>
    <row r="21" spans="1:19" s="6" customFormat="1" ht="16.5" thickBot="1" x14ac:dyDescent="0.3">
      <c r="A21" s="112"/>
      <c r="B21" s="64"/>
      <c r="C21" s="65"/>
      <c r="D21" s="61" t="str">
        <f t="shared" si="1"/>
        <v/>
      </c>
      <c r="E21" s="114" t="str">
        <f>IF(F16&lt;&gt;"","Dit moesten er zijn:","")</f>
        <v>Dit moesten er zijn:</v>
      </c>
      <c r="F21" s="115"/>
      <c r="G21" s="115"/>
      <c r="H21" s="115"/>
      <c r="I21" s="16">
        <f>IF(F16&lt;&gt;"",AB8,"")</f>
        <v>18</v>
      </c>
    </row>
    <row r="22" spans="1:19" s="6" customFormat="1" x14ac:dyDescent="0.25">
      <c r="A22" s="112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25">
      <c r="A23" s="112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25">
      <c r="A24" s="112"/>
      <c r="B24" s="64" t="s">
        <v>62</v>
      </c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.75" thickBot="1" x14ac:dyDescent="0.3">
      <c r="A25" s="112"/>
      <c r="B25" s="64" t="s">
        <v>57</v>
      </c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.75" thickBot="1" x14ac:dyDescent="0.3">
      <c r="A26" s="113"/>
      <c r="B26" s="66" t="s">
        <v>64</v>
      </c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18</v>
      </c>
      <c r="I26" s="27"/>
    </row>
    <row r="27" spans="1:19" x14ac:dyDescent="0.25">
      <c r="A27" s="43"/>
      <c r="B27" s="117" t="str">
        <f>B1</f>
        <v>Iwan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44"/>
      <c r="N27" s="44"/>
      <c r="O27" s="44"/>
      <c r="P27" s="44"/>
      <c r="Q27" s="44"/>
      <c r="R27" s="44"/>
      <c r="S27" s="44"/>
    </row>
    <row r="28" spans="1:19" ht="15.75" thickBot="1" x14ac:dyDescent="0.3">
      <c r="A28" s="43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107" t="s">
        <v>20</v>
      </c>
      <c r="H29" s="108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35" customHeight="1" thickBot="1" x14ac:dyDescent="0.3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9" customHeight="1" thickBot="1" x14ac:dyDescent="0.3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5" customHeight="1" x14ac:dyDescent="0.25">
      <c r="A32" s="111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5" customHeight="1" x14ac:dyDescent="0.25">
      <c r="A33" s="112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25">
      <c r="A34" s="112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25">
      <c r="A35" s="112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25">
      <c r="A36" s="112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25">
      <c r="A37" s="112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25">
      <c r="A38" s="112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25">
      <c r="A39" s="112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25">
      <c r="A40" s="112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25">
      <c r="A41" s="112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.75" thickBot="1" x14ac:dyDescent="0.3">
      <c r="A42" s="112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25">
      <c r="A43" s="112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.75" thickBot="1" x14ac:dyDescent="0.3">
      <c r="A44" s="112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75" x14ac:dyDescent="0.25">
      <c r="A45" s="112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75" x14ac:dyDescent="0.25">
      <c r="A46" s="112"/>
      <c r="B46" s="64"/>
      <c r="C46" s="65"/>
      <c r="D46" s="61" t="str">
        <f t="shared" si="8"/>
        <v/>
      </c>
      <c r="E46" s="109" t="str">
        <f>IF(F42&lt;&gt;"","# Uren afgetikt aan het eind van de sprint:","")</f>
        <v/>
      </c>
      <c r="F46" s="110"/>
      <c r="G46" s="110"/>
      <c r="H46" s="110"/>
      <c r="I46" s="12" t="str">
        <f>IF(F42&lt;&gt;"",SUM(F32:F42),"")</f>
        <v/>
      </c>
    </row>
    <row r="47" spans="1:28" s="6" customFormat="1" ht="16.5" thickBot="1" x14ac:dyDescent="0.3">
      <c r="A47" s="112"/>
      <c r="B47" s="64"/>
      <c r="C47" s="65"/>
      <c r="D47" s="61" t="str">
        <f t="shared" si="8"/>
        <v/>
      </c>
      <c r="E47" s="114" t="str">
        <f>IF(F42&lt;&gt;"","Dit moesten er zijn:","")</f>
        <v/>
      </c>
      <c r="F47" s="115"/>
      <c r="G47" s="115"/>
      <c r="H47" s="115"/>
      <c r="I47" s="16" t="str">
        <f>IF(F42&lt;&gt;"",AB34,"")</f>
        <v/>
      </c>
    </row>
    <row r="48" spans="1:28" s="6" customFormat="1" x14ac:dyDescent="0.25">
      <c r="A48" s="112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25">
      <c r="A49" s="112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25">
      <c r="A50" s="112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.75" thickBot="1" x14ac:dyDescent="0.3">
      <c r="A51" s="112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.75" thickBot="1" x14ac:dyDescent="0.3">
      <c r="A52" s="113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25">
      <c r="A53" s="43"/>
      <c r="B53" s="117" t="str">
        <f>B1</f>
        <v>Iwan</v>
      </c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44"/>
      <c r="N53" s="44"/>
      <c r="O53" s="44"/>
      <c r="P53" s="44"/>
      <c r="Q53" s="44"/>
      <c r="R53" s="44"/>
      <c r="S53" s="44"/>
    </row>
    <row r="54" spans="1:28" ht="15.75" thickBot="1" x14ac:dyDescent="0.3">
      <c r="A54" s="43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44"/>
      <c r="N54" s="44"/>
      <c r="O54" s="44"/>
      <c r="P54" s="44"/>
      <c r="Q54" s="44"/>
      <c r="R54" s="44"/>
      <c r="S54" s="44"/>
    </row>
    <row r="55" spans="1:28" x14ac:dyDescent="0.25">
      <c r="A55" s="43"/>
      <c r="B55" s="44"/>
      <c r="C55" s="44"/>
      <c r="D55" s="44"/>
      <c r="E55" s="44"/>
      <c r="F55" s="44"/>
      <c r="G55" s="107" t="s">
        <v>20</v>
      </c>
      <c r="H55" s="108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35" customHeight="1" thickBot="1" x14ac:dyDescent="0.3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9" customHeight="1" thickBot="1" x14ac:dyDescent="0.3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5" customHeight="1" x14ac:dyDescent="0.25">
      <c r="A58" s="111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5" customHeight="1" x14ac:dyDescent="0.25">
      <c r="A59" s="112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25">
      <c r="A60" s="112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25">
      <c r="A61" s="112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25">
      <c r="A62" s="112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25">
      <c r="A63" s="112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25">
      <c r="A64" s="112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25">
      <c r="A65" s="112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25">
      <c r="A66" s="112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25">
      <c r="A67" s="112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.75" thickBot="1" x14ac:dyDescent="0.3">
      <c r="A68" s="112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25">
      <c r="A69" s="112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.75" thickBot="1" x14ac:dyDescent="0.3">
      <c r="A70" s="112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75" x14ac:dyDescent="0.25">
      <c r="A71" s="112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75" x14ac:dyDescent="0.25">
      <c r="A72" s="112"/>
      <c r="B72" s="64"/>
      <c r="C72" s="65"/>
      <c r="D72" s="61" t="str">
        <f t="shared" si="13"/>
        <v/>
      </c>
      <c r="E72" s="109" t="str">
        <f>IF(F68&lt;&gt;"","# Uren afgetikt aan het eind van de sprint:","")</f>
        <v/>
      </c>
      <c r="F72" s="110"/>
      <c r="G72" s="110"/>
      <c r="H72" s="110"/>
      <c r="I72" s="12" t="str">
        <f>IF(F68&lt;&gt;"",SUM(F58:F68),"")</f>
        <v/>
      </c>
    </row>
    <row r="73" spans="1:19" s="6" customFormat="1" ht="16.5" thickBot="1" x14ac:dyDescent="0.3">
      <c r="A73" s="112"/>
      <c r="B73" s="64"/>
      <c r="C73" s="65"/>
      <c r="D73" s="61" t="str">
        <f t="shared" si="13"/>
        <v/>
      </c>
      <c r="E73" s="114" t="str">
        <f>IF(F68&lt;&gt;"","Dit moesten er zijn:","")</f>
        <v/>
      </c>
      <c r="F73" s="115"/>
      <c r="G73" s="115"/>
      <c r="H73" s="115"/>
      <c r="I73" s="16" t="str">
        <f>IF(F68&lt;&gt;"",AB60,"")</f>
        <v/>
      </c>
    </row>
    <row r="74" spans="1:19" s="6" customFormat="1" x14ac:dyDescent="0.25">
      <c r="A74" s="112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25">
      <c r="A75" s="112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25">
      <c r="A76" s="112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.75" thickBot="1" x14ac:dyDescent="0.3">
      <c r="A77" s="112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.75" thickBot="1" x14ac:dyDescent="0.3">
      <c r="A78" s="113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25">
      <c r="A79" s="43"/>
      <c r="B79" s="117" t="str">
        <f>B1</f>
        <v>Iwan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44"/>
      <c r="N79" s="44"/>
      <c r="O79" s="44"/>
      <c r="P79" s="44"/>
      <c r="Q79" s="44"/>
      <c r="R79" s="44"/>
      <c r="S79" s="44"/>
    </row>
    <row r="80" spans="1:19" ht="15.75" thickBot="1" x14ac:dyDescent="0.3">
      <c r="A80" s="43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44"/>
      <c r="N80" s="44"/>
      <c r="O80" s="44"/>
      <c r="P80" s="44"/>
      <c r="Q80" s="44"/>
      <c r="R80" s="44"/>
      <c r="S80" s="44"/>
    </row>
    <row r="81" spans="1:28" x14ac:dyDescent="0.25">
      <c r="A81" s="43"/>
      <c r="B81" s="44"/>
      <c r="C81" s="44"/>
      <c r="D81" s="44"/>
      <c r="E81" s="44"/>
      <c r="F81" s="44"/>
      <c r="G81" s="107" t="s">
        <v>20</v>
      </c>
      <c r="H81" s="108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35" customHeight="1" thickBot="1" x14ac:dyDescent="0.3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9" customHeight="1" thickBot="1" x14ac:dyDescent="0.3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5" customHeight="1" x14ac:dyDescent="0.25">
      <c r="A84" s="111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5" customHeight="1" x14ac:dyDescent="0.25">
      <c r="A85" s="112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25">
      <c r="A86" s="112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25">
      <c r="A87" s="112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25">
      <c r="A88" s="112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25">
      <c r="A89" s="112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25">
      <c r="A90" s="112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25">
      <c r="A91" s="112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25">
      <c r="A92" s="112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25">
      <c r="A93" s="112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.75" thickBot="1" x14ac:dyDescent="0.3">
      <c r="A94" s="112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25">
      <c r="A95" s="112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.75" thickBot="1" x14ac:dyDescent="0.3">
      <c r="A96" s="112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75" x14ac:dyDescent="0.25">
      <c r="A97" s="112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75" x14ac:dyDescent="0.25">
      <c r="A98" s="112"/>
      <c r="B98" s="64"/>
      <c r="C98" s="65"/>
      <c r="D98" s="61" t="str">
        <f t="shared" si="18"/>
        <v/>
      </c>
      <c r="E98" s="109" t="str">
        <f>IF(F94&lt;&gt;"","# Uren afgetikt aan het eind van de sprint:","")</f>
        <v/>
      </c>
      <c r="F98" s="110"/>
      <c r="G98" s="110"/>
      <c r="H98" s="110"/>
      <c r="I98" s="12" t="str">
        <f>IF(F94&lt;&gt;"",SUM(F84:F94),"")</f>
        <v/>
      </c>
    </row>
    <row r="99" spans="1:28" s="6" customFormat="1" ht="16.5" thickBot="1" x14ac:dyDescent="0.3">
      <c r="A99" s="112"/>
      <c r="B99" s="64"/>
      <c r="C99" s="65"/>
      <c r="D99" s="61" t="str">
        <f t="shared" si="18"/>
        <v/>
      </c>
      <c r="E99" s="114" t="str">
        <f>IF(F94&lt;&gt;"","Dit moesten er zijn:","")</f>
        <v/>
      </c>
      <c r="F99" s="115"/>
      <c r="G99" s="115"/>
      <c r="H99" s="115"/>
      <c r="I99" s="16" t="str">
        <f>IF(F94&lt;&gt;"",AB86,"")</f>
        <v/>
      </c>
    </row>
    <row r="100" spans="1:28" s="6" customFormat="1" x14ac:dyDescent="0.25">
      <c r="A100" s="112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25">
      <c r="A101" s="112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25">
      <c r="A102" s="112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.75" thickBot="1" x14ac:dyDescent="0.3">
      <c r="A103" s="112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.75" thickBot="1" x14ac:dyDescent="0.3">
      <c r="A104" s="113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25">
      <c r="A105" s="43"/>
      <c r="B105" s="117" t="s">
        <v>22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44"/>
      <c r="N105" s="44"/>
      <c r="O105" s="44"/>
      <c r="P105" s="44"/>
      <c r="Q105" s="44"/>
      <c r="R105" s="44"/>
      <c r="S105" s="44"/>
    </row>
    <row r="106" spans="1:28" ht="15.75" hidden="1" thickBot="1" x14ac:dyDescent="0.3">
      <c r="A106" s="43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44"/>
      <c r="N106" s="44"/>
      <c r="O106" s="44"/>
      <c r="P106" s="44"/>
      <c r="Q106" s="44"/>
      <c r="R106" s="44"/>
      <c r="S106" s="44"/>
    </row>
    <row r="107" spans="1:28" hidden="1" x14ac:dyDescent="0.25">
      <c r="A107" s="43"/>
      <c r="B107" s="44"/>
      <c r="C107" s="44"/>
      <c r="D107" s="44"/>
      <c r="E107" s="44"/>
      <c r="F107" s="44"/>
      <c r="G107" s="107" t="s">
        <v>20</v>
      </c>
      <c r="H107" s="108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35" hidden="1" customHeight="1" thickBot="1" x14ac:dyDescent="0.3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9" hidden="1" customHeight="1" thickBot="1" x14ac:dyDescent="0.3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5" hidden="1" customHeight="1" x14ac:dyDescent="0.25">
      <c r="A110" s="111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-1.8</v>
      </c>
      <c r="H110" s="20">
        <f>AB111-F110</f>
        <v>0</v>
      </c>
      <c r="I110" s="21">
        <f>G110-H110</f>
        <v>-1.8</v>
      </c>
      <c r="AA110" t="s">
        <v>2</v>
      </c>
    </row>
    <row r="111" spans="1:28" hidden="1" x14ac:dyDescent="0.25">
      <c r="A111" s="112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-3.6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25">
      <c r="A112" s="112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-5.4</v>
      </c>
      <c r="H112" s="29"/>
      <c r="I112" s="22" t="str">
        <f t="shared" si="22"/>
        <v/>
      </c>
    </row>
    <row r="113" spans="1:9" hidden="1" x14ac:dyDescent="0.25">
      <c r="A113" s="112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-7.2</v>
      </c>
      <c r="H113" s="29"/>
      <c r="I113" s="22" t="str">
        <f t="shared" si="22"/>
        <v/>
      </c>
    </row>
    <row r="114" spans="1:9" hidden="1" x14ac:dyDescent="0.25">
      <c r="A114" s="112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-9</v>
      </c>
      <c r="H114" s="29"/>
      <c r="I114" s="22" t="str">
        <f>IF(F114="","",G114-H114)</f>
        <v/>
      </c>
    </row>
    <row r="115" spans="1:9" hidden="1" x14ac:dyDescent="0.25">
      <c r="A115" s="112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-10.8</v>
      </c>
      <c r="H115" s="29"/>
      <c r="I115" s="22" t="str">
        <f t="shared" ref="I115:I119" si="24">IF(F115="","",G115-H115)</f>
        <v/>
      </c>
    </row>
    <row r="116" spans="1:9" hidden="1" x14ac:dyDescent="0.25">
      <c r="A116" s="112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-12.600000000000001</v>
      </c>
      <c r="H116" s="29"/>
      <c r="I116" s="22" t="str">
        <f t="shared" si="24"/>
        <v/>
      </c>
    </row>
    <row r="117" spans="1:9" hidden="1" x14ac:dyDescent="0.25">
      <c r="A117" s="112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-14.400000000000002</v>
      </c>
      <c r="H117" s="29"/>
      <c r="I117" s="22" t="str">
        <f t="shared" si="24"/>
        <v/>
      </c>
    </row>
    <row r="118" spans="1:9" hidden="1" x14ac:dyDescent="0.25">
      <c r="A118" s="112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-16.200000000000003</v>
      </c>
      <c r="H118" s="29"/>
      <c r="I118" s="22" t="str">
        <f t="shared" si="24"/>
        <v/>
      </c>
    </row>
    <row r="119" spans="1:9" s="6" customFormat="1" ht="15.75" hidden="1" thickBot="1" x14ac:dyDescent="0.3">
      <c r="A119" s="112"/>
      <c r="B119" s="56"/>
      <c r="C119" s="32"/>
      <c r="D119" s="10" t="str">
        <f t="shared" si="21"/>
        <v/>
      </c>
      <c r="E119" s="30"/>
      <c r="F119" s="32"/>
      <c r="G119" s="19">
        <f t="shared" si="23"/>
        <v>-18.000000000000004</v>
      </c>
      <c r="H119" s="29"/>
      <c r="I119" s="22" t="str">
        <f t="shared" si="24"/>
        <v/>
      </c>
    </row>
    <row r="120" spans="1:9" s="6" customFormat="1" hidden="1" x14ac:dyDescent="0.25">
      <c r="A120" s="112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.75" hidden="1" thickBot="1" x14ac:dyDescent="0.3">
      <c r="A121" s="112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75" hidden="1" x14ac:dyDescent="0.25">
      <c r="A122" s="112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75" hidden="1" x14ac:dyDescent="0.25">
      <c r="A123" s="112"/>
      <c r="B123" s="56"/>
      <c r="C123" s="32"/>
      <c r="D123" s="10" t="str">
        <f t="shared" si="21"/>
        <v/>
      </c>
      <c r="E123" s="109" t="str">
        <f>IF(F119&lt;&gt;"","# Points afgetikt aan het eind van de sprint:","")</f>
        <v/>
      </c>
      <c r="F123" s="110"/>
      <c r="G123" s="110"/>
      <c r="H123" s="110"/>
      <c r="I123" s="12" t="str">
        <f>IF(F119&lt;&gt;"",SUM(F110:F119),"")</f>
        <v/>
      </c>
    </row>
    <row r="124" spans="1:9" s="6" customFormat="1" ht="16.5" hidden="1" thickBot="1" x14ac:dyDescent="0.3">
      <c r="A124" s="112"/>
      <c r="B124" s="56"/>
      <c r="C124" s="32"/>
      <c r="D124" s="10" t="str">
        <f t="shared" si="21"/>
        <v/>
      </c>
      <c r="E124" s="114" t="str">
        <f>IF(F119&lt;&gt;"","Dit moesten er zijn:","")</f>
        <v/>
      </c>
      <c r="F124" s="115"/>
      <c r="G124" s="115"/>
      <c r="H124" s="115"/>
      <c r="I124" s="16" t="str">
        <f>IF(F119&lt;&gt;"",AB111,"")</f>
        <v/>
      </c>
    </row>
    <row r="125" spans="1:9" s="6" customFormat="1" hidden="1" x14ac:dyDescent="0.25">
      <c r="A125" s="112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25">
      <c r="A126" s="112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25">
      <c r="A127" s="112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.75" hidden="1" thickBot="1" x14ac:dyDescent="0.3">
      <c r="A128" s="112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.75" hidden="1" thickBot="1" x14ac:dyDescent="0.3">
      <c r="A129" s="113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25">
      <c r="A130" s="43"/>
      <c r="B130" s="117" t="s">
        <v>22</v>
      </c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44"/>
      <c r="N130" s="44"/>
      <c r="O130" s="44"/>
      <c r="P130" s="44"/>
      <c r="Q130" s="44"/>
      <c r="R130" s="44"/>
      <c r="S130" s="44"/>
    </row>
    <row r="131" spans="1:28" ht="15.75" hidden="1" thickBot="1" x14ac:dyDescent="0.3">
      <c r="A131" s="43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44"/>
      <c r="N131" s="44"/>
      <c r="O131" s="44"/>
      <c r="P131" s="44"/>
      <c r="Q131" s="44"/>
      <c r="R131" s="44"/>
      <c r="S131" s="44"/>
    </row>
    <row r="132" spans="1:28" hidden="1" x14ac:dyDescent="0.25">
      <c r="A132" s="43"/>
      <c r="B132" s="44"/>
      <c r="C132" s="44"/>
      <c r="D132" s="44"/>
      <c r="E132" s="44"/>
      <c r="F132" s="44"/>
      <c r="G132" s="107" t="s">
        <v>20</v>
      </c>
      <c r="H132" s="108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35" hidden="1" customHeight="1" thickBot="1" x14ac:dyDescent="0.3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9" hidden="1" customHeight="1" thickBot="1" x14ac:dyDescent="0.3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5" hidden="1" customHeight="1" x14ac:dyDescent="0.25">
      <c r="A135" s="111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-1.8</v>
      </c>
      <c r="H135" s="20">
        <f>AB136-F135</f>
        <v>0</v>
      </c>
      <c r="I135" s="21">
        <f>G135-H135</f>
        <v>-1.8</v>
      </c>
      <c r="AA135" t="s">
        <v>2</v>
      </c>
    </row>
    <row r="136" spans="1:28" hidden="1" x14ac:dyDescent="0.25">
      <c r="A136" s="112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-3.6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25">
      <c r="A137" s="112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-5.4</v>
      </c>
      <c r="H137" s="29"/>
      <c r="I137" s="22" t="str">
        <f t="shared" si="26"/>
        <v/>
      </c>
    </row>
    <row r="138" spans="1:28" hidden="1" x14ac:dyDescent="0.25">
      <c r="A138" s="112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-7.2</v>
      </c>
      <c r="H138" s="29"/>
      <c r="I138" s="22" t="str">
        <f t="shared" si="26"/>
        <v/>
      </c>
    </row>
    <row r="139" spans="1:28" hidden="1" x14ac:dyDescent="0.25">
      <c r="A139" s="112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-9</v>
      </c>
      <c r="H139" s="29"/>
      <c r="I139" s="22" t="str">
        <f>IF(F139="","",G139-H139)</f>
        <v/>
      </c>
    </row>
    <row r="140" spans="1:28" hidden="1" x14ac:dyDescent="0.25">
      <c r="A140" s="112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-10.8</v>
      </c>
      <c r="H140" s="29"/>
      <c r="I140" s="22" t="str">
        <f t="shared" ref="I140:I144" si="28">IF(F140="","",G140-H140)</f>
        <v/>
      </c>
    </row>
    <row r="141" spans="1:28" hidden="1" x14ac:dyDescent="0.25">
      <c r="A141" s="112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-12.600000000000001</v>
      </c>
      <c r="H141" s="29"/>
      <c r="I141" s="22" t="str">
        <f t="shared" si="28"/>
        <v/>
      </c>
    </row>
    <row r="142" spans="1:28" hidden="1" x14ac:dyDescent="0.25">
      <c r="A142" s="112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-14.400000000000002</v>
      </c>
      <c r="H142" s="29"/>
      <c r="I142" s="22" t="str">
        <f t="shared" si="28"/>
        <v/>
      </c>
    </row>
    <row r="143" spans="1:28" hidden="1" x14ac:dyDescent="0.25">
      <c r="A143" s="112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-16.200000000000003</v>
      </c>
      <c r="H143" s="29"/>
      <c r="I143" s="22" t="str">
        <f t="shared" si="28"/>
        <v/>
      </c>
    </row>
    <row r="144" spans="1:28" s="6" customFormat="1" ht="15.75" hidden="1" thickBot="1" x14ac:dyDescent="0.3">
      <c r="A144" s="112"/>
      <c r="B144" s="56"/>
      <c r="C144" s="32"/>
      <c r="D144" s="10" t="str">
        <f t="shared" si="25"/>
        <v/>
      </c>
      <c r="E144" s="30"/>
      <c r="F144" s="32"/>
      <c r="G144" s="19">
        <f t="shared" si="27"/>
        <v>-18.000000000000004</v>
      </c>
      <c r="H144" s="29"/>
      <c r="I144" s="22" t="str">
        <f t="shared" si="28"/>
        <v/>
      </c>
    </row>
    <row r="145" spans="1:27" s="6" customFormat="1" hidden="1" x14ac:dyDescent="0.25">
      <c r="A145" s="112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.75" hidden="1" thickBot="1" x14ac:dyDescent="0.3">
      <c r="A146" s="112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75" hidden="1" x14ac:dyDescent="0.25">
      <c r="A147" s="112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75" hidden="1" x14ac:dyDescent="0.25">
      <c r="A148" s="112"/>
      <c r="B148" s="56"/>
      <c r="C148" s="32"/>
      <c r="D148" s="10" t="str">
        <f t="shared" si="25"/>
        <v/>
      </c>
      <c r="E148" s="109" t="str">
        <f>IF(F144&lt;&gt;"","# Points afgetikt aan het eind van de sprint:","")</f>
        <v/>
      </c>
      <c r="F148" s="110"/>
      <c r="G148" s="110"/>
      <c r="H148" s="110"/>
      <c r="I148" s="12" t="str">
        <f>IF(F144&lt;&gt;"",SUM(F135:F144),"")</f>
        <v/>
      </c>
    </row>
    <row r="149" spans="1:27" s="6" customFormat="1" ht="16.5" hidden="1" thickBot="1" x14ac:dyDescent="0.3">
      <c r="A149" s="112"/>
      <c r="B149" s="56"/>
      <c r="C149" s="32"/>
      <c r="D149" s="10" t="str">
        <f t="shared" si="25"/>
        <v/>
      </c>
      <c r="E149" s="114" t="str">
        <f>IF(F144&lt;&gt;"","Dit moesten er zijn:","")</f>
        <v/>
      </c>
      <c r="F149" s="115"/>
      <c r="G149" s="115"/>
      <c r="H149" s="115"/>
      <c r="I149" s="16" t="str">
        <f>IF(F144&lt;&gt;"",AB136,"")</f>
        <v/>
      </c>
    </row>
    <row r="150" spans="1:27" s="6" customFormat="1" hidden="1" x14ac:dyDescent="0.25">
      <c r="A150" s="112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25">
      <c r="A151" s="112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25">
      <c r="A152" s="112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.75" hidden="1" thickBot="1" x14ac:dyDescent="0.3">
      <c r="A153" s="112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.75" hidden="1" thickBot="1" x14ac:dyDescent="0.3">
      <c r="A154" s="113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25">
      <c r="A155" s="43"/>
      <c r="B155" s="117" t="s">
        <v>22</v>
      </c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44"/>
      <c r="N155" s="44"/>
      <c r="O155" s="44"/>
      <c r="P155" s="44"/>
      <c r="Q155" s="44"/>
      <c r="R155" s="44"/>
      <c r="S155" s="44"/>
    </row>
    <row r="156" spans="1:27" ht="15.75" hidden="1" thickBot="1" x14ac:dyDescent="0.3">
      <c r="A156" s="43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44"/>
      <c r="N156" s="44"/>
      <c r="O156" s="44"/>
      <c r="P156" s="44"/>
      <c r="Q156" s="44"/>
      <c r="R156" s="44"/>
      <c r="S156" s="44"/>
    </row>
    <row r="157" spans="1:27" hidden="1" x14ac:dyDescent="0.25">
      <c r="A157" s="43"/>
      <c r="B157" s="44"/>
      <c r="C157" s="44"/>
      <c r="D157" s="44"/>
      <c r="E157" s="44"/>
      <c r="F157" s="44"/>
      <c r="G157" s="107" t="s">
        <v>20</v>
      </c>
      <c r="H157" s="108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35" hidden="1" customHeight="1" thickBot="1" x14ac:dyDescent="0.3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9" hidden="1" customHeight="1" thickBot="1" x14ac:dyDescent="0.3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5" hidden="1" customHeight="1" x14ac:dyDescent="0.25">
      <c r="A160" s="111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-1.8</v>
      </c>
      <c r="H160" s="20">
        <f>AB161-F160</f>
        <v>0</v>
      </c>
      <c r="I160" s="21">
        <f>G160-H160</f>
        <v>-1.8</v>
      </c>
      <c r="AA160" t="s">
        <v>2</v>
      </c>
    </row>
    <row r="161" spans="1:28" hidden="1" x14ac:dyDescent="0.25">
      <c r="A161" s="112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-3.6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25">
      <c r="A162" s="112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-5.4</v>
      </c>
      <c r="H162" s="29"/>
      <c r="I162" s="22" t="str">
        <f t="shared" si="30"/>
        <v/>
      </c>
    </row>
    <row r="163" spans="1:28" hidden="1" x14ac:dyDescent="0.25">
      <c r="A163" s="112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-7.2</v>
      </c>
      <c r="H163" s="29"/>
      <c r="I163" s="22" t="str">
        <f t="shared" si="30"/>
        <v/>
      </c>
    </row>
    <row r="164" spans="1:28" hidden="1" x14ac:dyDescent="0.25">
      <c r="A164" s="112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-9</v>
      </c>
      <c r="H164" s="29"/>
      <c r="I164" s="22" t="str">
        <f>IF(F164="","",G164-H164)</f>
        <v/>
      </c>
    </row>
    <row r="165" spans="1:28" hidden="1" x14ac:dyDescent="0.25">
      <c r="A165" s="112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-10.8</v>
      </c>
      <c r="H165" s="29"/>
      <c r="I165" s="22" t="str">
        <f t="shared" ref="I165:I169" si="32">IF(F165="","",G165-H165)</f>
        <v/>
      </c>
    </row>
    <row r="166" spans="1:28" hidden="1" x14ac:dyDescent="0.25">
      <c r="A166" s="112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-12.600000000000001</v>
      </c>
      <c r="H166" s="29"/>
      <c r="I166" s="22" t="str">
        <f t="shared" si="32"/>
        <v/>
      </c>
    </row>
    <row r="167" spans="1:28" hidden="1" x14ac:dyDescent="0.25">
      <c r="A167" s="112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-14.400000000000002</v>
      </c>
      <c r="H167" s="29"/>
      <c r="I167" s="22" t="str">
        <f t="shared" si="32"/>
        <v/>
      </c>
    </row>
    <row r="168" spans="1:28" hidden="1" x14ac:dyDescent="0.25">
      <c r="A168" s="112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-16.200000000000003</v>
      </c>
      <c r="H168" s="29"/>
      <c r="I168" s="22" t="str">
        <f t="shared" si="32"/>
        <v/>
      </c>
    </row>
    <row r="169" spans="1:28" s="6" customFormat="1" ht="15.75" hidden="1" thickBot="1" x14ac:dyDescent="0.3">
      <c r="A169" s="112"/>
      <c r="B169" s="56"/>
      <c r="C169" s="32"/>
      <c r="D169" s="10" t="str">
        <f t="shared" si="29"/>
        <v/>
      </c>
      <c r="E169" s="30"/>
      <c r="F169" s="32"/>
      <c r="G169" s="19">
        <f t="shared" si="31"/>
        <v>-18.000000000000004</v>
      </c>
      <c r="H169" s="29"/>
      <c r="I169" s="22" t="str">
        <f t="shared" si="32"/>
        <v/>
      </c>
    </row>
    <row r="170" spans="1:28" s="6" customFormat="1" hidden="1" x14ac:dyDescent="0.25">
      <c r="A170" s="112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.75" hidden="1" thickBot="1" x14ac:dyDescent="0.3">
      <c r="A171" s="112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75" hidden="1" x14ac:dyDescent="0.25">
      <c r="A172" s="112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75" hidden="1" x14ac:dyDescent="0.25">
      <c r="A173" s="112"/>
      <c r="B173" s="56"/>
      <c r="C173" s="32"/>
      <c r="D173" s="10" t="str">
        <f t="shared" si="29"/>
        <v/>
      </c>
      <c r="E173" s="109" t="str">
        <f>IF(F169&lt;&gt;"","# Points afgetikt aan het eind van de sprint:","")</f>
        <v/>
      </c>
      <c r="F173" s="110"/>
      <c r="G173" s="110"/>
      <c r="H173" s="110"/>
      <c r="I173" s="12" t="str">
        <f>IF(F169&lt;&gt;"",SUM(F160:F169),"")</f>
        <v/>
      </c>
    </row>
    <row r="174" spans="1:28" s="6" customFormat="1" ht="16.5" hidden="1" thickBot="1" x14ac:dyDescent="0.3">
      <c r="A174" s="112"/>
      <c r="B174" s="56"/>
      <c r="C174" s="32"/>
      <c r="D174" s="10" t="str">
        <f t="shared" si="29"/>
        <v/>
      </c>
      <c r="E174" s="114" t="str">
        <f>IF(F169&lt;&gt;"","Dit moesten er zijn:","")</f>
        <v/>
      </c>
      <c r="F174" s="115"/>
      <c r="G174" s="115"/>
      <c r="H174" s="115"/>
      <c r="I174" s="16" t="str">
        <f>IF(F169&lt;&gt;"",AB161,"")</f>
        <v/>
      </c>
    </row>
    <row r="175" spans="1:28" s="6" customFormat="1" hidden="1" x14ac:dyDescent="0.25">
      <c r="A175" s="112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25">
      <c r="A176" s="112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25">
      <c r="A177" s="112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.75" hidden="1" thickBot="1" x14ac:dyDescent="0.3">
      <c r="A178" s="112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.75" hidden="1" thickBot="1" x14ac:dyDescent="0.3">
      <c r="A179" s="113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25">
      <c r="A180" s="43"/>
      <c r="B180" s="117" t="s">
        <v>22</v>
      </c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44"/>
      <c r="N180" s="44"/>
      <c r="O180" s="44"/>
      <c r="P180" s="44"/>
      <c r="Q180" s="44"/>
      <c r="R180" s="44"/>
      <c r="S180" s="44"/>
    </row>
    <row r="181" spans="1:28" ht="15.75" hidden="1" thickBot="1" x14ac:dyDescent="0.3">
      <c r="A181" s="43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44"/>
      <c r="N181" s="44"/>
      <c r="O181" s="44"/>
      <c r="P181" s="44"/>
      <c r="Q181" s="44"/>
      <c r="R181" s="44"/>
      <c r="S181" s="44"/>
    </row>
    <row r="182" spans="1:28" hidden="1" x14ac:dyDescent="0.25">
      <c r="A182" s="43"/>
      <c r="B182" s="44"/>
      <c r="C182" s="44"/>
      <c r="D182" s="44"/>
      <c r="E182" s="44"/>
      <c r="F182" s="44"/>
      <c r="G182" s="107" t="s">
        <v>20</v>
      </c>
      <c r="H182" s="108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35" hidden="1" customHeight="1" thickBot="1" x14ac:dyDescent="0.3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9" hidden="1" customHeight="1" thickBot="1" x14ac:dyDescent="0.3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5" hidden="1" customHeight="1" x14ac:dyDescent="0.25">
      <c r="A185" s="111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-1.8</v>
      </c>
      <c r="H185" s="20">
        <f>AB186-F185</f>
        <v>0</v>
      </c>
      <c r="I185" s="21">
        <f>G185-H185</f>
        <v>-1.8</v>
      </c>
      <c r="AA185" t="s">
        <v>2</v>
      </c>
    </row>
    <row r="186" spans="1:28" hidden="1" x14ac:dyDescent="0.25">
      <c r="A186" s="112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-3.6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25">
      <c r="A187" s="112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-5.4</v>
      </c>
      <c r="H187" s="29"/>
      <c r="I187" s="22" t="str">
        <f t="shared" si="34"/>
        <v/>
      </c>
    </row>
    <row r="188" spans="1:28" hidden="1" x14ac:dyDescent="0.25">
      <c r="A188" s="112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-7.2</v>
      </c>
      <c r="H188" s="29"/>
      <c r="I188" s="22" t="str">
        <f t="shared" si="34"/>
        <v/>
      </c>
    </row>
    <row r="189" spans="1:28" hidden="1" x14ac:dyDescent="0.25">
      <c r="A189" s="112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-9</v>
      </c>
      <c r="H189" s="29"/>
      <c r="I189" s="22" t="str">
        <f>IF(F189="","",G189-H189)</f>
        <v/>
      </c>
    </row>
    <row r="190" spans="1:28" hidden="1" x14ac:dyDescent="0.25">
      <c r="A190" s="112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-10.8</v>
      </c>
      <c r="H190" s="29"/>
      <c r="I190" s="22" t="str">
        <f t="shared" ref="I190:I194" si="36">IF(F190="","",G190-H190)</f>
        <v/>
      </c>
    </row>
    <row r="191" spans="1:28" hidden="1" x14ac:dyDescent="0.25">
      <c r="A191" s="112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-12.600000000000001</v>
      </c>
      <c r="H191" s="29"/>
      <c r="I191" s="22" t="str">
        <f t="shared" si="36"/>
        <v/>
      </c>
    </row>
    <row r="192" spans="1:28" hidden="1" x14ac:dyDescent="0.25">
      <c r="A192" s="112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-14.400000000000002</v>
      </c>
      <c r="H192" s="29"/>
      <c r="I192" s="22" t="str">
        <f t="shared" si="36"/>
        <v/>
      </c>
    </row>
    <row r="193" spans="1:9" hidden="1" x14ac:dyDescent="0.25">
      <c r="A193" s="112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-16.200000000000003</v>
      </c>
      <c r="H193" s="29"/>
      <c r="I193" s="22" t="str">
        <f t="shared" si="36"/>
        <v/>
      </c>
    </row>
    <row r="194" spans="1:9" s="6" customFormat="1" ht="15.75" hidden="1" thickBot="1" x14ac:dyDescent="0.3">
      <c r="A194" s="112"/>
      <c r="B194" s="56"/>
      <c r="C194" s="32"/>
      <c r="D194" s="10" t="str">
        <f t="shared" si="33"/>
        <v/>
      </c>
      <c r="E194" s="30"/>
      <c r="F194" s="32"/>
      <c r="G194" s="19">
        <f t="shared" si="35"/>
        <v>-18.000000000000004</v>
      </c>
      <c r="H194" s="29"/>
      <c r="I194" s="22" t="str">
        <f t="shared" si="36"/>
        <v/>
      </c>
    </row>
    <row r="195" spans="1:9" s="6" customFormat="1" hidden="1" x14ac:dyDescent="0.25">
      <c r="A195" s="112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.75" hidden="1" thickBot="1" x14ac:dyDescent="0.3">
      <c r="A196" s="112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75" hidden="1" x14ac:dyDescent="0.25">
      <c r="A197" s="112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75" hidden="1" x14ac:dyDescent="0.25">
      <c r="A198" s="112"/>
      <c r="B198" s="56"/>
      <c r="C198" s="32"/>
      <c r="D198" s="10" t="str">
        <f t="shared" si="33"/>
        <v/>
      </c>
      <c r="E198" s="109" t="str">
        <f>IF(F194&lt;&gt;"","# Points afgetikt aan het eind van de sprint:","")</f>
        <v/>
      </c>
      <c r="F198" s="110"/>
      <c r="G198" s="110"/>
      <c r="H198" s="110"/>
      <c r="I198" s="12" t="str">
        <f>IF(F194&lt;&gt;"",SUM(F185:F194),"")</f>
        <v/>
      </c>
    </row>
    <row r="199" spans="1:9" s="6" customFormat="1" ht="16.5" hidden="1" thickBot="1" x14ac:dyDescent="0.3">
      <c r="A199" s="112"/>
      <c r="B199" s="56"/>
      <c r="C199" s="32"/>
      <c r="D199" s="10" t="str">
        <f t="shared" si="33"/>
        <v/>
      </c>
      <c r="E199" s="114" t="str">
        <f>IF(F194&lt;&gt;"","Dit moesten er zijn:","")</f>
        <v/>
      </c>
      <c r="F199" s="115"/>
      <c r="G199" s="115"/>
      <c r="H199" s="115"/>
      <c r="I199" s="16" t="str">
        <f>IF(F194&lt;&gt;"",AB186,"")</f>
        <v/>
      </c>
    </row>
    <row r="200" spans="1:9" s="6" customFormat="1" hidden="1" x14ac:dyDescent="0.25">
      <c r="A200" s="112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25">
      <c r="A201" s="112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25">
      <c r="A202" s="112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.75" hidden="1" thickBot="1" x14ac:dyDescent="0.3">
      <c r="A203" s="112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.75" hidden="1" thickBot="1" x14ac:dyDescent="0.3">
      <c r="A204" s="113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B180:L181"/>
    <mergeCell ref="G182:H182"/>
    <mergeCell ref="A185:A204"/>
    <mergeCell ref="E198:H198"/>
    <mergeCell ref="E199:H199"/>
    <mergeCell ref="B155:L156"/>
    <mergeCell ref="G157:H157"/>
    <mergeCell ref="A160:A179"/>
    <mergeCell ref="E173:H173"/>
    <mergeCell ref="E174:H174"/>
    <mergeCell ref="B130:L131"/>
    <mergeCell ref="G132:H132"/>
    <mergeCell ref="A135:A154"/>
    <mergeCell ref="E148:H148"/>
    <mergeCell ref="E149:H149"/>
    <mergeCell ref="B105:L106"/>
    <mergeCell ref="G107:H107"/>
    <mergeCell ref="A110:A129"/>
    <mergeCell ref="E123:H123"/>
    <mergeCell ref="E124:H124"/>
    <mergeCell ref="B79:L80"/>
    <mergeCell ref="G81:H81"/>
    <mergeCell ref="A84:A104"/>
    <mergeCell ref="E98:H98"/>
    <mergeCell ref="E99:H99"/>
    <mergeCell ref="B53:L54"/>
    <mergeCell ref="G55:H55"/>
    <mergeCell ref="A58:A78"/>
    <mergeCell ref="E72:H72"/>
    <mergeCell ref="E73:H73"/>
    <mergeCell ref="B27:L28"/>
    <mergeCell ref="G29:H29"/>
    <mergeCell ref="A32:A52"/>
    <mergeCell ref="E46:H46"/>
    <mergeCell ref="E47:H47"/>
    <mergeCell ref="G3:H3"/>
    <mergeCell ref="E20:H20"/>
    <mergeCell ref="A6:A26"/>
    <mergeCell ref="E21:H21"/>
    <mergeCell ref="B1:L2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DCA063-1453-446E-9A57-D30E1A4503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Iwan</vt:lpstr>
      <vt:lpstr>'Leerling Iwan'!Afdrukbereik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Iwan van der Bruggen</cp:lastModifiedBy>
  <cp:lastPrinted>2013-11-13T09:01:47Z</cp:lastPrinted>
  <dcterms:created xsi:type="dcterms:W3CDTF">2013-10-29T12:23:00Z</dcterms:created>
  <dcterms:modified xsi:type="dcterms:W3CDTF">2017-11-24T10:38:36Z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