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13_ncr:40009_{BE11C289-624D-4A90-A1F4-9CD6B131C831}" xr6:coauthVersionLast="45" xr6:coauthVersionMax="45" xr10:uidLastSave="{00000000-0000-0000-0000-000000000000}"/>
  <bookViews>
    <workbookView xWindow="-120" yWindow="-120" windowWidth="20730" windowHeight="11160"/>
  </bookViews>
  <sheets>
    <sheet name="Datos Generales" sheetId="1" r:id="rId1"/>
    <sheet name="Tendencia Part Q" sheetId="11" r:id="rId2"/>
    <sheet name="Tpo Caido" sheetId="4" r:id="rId3"/>
    <sheet name="3s Top" sheetId="6" r:id="rId4"/>
    <sheet name="PCA" sheetId="2" r:id="rId5"/>
    <sheet name="Plasticos" sheetId="3" r:id="rId6"/>
    <sheet name="Pareto Plásticos" sheetId="7" r:id="rId7"/>
    <sheet name="Metales" sheetId="12" r:id="rId8"/>
    <sheet name="Plasticos a la semana" sheetId="10" r:id="rId9"/>
    <sheet name="Plasticos weekly" sheetId="9" r:id="rId10"/>
  </sheets>
  <definedNames>
    <definedName name="_xlnm.Print_Area" localSheetId="5">Plasticos!$A$181:$E$210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B4" i="1"/>
  <c r="N5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22" i="1"/>
  <c r="C22" i="1"/>
  <c r="C23" i="1" s="1"/>
  <c r="D22" i="1"/>
  <c r="E22" i="1"/>
  <c r="F22" i="1"/>
  <c r="G22" i="1"/>
  <c r="G23" i="1" s="1"/>
  <c r="H22" i="1"/>
  <c r="I22" i="1"/>
  <c r="J22" i="1"/>
  <c r="K22" i="1"/>
  <c r="K23" i="1" s="1"/>
  <c r="L22" i="1"/>
  <c r="M22" i="1"/>
  <c r="N22" i="1"/>
  <c r="O22" i="1"/>
  <c r="O23" i="1" s="1"/>
  <c r="P22" i="1"/>
  <c r="Q22" i="1"/>
  <c r="R22" i="1"/>
  <c r="S22" i="1"/>
  <c r="S23" i="1" s="1"/>
  <c r="T22" i="1"/>
  <c r="U22" i="1"/>
  <c r="V22" i="1"/>
  <c r="W22" i="1"/>
  <c r="W23" i="1" s="1"/>
  <c r="X22" i="1"/>
  <c r="Y22" i="1"/>
  <c r="Z22" i="1"/>
  <c r="AA22" i="1"/>
  <c r="AA23" i="1" s="1"/>
  <c r="AB22" i="1"/>
  <c r="AC22" i="1"/>
  <c r="AD22" i="1"/>
  <c r="AE22" i="1"/>
  <c r="AE23" i="1" s="1"/>
  <c r="AF22" i="1"/>
  <c r="AG22" i="1"/>
  <c r="AH22" i="1"/>
  <c r="AI22" i="1"/>
  <c r="AI23" i="1" s="1"/>
  <c r="AJ22" i="1"/>
  <c r="AK22" i="1"/>
  <c r="AL22" i="1"/>
  <c r="AM22" i="1"/>
  <c r="AM23" i="1" s="1"/>
  <c r="AN22" i="1"/>
  <c r="AO22" i="1"/>
  <c r="AP22" i="1"/>
  <c r="AQ22" i="1"/>
  <c r="AQ23" i="1" s="1"/>
  <c r="AR22" i="1"/>
  <c r="AS22" i="1"/>
  <c r="AT22" i="1"/>
  <c r="AU22" i="1"/>
  <c r="AU23" i="1" s="1"/>
  <c r="AV22" i="1"/>
  <c r="AW22" i="1"/>
  <c r="AX22" i="1"/>
  <c r="AY22" i="1"/>
  <c r="AY23" i="1" s="1"/>
  <c r="AZ22" i="1"/>
  <c r="BA22" i="1"/>
  <c r="D23" i="1"/>
  <c r="E23" i="1"/>
  <c r="F23" i="1"/>
  <c r="H23" i="1"/>
  <c r="I23" i="1"/>
  <c r="J23" i="1"/>
  <c r="L23" i="1"/>
  <c r="M23" i="1"/>
  <c r="N23" i="1"/>
  <c r="P23" i="1"/>
  <c r="Q23" i="1"/>
  <c r="R23" i="1"/>
  <c r="T23" i="1"/>
  <c r="U23" i="1"/>
  <c r="V23" i="1"/>
  <c r="X23" i="1"/>
  <c r="Y23" i="1"/>
  <c r="Z23" i="1"/>
  <c r="AB23" i="1"/>
  <c r="AC23" i="1"/>
  <c r="AD23" i="1"/>
  <c r="AF23" i="1"/>
  <c r="AG23" i="1"/>
  <c r="AH23" i="1"/>
  <c r="AJ23" i="1"/>
  <c r="AK23" i="1"/>
  <c r="AL23" i="1"/>
  <c r="AN23" i="1"/>
  <c r="AO23" i="1"/>
  <c r="AP23" i="1"/>
  <c r="AR23" i="1"/>
  <c r="AS23" i="1"/>
  <c r="AT23" i="1"/>
  <c r="AV23" i="1"/>
  <c r="AW23" i="1"/>
  <c r="AX23" i="1"/>
  <c r="AZ23" i="1"/>
  <c r="BA23" i="1"/>
  <c r="C9" i="12"/>
  <c r="C13" i="12"/>
  <c r="C20" i="12"/>
  <c r="C25" i="12"/>
  <c r="C32" i="12"/>
  <c r="C36" i="12"/>
  <c r="C47" i="12"/>
  <c r="C54" i="12"/>
  <c r="C57" i="12"/>
  <c r="C60" i="12"/>
  <c r="C63" i="12"/>
  <c r="C66" i="12"/>
  <c r="C69" i="12"/>
  <c r="C72" i="12"/>
  <c r="C22" i="2"/>
  <c r="C57" i="2" s="1"/>
  <c r="C33" i="2"/>
  <c r="C50" i="2"/>
  <c r="C55" i="2"/>
  <c r="C25" i="3"/>
  <c r="C181" i="3" s="1"/>
  <c r="C29" i="3"/>
  <c r="C32" i="3"/>
  <c r="C35" i="3"/>
  <c r="C39" i="3"/>
  <c r="C199" i="3" s="1"/>
  <c r="C42" i="3"/>
  <c r="C50" i="3"/>
  <c r="C60" i="3"/>
  <c r="C205" i="3" s="1"/>
  <c r="C63" i="3"/>
  <c r="C183" i="3" s="1"/>
  <c r="C66" i="3"/>
  <c r="C72" i="3"/>
  <c r="C81" i="3"/>
  <c r="C197" i="3" s="1"/>
  <c r="C84" i="3"/>
  <c r="C184" i="3" s="1"/>
  <c r="C93" i="3"/>
  <c r="C100" i="3"/>
  <c r="C104" i="3"/>
  <c r="C114" i="3"/>
  <c r="C204" i="3" s="1"/>
  <c r="C122" i="3"/>
  <c r="C125" i="3"/>
  <c r="C189" i="3" s="1"/>
  <c r="C132" i="3"/>
  <c r="C139" i="3"/>
  <c r="C147" i="3"/>
  <c r="C162" i="3"/>
  <c r="C170" i="3"/>
  <c r="C173" i="3"/>
  <c r="C179" i="3"/>
  <c r="C185" i="3"/>
  <c r="C186" i="3"/>
  <c r="C187" i="3"/>
  <c r="C188" i="3"/>
  <c r="C190" i="3"/>
  <c r="C191" i="3"/>
  <c r="C192" i="3"/>
  <c r="C193" i="3"/>
  <c r="C194" i="3"/>
  <c r="C195" i="3"/>
  <c r="C196" i="3"/>
  <c r="C198" i="3"/>
  <c r="C200" i="3"/>
  <c r="C201" i="3"/>
  <c r="C202" i="3"/>
  <c r="C203" i="3"/>
  <c r="C206" i="3"/>
  <c r="C207" i="3"/>
  <c r="H5" i="9"/>
  <c r="H6" i="9"/>
  <c r="C14" i="9"/>
  <c r="H4" i="9" s="1"/>
  <c r="H35" i="9" s="1"/>
  <c r="H15" i="9"/>
  <c r="H16" i="9"/>
  <c r="H17" i="9"/>
  <c r="H19" i="9"/>
  <c r="H20" i="9"/>
  <c r="H21" i="9"/>
  <c r="C23" i="9"/>
  <c r="H23" i="9"/>
  <c r="H24" i="9"/>
  <c r="H27" i="9"/>
  <c r="H28" i="9"/>
  <c r="C31" i="9"/>
  <c r="H31" i="9"/>
  <c r="C38" i="9"/>
  <c r="H7" i="9" s="1"/>
  <c r="C45" i="9"/>
  <c r="H8" i="9" s="1"/>
  <c r="C51" i="9"/>
  <c r="H9" i="9" s="1"/>
  <c r="C57" i="9"/>
  <c r="H10" i="9" s="1"/>
  <c r="C64" i="9"/>
  <c r="H11" i="9" s="1"/>
  <c r="C71" i="9"/>
  <c r="H12" i="9" s="1"/>
  <c r="C76" i="9"/>
  <c r="H13" i="9" s="1"/>
  <c r="C85" i="9"/>
  <c r="H14" i="9" s="1"/>
  <c r="C88" i="9"/>
  <c r="C91" i="9"/>
  <c r="C96" i="9"/>
  <c r="C101" i="9"/>
  <c r="H18" i="9" s="1"/>
  <c r="C109" i="9"/>
  <c r="C114" i="9"/>
  <c r="C121" i="9"/>
  <c r="C125" i="9"/>
  <c r="H22" i="9" s="1"/>
  <c r="C128" i="9"/>
  <c r="C131" i="9"/>
  <c r="C134" i="9"/>
  <c r="H25" i="9" s="1"/>
  <c r="C137" i="9"/>
  <c r="H26" i="9" s="1"/>
  <c r="C145" i="9"/>
  <c r="C150" i="9"/>
  <c r="C153" i="9"/>
  <c r="H29" i="9" s="1"/>
  <c r="C156" i="9"/>
  <c r="H30" i="9" s="1"/>
  <c r="C160" i="9"/>
  <c r="C164" i="9"/>
  <c r="H32" i="9" s="1"/>
  <c r="C168" i="9"/>
  <c r="H33" i="9" s="1"/>
  <c r="C171" i="9"/>
  <c r="H34" i="9" s="1"/>
  <c r="BB23" i="1" l="1"/>
  <c r="BB22" i="1"/>
  <c r="C208" i="3"/>
  <c r="BC6" i="1" l="1"/>
  <c r="BC10" i="1"/>
  <c r="BC13" i="1"/>
  <c r="BC17" i="1"/>
  <c r="BC5" i="1"/>
  <c r="BC9" i="1"/>
  <c r="BC7" i="1"/>
  <c r="BC11" i="1"/>
  <c r="BC15" i="1"/>
  <c r="BC19" i="1"/>
  <c r="BC14" i="1"/>
  <c r="BC18" i="1"/>
  <c r="BC4" i="1"/>
  <c r="BD4" i="1" s="1"/>
  <c r="BD5" i="1" s="1"/>
  <c r="BD6" i="1" s="1"/>
  <c r="BD7" i="1" s="1"/>
  <c r="BC12" i="1"/>
  <c r="BC20" i="1"/>
  <c r="BC8" i="1"/>
  <c r="BC16" i="1"/>
  <c r="C210" i="3"/>
  <c r="D188" i="3" l="1"/>
  <c r="D200" i="3"/>
  <c r="D185" i="3"/>
  <c r="D193" i="3"/>
  <c r="D201" i="3"/>
  <c r="D192" i="3"/>
  <c r="D196" i="3"/>
  <c r="D187" i="3"/>
  <c r="D191" i="3"/>
  <c r="D195" i="3"/>
  <c r="D203" i="3"/>
  <c r="D207" i="3"/>
  <c r="D194" i="3"/>
  <c r="D198" i="3"/>
  <c r="D190" i="3"/>
  <c r="D197" i="3"/>
  <c r="D189" i="3"/>
  <c r="D204" i="3"/>
  <c r="D183" i="3"/>
  <c r="E183" i="3" s="1"/>
  <c r="D205" i="3"/>
  <c r="D202" i="3"/>
  <c r="D199" i="3"/>
  <c r="D206" i="3"/>
  <c r="D184" i="3"/>
  <c r="E184" i="3" s="1"/>
  <c r="D186" i="3"/>
  <c r="D208" i="3"/>
  <c r="BD8" i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E185" i="3" l="1"/>
  <c r="E186" i="3" s="1"/>
  <c r="E187" i="3" s="1"/>
  <c r="E188" i="3" s="1"/>
  <c r="E189" i="3" s="1"/>
  <c r="E190" i="3" s="1"/>
  <c r="E191" i="3" s="1"/>
  <c r="E202" i="3" s="1"/>
  <c r="E192" i="3" s="1"/>
  <c r="E193" i="3" s="1"/>
  <c r="E194" i="3" s="1"/>
  <c r="E196" i="3" s="1"/>
  <c r="E197" i="3" s="1"/>
  <c r="E198" i="3" s="1"/>
  <c r="E199" i="3" s="1"/>
  <c r="E200" i="3" s="1"/>
  <c r="E201" i="3" s="1"/>
  <c r="E203" i="3" s="1"/>
  <c r="E204" i="3" s="1"/>
  <c r="E205" i="3" s="1"/>
  <c r="E206" i="3" s="1"/>
  <c r="E207" i="3" s="1"/>
  <c r="E195" i="3" s="1"/>
  <c r="E208" i="3" s="1"/>
</calcChain>
</file>

<file path=xl/sharedStrings.xml><?xml version="1.0" encoding="utf-8"?>
<sst xmlns="http://schemas.openxmlformats.org/spreadsheetml/2006/main" count="900" uniqueCount="361">
  <si>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</si>
  <si>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</si>
  <si>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</si>
  <si>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</si>
  <si>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</si>
  <si>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</si>
  <si>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</si>
  <si>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</si>
  <si>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</si>
  <si>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</si>
  <si>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</si>
  <si>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</si>
  <si>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</si>
  <si>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</si>
  <si>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</si>
  <si>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</si>
  <si>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</si>
  <si>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</si>
  <si>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</si>
  <si>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</si>
  <si>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</si>
  <si>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</si>
  <si>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</si>
  <si>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</si>
  <si>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</si>
  <si>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</si>
  <si>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Minutos</t>
  </si>
  <si>
    <t>TOTAL</t>
  </si>
  <si>
    <t>%</t>
  </si>
  <si>
    <t>% Acumulado</t>
  </si>
  <si>
    <t>Total</t>
  </si>
  <si>
    <t>Dias de paro</t>
  </si>
  <si>
    <t>Días con paro de línea en 22 semanas del año</t>
  </si>
  <si>
    <t>DESCRIPCION</t>
  </si>
  <si>
    <t>Problemas de calidad de Partes</t>
  </si>
  <si>
    <t>Falta de Materiales</t>
  </si>
  <si>
    <t>Producción</t>
  </si>
  <si>
    <t>Sistemas</t>
  </si>
  <si>
    <t>Procesos</t>
  </si>
  <si>
    <t>Planta</t>
  </si>
  <si>
    <t>Pruebas</t>
  </si>
  <si>
    <t>Calidad</t>
  </si>
  <si>
    <t>Producto</t>
  </si>
  <si>
    <t>Almacén</t>
  </si>
  <si>
    <t>Semana 27</t>
  </si>
  <si>
    <t>Semana 28</t>
  </si>
  <si>
    <t>Cambio de Modelo</t>
  </si>
  <si>
    <t>Semana 29</t>
  </si>
  <si>
    <t>Semana 30</t>
  </si>
  <si>
    <t>Control de Producción</t>
  </si>
  <si>
    <t>Semana 31</t>
  </si>
  <si>
    <t>Semana 32</t>
  </si>
  <si>
    <t>Semana 33</t>
  </si>
  <si>
    <t>Week</t>
  </si>
  <si>
    <t>Descripcion de falla N/P</t>
  </si>
  <si>
    <t xml:space="preserve">FALLAS DE PCA MAIN 6429-60361 </t>
  </si>
  <si>
    <t xml:space="preserve">ACUM. EN  RWK POR FALLAS DE PCA CARRIAGE Y PCA MAIN </t>
  </si>
  <si>
    <t xml:space="preserve">FALLA DE LA PCA MAIN 6426-60361 </t>
  </si>
  <si>
    <t xml:space="preserve">FALLAS DE LA PCA MAIN EN RWK EOL 6429-60361 </t>
  </si>
  <si>
    <t xml:space="preserve"> PCA MAIN 6429-60361 CON U7 DE MOTOROLA </t>
  </si>
  <si>
    <t xml:space="preserve">FALLAS DE LA PCA MAIN 6431-60026 </t>
  </si>
  <si>
    <t xml:space="preserve">PCA MAIN FALLA DE REVISION 6431-60078 </t>
  </si>
  <si>
    <t xml:space="preserve">FALLAS DE LA PCA MAIN 6431-60078 </t>
  </si>
  <si>
    <t xml:space="preserve">ACUMULAMIENTO POR FALLAS DE REVISION DE PCA 6431-60026 </t>
  </si>
  <si>
    <t xml:space="preserve">ACUMULAMIENTO POR FALLAS DE REVISION DE PCA 6431-60077 </t>
  </si>
  <si>
    <t xml:space="preserve">ACUMULAMIENTO POR FALLAS DE COMUNICACION DE LA PCA 6431-60077 </t>
  </si>
  <si>
    <t xml:space="preserve">FALLAS DE LA PCA CARRIAGE 6429-60319 </t>
  </si>
  <si>
    <t xml:space="preserve">FALLAS DE PCA CARRIAGE 6429-60149 </t>
  </si>
  <si>
    <t xml:space="preserve">FALLAS DE PCA CARRIAGE DE LR C6429-60319  </t>
  </si>
  <si>
    <t xml:space="preserve">FALLA DE PCA  CARRIAGE C6429-60319 </t>
  </si>
  <si>
    <t xml:space="preserve">PCA CARRIAGE NO DETECTA PLUMILLA </t>
  </si>
  <si>
    <t xml:space="preserve">PCA CARRIAGE FALLA DE PLUMILLAS 6429-60319 </t>
  </si>
  <si>
    <t xml:space="preserve">FALLAS DE PCA DE CARRIAGE 6429-60319 </t>
  </si>
  <si>
    <t xml:space="preserve">ACUM. EN RWK FINAL FALLAS DE LA PCA CARRIAGE 6429-60319 </t>
  </si>
  <si>
    <t xml:space="preserve">FALLAS CONSTANTES  DE PCA CARRIAGE 6429-60361 </t>
  </si>
  <si>
    <t xml:space="preserve">FALLA DE PLUMILLAS POR PCA CARRIAGE 6429-60319 </t>
  </si>
  <si>
    <t xml:space="preserve">FALLAS  DE PCA 6429-60361 </t>
  </si>
  <si>
    <t xml:space="preserve"> FALLAS DE LA PCA CARRIAGE 6431-60319 </t>
  </si>
  <si>
    <t xml:space="preserve">FALLAS DE PCA CARRIAGE 6429-60319 NO DETECTA PLUMILLAS </t>
  </si>
  <si>
    <t xml:space="preserve">PCA DIGITAL 6431-60026 CON FIRMWARE REV 79 </t>
  </si>
  <si>
    <t xml:space="preserve">PCA DIGITAL 6431-60078 CON FIRMWARE REV 79 </t>
  </si>
  <si>
    <t>FALLAS DE PCA POR CAMBIO DE REVISION c6431-60026 EN POWER UP</t>
  </si>
  <si>
    <t xml:space="preserve">FALLAS FUNCIONALES DE PCA DIGITAL 6723-60244 </t>
  </si>
  <si>
    <t xml:space="preserve">FALLAS FUNCIONALES DE PCA ANALOGICA 6723-60155 </t>
  </si>
  <si>
    <t xml:space="preserve">CAMBIO DE REVICION DE LA PCA 6723-60154 </t>
  </si>
  <si>
    <t xml:space="preserve"> FALLAS DE LA PCA 6723-60154 </t>
  </si>
  <si>
    <t>HOLD PRODUCTO PCA MAIN PARA THRIFTWAY</t>
  </si>
  <si>
    <t>FALTA DE PCA C6431-60026  (Thriftway production hold)</t>
  </si>
  <si>
    <t>Main</t>
  </si>
  <si>
    <t>Carriage</t>
  </si>
  <si>
    <t>Digital</t>
  </si>
  <si>
    <t>Production Hold</t>
  </si>
  <si>
    <t xml:space="preserve">Fallas funcionales de PCA carrriage C6429-60319 </t>
  </si>
  <si>
    <t>PCA MAIN ENCENDIDA C6431-60077</t>
  </si>
  <si>
    <t xml:space="preserve">SORTEO DE UPPER PAPER GUIDE 6426-40021 </t>
  </si>
  <si>
    <t xml:space="preserve">UPPER PAPER GUIDE NO SUJETA PINCH ROLLER 6426-40021 </t>
  </si>
  <si>
    <t xml:space="preserve">SORTEO DE UPPER PAPER GUIDE 6426-40021 TENIA REBABA </t>
  </si>
  <si>
    <t xml:space="preserve">SORTEO DE UPPER  PAPER GUIDE 6426-40021 </t>
  </si>
  <si>
    <t xml:space="preserve"> SORTEO UPPER PAPER GUIDE 6426-40021 POR REBABA</t>
  </si>
  <si>
    <t xml:space="preserve">SORTEO DE UPPER PAPER GUIDE 6426-40021 CON REBABA </t>
  </si>
  <si>
    <t xml:space="preserve">SORTEO Y RETRABAJO DE LOWER PAPER GUIDE 6426-40098 </t>
  </si>
  <si>
    <t xml:space="preserve">RETRABAJO DE LOWER PAPER GUIDE 6426-40098 </t>
  </si>
  <si>
    <t xml:space="preserve">RETRABAJO DE LOWER PAPER GUIDE C6426-40098 </t>
  </si>
  <si>
    <t>LOWER PAPER GUIDE CON REBABA C6426-40098</t>
  </si>
  <si>
    <t xml:space="preserve">TOP CASE MANCHADO 6426-60079 </t>
  </si>
  <si>
    <t xml:space="preserve">ACCES DOOR MANCHADO 6426-40087 </t>
  </si>
  <si>
    <t xml:space="preserve">SORTEO DE ACCES DOOR SUCIO 6426-60155 </t>
  </si>
  <si>
    <t xml:space="preserve">ACCES DOOR SUCIO SE ESTUVO LIMPIANDO 6426-60151 </t>
  </si>
  <si>
    <t xml:space="preserve">I/O FRAME SUCIO 6426-40055 </t>
  </si>
  <si>
    <t xml:space="preserve">ACCES DOOR SUCIO 6426-40087 </t>
  </si>
  <si>
    <t xml:space="preserve">SORTEO Y LIMPIEZA DE ACCES DOOR 6429-60155 </t>
  </si>
  <si>
    <t xml:space="preserve">REAR ROLLER CON REBABA 4557-40015 </t>
  </si>
  <si>
    <t xml:space="preserve">REAR ROLLER REVUELTO  C4557-40015 </t>
  </si>
  <si>
    <t xml:space="preserve">SORTEO DE REAR ROLLER  CON REBABA 4557-40015 </t>
  </si>
  <si>
    <t xml:space="preserve">SORTEO DE REAR ROLLER 4557-40015 </t>
  </si>
  <si>
    <t xml:space="preserve">SORTEO DE TURNAROUND (REBABA) 4557-60109 </t>
  </si>
  <si>
    <t xml:space="preserve">SORTEO DE TURN AROUND 4557-60109 </t>
  </si>
  <si>
    <t xml:space="preserve">SORTEO DE TURN-AROUND </t>
  </si>
  <si>
    <t xml:space="preserve">SORTEO DE TURN AROUND CON REBABA 4557-60109 </t>
  </si>
  <si>
    <t xml:space="preserve">SORTEO DE TOURN AROUND 4557-600109 </t>
  </si>
  <si>
    <t xml:space="preserve">IMPUT DRAWER NO RESORTEA 6426-40066 </t>
  </si>
  <si>
    <t xml:space="preserve">SORTEO DE INPUT DRAWER 6426-40066 </t>
  </si>
  <si>
    <t>ACUM. EN REPARACION FINAL POR IMPUT DRAWER PANDEADO</t>
  </si>
  <si>
    <t xml:space="preserve">SORTEO DE INPUT DRAWER NO RESORTEA 6426-40066 </t>
  </si>
  <si>
    <t xml:space="preserve">SORTEO DE INPUT DRAWER 6426-40066 NO RESORTEA </t>
  </si>
  <si>
    <t xml:space="preserve">SORTEO DE INPUT DRAWER 6431-40016 </t>
  </si>
  <si>
    <t xml:space="preserve">SORTEO DE INPUT DRAWER PUNTO DE INYECCION ALTO 6431-40016 </t>
  </si>
  <si>
    <t xml:space="preserve">SORTEO DE REAR  PAPER GUIDE 6428-40002  </t>
  </si>
  <si>
    <t xml:space="preserve">SORTEO DE REAR PAPER GUIDE 6428-40002 </t>
  </si>
  <si>
    <t>SORTEO DE REAR PAPER GUIDE 6428-40002</t>
  </si>
  <si>
    <t xml:space="preserve">REAR PAPER CON REBABA 6428-40002 </t>
  </si>
  <si>
    <t xml:space="preserve">SORTEO DE REAR PAPER GUIDE CON REBABA 6428-40002 </t>
  </si>
  <si>
    <t xml:space="preserve">PROB. CON EL I/O FRAME NO RESORTEA  6426-40061 </t>
  </si>
  <si>
    <t xml:space="preserve">I/O FRAME 6426-40055 FUERA DE ESPECIFICACIONES </t>
  </si>
  <si>
    <t xml:space="preserve">PARO POR PROBLEMAS CON EL I/O FRAME PANDO </t>
  </si>
  <si>
    <t>SORTEO DE ACCES DOOR 6429-60155</t>
  </si>
  <si>
    <t xml:space="preserve">SORTEO DE ACCES DOOR 6426-40087 </t>
  </si>
  <si>
    <t xml:space="preserve">SORTEO DE ACCES DOOR 6429-60151 </t>
  </si>
  <si>
    <t>SORTEO DE ACCES DOOR PANDO 6431-60006</t>
  </si>
  <si>
    <t xml:space="preserve">SORTEO DE ACCES DOOR PANDO 6431-60006 </t>
  </si>
  <si>
    <t xml:space="preserve">SORTEO  DEL ACCES DOOR 6431-60006 MATERIAL PANDEADO </t>
  </si>
  <si>
    <t xml:space="preserve">SORTEO DE ACCES DOOR PANDEADO 6431-60006 </t>
  </si>
  <si>
    <t>SORTEO DE ACCES DOOR PANDEADO 6431-60007</t>
  </si>
  <si>
    <t xml:space="preserve">SORTEO DE LEVER CLAMP BLACK 4557-60045 </t>
  </si>
  <si>
    <t xml:space="preserve">SORTEO DE LEVER BLACK 4557-60045 </t>
  </si>
  <si>
    <t xml:space="preserve">SORTEO DE LEVER CLAMP 4557-60045 CON REBABA </t>
  </si>
  <si>
    <t xml:space="preserve">SORTEO DE MATERIAL LEVER BLACK 4557-60045 CON REBABA </t>
  </si>
  <si>
    <t xml:space="preserve">SORTEO DE WING FRAME 6426-40027 </t>
  </si>
  <si>
    <t xml:space="preserve">SORTEO DE WING FRAME RIGTH 6426-40028 </t>
  </si>
  <si>
    <t xml:space="preserve">SORTEO DE WING FRAME 6426-40028 ESTABA SALIENDO QUEMADA </t>
  </si>
  <si>
    <t xml:space="preserve">SORTEO DE WING F.R QUEMADA 6426-40028 </t>
  </si>
  <si>
    <t>SORTEO DE WING FRAME QUEMADA 6426-40028</t>
  </si>
  <si>
    <t xml:space="preserve">SORTEO DE WING RIGTH 6428-40024 </t>
  </si>
  <si>
    <t xml:space="preserve">SORTEO DE TOP CASE </t>
  </si>
  <si>
    <t xml:space="preserve">SORTEO DE TOP CASE 6426-40079 </t>
  </si>
  <si>
    <t xml:space="preserve">SORTEO DE TOP CASE  6426-40079 </t>
  </si>
  <si>
    <t xml:space="preserve">SORTEO DE SHIFT PLATE 6455-60057 </t>
  </si>
  <si>
    <t>SORTEO DE MATERIAL SHIFT PLATE 6429-60026</t>
  </si>
  <si>
    <t xml:space="preserve">SORTEO DE MATERIAL SHIFT-PLATE 6455-60057 </t>
  </si>
  <si>
    <t>SORTEO DE SHIFT PLATE ASSY 6455-60057</t>
  </si>
  <si>
    <t xml:space="preserve">PROBLEMAS CON EL LINK PALLET C6426-40114 </t>
  </si>
  <si>
    <t xml:space="preserve">PROBLEMAS CON EL LIN PALLET CON REBABA </t>
  </si>
  <si>
    <t xml:space="preserve">PROBLEMAS CON EL PALLET 6426-40114 SE ATORA </t>
  </si>
  <si>
    <t>RAIL PUSHER CON REBABA 6455-40026</t>
  </si>
  <si>
    <t xml:space="preserve">SORTEO DE RIGHT CHECK 6426-40062 </t>
  </si>
  <si>
    <t>SORTEO DE PRESURE PLATE C6426-60020 PANDO</t>
  </si>
  <si>
    <t xml:space="preserve">SORTEO DE PRESURE PLATE 6426-60020 MATERIAL PANDEADO </t>
  </si>
  <si>
    <t xml:space="preserve">SORTEO DE PRESSURE PLATE PANDO  6426-60020 </t>
  </si>
  <si>
    <t xml:space="preserve">BONET FUERA DE ESPECIFICACION 6426-40014 </t>
  </si>
  <si>
    <t xml:space="preserve">SORTEO DE ENCODER GEAR 4557-40095 </t>
  </si>
  <si>
    <t>SORTEO DE ENCODER GEAR 4557-80019</t>
  </si>
  <si>
    <t>Upper paper</t>
  </si>
  <si>
    <t>Lower paper</t>
  </si>
  <si>
    <t>Access Door</t>
  </si>
  <si>
    <t>I/O Frame</t>
  </si>
  <si>
    <t>Top Case</t>
  </si>
  <si>
    <t>Rear roller</t>
  </si>
  <si>
    <t>Turn Around</t>
  </si>
  <si>
    <t>Input Drawer</t>
  </si>
  <si>
    <t>Rear Paper</t>
  </si>
  <si>
    <t>Lever Clamp</t>
  </si>
  <si>
    <t>Wing Frame</t>
  </si>
  <si>
    <t>Shift Plate</t>
  </si>
  <si>
    <t>Link Pallet</t>
  </si>
  <si>
    <t>Rail Pusher</t>
  </si>
  <si>
    <t>Right Check</t>
  </si>
  <si>
    <t>Presure Plate</t>
  </si>
  <si>
    <t>Bonet</t>
  </si>
  <si>
    <t>Encoder gear</t>
  </si>
  <si>
    <t>SORTEO DE TURN AROUND C4557-60109</t>
  </si>
  <si>
    <t>I/O FRAME CON REBABA C6431-40005</t>
  </si>
  <si>
    <t>SORTEO DE COVER CLEAN OUT C6431-40023 RAYADO</t>
  </si>
  <si>
    <t>SORTEO DE LEFT SIDE WALL DEFECTUOSO C6455-00002</t>
  </si>
  <si>
    <t>SORTEO DE LOWER PAPER GUIDE C6426-40098</t>
  </si>
  <si>
    <t>SORTEO DE LCH CLR SIDE POR REBABA</t>
  </si>
  <si>
    <t>Cover Clean Out</t>
  </si>
  <si>
    <t>Left side wall</t>
  </si>
  <si>
    <t>Left check</t>
  </si>
  <si>
    <t>PCA MAIN ENCENDIDA 20 PZAS</t>
  </si>
  <si>
    <t xml:space="preserve">SORTEO DE PRESURE PLATE 6426-60020 </t>
  </si>
  <si>
    <t xml:space="preserve">SORTEO DE ASSY PALLET 6426-60054 </t>
  </si>
  <si>
    <t xml:space="preserve">SORTEO DE REAR ROLLER CON REBABA 4557-40015 </t>
  </si>
  <si>
    <t>Assy Pallet</t>
  </si>
  <si>
    <t>SORTEO DE PRESSURE PLATE 6426-60020</t>
  </si>
  <si>
    <t xml:space="preserve">FALLAS POR PCA CARRIAGE 6431-60085 </t>
  </si>
  <si>
    <t xml:space="preserve">SORTEO DE LINK PALLET 6426-60054 </t>
  </si>
  <si>
    <t xml:space="preserve">FALLAS DE PCA CARRIAGE EN RWK EOL 6431-60085 </t>
  </si>
  <si>
    <t xml:space="preserve">SORTEO DE LINK PALLET 6426-60054 CAV. G7 </t>
  </si>
  <si>
    <t xml:space="preserve">LOWER CASE RIGHT 6431-40022 DIF. COLOR  </t>
  </si>
  <si>
    <t>Lower case right</t>
  </si>
  <si>
    <t>SORTEO DE ACCES DOOR 6431-60006 PANDO</t>
  </si>
  <si>
    <t>SORTEO DE RAIL PUSHER PANDO</t>
  </si>
  <si>
    <t xml:space="preserve">FALLAS EN POWER UP Y TURNON POR LA PCA DIGITAL REV B00 </t>
  </si>
  <si>
    <t xml:space="preserve">FALLAS CON EL FRONT PANEL 6723-60001 </t>
  </si>
  <si>
    <t>Front Panel</t>
  </si>
  <si>
    <t xml:space="preserve"> FALLAS EN POWER UP Y TURN ON POR PCA REV A10 </t>
  </si>
  <si>
    <t>Total de Tiempo Muerto</t>
  </si>
  <si>
    <t>GRAN TOTAL.</t>
  </si>
  <si>
    <t>Total Access Door</t>
  </si>
  <si>
    <t>Total Assy Pallet</t>
  </si>
  <si>
    <t>Total Bonet</t>
  </si>
  <si>
    <t>Total Cover Clean Out</t>
  </si>
  <si>
    <t>Total Encoder Gear</t>
  </si>
  <si>
    <t>Total Front Panel</t>
  </si>
  <si>
    <t>Total I/O Frame</t>
  </si>
  <si>
    <t>Total Input Drawer</t>
  </si>
  <si>
    <t>Total de Left Check</t>
  </si>
  <si>
    <t>Total de Left Side</t>
  </si>
  <si>
    <t>Total de Link Pallet</t>
  </si>
  <si>
    <t>Total de Case Right</t>
  </si>
  <si>
    <t>Total de Lower Paper Guide</t>
  </si>
  <si>
    <t>Total de Pressure Plate</t>
  </si>
  <si>
    <t>Total Rail Pusher</t>
  </si>
  <si>
    <t>Total Rear Roller</t>
  </si>
  <si>
    <t>Total Right Check</t>
  </si>
  <si>
    <t>Total Shift Plate</t>
  </si>
  <si>
    <t>Total Top Case</t>
  </si>
  <si>
    <t>Total Upper Paper Guide</t>
  </si>
  <si>
    <t>Total Wing Frame</t>
  </si>
  <si>
    <t>Total de Plásticos</t>
  </si>
  <si>
    <t>PCA Carriage</t>
  </si>
  <si>
    <t>PCA Digital</t>
  </si>
  <si>
    <t>Total de tiempo muerto plásticos</t>
  </si>
  <si>
    <t>Semana 34</t>
  </si>
  <si>
    <t xml:space="preserve">SORTEO DE LOWER PAPAEER GUIDE 6426-40098 
NO ENSAMBLA EN LA BASE </t>
  </si>
  <si>
    <t>Total Semana 1</t>
  </si>
  <si>
    <t>Total Semana 2</t>
  </si>
  <si>
    <t>Total Semana 3</t>
  </si>
  <si>
    <t>Total Semana 4</t>
  </si>
  <si>
    <t>Total Semana 13</t>
  </si>
  <si>
    <t>Total Semana 12</t>
  </si>
  <si>
    <t>Total Semana 11</t>
  </si>
  <si>
    <t>Total Semana 10</t>
  </si>
  <si>
    <t>Total Semana 9</t>
  </si>
  <si>
    <t>Total Semana 8</t>
  </si>
  <si>
    <t>Total Semana 7</t>
  </si>
  <si>
    <t>Total Semana 6</t>
  </si>
  <si>
    <t>Total Semana 5</t>
  </si>
  <si>
    <t>Total Semana 14</t>
  </si>
  <si>
    <t>Total Semana 15</t>
  </si>
  <si>
    <t>Total Semana 16</t>
  </si>
  <si>
    <t>Total Semana 17</t>
  </si>
  <si>
    <t>Total Semana 18</t>
  </si>
  <si>
    <t>Total Semana 19</t>
  </si>
  <si>
    <t>Total Semana 20</t>
  </si>
  <si>
    <t>Total Semana 21</t>
  </si>
  <si>
    <t>Total Semana 22</t>
  </si>
  <si>
    <t>Total Semana 24</t>
  </si>
  <si>
    <t>Total Semana 23</t>
  </si>
  <si>
    <t>Total Semana 28</t>
  </si>
  <si>
    <t>Total Semana 29</t>
  </si>
  <si>
    <t>Total Semana 30</t>
  </si>
  <si>
    <t>Total Semana 34</t>
  </si>
  <si>
    <t>Total Semana 33</t>
  </si>
  <si>
    <t>Total Semana 32</t>
  </si>
  <si>
    <t>Total Semana 31</t>
  </si>
  <si>
    <t xml:space="preserve">SORTEO DE LOWER PAPER GUIDE 6426-40098 
NO ENSAMBLA EN LA BASE </t>
  </si>
  <si>
    <t>Semana 35</t>
  </si>
  <si>
    <t>Semana 36</t>
  </si>
  <si>
    <t>Corrida Controlada</t>
  </si>
  <si>
    <t>SORTEO DE INNER PAPER GUIDE</t>
  </si>
  <si>
    <t>SORTEO DE UPPER PAPER GUIDE Hanger 6426-00004 Atorala hoja al imprimir</t>
  </si>
  <si>
    <t>SORTEO DE LINK PALLET 6426-60054 se atora el sted cap</t>
  </si>
  <si>
    <t>Semana 37</t>
  </si>
  <si>
    <t>Semana 38</t>
  </si>
  <si>
    <t>SORTEO DE UPPER PAPER GUIDE 6426-00004 rebaba en cav. Del oops</t>
  </si>
  <si>
    <t xml:space="preserve">INPUT DRAWER NO RESORTEA 6426-40066 </t>
  </si>
  <si>
    <t xml:space="preserve">BASE CON GRASA  6426-60051 genera burbujas en la etiqueta serial </t>
  </si>
  <si>
    <t>Semana 39</t>
  </si>
  <si>
    <t>SORTEO DE LINK PALLET 6426-60054 No resortea</t>
  </si>
  <si>
    <t>SORTEO DE TOP CASE  6426-40079 (Traía un Snap roto)</t>
  </si>
  <si>
    <t>Semana 40</t>
  </si>
  <si>
    <t>PARED IZQUIERDA</t>
  </si>
  <si>
    <t>Base Metal</t>
  </si>
  <si>
    <t>Semana 41</t>
  </si>
  <si>
    <t xml:space="preserve">SORTEO DE KICK CAM 6426-40113 CAVIDAD 2,3,4  </t>
  </si>
  <si>
    <t>Kick Cam</t>
  </si>
  <si>
    <t>Inner Paper Guide</t>
  </si>
  <si>
    <t>RETRABAJO ENSAMBLE BOMPER</t>
  </si>
  <si>
    <t>Semana 42</t>
  </si>
  <si>
    <t>Semana 43</t>
  </si>
  <si>
    <t>Total Rear Paper Guide</t>
  </si>
  <si>
    <t>KICK CAM 6426-40113 CAVIDAD 2,3,5</t>
  </si>
  <si>
    <t>Semana 44</t>
  </si>
  <si>
    <t>Semana 46</t>
  </si>
  <si>
    <t>Semana 45</t>
  </si>
  <si>
    <t>Semana 47</t>
  </si>
  <si>
    <t>Semana 48</t>
  </si>
  <si>
    <t>ETIQUETA SIN ADHESIVO</t>
  </si>
  <si>
    <t>Etiqueta</t>
  </si>
  <si>
    <t>Semana 49</t>
  </si>
  <si>
    <t xml:space="preserve">SORTEO DE KICK CAM 6426-40113 </t>
  </si>
  <si>
    <t>Personal</t>
  </si>
  <si>
    <t>FALLA DE LA PCA CARRGIAGE N/P 6431-60085 (FALLA USB Y</t>
  </si>
  <si>
    <t>SORTEO DE KICK CAM 6426-40113</t>
  </si>
  <si>
    <t>Semana 50</t>
  </si>
  <si>
    <t>Semana 51</t>
  </si>
  <si>
    <t xml:space="preserve">CAMBIO DE TESTSCRIPT REV L FIRWARE 85 A 86  </t>
  </si>
  <si>
    <t>PCA MAIN 6431-60108  PCA ENCENDIDA</t>
  </si>
  <si>
    <t xml:space="preserve">FALLAS EN MIDLINE DE CALIBRACION POR PCA MAIN 6431-60108 </t>
  </si>
  <si>
    <t xml:space="preserve">KICK CAM </t>
  </si>
  <si>
    <t>IPG</t>
  </si>
  <si>
    <t>Total de Lever Clamp</t>
  </si>
  <si>
    <t>Total Turn Around</t>
  </si>
  <si>
    <t xml:space="preserve">PROBLEMAS CON LEFT WALL 6455-00002  </t>
  </si>
  <si>
    <t>e-mech</t>
  </si>
  <si>
    <t xml:space="preserve">LEFT SIDE WALL  DEFECTUOSA 6455-00002 </t>
  </si>
  <si>
    <t xml:space="preserve">ENCODER DISK PANDO 4557-80019 </t>
  </si>
  <si>
    <t xml:space="preserve">ENCODER DISCK PANDEADO  C4557-80019 </t>
  </si>
  <si>
    <t xml:space="preserve">ENCODER DISCK PANDO 4557-80019 </t>
  </si>
  <si>
    <t xml:space="preserve">SORTEO DE ENCODER DISK PANDO 4557-80019 </t>
  </si>
  <si>
    <t xml:space="preserve">FALLA DE POWER SUPPLY C6429-60208 </t>
  </si>
  <si>
    <t xml:space="preserve">FALLAS DE POWER SUPPLY  6429-60208 </t>
  </si>
  <si>
    <t xml:space="preserve">BASE CON GRASA 6426-60051 </t>
  </si>
  <si>
    <t xml:space="preserve">BASE CON EXCESO DE GRASA 6426-60051 </t>
  </si>
  <si>
    <t xml:space="preserve">C6426-60051 BASE CON GRASA </t>
  </si>
  <si>
    <t xml:space="preserve">C6426-60051 BASE CON GRASA  </t>
  </si>
  <si>
    <t>EXCESO DE GRASA EN LA BASE 6426-60051</t>
  </si>
  <si>
    <t>BASE CON GRASA</t>
  </si>
  <si>
    <t xml:space="preserve">BASE CON ACEITE 6026-60051 </t>
  </si>
  <si>
    <t xml:space="preserve">BASE CON GRASA OCACIONANDO FLUJO LENTO </t>
  </si>
  <si>
    <t>BASE CON REBABA C6426-60051</t>
  </si>
  <si>
    <t xml:space="preserve">SORTEO DE ENCODER STRIP 4557-80001 </t>
  </si>
  <si>
    <t xml:space="preserve">SORTEO DE ENCODER STRIP RAYADO 4557-80001 </t>
  </si>
  <si>
    <t xml:space="preserve">SORTEO DE ENCODER STRIP RAYADO  4557-80001 </t>
  </si>
  <si>
    <t xml:space="preserve">SORTEO DE ENCODER STRIP CON GRASA </t>
  </si>
  <si>
    <t xml:space="preserve">SORTEO DE SLEEVE LIFTER SPRING </t>
  </si>
  <si>
    <t xml:space="preserve">SORTEO DE HANGER  6426-00004 </t>
  </si>
  <si>
    <t>CARRIAGE SE ATORA EN EL BACKBONE</t>
  </si>
  <si>
    <t>PRUEBA DE NUEVA ETIQUETA SERIAL</t>
  </si>
  <si>
    <t xml:space="preserve">SORTEO DE ETIQUETA SERIAL RAYADA 7121-7391 </t>
  </si>
  <si>
    <t xml:space="preserve">ETIQUETA SERIAL INVERTIDA </t>
  </si>
  <si>
    <t xml:space="preserve">BUMPER DE LA BASE SIN PEGAMENTO 6426-60051 </t>
  </si>
  <si>
    <t xml:space="preserve">MOTOR CARRIAGE 6419-60058 NO SIENTA EN EL PALLET </t>
  </si>
  <si>
    <t xml:space="preserve">LIMPIEZA DE HANGER CON EXCESO  DE GRASA 6426-00004 </t>
  </si>
  <si>
    <t>BASE CHUECA</t>
  </si>
  <si>
    <t>Semana 52</t>
  </si>
  <si>
    <t xml:space="preserve">FALLA DE LA PCA CARRGIAGE N/P 6431-60085 </t>
  </si>
  <si>
    <t>Política de ensambladora</t>
  </si>
  <si>
    <t>Tpos atribuidos a Manufactura de Autos</t>
  </si>
  <si>
    <t>Sindicato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</si>
</sst>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9" formatCode="0.0%"/>
  </numFmts>
  <fonts count="26" x14ac:knownFonts="1">
    <font>
      <sz val="10"/>
      <name val="Arial"/>
    </font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10"/>
      <name val="Times New Roman"/>
      <family val="1"/>
    </font>
    <font>
      <b/>
      <sz val="12"/>
      <name val="Bookman Old Style"/>
      <family val="1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8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3">
    <xf numFmtId="0" fontId="0" fillId="0" borderId="0" xfId="0"/>
    <xf numFmtId="0" fontId="7" fillId="0" borderId="0" xfId="0" applyFont="1"/>
    <xf numFmtId="0" fontId="8" fillId="0" borderId="0" xfId="0" applyFont="1"/>
    <xf numFmtId="172" fontId="7" fillId="0" borderId="0" xfId="0" applyNumberFormat="1" applyFont="1"/>
    <xf numFmtId="10" fontId="7" fillId="0" borderId="0" xfId="1" applyNumberFormat="1" applyFont="1"/>
    <xf numFmtId="10" fontId="7" fillId="0" borderId="0" xfId="0" applyNumberFormat="1" applyFont="1"/>
    <xf numFmtId="0" fontId="9" fillId="0" borderId="0" xfId="0" applyFont="1"/>
    <xf numFmtId="0" fontId="7" fillId="0" borderId="1" xfId="0" applyFont="1" applyBorder="1"/>
    <xf numFmtId="0" fontId="8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0" fillId="3" borderId="0" xfId="0" applyFill="1"/>
    <xf numFmtId="0" fontId="4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14" fillId="3" borderId="3" xfId="0" applyFont="1" applyFill="1" applyBorder="1" applyAlignment="1"/>
    <xf numFmtId="0" fontId="14" fillId="3" borderId="3" xfId="0" applyFont="1" applyFill="1" applyBorder="1" applyAlignment="1">
      <alignment horizontal="center"/>
    </xf>
    <xf numFmtId="0" fontId="14" fillId="3" borderId="3" xfId="0" applyNumberFormat="1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4" fillId="4" borderId="3" xfId="0" applyFont="1" applyFill="1" applyBorder="1" applyAlignment="1"/>
    <xf numFmtId="0" fontId="14" fillId="4" borderId="3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4" fillId="5" borderId="3" xfId="0" applyFont="1" applyFill="1" applyBorder="1" applyAlignment="1"/>
    <xf numFmtId="0" fontId="14" fillId="5" borderId="3" xfId="0" applyFont="1" applyFill="1" applyBorder="1" applyAlignment="1">
      <alignment horizontal="center"/>
    </xf>
    <xf numFmtId="0" fontId="0" fillId="5" borderId="0" xfId="0" applyFill="1"/>
    <xf numFmtId="0" fontId="14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4" fillId="5" borderId="3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/>
    <xf numFmtId="0" fontId="4" fillId="2" borderId="3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0" fillId="7" borderId="0" xfId="0" applyFill="1"/>
    <xf numFmtId="0" fontId="4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8" borderId="0" xfId="0" applyFill="1"/>
    <xf numFmtId="0" fontId="4" fillId="8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9" borderId="0" xfId="0" applyFill="1"/>
    <xf numFmtId="0" fontId="4" fillId="9" borderId="3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0" fillId="10" borderId="0" xfId="0" applyFill="1"/>
    <xf numFmtId="0" fontId="14" fillId="2" borderId="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11" borderId="0" xfId="0" applyFill="1"/>
    <xf numFmtId="0" fontId="3" fillId="11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2" borderId="0" xfId="0" applyFill="1"/>
    <xf numFmtId="0" fontId="3" fillId="12" borderId="3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0" fillId="13" borderId="0" xfId="0" applyFill="1"/>
    <xf numFmtId="0" fontId="4" fillId="13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" fontId="6" fillId="0" borderId="0" xfId="0" applyNumberFormat="1" applyFont="1" applyAlignment="1">
      <alignment horizontal="center"/>
    </xf>
    <xf numFmtId="0" fontId="16" fillId="5" borderId="3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horizontal="center" wrapText="1"/>
    </xf>
    <xf numFmtId="0" fontId="16" fillId="10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16" fillId="8" borderId="3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/>
    </xf>
    <xf numFmtId="0" fontId="0" fillId="6" borderId="0" xfId="0" applyFill="1"/>
    <xf numFmtId="0" fontId="16" fillId="7" borderId="0" xfId="0" applyFont="1" applyFill="1" applyBorder="1" applyAlignment="1">
      <alignment horizontal="center" wrapText="1"/>
    </xf>
    <xf numFmtId="0" fontId="2" fillId="14" borderId="0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 wrapText="1"/>
    </xf>
    <xf numFmtId="0" fontId="0" fillId="14" borderId="0" xfId="0" applyFill="1"/>
    <xf numFmtId="0" fontId="2" fillId="9" borderId="3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0" fillId="3" borderId="3" xfId="0" applyFill="1" applyBorder="1"/>
    <xf numFmtId="179" fontId="0" fillId="0" borderId="0" xfId="1" applyNumberFormat="1" applyFont="1"/>
    <xf numFmtId="179" fontId="0" fillId="0" borderId="0" xfId="0" applyNumberFormat="1"/>
    <xf numFmtId="0" fontId="16" fillId="9" borderId="0" xfId="0" applyFont="1" applyFill="1" applyBorder="1" applyAlignment="1">
      <alignment horizontal="center" wrapText="1"/>
    </xf>
    <xf numFmtId="0" fontId="7" fillId="3" borderId="3" xfId="0" applyNumberFormat="1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horizontal="left" wrapText="1"/>
    </xf>
    <xf numFmtId="0" fontId="19" fillId="7" borderId="3" xfId="0" applyFont="1" applyFill="1" applyBorder="1" applyAlignment="1">
      <alignment horizontal="left" wrapText="1"/>
    </xf>
    <xf numFmtId="0" fontId="19" fillId="10" borderId="3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 wrapText="1"/>
    </xf>
    <xf numFmtId="0" fontId="7" fillId="8" borderId="3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left" wrapText="1"/>
    </xf>
    <xf numFmtId="0" fontId="19" fillId="3" borderId="3" xfId="0" applyFont="1" applyFill="1" applyBorder="1" applyAlignment="1">
      <alignment horizontal="left" wrapText="1"/>
    </xf>
    <xf numFmtId="0" fontId="19" fillId="6" borderId="3" xfId="0" applyFont="1" applyFill="1" applyBorder="1" applyAlignment="1">
      <alignment horizontal="left" wrapText="1"/>
    </xf>
    <xf numFmtId="0" fontId="7" fillId="11" borderId="3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19" fillId="7" borderId="0" xfId="0" applyFont="1" applyFill="1" applyBorder="1" applyAlignment="1">
      <alignment horizontal="left" wrapText="1"/>
    </xf>
    <xf numFmtId="0" fontId="19" fillId="14" borderId="3" xfId="0" applyFont="1" applyFill="1" applyBorder="1" applyAlignment="1">
      <alignment horizontal="left" wrapText="1"/>
    </xf>
    <xf numFmtId="0" fontId="7" fillId="9" borderId="3" xfId="0" applyFont="1" applyFill="1" applyBorder="1" applyAlignment="1">
      <alignment horizontal="left"/>
    </xf>
    <xf numFmtId="0" fontId="19" fillId="9" borderId="3" xfId="0" applyFont="1" applyFill="1" applyBorder="1" applyAlignment="1">
      <alignment horizontal="left" wrapText="1"/>
    </xf>
    <xf numFmtId="0" fontId="19" fillId="9" borderId="0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/>
    </xf>
    <xf numFmtId="0" fontId="19" fillId="4" borderId="3" xfId="0" applyFont="1" applyFill="1" applyBorder="1" applyAlignment="1">
      <alignment horizontal="left" wrapText="1"/>
    </xf>
    <xf numFmtId="0" fontId="7" fillId="13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12" borderId="3" xfId="0" applyFont="1" applyFill="1" applyBorder="1" applyAlignment="1">
      <alignment horizontal="left"/>
    </xf>
    <xf numFmtId="0" fontId="7" fillId="3" borderId="0" xfId="0" applyFont="1" applyFill="1"/>
    <xf numFmtId="0" fontId="7" fillId="12" borderId="0" xfId="0" applyFont="1" applyFill="1"/>
    <xf numFmtId="0" fontId="7" fillId="5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4" borderId="0" xfId="0" applyFont="1" applyFill="1"/>
    <xf numFmtId="0" fontId="7" fillId="7" borderId="0" xfId="0" applyFont="1" applyFill="1"/>
    <xf numFmtId="0" fontId="7" fillId="10" borderId="0" xfId="0" applyFont="1" applyFill="1"/>
    <xf numFmtId="0" fontId="7" fillId="2" borderId="0" xfId="0" applyFont="1" applyFill="1"/>
    <xf numFmtId="0" fontId="7" fillId="6" borderId="0" xfId="0" applyFont="1" applyFill="1"/>
    <xf numFmtId="0" fontId="7" fillId="11" borderId="0" xfId="0" applyFont="1" applyFill="1"/>
    <xf numFmtId="0" fontId="7" fillId="14" borderId="0" xfId="0" applyFont="1" applyFill="1"/>
    <xf numFmtId="0" fontId="7" fillId="13" borderId="0" xfId="0" applyFont="1" applyFill="1"/>
    <xf numFmtId="0" fontId="8" fillId="2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4" borderId="3" xfId="0" applyFont="1" applyFill="1" applyBorder="1" applyAlignment="1"/>
    <xf numFmtId="0" fontId="7" fillId="12" borderId="3" xfId="0" applyFont="1" applyFill="1" applyBorder="1" applyAlignment="1"/>
    <xf numFmtId="0" fontId="7" fillId="2" borderId="3" xfId="0" applyFont="1" applyFill="1" applyBorder="1" applyAlignment="1"/>
    <xf numFmtId="0" fontId="7" fillId="8" borderId="3" xfId="0" applyFont="1" applyFill="1" applyBorder="1" applyAlignment="1"/>
    <xf numFmtId="0" fontId="7" fillId="11" borderId="3" xfId="0" applyFont="1" applyFill="1" applyBorder="1" applyAlignment="1"/>
    <xf numFmtId="0" fontId="7" fillId="7" borderId="3" xfId="0" applyFont="1" applyFill="1" applyBorder="1" applyAlignment="1"/>
    <xf numFmtId="0" fontId="7" fillId="7" borderId="3" xfId="0" applyNumberFormat="1" applyFont="1" applyFill="1" applyBorder="1" applyAlignment="1"/>
    <xf numFmtId="0" fontId="7" fillId="9" borderId="3" xfId="0" applyFont="1" applyFill="1" applyBorder="1" applyAlignment="1"/>
    <xf numFmtId="0" fontId="7" fillId="13" borderId="0" xfId="0" applyFont="1" applyFill="1" applyBorder="1" applyAlignment="1"/>
    <xf numFmtId="0" fontId="7" fillId="3" borderId="0" xfId="0" applyNumberFormat="1" applyFont="1" applyFill="1" applyBorder="1" applyAlignment="1"/>
    <xf numFmtId="0" fontId="7" fillId="5" borderId="3" xfId="0" applyFont="1" applyFill="1" applyBorder="1" applyAlignment="1"/>
    <xf numFmtId="0" fontId="7" fillId="3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8" borderId="0" xfId="0" applyFont="1" applyFill="1" applyBorder="1" applyAlignment="1">
      <alignment horizontal="left"/>
    </xf>
    <xf numFmtId="0" fontId="7" fillId="3" borderId="3" xfId="0" applyNumberFormat="1" applyFont="1" applyFill="1" applyBorder="1" applyAlignment="1"/>
    <xf numFmtId="0" fontId="7" fillId="3" borderId="0" xfId="0" applyFont="1" applyFill="1" applyBorder="1" applyAlignment="1"/>
    <xf numFmtId="0" fontId="7" fillId="13" borderId="3" xfId="0" applyFont="1" applyFill="1" applyBorder="1" applyAlignment="1"/>
    <xf numFmtId="0" fontId="7" fillId="11" borderId="0" xfId="0" applyFont="1" applyFill="1" applyBorder="1" applyAlignment="1"/>
    <xf numFmtId="0" fontId="7" fillId="5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0" borderId="3" xfId="0" applyFont="1" applyFill="1" applyBorder="1" applyAlignment="1"/>
    <xf numFmtId="0" fontId="8" fillId="0" borderId="3" xfId="0" applyFont="1" applyFill="1" applyBorder="1" applyAlignment="1"/>
    <xf numFmtId="0" fontId="8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3" xfId="0" applyFont="1" applyFill="1" applyBorder="1" applyAlignment="1">
      <alignment horizontal="left" wrapText="1"/>
    </xf>
    <xf numFmtId="0" fontId="7" fillId="3" borderId="0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7" fillId="0" borderId="0" xfId="0" applyFont="1" applyFill="1"/>
    <xf numFmtId="0" fontId="20" fillId="0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3" xfId="0" applyFont="1" applyFill="1" applyBorder="1"/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3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11" borderId="3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3" borderId="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19" fillId="7" borderId="3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9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 wrapText="1"/>
    </xf>
    <xf numFmtId="0" fontId="19" fillId="5" borderId="3" xfId="0" applyFont="1" applyFill="1" applyBorder="1" applyAlignment="1">
      <alignment horizontal="center" wrapText="1"/>
    </xf>
    <xf numFmtId="0" fontId="19" fillId="8" borderId="3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7" fillId="14" borderId="0" xfId="0" applyFont="1" applyFill="1" applyBorder="1" applyAlignment="1">
      <alignment horizontal="center"/>
    </xf>
    <xf numFmtId="0" fontId="19" fillId="14" borderId="3" xfId="0" applyFont="1" applyFill="1" applyBorder="1" applyAlignment="1">
      <alignment horizontal="center" wrapText="1"/>
    </xf>
    <xf numFmtId="0" fontId="7" fillId="10" borderId="0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 wrapText="1"/>
    </xf>
    <xf numFmtId="0" fontId="15" fillId="11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wrapText="1"/>
    </xf>
    <xf numFmtId="0" fontId="0" fillId="4" borderId="3" xfId="0" applyFill="1" applyBorder="1"/>
    <xf numFmtId="0" fontId="14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14" fillId="3" borderId="0" xfId="0" applyFont="1" applyFill="1" applyBorder="1" applyAlignment="1"/>
    <xf numFmtId="0" fontId="7" fillId="12" borderId="0" xfId="0" applyFont="1" applyFill="1" applyBorder="1"/>
    <xf numFmtId="0" fontId="7" fillId="13" borderId="0" xfId="0" applyFont="1" applyFill="1" applyBorder="1"/>
    <xf numFmtId="0" fontId="7" fillId="7" borderId="0" xfId="0" applyFont="1" applyFill="1" applyBorder="1"/>
    <xf numFmtId="0" fontId="7" fillId="2" borderId="0" xfId="0" applyFont="1" applyFill="1" applyBorder="1"/>
    <xf numFmtId="0" fontId="7" fillId="6" borderId="0" xfId="0" applyFont="1" applyFill="1" applyBorder="1"/>
    <xf numFmtId="0" fontId="7" fillId="11" borderId="0" xfId="0" applyFont="1" applyFill="1" applyBorder="1"/>
    <xf numFmtId="3" fontId="0" fillId="0" borderId="0" xfId="0" applyNumberFormat="1"/>
    <xf numFmtId="172" fontId="8" fillId="0" borderId="0" xfId="0" applyNumberFormat="1" applyFont="1"/>
    <xf numFmtId="0" fontId="8" fillId="0" borderId="0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7" fillId="7" borderId="0" xfId="0" applyNumberFormat="1" applyFont="1" applyFill="1" applyBorder="1" applyAlignment="1">
      <alignment horizontal="left"/>
    </xf>
    <xf numFmtId="0" fontId="7" fillId="12" borderId="0" xfId="0" applyFont="1" applyFill="1" applyBorder="1" applyAlignment="1">
      <alignment horizontal="left"/>
    </xf>
    <xf numFmtId="0" fontId="7" fillId="12" borderId="0" xfId="0" applyFont="1" applyFill="1" applyBorder="1" applyAlignment="1"/>
    <xf numFmtId="0" fontId="7" fillId="4" borderId="0" xfId="0" applyFont="1" applyFill="1" applyBorder="1" applyAlignment="1"/>
    <xf numFmtId="0" fontId="7" fillId="7" borderId="0" xfId="0" applyFont="1" applyFill="1" applyBorder="1" applyAlignment="1"/>
    <xf numFmtId="0" fontId="7" fillId="7" borderId="0" xfId="0" applyNumberFormat="1" applyFont="1" applyFill="1" applyBorder="1" applyAlignment="1"/>
    <xf numFmtId="0" fontId="7" fillId="9" borderId="0" xfId="0" applyFont="1" applyFill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0" borderId="0" xfId="0" applyBorder="1"/>
    <xf numFmtId="0" fontId="7" fillId="2" borderId="0" xfId="0" applyNumberFormat="1" applyFont="1" applyFill="1" applyBorder="1" applyAlignment="1">
      <alignment horizontal="left"/>
    </xf>
    <xf numFmtId="0" fontId="7" fillId="15" borderId="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left"/>
    </xf>
    <xf numFmtId="0" fontId="7" fillId="15" borderId="0" xfId="0" applyFont="1" applyFill="1"/>
    <xf numFmtId="0" fontId="7" fillId="16" borderId="4" xfId="0" applyFont="1" applyFill="1" applyBorder="1" applyAlignment="1">
      <alignment horizontal="center"/>
    </xf>
    <xf numFmtId="0" fontId="7" fillId="16" borderId="0" xfId="0" applyFont="1" applyFill="1" applyBorder="1" applyAlignment="1"/>
    <xf numFmtId="0" fontId="7" fillId="16" borderId="0" xfId="0" applyFont="1" applyFill="1" applyBorder="1" applyAlignment="1">
      <alignment horizontal="center"/>
    </xf>
    <xf numFmtId="0" fontId="7" fillId="16" borderId="0" xfId="0" applyFont="1" applyFill="1"/>
    <xf numFmtId="0" fontId="7" fillId="14" borderId="0" xfId="0" applyFont="1" applyFill="1" applyBorder="1" applyAlignment="1"/>
    <xf numFmtId="0" fontId="7" fillId="14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Quality Material Issues
</a:t>
            </a:r>
          </a:p>
        </c:rich>
      </c:tx>
      <c:layout>
        <c:manualLayout>
          <c:xMode val="edge"/>
          <c:yMode val="edge"/>
          <c:x val="0.31590656284760843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729699666295881E-2"/>
          <c:y val="0.22786885245901639"/>
          <c:w val="0.94327030033370407"/>
          <c:h val="0.70327868852459019"/>
        </c:manualLayout>
      </c:layout>
      <c:lineChart>
        <c:grouping val="standard"/>
        <c:varyColors val="0"/>
        <c:ser>
          <c:idx val="0"/>
          <c:order val="0"/>
          <c:tx>
            <c:strRef>
              <c:f>'Datos Generales'!$A$4</c:f>
              <c:strCache>
                <c:ptCount val="1"/>
                <c:pt idx="0">
                  <c:v>Problemas de calidad de Partes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'Datos Generales'!$B$4:$BA$4</c:f>
              <c:numCache>
                <c:formatCode>General</c:formatCode>
                <c:ptCount val="52"/>
                <c:pt idx="0">
                  <c:v>1763</c:v>
                </c:pt>
                <c:pt idx="1">
                  <c:v>944</c:v>
                </c:pt>
                <c:pt idx="2">
                  <c:v>1327</c:v>
                </c:pt>
                <c:pt idx="3">
                  <c:v>1327</c:v>
                </c:pt>
                <c:pt idx="4">
                  <c:v>1950</c:v>
                </c:pt>
                <c:pt idx="5">
                  <c:v>914</c:v>
                </c:pt>
                <c:pt idx="6">
                  <c:v>1536</c:v>
                </c:pt>
                <c:pt idx="7">
                  <c:v>1366</c:v>
                </c:pt>
                <c:pt idx="8">
                  <c:v>3052</c:v>
                </c:pt>
                <c:pt idx="9">
                  <c:v>593</c:v>
                </c:pt>
                <c:pt idx="10">
                  <c:v>1279</c:v>
                </c:pt>
                <c:pt idx="11">
                  <c:v>6449</c:v>
                </c:pt>
                <c:pt idx="12">
                  <c:v>40</c:v>
                </c:pt>
                <c:pt idx="13">
                  <c:v>475</c:v>
                </c:pt>
                <c:pt idx="14">
                  <c:v>1021</c:v>
                </c:pt>
                <c:pt idx="15">
                  <c:v>3434</c:v>
                </c:pt>
                <c:pt idx="16">
                  <c:v>1126</c:v>
                </c:pt>
                <c:pt idx="17">
                  <c:v>642</c:v>
                </c:pt>
                <c:pt idx="18">
                  <c:v>791</c:v>
                </c:pt>
                <c:pt idx="19">
                  <c:v>725</c:v>
                </c:pt>
                <c:pt idx="20">
                  <c:v>625</c:v>
                </c:pt>
                <c:pt idx="21">
                  <c:v>975</c:v>
                </c:pt>
                <c:pt idx="22">
                  <c:v>481</c:v>
                </c:pt>
                <c:pt idx="23">
                  <c:v>419</c:v>
                </c:pt>
                <c:pt idx="24">
                  <c:v>32</c:v>
                </c:pt>
                <c:pt idx="25">
                  <c:v>20</c:v>
                </c:pt>
                <c:pt idx="26">
                  <c:v>0</c:v>
                </c:pt>
                <c:pt idx="27">
                  <c:v>185</c:v>
                </c:pt>
                <c:pt idx="28">
                  <c:v>60</c:v>
                </c:pt>
                <c:pt idx="29">
                  <c:v>167</c:v>
                </c:pt>
                <c:pt idx="30">
                  <c:v>105</c:v>
                </c:pt>
                <c:pt idx="31">
                  <c:v>50</c:v>
                </c:pt>
                <c:pt idx="32">
                  <c:v>241</c:v>
                </c:pt>
                <c:pt idx="33">
                  <c:v>136</c:v>
                </c:pt>
                <c:pt idx="34">
                  <c:v>130</c:v>
                </c:pt>
                <c:pt idx="35">
                  <c:v>115</c:v>
                </c:pt>
                <c:pt idx="36">
                  <c:v>128</c:v>
                </c:pt>
                <c:pt idx="37">
                  <c:v>80</c:v>
                </c:pt>
                <c:pt idx="38">
                  <c:v>42</c:v>
                </c:pt>
                <c:pt idx="39">
                  <c:v>1161</c:v>
                </c:pt>
                <c:pt idx="40">
                  <c:v>494</c:v>
                </c:pt>
                <c:pt idx="41">
                  <c:v>95</c:v>
                </c:pt>
                <c:pt idx="42">
                  <c:v>416</c:v>
                </c:pt>
                <c:pt idx="43">
                  <c:v>0</c:v>
                </c:pt>
                <c:pt idx="44">
                  <c:v>230</c:v>
                </c:pt>
                <c:pt idx="46">
                  <c:v>60</c:v>
                </c:pt>
                <c:pt idx="47">
                  <c:v>135</c:v>
                </c:pt>
                <c:pt idx="48">
                  <c:v>320</c:v>
                </c:pt>
                <c:pt idx="49">
                  <c:v>265</c:v>
                </c:pt>
                <c:pt idx="50">
                  <c:v>380</c:v>
                </c:pt>
                <c:pt idx="5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8-474F-A920-0DE6C791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9184"/>
        <c:axId val="1"/>
      </c:lineChart>
      <c:catAx>
        <c:axId val="663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34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Down Time Graphic
</a:t>
            </a:r>
          </a:p>
        </c:rich>
      </c:tx>
      <c:layout>
        <c:manualLayout>
          <c:xMode val="edge"/>
          <c:yMode val="edge"/>
          <c:x val="0.34260289210233591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11123470522804"/>
          <c:y val="0.44098360655737706"/>
          <c:w val="0.51724137931034486"/>
          <c:h val="0.30163934426229511"/>
        </c:manualLayout>
      </c:layout>
      <c:pie3DChart>
        <c:varyColors val="1"/>
        <c:ser>
          <c:idx val="0"/>
          <c:order val="0"/>
          <c:tx>
            <c:strRef>
              <c:f>'Datos Generales'!$BB$3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B5-4FF9-AEEE-8E4C90171B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B5-4FF9-AEEE-8E4C90171BF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B5-4FF9-AEEE-8E4C90171BF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B5-4FF9-AEEE-8E4C90171BF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B5-4FF9-AEEE-8E4C90171BF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B5-4FF9-AEEE-8E4C90171BF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B5-4FF9-AEEE-8E4C90171BF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B5-4FF9-AEEE-8E4C90171BF5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CB5-4FF9-AEEE-8E4C90171BF5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B5-4FF9-AEEE-8E4C90171BF5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CB5-4FF9-AEEE-8E4C90171BF5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B5-4FF9-AEEE-8E4C90171BF5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CB5-4FF9-AEEE-8E4C90171BF5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B5-4FF9-AEEE-8E4C90171BF5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CB5-4FF9-AEEE-8E4C90171BF5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B5-4FF9-AEEE-8E4C90171BF5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CB5-4FF9-AEEE-8E4C90171B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'Datos Generales'!$A$4:$A$18</c:f>
              <c:strCache>
                <c:ptCount val="15"/>
                <c:pt idx="0">
                  <c:v>Problemas de calidad de Partes</c:v>
                </c:pt>
                <c:pt idx="1">
                  <c:v>Falta de Materiales</c:v>
                </c:pt>
                <c:pt idx="2">
                  <c:v>Producción</c:v>
                </c:pt>
                <c:pt idx="3">
                  <c:v>Sistemas</c:v>
                </c:pt>
                <c:pt idx="4">
                  <c:v>Sindicato</c:v>
                </c:pt>
                <c:pt idx="5">
                  <c:v>Procesos</c:v>
                </c:pt>
                <c:pt idx="6">
                  <c:v>Planta</c:v>
                </c:pt>
                <c:pt idx="7">
                  <c:v>Pruebas</c:v>
                </c:pt>
                <c:pt idx="8">
                  <c:v>Calidad</c:v>
                </c:pt>
                <c:pt idx="9">
                  <c:v>Política de ensambladora</c:v>
                </c:pt>
                <c:pt idx="10">
                  <c:v>Producto</c:v>
                </c:pt>
                <c:pt idx="11">
                  <c:v>Almacén</c:v>
                </c:pt>
                <c:pt idx="12">
                  <c:v>Tpos atribuidos a Manufactura de Autos</c:v>
                </c:pt>
                <c:pt idx="13">
                  <c:v>Cambio de Modelo</c:v>
                </c:pt>
                <c:pt idx="14">
                  <c:v>Control de Producción</c:v>
                </c:pt>
              </c:strCache>
            </c:strRef>
          </c:cat>
          <c:val>
            <c:numRef>
              <c:f>'Datos Generales'!$BB$4:$BB$20</c:f>
              <c:numCache>
                <c:formatCode>General</c:formatCode>
                <c:ptCount val="17"/>
                <c:pt idx="0">
                  <c:v>38346</c:v>
                </c:pt>
                <c:pt idx="1">
                  <c:v>50920</c:v>
                </c:pt>
                <c:pt idx="2">
                  <c:v>16173</c:v>
                </c:pt>
                <c:pt idx="3">
                  <c:v>5204</c:v>
                </c:pt>
                <c:pt idx="4">
                  <c:v>1979</c:v>
                </c:pt>
                <c:pt idx="5">
                  <c:v>1508</c:v>
                </c:pt>
                <c:pt idx="6">
                  <c:v>1821</c:v>
                </c:pt>
                <c:pt idx="7">
                  <c:v>3915.37</c:v>
                </c:pt>
                <c:pt idx="8">
                  <c:v>353</c:v>
                </c:pt>
                <c:pt idx="9">
                  <c:v>5610</c:v>
                </c:pt>
                <c:pt idx="10">
                  <c:v>398</c:v>
                </c:pt>
                <c:pt idx="11">
                  <c:v>262</c:v>
                </c:pt>
                <c:pt idx="12">
                  <c:v>7528</c:v>
                </c:pt>
                <c:pt idx="13">
                  <c:v>110</c:v>
                </c:pt>
                <c:pt idx="14">
                  <c:v>212</c:v>
                </c:pt>
                <c:pt idx="15">
                  <c:v>2130</c:v>
                </c:pt>
                <c:pt idx="1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B5-4FF9-AEEE-8E4C9017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57619577308118"/>
          <c:y val="0.29836065573770493"/>
          <c:w val="0.27697441601779754"/>
          <c:h val="0.58688524590163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Top´s  Down Time</a:t>
            </a:r>
          </a:p>
        </c:rich>
      </c:tx>
      <c:layout>
        <c:manualLayout>
          <c:xMode val="edge"/>
          <c:yMode val="edge"/>
          <c:x val="0.30700778642936594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37152391546166E-2"/>
          <c:y val="0.15737704918032788"/>
          <c:w val="0.89543937708565069"/>
          <c:h val="0.66065573770491803"/>
        </c:manualLayout>
      </c:layout>
      <c:lineChart>
        <c:grouping val="standard"/>
        <c:varyColors val="0"/>
        <c:ser>
          <c:idx val="0"/>
          <c:order val="0"/>
          <c:tx>
            <c:strRef>
              <c:f>'Datos Generales'!$A$4</c:f>
              <c:strCache>
                <c:ptCount val="1"/>
                <c:pt idx="0">
                  <c:v>Problemas de calidad de Partes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'Datos Generales'!$B$2:$BA$2</c:f>
              <c:strCache>
                <c:ptCount val="5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  <c:pt idx="15">
                  <c:v>Semana 16</c:v>
                </c:pt>
                <c:pt idx="16">
                  <c:v>Semana 17</c:v>
                </c:pt>
                <c:pt idx="17">
                  <c:v>Semana 18</c:v>
                </c:pt>
                <c:pt idx="18">
                  <c:v>Semana 19</c:v>
                </c:pt>
                <c:pt idx="19">
                  <c:v>Semana 20</c:v>
                </c:pt>
                <c:pt idx="20">
                  <c:v>Semana 21</c:v>
                </c:pt>
                <c:pt idx="21">
                  <c:v>Semana 22</c:v>
                </c:pt>
                <c:pt idx="22">
                  <c:v>Semana 23</c:v>
                </c:pt>
                <c:pt idx="23">
                  <c:v>Semana 24</c:v>
                </c:pt>
                <c:pt idx="24">
                  <c:v>Semana 25</c:v>
                </c:pt>
                <c:pt idx="25">
                  <c:v>Semana 26</c:v>
                </c:pt>
                <c:pt idx="26">
                  <c:v>Semana 27</c:v>
                </c:pt>
                <c:pt idx="27">
                  <c:v>Semana 28</c:v>
                </c:pt>
                <c:pt idx="28">
                  <c:v>Semana 29</c:v>
                </c:pt>
                <c:pt idx="29">
                  <c:v>Semana 30</c:v>
                </c:pt>
                <c:pt idx="30">
                  <c:v>Semana 31</c:v>
                </c:pt>
                <c:pt idx="31">
                  <c:v>Semana 32</c:v>
                </c:pt>
                <c:pt idx="32">
                  <c:v>Semana 33</c:v>
                </c:pt>
                <c:pt idx="33">
                  <c:v>Semana 34</c:v>
                </c:pt>
                <c:pt idx="34">
                  <c:v>Semana 35</c:v>
                </c:pt>
                <c:pt idx="35">
                  <c:v>Semana 36</c:v>
                </c:pt>
                <c:pt idx="36">
                  <c:v>Semana 37</c:v>
                </c:pt>
                <c:pt idx="37">
                  <c:v>Semana 38</c:v>
                </c:pt>
                <c:pt idx="38">
                  <c:v>Semana 39</c:v>
                </c:pt>
                <c:pt idx="39">
                  <c:v>Semana 40</c:v>
                </c:pt>
                <c:pt idx="40">
                  <c:v>Semana 41</c:v>
                </c:pt>
                <c:pt idx="41">
                  <c:v>Semana 42</c:v>
                </c:pt>
                <c:pt idx="42">
                  <c:v>Semana 43</c:v>
                </c:pt>
                <c:pt idx="43">
                  <c:v>Semana 44</c:v>
                </c:pt>
                <c:pt idx="44">
                  <c:v>Semana 45</c:v>
                </c:pt>
                <c:pt idx="45">
                  <c:v>Semana 46</c:v>
                </c:pt>
                <c:pt idx="46">
                  <c:v>Semana 47</c:v>
                </c:pt>
                <c:pt idx="47">
                  <c:v>Semana 48</c:v>
                </c:pt>
                <c:pt idx="48">
                  <c:v>Semana 49</c:v>
                </c:pt>
                <c:pt idx="49">
                  <c:v>Semana 50</c:v>
                </c:pt>
                <c:pt idx="50">
                  <c:v>Semana 51</c:v>
                </c:pt>
                <c:pt idx="51">
                  <c:v>Semana 52</c:v>
                </c:pt>
              </c:strCache>
            </c:strRef>
          </c:cat>
          <c:val>
            <c:numRef>
              <c:f>'Datos Generales'!$B$4:$BA$4</c:f>
              <c:numCache>
                <c:formatCode>General</c:formatCode>
                <c:ptCount val="52"/>
                <c:pt idx="0">
                  <c:v>1763</c:v>
                </c:pt>
                <c:pt idx="1">
                  <c:v>944</c:v>
                </c:pt>
                <c:pt idx="2">
                  <c:v>1327</c:v>
                </c:pt>
                <c:pt idx="3">
                  <c:v>1327</c:v>
                </c:pt>
                <c:pt idx="4">
                  <c:v>1950</c:v>
                </c:pt>
                <c:pt idx="5">
                  <c:v>914</c:v>
                </c:pt>
                <c:pt idx="6">
                  <c:v>1536</c:v>
                </c:pt>
                <c:pt idx="7">
                  <c:v>1366</c:v>
                </c:pt>
                <c:pt idx="8">
                  <c:v>3052</c:v>
                </c:pt>
                <c:pt idx="9">
                  <c:v>593</c:v>
                </c:pt>
                <c:pt idx="10">
                  <c:v>1279</c:v>
                </c:pt>
                <c:pt idx="11">
                  <c:v>6449</c:v>
                </c:pt>
                <c:pt idx="12">
                  <c:v>40</c:v>
                </c:pt>
                <c:pt idx="13">
                  <c:v>475</c:v>
                </c:pt>
                <c:pt idx="14">
                  <c:v>1021</c:v>
                </c:pt>
                <c:pt idx="15">
                  <c:v>3434</c:v>
                </c:pt>
                <c:pt idx="16">
                  <c:v>1126</c:v>
                </c:pt>
                <c:pt idx="17">
                  <c:v>642</c:v>
                </c:pt>
                <c:pt idx="18">
                  <c:v>791</c:v>
                </c:pt>
                <c:pt idx="19">
                  <c:v>725</c:v>
                </c:pt>
                <c:pt idx="20">
                  <c:v>625</c:v>
                </c:pt>
                <c:pt idx="21">
                  <c:v>975</c:v>
                </c:pt>
                <c:pt idx="22">
                  <c:v>481</c:v>
                </c:pt>
                <c:pt idx="23">
                  <c:v>419</c:v>
                </c:pt>
                <c:pt idx="24">
                  <c:v>32</c:v>
                </c:pt>
                <c:pt idx="25">
                  <c:v>20</c:v>
                </c:pt>
                <c:pt idx="26">
                  <c:v>0</c:v>
                </c:pt>
                <c:pt idx="27">
                  <c:v>185</c:v>
                </c:pt>
                <c:pt idx="28">
                  <c:v>60</c:v>
                </c:pt>
                <c:pt idx="29">
                  <c:v>167</c:v>
                </c:pt>
                <c:pt idx="30">
                  <c:v>105</c:v>
                </c:pt>
                <c:pt idx="31">
                  <c:v>50</c:v>
                </c:pt>
                <c:pt idx="32">
                  <c:v>241</c:v>
                </c:pt>
                <c:pt idx="33">
                  <c:v>136</c:v>
                </c:pt>
                <c:pt idx="34">
                  <c:v>130</c:v>
                </c:pt>
                <c:pt idx="35">
                  <c:v>115</c:v>
                </c:pt>
                <c:pt idx="36">
                  <c:v>128</c:v>
                </c:pt>
                <c:pt idx="37">
                  <c:v>80</c:v>
                </c:pt>
                <c:pt idx="38">
                  <c:v>42</c:v>
                </c:pt>
                <c:pt idx="39">
                  <c:v>1161</c:v>
                </c:pt>
                <c:pt idx="40">
                  <c:v>494</c:v>
                </c:pt>
                <c:pt idx="41">
                  <c:v>95</c:v>
                </c:pt>
                <c:pt idx="42">
                  <c:v>416</c:v>
                </c:pt>
                <c:pt idx="43">
                  <c:v>0</c:v>
                </c:pt>
                <c:pt idx="44">
                  <c:v>230</c:v>
                </c:pt>
                <c:pt idx="46">
                  <c:v>60</c:v>
                </c:pt>
                <c:pt idx="47">
                  <c:v>135</c:v>
                </c:pt>
                <c:pt idx="48">
                  <c:v>320</c:v>
                </c:pt>
                <c:pt idx="49">
                  <c:v>265</c:v>
                </c:pt>
                <c:pt idx="50">
                  <c:v>380</c:v>
                </c:pt>
                <c:pt idx="5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31A-B907-5060532ACA37}"/>
            </c:ext>
          </c:extLst>
        </c:ser>
        <c:ser>
          <c:idx val="1"/>
          <c:order val="1"/>
          <c:tx>
            <c:strRef>
              <c:f>'Datos Generales'!$A$5</c:f>
              <c:strCache>
                <c:ptCount val="1"/>
                <c:pt idx="0">
                  <c:v>Falta de Materiales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'Datos Generales'!$B$2:$BA$2</c:f>
              <c:strCache>
                <c:ptCount val="5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  <c:pt idx="15">
                  <c:v>Semana 16</c:v>
                </c:pt>
                <c:pt idx="16">
                  <c:v>Semana 17</c:v>
                </c:pt>
                <c:pt idx="17">
                  <c:v>Semana 18</c:v>
                </c:pt>
                <c:pt idx="18">
                  <c:v>Semana 19</c:v>
                </c:pt>
                <c:pt idx="19">
                  <c:v>Semana 20</c:v>
                </c:pt>
                <c:pt idx="20">
                  <c:v>Semana 21</c:v>
                </c:pt>
                <c:pt idx="21">
                  <c:v>Semana 22</c:v>
                </c:pt>
                <c:pt idx="22">
                  <c:v>Semana 23</c:v>
                </c:pt>
                <c:pt idx="23">
                  <c:v>Semana 24</c:v>
                </c:pt>
                <c:pt idx="24">
                  <c:v>Semana 25</c:v>
                </c:pt>
                <c:pt idx="25">
                  <c:v>Semana 26</c:v>
                </c:pt>
                <c:pt idx="26">
                  <c:v>Semana 27</c:v>
                </c:pt>
                <c:pt idx="27">
                  <c:v>Semana 28</c:v>
                </c:pt>
                <c:pt idx="28">
                  <c:v>Semana 29</c:v>
                </c:pt>
                <c:pt idx="29">
                  <c:v>Semana 30</c:v>
                </c:pt>
                <c:pt idx="30">
                  <c:v>Semana 31</c:v>
                </c:pt>
                <c:pt idx="31">
                  <c:v>Semana 32</c:v>
                </c:pt>
                <c:pt idx="32">
                  <c:v>Semana 33</c:v>
                </c:pt>
                <c:pt idx="33">
                  <c:v>Semana 34</c:v>
                </c:pt>
                <c:pt idx="34">
                  <c:v>Semana 35</c:v>
                </c:pt>
                <c:pt idx="35">
                  <c:v>Semana 36</c:v>
                </c:pt>
                <c:pt idx="36">
                  <c:v>Semana 37</c:v>
                </c:pt>
                <c:pt idx="37">
                  <c:v>Semana 38</c:v>
                </c:pt>
                <c:pt idx="38">
                  <c:v>Semana 39</c:v>
                </c:pt>
                <c:pt idx="39">
                  <c:v>Semana 40</c:v>
                </c:pt>
                <c:pt idx="40">
                  <c:v>Semana 41</c:v>
                </c:pt>
                <c:pt idx="41">
                  <c:v>Semana 42</c:v>
                </c:pt>
                <c:pt idx="42">
                  <c:v>Semana 43</c:v>
                </c:pt>
                <c:pt idx="43">
                  <c:v>Semana 44</c:v>
                </c:pt>
                <c:pt idx="44">
                  <c:v>Semana 45</c:v>
                </c:pt>
                <c:pt idx="45">
                  <c:v>Semana 46</c:v>
                </c:pt>
                <c:pt idx="46">
                  <c:v>Semana 47</c:v>
                </c:pt>
                <c:pt idx="47">
                  <c:v>Semana 48</c:v>
                </c:pt>
                <c:pt idx="48">
                  <c:v>Semana 49</c:v>
                </c:pt>
                <c:pt idx="49">
                  <c:v>Semana 50</c:v>
                </c:pt>
                <c:pt idx="50">
                  <c:v>Semana 51</c:v>
                </c:pt>
                <c:pt idx="51">
                  <c:v>Semana 52</c:v>
                </c:pt>
              </c:strCache>
            </c:strRef>
          </c:cat>
          <c:val>
            <c:numRef>
              <c:f>'Datos Generales'!$B$5:$BA$5</c:f>
              <c:numCache>
                <c:formatCode>General</c:formatCode>
                <c:ptCount val="52"/>
                <c:pt idx="0">
                  <c:v>935</c:v>
                </c:pt>
                <c:pt idx="1">
                  <c:v>4025</c:v>
                </c:pt>
                <c:pt idx="2">
                  <c:v>335</c:v>
                </c:pt>
                <c:pt idx="3">
                  <c:v>225</c:v>
                </c:pt>
                <c:pt idx="4">
                  <c:v>757</c:v>
                </c:pt>
                <c:pt idx="5">
                  <c:v>1835</c:v>
                </c:pt>
                <c:pt idx="6">
                  <c:v>870</c:v>
                </c:pt>
                <c:pt idx="7">
                  <c:v>2312</c:v>
                </c:pt>
                <c:pt idx="8">
                  <c:v>1055</c:v>
                </c:pt>
                <c:pt idx="9">
                  <c:v>1088</c:v>
                </c:pt>
                <c:pt idx="10">
                  <c:v>3280</c:v>
                </c:pt>
                <c:pt idx="11">
                  <c:v>1865</c:v>
                </c:pt>
                <c:pt idx="12">
                  <c:v>9820</c:v>
                </c:pt>
                <c:pt idx="13">
                  <c:v>6920</c:v>
                </c:pt>
                <c:pt idx="14">
                  <c:v>90</c:v>
                </c:pt>
                <c:pt idx="15">
                  <c:v>150</c:v>
                </c:pt>
                <c:pt idx="16">
                  <c:v>777</c:v>
                </c:pt>
                <c:pt idx="17">
                  <c:v>170</c:v>
                </c:pt>
                <c:pt idx="18">
                  <c:v>645</c:v>
                </c:pt>
                <c:pt idx="19">
                  <c:v>270</c:v>
                </c:pt>
                <c:pt idx="20">
                  <c:v>0</c:v>
                </c:pt>
                <c:pt idx="21">
                  <c:v>0</c:v>
                </c:pt>
                <c:pt idx="22">
                  <c:v>170</c:v>
                </c:pt>
                <c:pt idx="24">
                  <c:v>415</c:v>
                </c:pt>
                <c:pt idx="26">
                  <c:v>1160</c:v>
                </c:pt>
                <c:pt idx="30">
                  <c:v>120</c:v>
                </c:pt>
                <c:pt idx="31">
                  <c:v>500</c:v>
                </c:pt>
                <c:pt idx="36">
                  <c:v>225</c:v>
                </c:pt>
                <c:pt idx="37">
                  <c:v>750</c:v>
                </c:pt>
                <c:pt idx="38">
                  <c:v>305</c:v>
                </c:pt>
                <c:pt idx="39">
                  <c:v>1760</c:v>
                </c:pt>
                <c:pt idx="40">
                  <c:v>2548</c:v>
                </c:pt>
                <c:pt idx="41">
                  <c:v>4480</c:v>
                </c:pt>
                <c:pt idx="43">
                  <c:v>120</c:v>
                </c:pt>
                <c:pt idx="45">
                  <c:v>177</c:v>
                </c:pt>
                <c:pt idx="46">
                  <c:v>316</c:v>
                </c:pt>
                <c:pt idx="49">
                  <c:v>200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2-431A-B907-5060532ACA37}"/>
            </c:ext>
          </c:extLst>
        </c:ser>
        <c:ser>
          <c:idx val="2"/>
          <c:order val="2"/>
          <c:tx>
            <c:strRef>
              <c:f>'Datos Generales'!$A$6</c:f>
              <c:strCache>
                <c:ptCount val="1"/>
                <c:pt idx="0">
                  <c:v>Producción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'Datos Generales'!$B$2:$BA$2</c:f>
              <c:strCache>
                <c:ptCount val="52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  <c:pt idx="15">
                  <c:v>Semana 16</c:v>
                </c:pt>
                <c:pt idx="16">
                  <c:v>Semana 17</c:v>
                </c:pt>
                <c:pt idx="17">
                  <c:v>Semana 18</c:v>
                </c:pt>
                <c:pt idx="18">
                  <c:v>Semana 19</c:v>
                </c:pt>
                <c:pt idx="19">
                  <c:v>Semana 20</c:v>
                </c:pt>
                <c:pt idx="20">
                  <c:v>Semana 21</c:v>
                </c:pt>
                <c:pt idx="21">
                  <c:v>Semana 22</c:v>
                </c:pt>
                <c:pt idx="22">
                  <c:v>Semana 23</c:v>
                </c:pt>
                <c:pt idx="23">
                  <c:v>Semana 24</c:v>
                </c:pt>
                <c:pt idx="24">
                  <c:v>Semana 25</c:v>
                </c:pt>
                <c:pt idx="25">
                  <c:v>Semana 26</c:v>
                </c:pt>
                <c:pt idx="26">
                  <c:v>Semana 27</c:v>
                </c:pt>
                <c:pt idx="27">
                  <c:v>Semana 28</c:v>
                </c:pt>
                <c:pt idx="28">
                  <c:v>Semana 29</c:v>
                </c:pt>
                <c:pt idx="29">
                  <c:v>Semana 30</c:v>
                </c:pt>
                <c:pt idx="30">
                  <c:v>Semana 31</c:v>
                </c:pt>
                <c:pt idx="31">
                  <c:v>Semana 32</c:v>
                </c:pt>
                <c:pt idx="32">
                  <c:v>Semana 33</c:v>
                </c:pt>
                <c:pt idx="33">
                  <c:v>Semana 34</c:v>
                </c:pt>
                <c:pt idx="34">
                  <c:v>Semana 35</c:v>
                </c:pt>
                <c:pt idx="35">
                  <c:v>Semana 36</c:v>
                </c:pt>
                <c:pt idx="36">
                  <c:v>Semana 37</c:v>
                </c:pt>
                <c:pt idx="37">
                  <c:v>Semana 38</c:v>
                </c:pt>
                <c:pt idx="38">
                  <c:v>Semana 39</c:v>
                </c:pt>
                <c:pt idx="39">
                  <c:v>Semana 40</c:v>
                </c:pt>
                <c:pt idx="40">
                  <c:v>Semana 41</c:v>
                </c:pt>
                <c:pt idx="41">
                  <c:v>Semana 42</c:v>
                </c:pt>
                <c:pt idx="42">
                  <c:v>Semana 43</c:v>
                </c:pt>
                <c:pt idx="43">
                  <c:v>Semana 44</c:v>
                </c:pt>
                <c:pt idx="44">
                  <c:v>Semana 45</c:v>
                </c:pt>
                <c:pt idx="45">
                  <c:v>Semana 46</c:v>
                </c:pt>
                <c:pt idx="46">
                  <c:v>Semana 47</c:v>
                </c:pt>
                <c:pt idx="47">
                  <c:v>Semana 48</c:v>
                </c:pt>
                <c:pt idx="48">
                  <c:v>Semana 49</c:v>
                </c:pt>
                <c:pt idx="49">
                  <c:v>Semana 50</c:v>
                </c:pt>
                <c:pt idx="50">
                  <c:v>Semana 51</c:v>
                </c:pt>
                <c:pt idx="51">
                  <c:v>Semana 52</c:v>
                </c:pt>
              </c:strCache>
            </c:strRef>
          </c:cat>
          <c:val>
            <c:numRef>
              <c:f>'Datos Generales'!$B$6:$BA$6</c:f>
              <c:numCache>
                <c:formatCode>General</c:formatCode>
                <c:ptCount val="52"/>
                <c:pt idx="0">
                  <c:v>219</c:v>
                </c:pt>
                <c:pt idx="1">
                  <c:v>218</c:v>
                </c:pt>
                <c:pt idx="2">
                  <c:v>205</c:v>
                </c:pt>
                <c:pt idx="3">
                  <c:v>340</c:v>
                </c:pt>
                <c:pt idx="4">
                  <c:v>181</c:v>
                </c:pt>
                <c:pt idx="5">
                  <c:v>361</c:v>
                </c:pt>
                <c:pt idx="6">
                  <c:v>135</c:v>
                </c:pt>
                <c:pt idx="7">
                  <c:v>93</c:v>
                </c:pt>
                <c:pt idx="8">
                  <c:v>175</c:v>
                </c:pt>
                <c:pt idx="9">
                  <c:v>161</c:v>
                </c:pt>
                <c:pt idx="10">
                  <c:v>125</c:v>
                </c:pt>
                <c:pt idx="11">
                  <c:v>200</c:v>
                </c:pt>
                <c:pt idx="12">
                  <c:v>61</c:v>
                </c:pt>
                <c:pt idx="13">
                  <c:v>362</c:v>
                </c:pt>
                <c:pt idx="14">
                  <c:v>3295</c:v>
                </c:pt>
                <c:pt idx="15">
                  <c:v>625</c:v>
                </c:pt>
                <c:pt idx="16">
                  <c:v>806</c:v>
                </c:pt>
                <c:pt idx="17">
                  <c:v>130</c:v>
                </c:pt>
                <c:pt idx="18">
                  <c:v>435</c:v>
                </c:pt>
                <c:pt idx="19">
                  <c:v>499</c:v>
                </c:pt>
                <c:pt idx="20">
                  <c:v>112</c:v>
                </c:pt>
                <c:pt idx="21">
                  <c:v>266</c:v>
                </c:pt>
                <c:pt idx="22">
                  <c:v>179</c:v>
                </c:pt>
                <c:pt idx="23">
                  <c:v>173</c:v>
                </c:pt>
                <c:pt idx="24">
                  <c:v>85</c:v>
                </c:pt>
                <c:pt idx="27">
                  <c:v>3660</c:v>
                </c:pt>
                <c:pt idx="29">
                  <c:v>70</c:v>
                </c:pt>
                <c:pt idx="30">
                  <c:v>60</c:v>
                </c:pt>
                <c:pt idx="31">
                  <c:v>40</c:v>
                </c:pt>
                <c:pt idx="32">
                  <c:v>30</c:v>
                </c:pt>
                <c:pt idx="33">
                  <c:v>25</c:v>
                </c:pt>
                <c:pt idx="37">
                  <c:v>750</c:v>
                </c:pt>
                <c:pt idx="42">
                  <c:v>25</c:v>
                </c:pt>
                <c:pt idx="43">
                  <c:v>50</c:v>
                </c:pt>
                <c:pt idx="44">
                  <c:v>75</c:v>
                </c:pt>
                <c:pt idx="46">
                  <c:v>150</c:v>
                </c:pt>
                <c:pt idx="47">
                  <c:v>17</c:v>
                </c:pt>
                <c:pt idx="48">
                  <c:v>530</c:v>
                </c:pt>
                <c:pt idx="49">
                  <c:v>90</c:v>
                </c:pt>
                <c:pt idx="50">
                  <c:v>690</c:v>
                </c:pt>
                <c:pt idx="5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2-431A-B907-5060532A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43936"/>
        <c:axId val="1"/>
      </c:lineChart>
      <c:catAx>
        <c:axId val="663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1.2235817575083427E-2"/>
              <c:y val="0.444262295081967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34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697441601779754"/>
          <c:y val="0.95573770491803278"/>
          <c:w val="0.52725250278086766"/>
          <c:h val="3.93442622950819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de Plásticos</a:t>
            </a:r>
          </a:p>
        </c:rich>
      </c:tx>
      <c:layout>
        <c:manualLayout>
          <c:xMode val="edge"/>
          <c:yMode val="edge"/>
          <c:x val="0.41490545050055616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8476084538381E-2"/>
          <c:y val="0.12131147540983607"/>
          <c:w val="0.92324805339265847"/>
          <c:h val="0.7098360655737705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56568F" mc:Ignorable="a14" a14:legacySpreadsheetColorIndex="24">
                    <a:gamma/>
                    <a:shade val="56078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56568F" mc:Ignorable="a14" a14:legacySpreadsheetColorIndex="24">
                    <a:gamma/>
                    <a:shade val="56078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Plasticos!$B$183:$B$208</c:f>
              <c:strCache>
                <c:ptCount val="26"/>
                <c:pt idx="0">
                  <c:v>Left check</c:v>
                </c:pt>
                <c:pt idx="1">
                  <c:v>Lower case right</c:v>
                </c:pt>
                <c:pt idx="2">
                  <c:v>Left side wall</c:v>
                </c:pt>
                <c:pt idx="3">
                  <c:v>Bonet</c:v>
                </c:pt>
                <c:pt idx="4">
                  <c:v>Cover Clean Out</c:v>
                </c:pt>
                <c:pt idx="5">
                  <c:v>Front Panel</c:v>
                </c:pt>
                <c:pt idx="6">
                  <c:v>Right Check</c:v>
                </c:pt>
                <c:pt idx="7">
                  <c:v>IPG</c:v>
                </c:pt>
                <c:pt idx="8">
                  <c:v>Rail Pusher</c:v>
                </c:pt>
                <c:pt idx="9">
                  <c:v>Lever Clamp</c:v>
                </c:pt>
                <c:pt idx="10">
                  <c:v>Assy Pallet</c:v>
                </c:pt>
                <c:pt idx="11">
                  <c:v>Top Case</c:v>
                </c:pt>
                <c:pt idx="12">
                  <c:v>Wing Frame</c:v>
                </c:pt>
                <c:pt idx="13">
                  <c:v>Presure Plate</c:v>
                </c:pt>
                <c:pt idx="14">
                  <c:v>Link Pallet</c:v>
                </c:pt>
                <c:pt idx="15">
                  <c:v>Shift Plate</c:v>
                </c:pt>
                <c:pt idx="16">
                  <c:v>Encoder gear</c:v>
                </c:pt>
                <c:pt idx="17">
                  <c:v>I/O Frame</c:v>
                </c:pt>
                <c:pt idx="18">
                  <c:v>Rear roller</c:v>
                </c:pt>
                <c:pt idx="19">
                  <c:v>KICK CAM </c:v>
                </c:pt>
                <c:pt idx="20">
                  <c:v>Turn Around</c:v>
                </c:pt>
                <c:pt idx="21">
                  <c:v>Rear Paper</c:v>
                </c:pt>
                <c:pt idx="22">
                  <c:v>Input Drawer</c:v>
                </c:pt>
                <c:pt idx="23">
                  <c:v>Lower paper</c:v>
                </c:pt>
                <c:pt idx="24">
                  <c:v>Upper paper</c:v>
                </c:pt>
                <c:pt idx="25">
                  <c:v>Access Door</c:v>
                </c:pt>
              </c:strCache>
            </c:strRef>
          </c:cat>
          <c:val>
            <c:numRef>
              <c:f>Plasticos!$D$183:$D$208</c:f>
              <c:numCache>
                <c:formatCode>0.0%</c:formatCode>
                <c:ptCount val="26"/>
                <c:pt idx="0">
                  <c:v>1.1503067484662577E-3</c:v>
                </c:pt>
                <c:pt idx="1">
                  <c:v>1.1503067484662577E-3</c:v>
                </c:pt>
                <c:pt idx="2">
                  <c:v>1.5337423312883436E-3</c:v>
                </c:pt>
                <c:pt idx="3">
                  <c:v>3.0674846625766872E-3</c:v>
                </c:pt>
                <c:pt idx="4">
                  <c:v>3.0674846625766872E-3</c:v>
                </c:pt>
                <c:pt idx="5">
                  <c:v>3.0674846625766872E-3</c:v>
                </c:pt>
                <c:pt idx="6">
                  <c:v>3.8343558282208589E-3</c:v>
                </c:pt>
                <c:pt idx="7">
                  <c:v>3.8343558282208589E-3</c:v>
                </c:pt>
                <c:pt idx="8">
                  <c:v>4.2177914110429447E-3</c:v>
                </c:pt>
                <c:pt idx="9">
                  <c:v>6.2883435582822087E-3</c:v>
                </c:pt>
                <c:pt idx="10">
                  <c:v>8.5889570552147246E-3</c:v>
                </c:pt>
                <c:pt idx="11">
                  <c:v>1.3420245398773007E-2</c:v>
                </c:pt>
                <c:pt idx="12">
                  <c:v>1.8021472392638037E-2</c:v>
                </c:pt>
                <c:pt idx="13">
                  <c:v>2.4309815950920244E-2</c:v>
                </c:pt>
                <c:pt idx="14">
                  <c:v>2.7070552147239264E-2</c:v>
                </c:pt>
                <c:pt idx="15">
                  <c:v>2.7300613496932514E-2</c:v>
                </c:pt>
                <c:pt idx="16">
                  <c:v>3.0214723926380367E-2</c:v>
                </c:pt>
                <c:pt idx="17">
                  <c:v>3.1518404907975459E-2</c:v>
                </c:pt>
                <c:pt idx="18">
                  <c:v>3.1748466257668709E-2</c:v>
                </c:pt>
                <c:pt idx="19">
                  <c:v>3.1901840490797549E-2</c:v>
                </c:pt>
                <c:pt idx="20">
                  <c:v>3.6809815950920248E-2</c:v>
                </c:pt>
                <c:pt idx="21">
                  <c:v>5.2990797546012269E-2</c:v>
                </c:pt>
                <c:pt idx="22">
                  <c:v>5.8128834355828218E-2</c:v>
                </c:pt>
                <c:pt idx="23">
                  <c:v>8.0904907975460127E-2</c:v>
                </c:pt>
                <c:pt idx="24">
                  <c:v>0.19279141104294478</c:v>
                </c:pt>
                <c:pt idx="25">
                  <c:v>0.30306748466257671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038-9421-EC2A2187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3341968"/>
        <c:axId val="1"/>
      </c:barChart>
      <c:catAx>
        <c:axId val="66334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34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 issues by Week</a:t>
            </a:r>
          </a:p>
        </c:rich>
      </c:tx>
      <c:layout>
        <c:manualLayout>
          <c:xMode val="edge"/>
          <c:yMode val="edge"/>
          <c:x val="0.39488320355951056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830923248053395E-2"/>
          <c:y val="0.11147540983606558"/>
          <c:w val="0.94327030033370407"/>
          <c:h val="0.6868852459016393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7375C" mc:Ignorable="a14" a14:legacySpreadsheetColorIndex="24">
                    <a:gamma/>
                    <a:shade val="36078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37375C" mc:Ignorable="a14" a14:legacySpreadsheetColorIndex="24">
                    <a:gamma/>
                    <a:shade val="36078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111279870735444E-2"/>
                  <c:y val="-2.963646435824723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56-408B-81FF-C8F60588E0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'Plasticos weekly'!$G$4:$G$34</c:f>
              <c:strCache>
                <c:ptCount val="31"/>
                <c:pt idx="0">
                  <c:v>Total Semana 1</c:v>
                </c:pt>
                <c:pt idx="1">
                  <c:v>Total Semana 2</c:v>
                </c:pt>
                <c:pt idx="2">
                  <c:v>Total Semana 3</c:v>
                </c:pt>
                <c:pt idx="3">
                  <c:v>Total Semana 4</c:v>
                </c:pt>
                <c:pt idx="4">
                  <c:v>Total Semana 5</c:v>
                </c:pt>
                <c:pt idx="5">
                  <c:v>Total Semana 6</c:v>
                </c:pt>
                <c:pt idx="6">
                  <c:v>Total Semana 7</c:v>
                </c:pt>
                <c:pt idx="7">
                  <c:v>Total Semana 8</c:v>
                </c:pt>
                <c:pt idx="8">
                  <c:v>Total Semana 9</c:v>
                </c:pt>
                <c:pt idx="9">
                  <c:v>Total Semana 10</c:v>
                </c:pt>
                <c:pt idx="10">
                  <c:v>Total Semana 11</c:v>
                </c:pt>
                <c:pt idx="11">
                  <c:v>Total Semana 12</c:v>
                </c:pt>
                <c:pt idx="12">
                  <c:v>Total Semana 13</c:v>
                </c:pt>
                <c:pt idx="13">
                  <c:v>Total Semana 14</c:v>
                </c:pt>
                <c:pt idx="14">
                  <c:v>Total Semana 15</c:v>
                </c:pt>
                <c:pt idx="15">
                  <c:v>Total Semana 16</c:v>
                </c:pt>
                <c:pt idx="16">
                  <c:v>Total Semana 17</c:v>
                </c:pt>
                <c:pt idx="17">
                  <c:v>Total Semana 18</c:v>
                </c:pt>
                <c:pt idx="18">
                  <c:v>Total Semana 19</c:v>
                </c:pt>
                <c:pt idx="19">
                  <c:v>Total Semana 20</c:v>
                </c:pt>
                <c:pt idx="20">
                  <c:v>Total Semana 21</c:v>
                </c:pt>
                <c:pt idx="21">
                  <c:v>Total Semana 22</c:v>
                </c:pt>
                <c:pt idx="22">
                  <c:v>Total Semana 23</c:v>
                </c:pt>
                <c:pt idx="23">
                  <c:v>Total Semana 24</c:v>
                </c:pt>
                <c:pt idx="24">
                  <c:v>Total Semana 28</c:v>
                </c:pt>
                <c:pt idx="25">
                  <c:v>Total Semana 29</c:v>
                </c:pt>
                <c:pt idx="26">
                  <c:v>Total Semana 30</c:v>
                </c:pt>
                <c:pt idx="27">
                  <c:v>Total Semana 31</c:v>
                </c:pt>
                <c:pt idx="28">
                  <c:v>Total Semana 32</c:v>
                </c:pt>
                <c:pt idx="29">
                  <c:v>Total Semana 33</c:v>
                </c:pt>
                <c:pt idx="30">
                  <c:v>Total Semana 34</c:v>
                </c:pt>
              </c:strCache>
            </c:strRef>
          </c:cat>
          <c:val>
            <c:numRef>
              <c:f>'Plasticos weekly'!$H$4:$H$34</c:f>
              <c:numCache>
                <c:formatCode>General</c:formatCode>
                <c:ptCount val="31"/>
                <c:pt idx="0">
                  <c:v>1125</c:v>
                </c:pt>
                <c:pt idx="1">
                  <c:v>230</c:v>
                </c:pt>
                <c:pt idx="2">
                  <c:v>647</c:v>
                </c:pt>
                <c:pt idx="3">
                  <c:v>527</c:v>
                </c:pt>
                <c:pt idx="4">
                  <c:v>909</c:v>
                </c:pt>
                <c:pt idx="5">
                  <c:v>553</c:v>
                </c:pt>
                <c:pt idx="6">
                  <c:v>649</c:v>
                </c:pt>
                <c:pt idx="7">
                  <c:v>408</c:v>
                </c:pt>
                <c:pt idx="8">
                  <c:v>101</c:v>
                </c:pt>
                <c:pt idx="9">
                  <c:v>72</c:v>
                </c:pt>
                <c:pt idx="10">
                  <c:v>803</c:v>
                </c:pt>
                <c:pt idx="11">
                  <c:v>40</c:v>
                </c:pt>
                <c:pt idx="12">
                  <c:v>25</c:v>
                </c:pt>
                <c:pt idx="13">
                  <c:v>475</c:v>
                </c:pt>
                <c:pt idx="14">
                  <c:v>522</c:v>
                </c:pt>
                <c:pt idx="15">
                  <c:v>802</c:v>
                </c:pt>
                <c:pt idx="16">
                  <c:v>431</c:v>
                </c:pt>
                <c:pt idx="17">
                  <c:v>642</c:v>
                </c:pt>
                <c:pt idx="18">
                  <c:v>593</c:v>
                </c:pt>
                <c:pt idx="19">
                  <c:v>401</c:v>
                </c:pt>
                <c:pt idx="20">
                  <c:v>291</c:v>
                </c:pt>
                <c:pt idx="21">
                  <c:v>80</c:v>
                </c:pt>
                <c:pt idx="22">
                  <c:v>22</c:v>
                </c:pt>
                <c:pt idx="23">
                  <c:v>393</c:v>
                </c:pt>
                <c:pt idx="24">
                  <c:v>185</c:v>
                </c:pt>
                <c:pt idx="25">
                  <c:v>60</c:v>
                </c:pt>
                <c:pt idx="26">
                  <c:v>60</c:v>
                </c:pt>
                <c:pt idx="27">
                  <c:v>45</c:v>
                </c:pt>
                <c:pt idx="28">
                  <c:v>50</c:v>
                </c:pt>
                <c:pt idx="29">
                  <c:v>210</c:v>
                </c:pt>
                <c:pt idx="3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08B-81FF-C8F60588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3347872"/>
        <c:axId val="1"/>
      </c:barChart>
      <c:catAx>
        <c:axId val="6633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3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4294967293" verticalDpi="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4294967293" verticalDpi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2474" cy="58052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FEBDB-8E97-4264-8D65-8FE12A8114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51566" cy="57987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92EC64-36DC-4775-B921-3AC3DF7593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51566" cy="57987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F893A1-90F0-4B3A-88BC-53FF67D110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51566" cy="57987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08499-38D9-432B-9989-938D9C802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51566" cy="57987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6A3920-1116-4CB5-9ACB-5C0A86FC68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3"/>
  <sheetViews>
    <sheetView tabSelected="1" topLeftCell="A4" workbookViewId="0">
      <pane xSplit="4305" ySplit="765" topLeftCell="O1" activePane="bottomRight"/>
      <selection activeCell="A2" sqref="A2"/>
      <selection pane="topRight" activeCell="B2" sqref="B2"/>
      <selection pane="bottomLeft" activeCell="A8" sqref="A8"/>
      <selection pane="bottomRight" activeCell="W5" sqref="W5"/>
    </sheetView>
  </sheetViews>
  <sheetFormatPr baseColWidth="10" defaultColWidth="9.140625" defaultRowHeight="12.75" x14ac:dyDescent="0.2"/>
  <cols>
    <col min="1" max="1" width="37.28515625" style="1" customWidth="1"/>
    <col min="2" max="2" width="13.5703125" style="1" bestFit="1" customWidth="1"/>
    <col min="3" max="3" width="12" style="1" bestFit="1" customWidth="1"/>
    <col min="4" max="4" width="10.28515625" style="1" bestFit="1" customWidth="1"/>
    <col min="5" max="16" width="13.5703125" style="1" bestFit="1" customWidth="1"/>
    <col min="17" max="18" width="11.42578125" style="1" bestFit="1" customWidth="1"/>
    <col min="19" max="19" width="13.28515625" style="1" bestFit="1" customWidth="1"/>
    <col min="20" max="23" width="11.42578125" style="1" bestFit="1" customWidth="1"/>
    <col min="24" max="25" width="12.42578125" style="1" bestFit="1" customWidth="1"/>
    <col min="26" max="27" width="13.5703125" style="1" bestFit="1" customWidth="1"/>
    <col min="28" max="53" width="13.5703125" style="1" customWidth="1"/>
    <col min="54" max="16384" width="9.140625" style="1"/>
  </cols>
  <sheetData>
    <row r="2" spans="1:56" x14ac:dyDescent="0.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44</v>
      </c>
      <c r="AC2" s="6" t="s">
        <v>45</v>
      </c>
      <c r="AD2" s="6" t="s">
        <v>47</v>
      </c>
      <c r="AE2" s="6" t="s">
        <v>48</v>
      </c>
      <c r="AF2" s="6" t="s">
        <v>50</v>
      </c>
      <c r="AG2" s="6" t="s">
        <v>51</v>
      </c>
      <c r="AH2" s="6" t="s">
        <v>52</v>
      </c>
      <c r="AI2" s="6" t="s">
        <v>243</v>
      </c>
      <c r="AJ2" s="6" t="s">
        <v>277</v>
      </c>
      <c r="AK2" s="6" t="s">
        <v>278</v>
      </c>
      <c r="AL2" s="6" t="s">
        <v>283</v>
      </c>
      <c r="AM2" s="6" t="s">
        <v>284</v>
      </c>
      <c r="AN2" s="6" t="s">
        <v>288</v>
      </c>
      <c r="AO2" s="6" t="s">
        <v>291</v>
      </c>
      <c r="AP2" s="6" t="s">
        <v>294</v>
      </c>
      <c r="AQ2" s="6" t="s">
        <v>299</v>
      </c>
      <c r="AR2" s="6" t="s">
        <v>300</v>
      </c>
      <c r="AS2" s="6" t="s">
        <v>303</v>
      </c>
      <c r="AT2" s="6" t="s">
        <v>305</v>
      </c>
      <c r="AU2" s="6" t="s">
        <v>304</v>
      </c>
      <c r="AV2" s="6" t="s">
        <v>306</v>
      </c>
      <c r="AW2" s="6" t="s">
        <v>307</v>
      </c>
      <c r="AX2" s="6" t="s">
        <v>310</v>
      </c>
      <c r="AY2" s="6" t="s">
        <v>315</v>
      </c>
      <c r="AZ2" s="6" t="s">
        <v>316</v>
      </c>
      <c r="BA2" s="6" t="s">
        <v>356</v>
      </c>
    </row>
    <row r="3" spans="1:56" x14ac:dyDescent="0.2">
      <c r="A3" s="2" t="s">
        <v>33</v>
      </c>
      <c r="B3" s="6" t="s">
        <v>26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 s="6" t="s">
        <v>26</v>
      </c>
      <c r="I3" s="6" t="s">
        <v>26</v>
      </c>
      <c r="J3" s="6" t="s">
        <v>26</v>
      </c>
      <c r="K3" s="6" t="s">
        <v>26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26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  <c r="AB3" s="6" t="s">
        <v>26</v>
      </c>
      <c r="AC3" s="6" t="s">
        <v>26</v>
      </c>
      <c r="AD3" s="6" t="s">
        <v>26</v>
      </c>
      <c r="AE3" s="6" t="s">
        <v>26</v>
      </c>
      <c r="AF3" s="6" t="s">
        <v>26</v>
      </c>
      <c r="AG3" s="6" t="s">
        <v>26</v>
      </c>
      <c r="AH3" s="6" t="s">
        <v>26</v>
      </c>
      <c r="AI3" s="6" t="s">
        <v>26</v>
      </c>
      <c r="AJ3" s="6" t="s">
        <v>26</v>
      </c>
      <c r="AK3" s="6" t="s">
        <v>26</v>
      </c>
      <c r="AL3" s="6" t="s">
        <v>26</v>
      </c>
      <c r="AM3" s="6" t="s">
        <v>26</v>
      </c>
      <c r="AN3" s="6" t="s">
        <v>26</v>
      </c>
      <c r="AO3" s="6" t="s">
        <v>26</v>
      </c>
      <c r="AP3" s="6" t="s">
        <v>26</v>
      </c>
      <c r="AQ3" s="6" t="s">
        <v>26</v>
      </c>
      <c r="AR3" s="6" t="s">
        <v>26</v>
      </c>
      <c r="AS3" s="6" t="s">
        <v>26</v>
      </c>
      <c r="AT3" s="6" t="s">
        <v>26</v>
      </c>
      <c r="AU3" s="6" t="s">
        <v>26</v>
      </c>
      <c r="AV3" s="6" t="s">
        <v>26</v>
      </c>
      <c r="AW3" s="6" t="s">
        <v>26</v>
      </c>
      <c r="AX3" s="6" t="s">
        <v>26</v>
      </c>
      <c r="AY3" s="6" t="s">
        <v>26</v>
      </c>
      <c r="AZ3" s="6" t="s">
        <v>26</v>
      </c>
      <c r="BA3" s="6" t="s">
        <v>26</v>
      </c>
      <c r="BB3" s="2" t="s">
        <v>27</v>
      </c>
      <c r="BC3" s="8" t="s">
        <v>28</v>
      </c>
      <c r="BD3" s="2" t="s">
        <v>29</v>
      </c>
    </row>
    <row r="4" spans="1:56" x14ac:dyDescent="0.2">
      <c r="A4" s="1" t="s">
        <v>34</v>
      </c>
      <c r="B4" s="1">
        <v>1763</v>
      </c>
      <c r="C4" s="1">
        <v>944</v>
      </c>
      <c r="D4" s="1">
        <v>1327</v>
      </c>
      <c r="E4" s="1">
        <v>1327</v>
      </c>
      <c r="F4" s="1">
        <v>1950</v>
      </c>
      <c r="G4" s="1">
        <v>914</v>
      </c>
      <c r="H4" s="1">
        <v>1536</v>
      </c>
      <c r="I4" s="1">
        <v>1366</v>
      </c>
      <c r="J4" s="1">
        <v>3052</v>
      </c>
      <c r="K4" s="1">
        <v>593</v>
      </c>
      <c r="L4" s="1">
        <v>1279</v>
      </c>
      <c r="M4" s="1">
        <v>6449</v>
      </c>
      <c r="N4" s="1">
        <v>40</v>
      </c>
      <c r="O4" s="1">
        <v>475</v>
      </c>
      <c r="P4" s="1">
        <v>1021</v>
      </c>
      <c r="Q4" s="1">
        <v>3434</v>
      </c>
      <c r="R4" s="1">
        <v>1126</v>
      </c>
      <c r="S4" s="1">
        <v>642</v>
      </c>
      <c r="T4" s="1">
        <v>791</v>
      </c>
      <c r="U4" s="1">
        <v>725</v>
      </c>
      <c r="V4" s="1">
        <v>625</v>
      </c>
      <c r="W4" s="1">
        <v>975</v>
      </c>
      <c r="X4" s="1">
        <v>481</v>
      </c>
      <c r="Y4" s="1">
        <v>419</v>
      </c>
      <c r="Z4" s="1">
        <v>32</v>
      </c>
      <c r="AA4" s="1">
        <v>20</v>
      </c>
      <c r="AB4" s="1">
        <v>0</v>
      </c>
      <c r="AC4" s="1">
        <v>185</v>
      </c>
      <c r="AD4" s="1">
        <v>60</v>
      </c>
      <c r="AE4" s="1">
        <v>167</v>
      </c>
      <c r="AF4" s="1">
        <v>105</v>
      </c>
      <c r="AG4" s="1">
        <v>50</v>
      </c>
      <c r="AH4" s="1">
        <v>241</v>
      </c>
      <c r="AI4" s="1">
        <v>136</v>
      </c>
      <c r="AJ4" s="1">
        <v>130</v>
      </c>
      <c r="AK4" s="1">
        <v>115</v>
      </c>
      <c r="AL4" s="1">
        <v>128</v>
      </c>
      <c r="AM4" s="1">
        <v>80</v>
      </c>
      <c r="AN4" s="1">
        <v>42</v>
      </c>
      <c r="AO4" s="1">
        <v>1161</v>
      </c>
      <c r="AP4" s="1">
        <v>494</v>
      </c>
      <c r="AQ4" s="1">
        <v>95</v>
      </c>
      <c r="AR4" s="1">
        <v>416</v>
      </c>
      <c r="AS4" s="1">
        <v>0</v>
      </c>
      <c r="AT4" s="1">
        <v>230</v>
      </c>
      <c r="AV4" s="1">
        <v>60</v>
      </c>
      <c r="AW4" s="1">
        <v>135</v>
      </c>
      <c r="AX4" s="1">
        <v>320</v>
      </c>
      <c r="AY4" s="1">
        <v>265</v>
      </c>
      <c r="AZ4" s="1">
        <v>380</v>
      </c>
      <c r="BA4" s="1">
        <v>45</v>
      </c>
      <c r="BB4" s="1">
        <f>SUM(B4:BA4)</f>
        <v>38346</v>
      </c>
      <c r="BC4" s="4">
        <f>BB4/$BB$22</f>
        <v>0.28043130519030474</v>
      </c>
      <c r="BD4" s="5">
        <f>BC4</f>
        <v>0.28043130519030474</v>
      </c>
    </row>
    <row r="5" spans="1:56" x14ac:dyDescent="0.2">
      <c r="A5" s="1" t="s">
        <v>35</v>
      </c>
      <c r="B5" s="1">
        <v>935</v>
      </c>
      <c r="C5" s="1">
        <v>4025</v>
      </c>
      <c r="D5" s="1">
        <v>335</v>
      </c>
      <c r="E5" s="1">
        <v>225</v>
      </c>
      <c r="F5" s="1">
        <v>757</v>
      </c>
      <c r="G5" s="1">
        <v>1835</v>
      </c>
      <c r="H5" s="1">
        <v>870</v>
      </c>
      <c r="I5" s="1">
        <v>2312</v>
      </c>
      <c r="J5" s="1">
        <v>1055</v>
      </c>
      <c r="K5" s="1">
        <v>1088</v>
      </c>
      <c r="L5" s="1">
        <v>3280</v>
      </c>
      <c r="M5" s="1">
        <v>1865</v>
      </c>
      <c r="N5" s="1">
        <f>900+8920</f>
        <v>9820</v>
      </c>
      <c r="O5" s="1">
        <v>6920</v>
      </c>
      <c r="P5" s="1">
        <v>90</v>
      </c>
      <c r="Q5" s="1">
        <v>150</v>
      </c>
      <c r="R5" s="1">
        <v>777</v>
      </c>
      <c r="S5" s="1">
        <v>170</v>
      </c>
      <c r="T5" s="1">
        <v>645</v>
      </c>
      <c r="U5" s="1">
        <v>270</v>
      </c>
      <c r="V5" s="1">
        <v>0</v>
      </c>
      <c r="W5" s="1">
        <v>0</v>
      </c>
      <c r="X5" s="1">
        <v>170</v>
      </c>
      <c r="Z5" s="1">
        <v>415</v>
      </c>
      <c r="AB5" s="1">
        <v>1160</v>
      </c>
      <c r="AF5" s="1">
        <v>120</v>
      </c>
      <c r="AG5" s="1">
        <v>500</v>
      </c>
      <c r="AL5" s="1">
        <v>225</v>
      </c>
      <c r="AM5" s="1">
        <v>750</v>
      </c>
      <c r="AN5" s="1">
        <v>305</v>
      </c>
      <c r="AO5" s="1">
        <v>1760</v>
      </c>
      <c r="AP5" s="1">
        <v>2548</v>
      </c>
      <c r="AQ5" s="1">
        <v>4480</v>
      </c>
      <c r="AS5" s="1">
        <v>120</v>
      </c>
      <c r="AU5" s="1">
        <v>177</v>
      </c>
      <c r="AV5" s="1">
        <v>316</v>
      </c>
      <c r="AY5" s="1">
        <v>200</v>
      </c>
      <c r="AZ5" s="1">
        <v>250</v>
      </c>
      <c r="BB5" s="1">
        <f t="shared" ref="BB5:BB20" si="0">SUM(B5:BA5)</f>
        <v>50920</v>
      </c>
      <c r="BC5" s="4">
        <f t="shared" ref="BC5:BC20" si="1">BB5/$BB$22</f>
        <v>0.37238726491134194</v>
      </c>
      <c r="BD5" s="5">
        <f>BD4+BC5</f>
        <v>0.65281857010164668</v>
      </c>
    </row>
    <row r="6" spans="1:56" x14ac:dyDescent="0.2">
      <c r="A6" s="1" t="s">
        <v>36</v>
      </c>
      <c r="B6" s="1">
        <v>219</v>
      </c>
      <c r="C6" s="1">
        <v>218</v>
      </c>
      <c r="D6" s="1">
        <v>205</v>
      </c>
      <c r="E6" s="1">
        <v>340</v>
      </c>
      <c r="F6" s="1">
        <v>181</v>
      </c>
      <c r="G6" s="1">
        <v>361</v>
      </c>
      <c r="H6" s="1">
        <v>135</v>
      </c>
      <c r="I6" s="1">
        <v>93</v>
      </c>
      <c r="J6" s="1">
        <v>175</v>
      </c>
      <c r="K6" s="1">
        <v>161</v>
      </c>
      <c r="L6" s="1">
        <v>125</v>
      </c>
      <c r="M6" s="1">
        <v>200</v>
      </c>
      <c r="N6" s="1">
        <v>61</v>
      </c>
      <c r="O6" s="1">
        <v>362</v>
      </c>
      <c r="P6" s="1">
        <v>3295</v>
      </c>
      <c r="Q6" s="1">
        <v>625</v>
      </c>
      <c r="R6" s="1">
        <v>806</v>
      </c>
      <c r="S6" s="1">
        <v>130</v>
      </c>
      <c r="T6" s="1">
        <v>435</v>
      </c>
      <c r="U6" s="1">
        <v>499</v>
      </c>
      <c r="V6" s="1">
        <v>112</v>
      </c>
      <c r="W6" s="1">
        <v>266</v>
      </c>
      <c r="X6" s="1">
        <v>179</v>
      </c>
      <c r="Y6" s="1">
        <v>173</v>
      </c>
      <c r="Z6" s="1">
        <v>85</v>
      </c>
      <c r="AC6" s="1">
        <v>3660</v>
      </c>
      <c r="AE6" s="1">
        <v>70</v>
      </c>
      <c r="AF6" s="1">
        <v>60</v>
      </c>
      <c r="AG6" s="1">
        <v>40</v>
      </c>
      <c r="AH6" s="1">
        <v>30</v>
      </c>
      <c r="AI6" s="1">
        <v>25</v>
      </c>
      <c r="AM6" s="1">
        <v>750</v>
      </c>
      <c r="AR6" s="1">
        <v>25</v>
      </c>
      <c r="AS6" s="1">
        <v>50</v>
      </c>
      <c r="AT6" s="1">
        <v>75</v>
      </c>
      <c r="AV6" s="1">
        <v>150</v>
      </c>
      <c r="AW6" s="1">
        <v>17</v>
      </c>
      <c r="AX6" s="1">
        <v>530</v>
      </c>
      <c r="AY6" s="1">
        <v>90</v>
      </c>
      <c r="AZ6" s="1">
        <v>690</v>
      </c>
      <c r="BA6" s="1">
        <v>470</v>
      </c>
      <c r="BB6" s="1">
        <f t="shared" si="0"/>
        <v>16173</v>
      </c>
      <c r="BC6" s="4">
        <f t="shared" si="1"/>
        <v>0.11827610438749279</v>
      </c>
      <c r="BD6" s="5">
        <f t="shared" ref="BD6:BD20" si="2">BD5+BC6</f>
        <v>0.77109467448913949</v>
      </c>
    </row>
    <row r="7" spans="1:56" x14ac:dyDescent="0.2">
      <c r="A7" s="1" t="s">
        <v>37</v>
      </c>
      <c r="B7" s="1">
        <v>219</v>
      </c>
      <c r="C7" s="1">
        <v>15</v>
      </c>
      <c r="D7" s="1">
        <v>84</v>
      </c>
      <c r="E7" s="1">
        <v>105</v>
      </c>
      <c r="F7" s="1">
        <v>95</v>
      </c>
      <c r="G7" s="1">
        <v>415</v>
      </c>
      <c r="H7" s="1">
        <v>382</v>
      </c>
      <c r="I7" s="1">
        <v>230</v>
      </c>
      <c r="J7" s="1">
        <v>167</v>
      </c>
      <c r="K7" s="1">
        <v>40</v>
      </c>
      <c r="L7" s="1">
        <v>80</v>
      </c>
      <c r="M7" s="1">
        <v>15</v>
      </c>
      <c r="N7" s="1">
        <v>0</v>
      </c>
      <c r="O7" s="1">
        <v>0</v>
      </c>
      <c r="P7" s="1">
        <v>357</v>
      </c>
      <c r="Q7" s="1">
        <v>18</v>
      </c>
      <c r="R7" s="1">
        <v>163</v>
      </c>
      <c r="S7" s="1">
        <v>5</v>
      </c>
      <c r="T7" s="1">
        <v>215</v>
      </c>
      <c r="U7" s="1">
        <v>85</v>
      </c>
      <c r="V7" s="1">
        <v>57</v>
      </c>
      <c r="W7" s="1">
        <v>137</v>
      </c>
      <c r="X7" s="1">
        <v>301</v>
      </c>
      <c r="Y7" s="1">
        <v>20</v>
      </c>
      <c r="AA7" s="1">
        <v>106</v>
      </c>
      <c r="AB7" s="1">
        <v>66</v>
      </c>
      <c r="AC7" s="1">
        <v>9</v>
      </c>
      <c r="AD7" s="1">
        <v>65</v>
      </c>
      <c r="AE7" s="1">
        <v>10</v>
      </c>
      <c r="AF7" s="1">
        <v>44</v>
      </c>
      <c r="AG7" s="1">
        <v>69</v>
      </c>
      <c r="AH7" s="1">
        <v>15</v>
      </c>
      <c r="AI7" s="1">
        <v>316</v>
      </c>
      <c r="AJ7" s="1">
        <v>48</v>
      </c>
      <c r="AL7" s="1">
        <v>85</v>
      </c>
      <c r="AM7" s="1">
        <v>5</v>
      </c>
      <c r="AN7" s="1">
        <v>24</v>
      </c>
      <c r="AO7" s="1">
        <v>330</v>
      </c>
      <c r="AQ7" s="1">
        <v>25</v>
      </c>
      <c r="AR7" s="1">
        <v>92</v>
      </c>
      <c r="AS7" s="1">
        <v>119</v>
      </c>
      <c r="AT7" s="1">
        <v>64</v>
      </c>
      <c r="AU7" s="1">
        <v>35</v>
      </c>
      <c r="AV7" s="1">
        <v>52</v>
      </c>
      <c r="AW7" s="1">
        <v>235</v>
      </c>
      <c r="AY7" s="1">
        <v>11</v>
      </c>
      <c r="AZ7" s="1">
        <v>146</v>
      </c>
      <c r="BA7" s="1">
        <v>28</v>
      </c>
      <c r="BB7" s="1">
        <f t="shared" si="0"/>
        <v>5204</v>
      </c>
      <c r="BC7" s="4">
        <f t="shared" si="1"/>
        <v>3.8057802957553483E-2</v>
      </c>
      <c r="BD7" s="5">
        <f t="shared" si="2"/>
        <v>0.80915247744669294</v>
      </c>
    </row>
    <row r="8" spans="1:56" x14ac:dyDescent="0.2">
      <c r="A8" s="1" t="s">
        <v>360</v>
      </c>
      <c r="B8" s="1">
        <v>123</v>
      </c>
      <c r="C8" s="1">
        <v>72</v>
      </c>
      <c r="D8" s="1">
        <v>185</v>
      </c>
      <c r="E8" s="1">
        <v>162</v>
      </c>
      <c r="F8" s="1">
        <v>108</v>
      </c>
      <c r="G8" s="1">
        <v>12</v>
      </c>
      <c r="H8" s="1">
        <v>44</v>
      </c>
      <c r="I8" s="1">
        <v>111</v>
      </c>
      <c r="J8" s="1">
        <v>73</v>
      </c>
      <c r="K8" s="1">
        <v>150</v>
      </c>
      <c r="L8" s="1">
        <v>121</v>
      </c>
      <c r="M8" s="1">
        <v>16</v>
      </c>
      <c r="N8" s="1">
        <v>14</v>
      </c>
      <c r="O8" s="1">
        <v>46</v>
      </c>
      <c r="P8" s="1">
        <v>51</v>
      </c>
      <c r="Q8" s="1">
        <v>235</v>
      </c>
      <c r="R8" s="1">
        <v>107</v>
      </c>
      <c r="S8" s="1">
        <v>52</v>
      </c>
      <c r="T8" s="1">
        <v>100</v>
      </c>
      <c r="U8" s="1">
        <v>114</v>
      </c>
      <c r="V8" s="1">
        <v>27</v>
      </c>
      <c r="X8" s="1">
        <v>12</v>
      </c>
      <c r="Y8" s="1">
        <v>44</v>
      </c>
      <c r="BB8" s="1">
        <f t="shared" si="0"/>
        <v>1979</v>
      </c>
      <c r="BC8" s="4">
        <f t="shared" si="1"/>
        <v>1.4472788634319436E-2</v>
      </c>
      <c r="BD8" s="5">
        <f t="shared" si="2"/>
        <v>0.82362526608101239</v>
      </c>
    </row>
    <row r="9" spans="1:56" x14ac:dyDescent="0.2">
      <c r="A9" s="1" t="s">
        <v>38</v>
      </c>
      <c r="B9" s="1">
        <v>86</v>
      </c>
      <c r="C9" s="1">
        <v>33</v>
      </c>
      <c r="D9" s="1">
        <v>71</v>
      </c>
      <c r="E9" s="1">
        <v>88</v>
      </c>
      <c r="F9" s="1">
        <v>65</v>
      </c>
      <c r="G9" s="1">
        <v>15</v>
      </c>
      <c r="H9" s="1">
        <v>30</v>
      </c>
      <c r="I9" s="1">
        <v>53</v>
      </c>
      <c r="J9" s="1">
        <v>50</v>
      </c>
      <c r="K9" s="1">
        <v>26</v>
      </c>
      <c r="L9" s="1">
        <v>53</v>
      </c>
      <c r="M9" s="1">
        <v>10</v>
      </c>
      <c r="N9" s="1">
        <v>0</v>
      </c>
      <c r="O9" s="1">
        <v>0</v>
      </c>
      <c r="P9" s="1">
        <v>13</v>
      </c>
      <c r="Q9" s="1">
        <v>15</v>
      </c>
      <c r="R9" s="1">
        <v>10</v>
      </c>
      <c r="S9" s="1">
        <v>23</v>
      </c>
      <c r="T9" s="1">
        <v>18</v>
      </c>
      <c r="U9" s="1">
        <v>56</v>
      </c>
      <c r="V9" s="1">
        <v>7</v>
      </c>
      <c r="W9" s="1">
        <v>32</v>
      </c>
      <c r="X9" s="1">
        <v>11</v>
      </c>
      <c r="Y9" s="1">
        <v>50</v>
      </c>
      <c r="AA9" s="1">
        <v>21</v>
      </c>
      <c r="AB9" s="1">
        <v>6</v>
      </c>
      <c r="AC9" s="1">
        <v>30</v>
      </c>
      <c r="AD9" s="1">
        <v>84</v>
      </c>
      <c r="AE9" s="1">
        <v>24</v>
      </c>
      <c r="AF9" s="1">
        <v>40</v>
      </c>
      <c r="AG9" s="1">
        <v>10</v>
      </c>
      <c r="AH9" s="1">
        <v>49</v>
      </c>
      <c r="AI9" s="1">
        <v>43</v>
      </c>
      <c r="AJ9" s="1">
        <v>67</v>
      </c>
      <c r="AK9" s="1">
        <v>20</v>
      </c>
      <c r="AL9" s="1">
        <v>15</v>
      </c>
      <c r="AO9" s="1">
        <v>45</v>
      </c>
      <c r="AP9" s="1">
        <v>61</v>
      </c>
      <c r="AQ9" s="1">
        <v>85</v>
      </c>
      <c r="AR9" s="1">
        <v>12</v>
      </c>
      <c r="AT9" s="1">
        <v>12</v>
      </c>
      <c r="AU9" s="1">
        <v>39</v>
      </c>
      <c r="AV9" s="1">
        <v>15</v>
      </c>
      <c r="AY9" s="1">
        <v>15</v>
      </c>
      <c r="BB9" s="1">
        <f t="shared" si="0"/>
        <v>1508</v>
      </c>
      <c r="BC9" s="4">
        <f t="shared" si="1"/>
        <v>1.1028279565716882E-2</v>
      </c>
      <c r="BD9" s="5">
        <f t="shared" si="2"/>
        <v>0.83465354564672922</v>
      </c>
    </row>
    <row r="10" spans="1:56" x14ac:dyDescent="0.2">
      <c r="A10" s="1" t="s">
        <v>39</v>
      </c>
      <c r="B10" s="1">
        <v>85</v>
      </c>
      <c r="C10" s="1">
        <v>138</v>
      </c>
      <c r="D10" s="1">
        <v>15</v>
      </c>
      <c r="E10" s="1">
        <v>20</v>
      </c>
      <c r="F10" s="1">
        <v>5</v>
      </c>
      <c r="G10" s="1">
        <v>0</v>
      </c>
      <c r="H10" s="1">
        <v>0</v>
      </c>
      <c r="I10" s="1">
        <v>25</v>
      </c>
      <c r="J10" s="1">
        <v>96</v>
      </c>
      <c r="K10" s="1">
        <v>20</v>
      </c>
      <c r="L10" s="1">
        <v>45</v>
      </c>
      <c r="M10" s="1">
        <v>31</v>
      </c>
      <c r="N10" s="1">
        <v>0</v>
      </c>
      <c r="O10" s="1">
        <v>10</v>
      </c>
      <c r="P10" s="1">
        <v>55</v>
      </c>
      <c r="Q10" s="1">
        <v>85</v>
      </c>
      <c r="R10" s="1">
        <v>50</v>
      </c>
      <c r="S10" s="1">
        <v>30</v>
      </c>
      <c r="T10" s="1">
        <v>40</v>
      </c>
      <c r="U10" s="1">
        <v>100</v>
      </c>
      <c r="V10" s="1">
        <v>15</v>
      </c>
      <c r="W10" s="1">
        <v>76</v>
      </c>
      <c r="X10" s="1">
        <v>212</v>
      </c>
      <c r="Y10" s="1">
        <v>60</v>
      </c>
      <c r="Z10" s="1">
        <v>12</v>
      </c>
      <c r="AB10" s="1">
        <v>50</v>
      </c>
      <c r="AD10" s="1">
        <v>50</v>
      </c>
      <c r="AE10" s="1">
        <v>5</v>
      </c>
      <c r="AF10" s="1">
        <v>94</v>
      </c>
      <c r="AG10" s="1">
        <v>40</v>
      </c>
      <c r="AH10" s="1">
        <v>15</v>
      </c>
      <c r="AI10" s="1">
        <v>66</v>
      </c>
      <c r="AK10" s="1">
        <v>50</v>
      </c>
      <c r="AL10" s="1">
        <v>54</v>
      </c>
      <c r="AO10" s="1">
        <v>40</v>
      </c>
      <c r="AQ10" s="1">
        <v>37</v>
      </c>
      <c r="AR10" s="1">
        <v>15</v>
      </c>
      <c r="AT10" s="1">
        <v>20</v>
      </c>
      <c r="AU10" s="1">
        <v>40</v>
      </c>
      <c r="AW10" s="1">
        <v>20</v>
      </c>
      <c r="BB10" s="1">
        <f t="shared" si="0"/>
        <v>1821</v>
      </c>
      <c r="BC10" s="4">
        <f t="shared" si="1"/>
        <v>1.3317305762049364E-2</v>
      </c>
      <c r="BD10" s="5">
        <f t="shared" si="2"/>
        <v>0.84797085140877859</v>
      </c>
    </row>
    <row r="11" spans="1:56" x14ac:dyDescent="0.2">
      <c r="A11" s="1" t="s">
        <v>40</v>
      </c>
      <c r="B11" s="1">
        <v>85</v>
      </c>
      <c r="C11" s="1">
        <v>13</v>
      </c>
      <c r="D11" s="1">
        <v>83</v>
      </c>
      <c r="E11" s="1">
        <v>63.5</v>
      </c>
      <c r="F11" s="1">
        <v>29</v>
      </c>
      <c r="G11" s="1">
        <v>31.37</v>
      </c>
      <c r="H11" s="1">
        <v>38</v>
      </c>
      <c r="I11" s="1">
        <v>29.5</v>
      </c>
      <c r="J11" s="1">
        <v>15</v>
      </c>
      <c r="K11" s="1">
        <v>25</v>
      </c>
      <c r="L11" s="1">
        <v>14</v>
      </c>
      <c r="M11" s="1">
        <v>19.5</v>
      </c>
      <c r="N11" s="1">
        <v>0</v>
      </c>
      <c r="O11" s="1">
        <v>371.5</v>
      </c>
      <c r="P11" s="1">
        <v>534</v>
      </c>
      <c r="Q11" s="1">
        <v>190</v>
      </c>
      <c r="R11" s="1">
        <v>323</v>
      </c>
      <c r="S11" s="1">
        <v>212</v>
      </c>
      <c r="T11" s="1">
        <v>189</v>
      </c>
      <c r="U11" s="1">
        <v>83</v>
      </c>
      <c r="V11" s="1">
        <v>68</v>
      </c>
      <c r="W11" s="1">
        <v>356</v>
      </c>
      <c r="X11" s="1">
        <v>155</v>
      </c>
      <c r="Y11" s="1">
        <v>124</v>
      </c>
      <c r="Z11" s="1">
        <v>78</v>
      </c>
      <c r="AB11" s="1">
        <v>121</v>
      </c>
      <c r="AC11" s="1">
        <v>21</v>
      </c>
      <c r="AD11" s="1">
        <v>2</v>
      </c>
      <c r="AE11" s="1">
        <v>44</v>
      </c>
      <c r="AG11" s="1">
        <v>28</v>
      </c>
      <c r="AH11" s="1">
        <v>95</v>
      </c>
      <c r="AI11" s="1">
        <v>41</v>
      </c>
      <c r="AK11" s="1">
        <v>75</v>
      </c>
      <c r="AL11" s="1">
        <v>59</v>
      </c>
      <c r="AM11" s="1">
        <v>25</v>
      </c>
      <c r="AN11" s="1">
        <v>20</v>
      </c>
      <c r="AO11" s="1">
        <v>75</v>
      </c>
      <c r="AQ11" s="1">
        <v>12</v>
      </c>
      <c r="AR11" s="1">
        <v>24</v>
      </c>
      <c r="AS11" s="1">
        <v>32</v>
      </c>
      <c r="AT11" s="1">
        <v>21</v>
      </c>
      <c r="AU11" s="1">
        <v>24</v>
      </c>
      <c r="AV11" s="1">
        <v>18</v>
      </c>
      <c r="AX11" s="1">
        <v>23</v>
      </c>
      <c r="AY11" s="1">
        <v>10</v>
      </c>
      <c r="AZ11" s="1">
        <v>3</v>
      </c>
      <c r="BA11" s="1">
        <v>13</v>
      </c>
      <c r="BB11" s="1">
        <f t="shared" si="0"/>
        <v>3915.37</v>
      </c>
      <c r="BC11" s="4">
        <f t="shared" si="1"/>
        <v>2.8633816288608029E-2</v>
      </c>
      <c r="BD11" s="5">
        <f t="shared" si="2"/>
        <v>0.87660466769738665</v>
      </c>
    </row>
    <row r="12" spans="1:56" x14ac:dyDescent="0.2">
      <c r="A12" s="1" t="s">
        <v>41</v>
      </c>
      <c r="B12" s="1">
        <v>15</v>
      </c>
      <c r="C12" s="1">
        <v>5</v>
      </c>
      <c r="D12" s="1">
        <v>25</v>
      </c>
      <c r="E12" s="1">
        <v>105</v>
      </c>
      <c r="F12" s="1">
        <v>0</v>
      </c>
      <c r="G12" s="1">
        <v>12</v>
      </c>
      <c r="H12" s="1">
        <v>0</v>
      </c>
      <c r="I12" s="1">
        <v>0</v>
      </c>
      <c r="J12" s="1">
        <v>48</v>
      </c>
      <c r="K12" s="1">
        <v>32</v>
      </c>
      <c r="L12" s="1">
        <v>15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</v>
      </c>
      <c r="V12" s="1">
        <v>0</v>
      </c>
      <c r="W12" s="1">
        <v>16</v>
      </c>
      <c r="X12" s="1">
        <v>15</v>
      </c>
      <c r="AG12" s="1">
        <v>5</v>
      </c>
      <c r="AI12" s="1">
        <v>20</v>
      </c>
      <c r="AQ12" s="1">
        <v>10</v>
      </c>
      <c r="AS12" s="1">
        <v>5</v>
      </c>
      <c r="AZ12" s="1">
        <v>13</v>
      </c>
      <c r="BB12" s="1">
        <f t="shared" si="0"/>
        <v>353</v>
      </c>
      <c r="BC12" s="4">
        <f t="shared" si="1"/>
        <v>2.5815535057679439E-3</v>
      </c>
      <c r="BD12" s="5">
        <f t="shared" si="2"/>
        <v>0.87918622120315459</v>
      </c>
    </row>
    <row r="13" spans="1:56" x14ac:dyDescent="0.2">
      <c r="A13" s="1" t="s">
        <v>358</v>
      </c>
      <c r="R13" s="1">
        <v>3155</v>
      </c>
      <c r="S13" s="1">
        <v>1645</v>
      </c>
      <c r="T13" s="1">
        <v>270</v>
      </c>
      <c r="U13" s="1">
        <v>0</v>
      </c>
      <c r="V13" s="1">
        <v>0</v>
      </c>
      <c r="Y13" s="1">
        <v>540</v>
      </c>
      <c r="BB13" s="1">
        <f t="shared" si="0"/>
        <v>5610</v>
      </c>
      <c r="BC13" s="4">
        <f t="shared" si="1"/>
        <v>4.1026955148323413E-2</v>
      </c>
      <c r="BD13" s="5">
        <f t="shared" si="2"/>
        <v>0.92021317635147803</v>
      </c>
    </row>
    <row r="14" spans="1:56" x14ac:dyDescent="0.2">
      <c r="A14" s="1" t="s">
        <v>42</v>
      </c>
      <c r="U14" s="1">
        <v>163</v>
      </c>
      <c r="V14" s="1">
        <v>0</v>
      </c>
      <c r="Z14" s="1">
        <v>25</v>
      </c>
      <c r="AB14" s="1">
        <v>210</v>
      </c>
      <c r="BB14" s="1">
        <f t="shared" si="0"/>
        <v>398</v>
      </c>
      <c r="BC14" s="4">
        <f t="shared" si="1"/>
        <v>2.9106467288828376E-3</v>
      </c>
      <c r="BD14" s="5">
        <f t="shared" si="2"/>
        <v>0.92312382308036089</v>
      </c>
    </row>
    <row r="15" spans="1:56" x14ac:dyDescent="0.2">
      <c r="A15" s="1" t="s">
        <v>43</v>
      </c>
      <c r="U15" s="1">
        <v>20</v>
      </c>
      <c r="V15" s="1">
        <v>32</v>
      </c>
      <c r="W15" s="1">
        <v>80</v>
      </c>
      <c r="X15" s="1">
        <v>10</v>
      </c>
      <c r="AB15" s="1">
        <v>40</v>
      </c>
      <c r="AD15" s="1">
        <v>60</v>
      </c>
      <c r="AZ15" s="1">
        <v>20</v>
      </c>
      <c r="BB15" s="1">
        <f t="shared" si="0"/>
        <v>262</v>
      </c>
      <c r="BC15" s="4">
        <f t="shared" si="1"/>
        <v>1.9160538768022699E-3</v>
      </c>
      <c r="BD15" s="5">
        <f t="shared" si="2"/>
        <v>0.92503987695716317</v>
      </c>
    </row>
    <row r="16" spans="1:56" x14ac:dyDescent="0.2">
      <c r="A16" s="1" t="s">
        <v>359</v>
      </c>
      <c r="X16" s="1">
        <v>424</v>
      </c>
      <c r="Y16" s="1">
        <v>866</v>
      </c>
      <c r="Z16" s="1">
        <v>275</v>
      </c>
      <c r="AA16" s="1">
        <v>5963</v>
      </c>
      <c r="BB16" s="1">
        <f t="shared" si="0"/>
        <v>7528</v>
      </c>
      <c r="BC16" s="4">
        <f t="shared" si="1"/>
        <v>5.5053639635753771E-2</v>
      </c>
      <c r="BD16" s="5">
        <f t="shared" si="2"/>
        <v>0.98009351659291699</v>
      </c>
    </row>
    <row r="17" spans="1:56" x14ac:dyDescent="0.2">
      <c r="A17" s="1" t="s">
        <v>46</v>
      </c>
      <c r="AC17" s="1">
        <v>110</v>
      </c>
      <c r="BB17" s="1">
        <f t="shared" si="0"/>
        <v>110</v>
      </c>
      <c r="BC17" s="4">
        <f t="shared" si="1"/>
        <v>8.0445010094751788E-4</v>
      </c>
      <c r="BD17" s="5">
        <f t="shared" si="2"/>
        <v>0.98089796669386453</v>
      </c>
    </row>
    <row r="18" spans="1:56" x14ac:dyDescent="0.2">
      <c r="A18" s="1" t="s">
        <v>49</v>
      </c>
      <c r="AF18" s="1">
        <v>15</v>
      </c>
      <c r="AH18" s="1">
        <v>100</v>
      </c>
      <c r="AK18" s="1">
        <v>30</v>
      </c>
      <c r="AM18" s="1">
        <v>37</v>
      </c>
      <c r="AV18" s="1">
        <v>10</v>
      </c>
      <c r="BA18" s="1">
        <v>20</v>
      </c>
      <c r="BB18" s="1">
        <f t="shared" si="0"/>
        <v>212</v>
      </c>
      <c r="BC18" s="4">
        <f t="shared" si="1"/>
        <v>1.5503947400079437E-3</v>
      </c>
      <c r="BD18" s="5">
        <f t="shared" si="2"/>
        <v>0.98244836143387249</v>
      </c>
    </row>
    <row r="19" spans="1:56" x14ac:dyDescent="0.2">
      <c r="A19" s="1" t="s">
        <v>279</v>
      </c>
      <c r="AJ19" s="1">
        <v>20</v>
      </c>
      <c r="AZ19" s="1">
        <v>2110</v>
      </c>
      <c r="BB19" s="1">
        <f t="shared" si="0"/>
        <v>2130</v>
      </c>
      <c r="BC19" s="4">
        <f t="shared" si="1"/>
        <v>1.5577079227438301E-2</v>
      </c>
      <c r="BD19" s="5">
        <f t="shared" si="2"/>
        <v>0.99802544066131083</v>
      </c>
    </row>
    <row r="20" spans="1:56" x14ac:dyDescent="0.2">
      <c r="A20" s="1" t="s">
        <v>312</v>
      </c>
      <c r="AK20" s="1">
        <v>30</v>
      </c>
      <c r="AL20" s="1">
        <v>240</v>
      </c>
      <c r="BB20" s="1">
        <f t="shared" si="0"/>
        <v>270</v>
      </c>
      <c r="BC20" s="4">
        <f t="shared" si="1"/>
        <v>1.974559338689362E-3</v>
      </c>
      <c r="BD20" s="5">
        <f t="shared" si="2"/>
        <v>1.0000000000000002</v>
      </c>
    </row>
    <row r="22" spans="1:56" ht="13.5" thickBot="1" x14ac:dyDescent="0.25">
      <c r="A22" s="1" t="s">
        <v>30</v>
      </c>
      <c r="B22" s="1">
        <f>SUM(B4:B21)</f>
        <v>3530</v>
      </c>
      <c r="C22" s="1">
        <f t="shared" ref="C22:AD22" si="3">SUM(C4:C21)</f>
        <v>5463</v>
      </c>
      <c r="D22" s="1">
        <f t="shared" si="3"/>
        <v>2330</v>
      </c>
      <c r="E22" s="1">
        <f t="shared" si="3"/>
        <v>2435.5</v>
      </c>
      <c r="F22" s="1">
        <f t="shared" si="3"/>
        <v>3190</v>
      </c>
      <c r="G22" s="1">
        <f t="shared" si="3"/>
        <v>3595.37</v>
      </c>
      <c r="H22" s="1">
        <f t="shared" si="3"/>
        <v>3035</v>
      </c>
      <c r="I22" s="1">
        <f t="shared" si="3"/>
        <v>4219.5</v>
      </c>
      <c r="J22" s="1">
        <f t="shared" si="3"/>
        <v>4731</v>
      </c>
      <c r="K22" s="1">
        <f t="shared" si="3"/>
        <v>2135</v>
      </c>
      <c r="L22" s="1">
        <f t="shared" si="3"/>
        <v>5012</v>
      </c>
      <c r="M22" s="1">
        <f t="shared" si="3"/>
        <v>8605.5</v>
      </c>
      <c r="N22" s="1">
        <f t="shared" si="3"/>
        <v>9935</v>
      </c>
      <c r="O22" s="1">
        <f t="shared" si="3"/>
        <v>8189.5</v>
      </c>
      <c r="P22" s="1">
        <f t="shared" si="3"/>
        <v>5416</v>
      </c>
      <c r="Q22" s="1">
        <f t="shared" si="3"/>
        <v>4752</v>
      </c>
      <c r="R22" s="1">
        <f t="shared" si="3"/>
        <v>6517</v>
      </c>
      <c r="S22" s="1">
        <f t="shared" si="3"/>
        <v>2909</v>
      </c>
      <c r="T22" s="1">
        <f t="shared" si="3"/>
        <v>2703</v>
      </c>
      <c r="U22" s="1">
        <f t="shared" si="3"/>
        <v>2122</v>
      </c>
      <c r="V22" s="1">
        <f t="shared" si="3"/>
        <v>943</v>
      </c>
      <c r="W22" s="1">
        <f t="shared" si="3"/>
        <v>1938</v>
      </c>
      <c r="X22" s="1">
        <f t="shared" si="3"/>
        <v>1970</v>
      </c>
      <c r="Y22" s="1">
        <f t="shared" si="3"/>
        <v>2296</v>
      </c>
      <c r="Z22" s="1">
        <f t="shared" si="3"/>
        <v>922</v>
      </c>
      <c r="AA22" s="1">
        <f t="shared" si="3"/>
        <v>6110</v>
      </c>
      <c r="AB22" s="1">
        <f t="shared" si="3"/>
        <v>1653</v>
      </c>
      <c r="AC22" s="1">
        <f t="shared" si="3"/>
        <v>4015</v>
      </c>
      <c r="AD22" s="1">
        <f t="shared" si="3"/>
        <v>321</v>
      </c>
      <c r="AE22" s="1">
        <f t="shared" ref="AE22:BA22" si="4">SUM(AE4:AE21)</f>
        <v>320</v>
      </c>
      <c r="AF22" s="1">
        <f t="shared" si="4"/>
        <v>478</v>
      </c>
      <c r="AG22" s="1">
        <f t="shared" si="4"/>
        <v>742</v>
      </c>
      <c r="AH22" s="1">
        <f t="shared" si="4"/>
        <v>545</v>
      </c>
      <c r="AI22" s="1">
        <f t="shared" si="4"/>
        <v>647</v>
      </c>
      <c r="AJ22" s="1">
        <f t="shared" si="4"/>
        <v>265</v>
      </c>
      <c r="AK22" s="1">
        <f t="shared" si="4"/>
        <v>320</v>
      </c>
      <c r="AL22" s="1">
        <f t="shared" si="4"/>
        <v>806</v>
      </c>
      <c r="AM22" s="1">
        <f t="shared" si="4"/>
        <v>1647</v>
      </c>
      <c r="AN22" s="1">
        <f t="shared" si="4"/>
        <v>391</v>
      </c>
      <c r="AO22" s="1">
        <f t="shared" si="4"/>
        <v>3411</v>
      </c>
      <c r="AP22" s="1">
        <f t="shared" si="4"/>
        <v>3103</v>
      </c>
      <c r="AQ22" s="1">
        <f t="shared" si="4"/>
        <v>4744</v>
      </c>
      <c r="AR22" s="1">
        <f t="shared" si="4"/>
        <v>584</v>
      </c>
      <c r="AS22" s="1">
        <f t="shared" si="4"/>
        <v>326</v>
      </c>
      <c r="AT22" s="1">
        <f t="shared" si="4"/>
        <v>422</v>
      </c>
      <c r="AU22" s="1">
        <f t="shared" si="4"/>
        <v>315</v>
      </c>
      <c r="AV22" s="1">
        <f t="shared" si="4"/>
        <v>621</v>
      </c>
      <c r="AW22" s="1">
        <f t="shared" si="4"/>
        <v>407</v>
      </c>
      <c r="AX22" s="1">
        <f t="shared" si="4"/>
        <v>873</v>
      </c>
      <c r="AY22" s="1">
        <f t="shared" si="4"/>
        <v>591</v>
      </c>
      <c r="AZ22" s="1">
        <f t="shared" si="4"/>
        <v>3612</v>
      </c>
      <c r="BA22" s="1">
        <f t="shared" si="4"/>
        <v>576</v>
      </c>
      <c r="BB22" s="7">
        <f>SUM(BB4:BB20)</f>
        <v>136739.37</v>
      </c>
    </row>
    <row r="23" spans="1:56" ht="13.5" thickTop="1" x14ac:dyDescent="0.2">
      <c r="A23" s="1" t="s">
        <v>31</v>
      </c>
      <c r="B23" s="3">
        <f>B22/2250</f>
        <v>1.568888888888889</v>
      </c>
      <c r="C23" s="3">
        <f t="shared" ref="C23:H23" si="5">C22/2250</f>
        <v>2.4279999999999999</v>
      </c>
      <c r="D23" s="3">
        <f t="shared" si="5"/>
        <v>1.0355555555555556</v>
      </c>
      <c r="E23" s="3">
        <f t="shared" si="5"/>
        <v>1.0824444444444445</v>
      </c>
      <c r="F23" s="3">
        <f t="shared" si="5"/>
        <v>1.4177777777777778</v>
      </c>
      <c r="G23" s="3">
        <f t="shared" si="5"/>
        <v>1.5979422222222222</v>
      </c>
      <c r="H23" s="3">
        <f t="shared" si="5"/>
        <v>1.3488888888888888</v>
      </c>
      <c r="I23" s="3">
        <f t="shared" ref="I23:AA23" si="6">I22/2250</f>
        <v>1.8753333333333333</v>
      </c>
      <c r="J23" s="3">
        <f t="shared" si="6"/>
        <v>2.1026666666666665</v>
      </c>
      <c r="K23" s="3">
        <f t="shared" si="6"/>
        <v>0.94888888888888889</v>
      </c>
      <c r="L23" s="3">
        <f t="shared" si="6"/>
        <v>2.2275555555555555</v>
      </c>
      <c r="M23" s="3">
        <f t="shared" si="6"/>
        <v>3.8246666666666669</v>
      </c>
      <c r="N23" s="3">
        <f t="shared" si="6"/>
        <v>4.4155555555555557</v>
      </c>
      <c r="O23" s="3">
        <f t="shared" si="6"/>
        <v>3.6397777777777778</v>
      </c>
      <c r="P23" s="3">
        <f t="shared" si="6"/>
        <v>2.407111111111111</v>
      </c>
      <c r="Q23" s="3">
        <f t="shared" si="6"/>
        <v>2.1120000000000001</v>
      </c>
      <c r="R23" s="3">
        <f t="shared" si="6"/>
        <v>2.8964444444444446</v>
      </c>
      <c r="S23" s="3">
        <f t="shared" si="6"/>
        <v>1.292888888888889</v>
      </c>
      <c r="T23" s="3">
        <f t="shared" si="6"/>
        <v>1.2013333333333334</v>
      </c>
      <c r="U23" s="3">
        <f t="shared" si="6"/>
        <v>0.94311111111111112</v>
      </c>
      <c r="V23" s="3">
        <f t="shared" si="6"/>
        <v>0.4191111111111111</v>
      </c>
      <c r="W23" s="3">
        <f t="shared" si="6"/>
        <v>0.86133333333333328</v>
      </c>
      <c r="X23" s="3">
        <f t="shared" si="6"/>
        <v>0.87555555555555553</v>
      </c>
      <c r="Y23" s="3">
        <f t="shared" si="6"/>
        <v>1.0204444444444445</v>
      </c>
      <c r="Z23" s="3">
        <f t="shared" si="6"/>
        <v>0.4097777777777778</v>
      </c>
      <c r="AA23" s="3">
        <f t="shared" si="6"/>
        <v>2.7155555555555555</v>
      </c>
      <c r="AB23" s="3">
        <f>AB22/2700</f>
        <v>0.61222222222222222</v>
      </c>
      <c r="AC23" s="3">
        <f>AC22/2700</f>
        <v>1.4870370370370369</v>
      </c>
      <c r="AD23" s="3">
        <f>AD22/2250</f>
        <v>0.14266666666666666</v>
      </c>
      <c r="AE23" s="3">
        <f>AE22/2700</f>
        <v>0.11851851851851852</v>
      </c>
      <c r="AF23" s="3">
        <f>AF22/2700</f>
        <v>0.17703703703703705</v>
      </c>
      <c r="AG23" s="3">
        <f>AG22/2700</f>
        <v>0.27481481481481479</v>
      </c>
      <c r="AH23" s="3">
        <f>AH22/2700</f>
        <v>0.20185185185185187</v>
      </c>
      <c r="AI23" s="3">
        <f t="shared" ref="AI23:AO23" si="7">AI22/2250</f>
        <v>0.28755555555555556</v>
      </c>
      <c r="AJ23" s="3">
        <f t="shared" si="7"/>
        <v>0.11777777777777777</v>
      </c>
      <c r="AK23" s="3">
        <f t="shared" si="7"/>
        <v>0.14222222222222222</v>
      </c>
      <c r="AL23" s="3">
        <f t="shared" si="7"/>
        <v>0.35822222222222222</v>
      </c>
      <c r="AM23" s="3">
        <f t="shared" si="7"/>
        <v>0.73199999999999998</v>
      </c>
      <c r="AN23" s="3">
        <f t="shared" si="7"/>
        <v>0.17377777777777778</v>
      </c>
      <c r="AO23" s="3">
        <f t="shared" si="7"/>
        <v>1.516</v>
      </c>
      <c r="AP23" s="3">
        <f t="shared" ref="AP23:BA23" si="8">AP22/1800</f>
        <v>1.7238888888888888</v>
      </c>
      <c r="AQ23" s="3">
        <f t="shared" si="8"/>
        <v>2.6355555555555554</v>
      </c>
      <c r="AR23" s="3">
        <f t="shared" si="8"/>
        <v>0.32444444444444442</v>
      </c>
      <c r="AS23" s="3">
        <f t="shared" si="8"/>
        <v>0.18111111111111111</v>
      </c>
      <c r="AT23" s="3">
        <f t="shared" si="8"/>
        <v>0.23444444444444446</v>
      </c>
      <c r="AU23" s="3">
        <f t="shared" si="8"/>
        <v>0.17499999999999999</v>
      </c>
      <c r="AV23" s="3">
        <f t="shared" si="8"/>
        <v>0.34499999999999997</v>
      </c>
      <c r="AW23" s="3">
        <f t="shared" si="8"/>
        <v>0.22611111111111112</v>
      </c>
      <c r="AX23" s="3">
        <f t="shared" si="8"/>
        <v>0.48499999999999999</v>
      </c>
      <c r="AY23" s="3">
        <f t="shared" si="8"/>
        <v>0.32833333333333331</v>
      </c>
      <c r="AZ23" s="3">
        <f t="shared" si="8"/>
        <v>2.0066666666666668</v>
      </c>
      <c r="BA23" s="3">
        <f t="shared" si="8"/>
        <v>0.32</v>
      </c>
      <c r="BB23" s="3">
        <f>SUM(B23:AZ23)</f>
        <v>61.675868148148126</v>
      </c>
      <c r="BC23" s="1" t="s">
        <v>32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21" sqref="A21"/>
    </sheetView>
  </sheetViews>
  <sheetFormatPr baseColWidth="10" defaultRowHeight="12.75" x14ac:dyDescent="0.2"/>
  <cols>
    <col min="1" max="1" width="9.7109375" bestFit="1" customWidth="1"/>
    <col min="2" max="2" width="55.5703125" bestFit="1" customWidth="1"/>
    <col min="3" max="3" width="11.28515625" bestFit="1" customWidth="1"/>
    <col min="4" max="4" width="14.140625" bestFit="1" customWidth="1"/>
    <col min="5" max="6" width="9.140625" customWidth="1"/>
    <col min="7" max="7" width="12.28515625" bestFit="1" customWidth="1"/>
    <col min="8" max="256" width="9.140625" customWidth="1"/>
  </cols>
  <sheetData>
    <row r="1" spans="1:7" ht="15.75" x14ac:dyDescent="0.25">
      <c r="A1" s="9" t="s">
        <v>53</v>
      </c>
      <c r="B1" s="10" t="s">
        <v>54</v>
      </c>
      <c r="C1" s="10" t="s">
        <v>26</v>
      </c>
      <c r="D1" s="10" t="s">
        <v>40</v>
      </c>
    </row>
    <row r="2" spans="1:7" ht="15" x14ac:dyDescent="0.3">
      <c r="A2" s="26">
        <v>1</v>
      </c>
      <c r="B2" s="31" t="s">
        <v>72</v>
      </c>
      <c r="C2" s="32">
        <v>95</v>
      </c>
      <c r="D2" s="244" t="s">
        <v>89</v>
      </c>
      <c r="G2" t="s">
        <v>240</v>
      </c>
    </row>
    <row r="3" spans="1:7" ht="15" x14ac:dyDescent="0.3">
      <c r="A3" s="26">
        <v>2</v>
      </c>
      <c r="B3" s="27" t="s">
        <v>73</v>
      </c>
      <c r="C3" s="28">
        <v>634</v>
      </c>
      <c r="D3" s="244" t="s">
        <v>89</v>
      </c>
      <c r="G3" t="s">
        <v>241</v>
      </c>
    </row>
    <row r="4" spans="1:7" ht="15" x14ac:dyDescent="0.3">
      <c r="A4" s="26">
        <v>4</v>
      </c>
      <c r="B4" s="27" t="s">
        <v>69</v>
      </c>
      <c r="C4" s="28">
        <v>40</v>
      </c>
      <c r="D4" s="244" t="s">
        <v>89</v>
      </c>
    </row>
    <row r="5" spans="1:7" ht="15" x14ac:dyDescent="0.3">
      <c r="A5" s="26">
        <v>5</v>
      </c>
      <c r="B5" s="29" t="s">
        <v>70</v>
      </c>
      <c r="C5" s="30">
        <v>120</v>
      </c>
      <c r="D5" s="244" t="s">
        <v>89</v>
      </c>
    </row>
    <row r="6" spans="1:7" ht="15" x14ac:dyDescent="0.3">
      <c r="A6" s="26">
        <v>6</v>
      </c>
      <c r="B6" s="27" t="s">
        <v>71</v>
      </c>
      <c r="C6" s="28">
        <v>80</v>
      </c>
      <c r="D6" s="244" t="s">
        <v>89</v>
      </c>
    </row>
    <row r="7" spans="1:7" ht="15" x14ac:dyDescent="0.3">
      <c r="A7" s="22">
        <v>7</v>
      </c>
      <c r="B7" s="27" t="s">
        <v>74</v>
      </c>
      <c r="C7" s="28">
        <v>115</v>
      </c>
      <c r="D7" s="244" t="s">
        <v>89</v>
      </c>
    </row>
    <row r="8" spans="1:7" ht="15" x14ac:dyDescent="0.3">
      <c r="A8" s="22">
        <v>9</v>
      </c>
      <c r="B8" s="23" t="s">
        <v>75</v>
      </c>
      <c r="C8" s="24">
        <v>15</v>
      </c>
      <c r="D8" s="244" t="s">
        <v>89</v>
      </c>
    </row>
    <row r="9" spans="1:7" ht="15" x14ac:dyDescent="0.3">
      <c r="A9" s="22">
        <v>16</v>
      </c>
      <c r="B9" s="23" t="s">
        <v>66</v>
      </c>
      <c r="C9" s="24">
        <v>360</v>
      </c>
      <c r="D9" s="244" t="s">
        <v>89</v>
      </c>
    </row>
    <row r="10" spans="1:7" ht="15" x14ac:dyDescent="0.3">
      <c r="A10" s="22">
        <v>16</v>
      </c>
      <c r="B10" s="23" t="s">
        <v>67</v>
      </c>
      <c r="C10" s="24">
        <v>130</v>
      </c>
      <c r="D10" s="244" t="s">
        <v>89</v>
      </c>
    </row>
    <row r="11" spans="1:7" ht="15" x14ac:dyDescent="0.3">
      <c r="A11" s="22">
        <v>16</v>
      </c>
      <c r="B11" s="23" t="s">
        <v>76</v>
      </c>
      <c r="C11" s="24">
        <v>750</v>
      </c>
      <c r="D11" s="244" t="s">
        <v>89</v>
      </c>
    </row>
    <row r="12" spans="1:7" ht="15" x14ac:dyDescent="0.3">
      <c r="A12" s="22">
        <v>16</v>
      </c>
      <c r="B12" s="23" t="s">
        <v>77</v>
      </c>
      <c r="C12" s="24">
        <v>25</v>
      </c>
      <c r="D12" s="244" t="s">
        <v>89</v>
      </c>
    </row>
    <row r="13" spans="1:7" ht="15" x14ac:dyDescent="0.3">
      <c r="A13" s="22">
        <v>19</v>
      </c>
      <c r="B13" s="23" t="s">
        <v>78</v>
      </c>
      <c r="C13" s="24">
        <v>60</v>
      </c>
      <c r="D13" s="244" t="s">
        <v>89</v>
      </c>
    </row>
    <row r="14" spans="1:7" ht="15" x14ac:dyDescent="0.3">
      <c r="A14" s="22">
        <v>22</v>
      </c>
      <c r="B14" s="23" t="s">
        <v>68</v>
      </c>
      <c r="C14" s="24">
        <v>530</v>
      </c>
      <c r="D14" s="244" t="s">
        <v>89</v>
      </c>
    </row>
    <row r="15" spans="1:7" ht="15" x14ac:dyDescent="0.3">
      <c r="A15" s="22">
        <v>23</v>
      </c>
      <c r="B15" s="23" t="s">
        <v>92</v>
      </c>
      <c r="C15" s="24">
        <v>120</v>
      </c>
      <c r="D15" s="244" t="s">
        <v>89</v>
      </c>
    </row>
    <row r="16" spans="1:7" ht="15" x14ac:dyDescent="0.3">
      <c r="A16" s="22">
        <v>30</v>
      </c>
      <c r="B16" s="23" t="s">
        <v>204</v>
      </c>
      <c r="C16" s="24">
        <v>107</v>
      </c>
      <c r="D16" s="244" t="s">
        <v>89</v>
      </c>
    </row>
    <row r="17" spans="1:4" ht="15" x14ac:dyDescent="0.3">
      <c r="A17" s="22">
        <v>31</v>
      </c>
      <c r="B17" s="23" t="s">
        <v>206</v>
      </c>
      <c r="C17" s="24">
        <v>30</v>
      </c>
      <c r="D17" s="244" t="s">
        <v>89</v>
      </c>
    </row>
    <row r="18" spans="1:4" ht="15" x14ac:dyDescent="0.3">
      <c r="A18" s="22">
        <v>33</v>
      </c>
      <c r="B18" s="23" t="s">
        <v>215</v>
      </c>
      <c r="C18" s="24">
        <v>415</v>
      </c>
      <c r="D18" s="244" t="s">
        <v>89</v>
      </c>
    </row>
    <row r="19" spans="1:4" ht="15" x14ac:dyDescent="0.3">
      <c r="A19" s="26">
        <v>49</v>
      </c>
      <c r="B19" s="23" t="s">
        <v>204</v>
      </c>
      <c r="C19" s="24">
        <v>215</v>
      </c>
      <c r="D19" s="244" t="s">
        <v>89</v>
      </c>
    </row>
    <row r="20" spans="1:4" ht="15" x14ac:dyDescent="0.3">
      <c r="A20" s="26">
        <v>49</v>
      </c>
      <c r="B20" s="23" t="s">
        <v>313</v>
      </c>
      <c r="C20" s="24">
        <v>55</v>
      </c>
      <c r="D20" s="244" t="s">
        <v>89</v>
      </c>
    </row>
    <row r="21" spans="1:4" ht="15" x14ac:dyDescent="0.3">
      <c r="A21" s="26">
        <v>52</v>
      </c>
      <c r="B21" s="23" t="s">
        <v>357</v>
      </c>
      <c r="C21" s="24">
        <v>45</v>
      </c>
      <c r="D21" s="244" t="s">
        <v>89</v>
      </c>
    </row>
    <row r="22" spans="1:4" x14ac:dyDescent="0.2">
      <c r="B22" s="83"/>
      <c r="C22" s="84">
        <f>SUM(C2:C21)</f>
        <v>3941</v>
      </c>
    </row>
    <row r="24" spans="1:4" ht="15" x14ac:dyDescent="0.3">
      <c r="A24" s="39">
        <v>13</v>
      </c>
      <c r="B24" s="40" t="s">
        <v>85</v>
      </c>
      <c r="C24" s="35">
        <v>605</v>
      </c>
      <c r="D24" s="36" t="s">
        <v>90</v>
      </c>
    </row>
    <row r="25" spans="1:4" ht="15" x14ac:dyDescent="0.3">
      <c r="A25" s="39">
        <v>15</v>
      </c>
      <c r="B25" s="34" t="s">
        <v>80</v>
      </c>
      <c r="C25" s="35">
        <v>180</v>
      </c>
      <c r="D25" s="36" t="s">
        <v>90</v>
      </c>
    </row>
    <row r="26" spans="1:4" ht="15" x14ac:dyDescent="0.3">
      <c r="A26" s="39">
        <v>16</v>
      </c>
      <c r="B26" s="34" t="s">
        <v>79</v>
      </c>
      <c r="C26" s="35">
        <v>100</v>
      </c>
      <c r="D26" s="36" t="s">
        <v>90</v>
      </c>
    </row>
    <row r="27" spans="1:4" ht="15" x14ac:dyDescent="0.3">
      <c r="A27" s="39">
        <v>16</v>
      </c>
      <c r="B27" s="37" t="s">
        <v>81</v>
      </c>
      <c r="C27" s="38">
        <v>330</v>
      </c>
      <c r="D27" s="36" t="s">
        <v>90</v>
      </c>
    </row>
    <row r="28" spans="1:4" ht="15" x14ac:dyDescent="0.3">
      <c r="A28" s="33">
        <v>17</v>
      </c>
      <c r="B28" s="37" t="s">
        <v>82</v>
      </c>
      <c r="C28" s="38">
        <v>320</v>
      </c>
      <c r="D28" s="36" t="s">
        <v>90</v>
      </c>
    </row>
    <row r="29" spans="1:4" ht="15" x14ac:dyDescent="0.3">
      <c r="A29" s="33">
        <v>17</v>
      </c>
      <c r="B29" s="37" t="s">
        <v>83</v>
      </c>
      <c r="C29" s="38">
        <v>170</v>
      </c>
      <c r="D29" s="36" t="s">
        <v>90</v>
      </c>
    </row>
    <row r="30" spans="1:4" ht="15" x14ac:dyDescent="0.3">
      <c r="A30" s="33">
        <v>17</v>
      </c>
      <c r="B30" s="37" t="s">
        <v>84</v>
      </c>
      <c r="C30" s="38">
        <v>80</v>
      </c>
      <c r="D30" s="36" t="s">
        <v>90</v>
      </c>
    </row>
    <row r="31" spans="1:4" ht="15" x14ac:dyDescent="0.3">
      <c r="A31" s="33">
        <v>33</v>
      </c>
      <c r="B31" s="37" t="s">
        <v>212</v>
      </c>
      <c r="C31" s="38">
        <v>310</v>
      </c>
      <c r="D31" s="36" t="s">
        <v>90</v>
      </c>
    </row>
    <row r="32" spans="1:4" ht="15" x14ac:dyDescent="0.3">
      <c r="A32" s="39">
        <v>51</v>
      </c>
      <c r="B32" s="245" t="s">
        <v>317</v>
      </c>
      <c r="C32" s="246">
        <v>240</v>
      </c>
      <c r="D32" s="36" t="s">
        <v>90</v>
      </c>
    </row>
    <row r="33" spans="1:4" x14ac:dyDescent="0.2">
      <c r="B33" s="83" t="s">
        <v>216</v>
      </c>
      <c r="C33" s="84">
        <f>SUM(C24:C31)</f>
        <v>2095</v>
      </c>
    </row>
    <row r="35" spans="1:4" ht="15" x14ac:dyDescent="0.3">
      <c r="A35" s="21">
        <v>1</v>
      </c>
      <c r="B35" s="12" t="s">
        <v>55</v>
      </c>
      <c r="C35" s="13">
        <v>113</v>
      </c>
      <c r="D35" s="14" t="s">
        <v>88</v>
      </c>
    </row>
    <row r="36" spans="1:4" ht="15" x14ac:dyDescent="0.3">
      <c r="A36" s="21">
        <v>3</v>
      </c>
      <c r="B36" s="15" t="s">
        <v>56</v>
      </c>
      <c r="C36" s="16">
        <v>492</v>
      </c>
      <c r="D36" s="14" t="s">
        <v>88</v>
      </c>
    </row>
    <row r="37" spans="1:4" ht="15" x14ac:dyDescent="0.3">
      <c r="A37" s="11">
        <v>4</v>
      </c>
      <c r="B37" s="17" t="s">
        <v>57</v>
      </c>
      <c r="C37" s="16">
        <v>165</v>
      </c>
      <c r="D37" s="14" t="s">
        <v>88</v>
      </c>
    </row>
    <row r="38" spans="1:4" ht="15" x14ac:dyDescent="0.3">
      <c r="A38" s="11">
        <v>9</v>
      </c>
      <c r="B38" s="18" t="s">
        <v>58</v>
      </c>
      <c r="C38" s="19">
        <v>83</v>
      </c>
      <c r="D38" s="14" t="s">
        <v>88</v>
      </c>
    </row>
    <row r="39" spans="1:4" ht="15" x14ac:dyDescent="0.3">
      <c r="A39" s="11">
        <v>9</v>
      </c>
      <c r="B39" s="20" t="s">
        <v>59</v>
      </c>
      <c r="C39" s="19">
        <v>1810</v>
      </c>
      <c r="D39" s="14" t="s">
        <v>88</v>
      </c>
    </row>
    <row r="40" spans="1:4" ht="15" x14ac:dyDescent="0.3">
      <c r="A40" s="11">
        <v>16</v>
      </c>
      <c r="B40" s="18" t="s">
        <v>60</v>
      </c>
      <c r="C40" s="19">
        <v>115</v>
      </c>
      <c r="D40" s="14" t="s">
        <v>88</v>
      </c>
    </row>
    <row r="41" spans="1:4" ht="15" x14ac:dyDescent="0.3">
      <c r="A41" s="11">
        <v>16</v>
      </c>
      <c r="B41" s="18" t="s">
        <v>61</v>
      </c>
      <c r="C41" s="19">
        <v>70</v>
      </c>
      <c r="D41" s="14" t="s">
        <v>88</v>
      </c>
    </row>
    <row r="42" spans="1:4" ht="15" x14ac:dyDescent="0.3">
      <c r="A42" s="11">
        <v>16</v>
      </c>
      <c r="B42" s="18" t="s">
        <v>62</v>
      </c>
      <c r="C42" s="19">
        <v>15</v>
      </c>
      <c r="D42" s="14" t="s">
        <v>88</v>
      </c>
    </row>
    <row r="43" spans="1:4" ht="15" x14ac:dyDescent="0.3">
      <c r="A43" s="11">
        <v>21</v>
      </c>
      <c r="B43" s="18" t="s">
        <v>63</v>
      </c>
      <c r="C43" s="19">
        <v>80</v>
      </c>
      <c r="D43" s="14" t="s">
        <v>88</v>
      </c>
    </row>
    <row r="44" spans="1:4" ht="15" x14ac:dyDescent="0.3">
      <c r="A44" s="11">
        <v>21</v>
      </c>
      <c r="B44" s="18" t="s">
        <v>64</v>
      </c>
      <c r="C44" s="19">
        <v>13</v>
      </c>
      <c r="D44" s="14" t="s">
        <v>88</v>
      </c>
    </row>
    <row r="45" spans="1:4" ht="15" x14ac:dyDescent="0.3">
      <c r="A45" s="11">
        <v>21</v>
      </c>
      <c r="B45" s="18" t="s">
        <v>65</v>
      </c>
      <c r="C45" s="19">
        <v>10</v>
      </c>
      <c r="D45" s="14" t="s">
        <v>88</v>
      </c>
    </row>
    <row r="46" spans="1:4" ht="15" x14ac:dyDescent="0.3">
      <c r="A46" s="11">
        <v>24</v>
      </c>
      <c r="B46" s="18" t="s">
        <v>93</v>
      </c>
      <c r="C46" s="19">
        <v>16</v>
      </c>
      <c r="D46" s="14" t="s">
        <v>88</v>
      </c>
    </row>
    <row r="47" spans="1:4" ht="15" x14ac:dyDescent="0.3">
      <c r="A47" s="11">
        <v>26</v>
      </c>
      <c r="B47" s="18" t="s">
        <v>198</v>
      </c>
      <c r="C47" s="19">
        <v>20</v>
      </c>
      <c r="D47" s="14" t="s">
        <v>88</v>
      </c>
    </row>
    <row r="48" spans="1:4" ht="15" x14ac:dyDescent="0.3">
      <c r="A48" s="11">
        <v>51</v>
      </c>
      <c r="B48" s="247" t="s">
        <v>318</v>
      </c>
      <c r="C48" s="239">
        <v>80</v>
      </c>
      <c r="D48" s="14" t="s">
        <v>88</v>
      </c>
    </row>
    <row r="49" spans="1:4" ht="15" x14ac:dyDescent="0.3">
      <c r="A49" s="11">
        <v>51</v>
      </c>
      <c r="B49" s="247" t="s">
        <v>319</v>
      </c>
      <c r="C49" s="239">
        <v>60</v>
      </c>
      <c r="D49" s="14" t="s">
        <v>88</v>
      </c>
    </row>
    <row r="50" spans="1:4" ht="15" x14ac:dyDescent="0.3">
      <c r="A50" s="41"/>
      <c r="B50" s="83" t="s">
        <v>216</v>
      </c>
      <c r="C50" s="84">
        <f>SUM(C35:C47)</f>
        <v>3002</v>
      </c>
      <c r="D50" s="82"/>
    </row>
    <row r="51" spans="1:4" ht="15" x14ac:dyDescent="0.3">
      <c r="A51" s="41"/>
      <c r="D51" s="82"/>
    </row>
    <row r="52" spans="1:4" ht="15" x14ac:dyDescent="0.3">
      <c r="A52" s="41"/>
      <c r="D52" s="82"/>
    </row>
    <row r="53" spans="1:4" ht="15" x14ac:dyDescent="0.3">
      <c r="A53" s="11">
        <v>12</v>
      </c>
      <c r="B53" s="18" t="s">
        <v>86</v>
      </c>
      <c r="C53" s="19">
        <v>6230</v>
      </c>
      <c r="D53" s="14" t="s">
        <v>91</v>
      </c>
    </row>
    <row r="54" spans="1:4" ht="15" x14ac:dyDescent="0.3">
      <c r="A54" s="11">
        <v>13</v>
      </c>
      <c r="B54" s="18" t="s">
        <v>87</v>
      </c>
      <c r="C54" s="19">
        <v>7470</v>
      </c>
      <c r="D54" s="14" t="s">
        <v>91</v>
      </c>
    </row>
    <row r="55" spans="1:4" x14ac:dyDescent="0.2">
      <c r="B55" s="83" t="s">
        <v>216</v>
      </c>
      <c r="C55" s="84">
        <f>SUM(C53:C54)</f>
        <v>13700</v>
      </c>
    </row>
    <row r="57" spans="1:4" x14ac:dyDescent="0.2">
      <c r="B57" s="83" t="s">
        <v>217</v>
      </c>
      <c r="C57" s="84">
        <f>C22+C33+C50+C55</f>
        <v>22738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2"/>
  <sheetViews>
    <sheetView topLeftCell="A181" workbookViewId="0">
      <selection activeCell="C213" sqref="C213"/>
    </sheetView>
  </sheetViews>
  <sheetFormatPr baseColWidth="10" defaultRowHeight="12.75" x14ac:dyDescent="0.2"/>
  <cols>
    <col min="1" max="1" width="7.85546875" bestFit="1" customWidth="1"/>
    <col min="2" max="2" width="59.28515625" style="1" bestFit="1" customWidth="1"/>
    <col min="3" max="3" width="11.28515625" bestFit="1" customWidth="1"/>
    <col min="4" max="4" width="15.85546875" bestFit="1" customWidth="1"/>
    <col min="5" max="5" width="9.140625" customWidth="1"/>
    <col min="6" max="6" width="14.42578125" bestFit="1" customWidth="1"/>
    <col min="7" max="256" width="9.140625" customWidth="1"/>
  </cols>
  <sheetData>
    <row r="3" spans="1:4" ht="15.75" x14ac:dyDescent="0.25">
      <c r="A3" s="9" t="s">
        <v>53</v>
      </c>
      <c r="B3" s="149" t="s">
        <v>54</v>
      </c>
      <c r="C3" s="10" t="s">
        <v>26</v>
      </c>
      <c r="D3" s="10" t="s">
        <v>40</v>
      </c>
    </row>
    <row r="4" spans="1:4" ht="15" x14ac:dyDescent="0.3">
      <c r="A4" s="11">
        <v>1</v>
      </c>
      <c r="B4" s="150" t="s">
        <v>105</v>
      </c>
      <c r="C4" s="13">
        <v>60</v>
      </c>
      <c r="D4" s="14" t="s">
        <v>173</v>
      </c>
    </row>
    <row r="5" spans="1:4" ht="15" x14ac:dyDescent="0.3">
      <c r="A5" s="11">
        <v>1</v>
      </c>
      <c r="B5" s="150" t="s">
        <v>106</v>
      </c>
      <c r="C5" s="13">
        <v>40</v>
      </c>
      <c r="D5" s="14" t="s">
        <v>173</v>
      </c>
    </row>
    <row r="6" spans="1:4" ht="15" x14ac:dyDescent="0.3">
      <c r="A6" s="11">
        <v>1</v>
      </c>
      <c r="B6" s="150" t="s">
        <v>107</v>
      </c>
      <c r="C6" s="13">
        <v>35</v>
      </c>
      <c r="D6" s="14" t="s">
        <v>173</v>
      </c>
    </row>
    <row r="7" spans="1:4" ht="15" x14ac:dyDescent="0.3">
      <c r="A7" s="11">
        <v>2</v>
      </c>
      <c r="B7" s="111" t="s">
        <v>109</v>
      </c>
      <c r="C7" s="16">
        <v>74</v>
      </c>
      <c r="D7" s="14" t="s">
        <v>173</v>
      </c>
    </row>
    <row r="8" spans="1:4" ht="15" x14ac:dyDescent="0.3">
      <c r="A8" s="11">
        <v>2</v>
      </c>
      <c r="B8" s="112" t="s">
        <v>110</v>
      </c>
      <c r="C8" s="16">
        <v>60</v>
      </c>
      <c r="D8" s="14" t="s">
        <v>173</v>
      </c>
    </row>
    <row r="9" spans="1:4" ht="15" x14ac:dyDescent="0.3">
      <c r="A9" s="11">
        <v>3</v>
      </c>
      <c r="B9" s="112" t="s">
        <v>135</v>
      </c>
      <c r="C9" s="16">
        <v>197</v>
      </c>
      <c r="D9" s="14" t="s">
        <v>173</v>
      </c>
    </row>
    <row r="10" spans="1:4" ht="15" x14ac:dyDescent="0.3">
      <c r="A10" s="11">
        <v>9</v>
      </c>
      <c r="B10" s="150" t="s">
        <v>136</v>
      </c>
      <c r="C10" s="19">
        <v>24</v>
      </c>
      <c r="D10" s="14" t="s">
        <v>173</v>
      </c>
    </row>
    <row r="11" spans="1:4" ht="15" x14ac:dyDescent="0.3">
      <c r="A11" s="11">
        <v>4</v>
      </c>
      <c r="B11" s="112" t="s">
        <v>137</v>
      </c>
      <c r="C11" s="16">
        <v>30</v>
      </c>
      <c r="D11" s="14" t="s">
        <v>173</v>
      </c>
    </row>
    <row r="12" spans="1:4" ht="15" x14ac:dyDescent="0.3">
      <c r="A12" s="11">
        <v>15</v>
      </c>
      <c r="B12" s="112" t="s">
        <v>138</v>
      </c>
      <c r="C12" s="16">
        <v>434</v>
      </c>
      <c r="D12" s="14" t="s">
        <v>173</v>
      </c>
    </row>
    <row r="13" spans="1:4" ht="15" x14ac:dyDescent="0.3">
      <c r="A13" s="11">
        <v>14</v>
      </c>
      <c r="B13" s="112" t="s">
        <v>139</v>
      </c>
      <c r="C13" s="13">
        <v>274</v>
      </c>
      <c r="D13" s="14" t="s">
        <v>173</v>
      </c>
    </row>
    <row r="14" spans="1:4" ht="15" x14ac:dyDescent="0.3">
      <c r="A14" s="21">
        <v>16</v>
      </c>
      <c r="B14" s="150" t="s">
        <v>139</v>
      </c>
      <c r="C14" s="19">
        <v>492</v>
      </c>
      <c r="D14" s="14" t="s">
        <v>173</v>
      </c>
    </row>
    <row r="15" spans="1:4" ht="15" x14ac:dyDescent="0.3">
      <c r="A15" s="11">
        <v>17</v>
      </c>
      <c r="B15" s="150" t="s">
        <v>140</v>
      </c>
      <c r="C15" s="19">
        <v>343</v>
      </c>
      <c r="D15" s="14" t="s">
        <v>173</v>
      </c>
    </row>
    <row r="16" spans="1:4" ht="15" x14ac:dyDescent="0.3">
      <c r="A16" s="11">
        <v>18</v>
      </c>
      <c r="B16" s="150" t="s">
        <v>141</v>
      </c>
      <c r="C16" s="19">
        <v>469</v>
      </c>
      <c r="D16" s="14" t="s">
        <v>173</v>
      </c>
    </row>
    <row r="17" spans="1:4" ht="15" x14ac:dyDescent="0.3">
      <c r="A17" s="11">
        <v>19</v>
      </c>
      <c r="B17" s="150" t="s">
        <v>141</v>
      </c>
      <c r="C17" s="19">
        <v>573</v>
      </c>
      <c r="D17" s="14" t="s">
        <v>173</v>
      </c>
    </row>
    <row r="18" spans="1:4" ht="15" x14ac:dyDescent="0.3">
      <c r="A18" s="21">
        <v>20</v>
      </c>
      <c r="B18" s="150" t="s">
        <v>141</v>
      </c>
      <c r="C18" s="19">
        <v>401</v>
      </c>
      <c r="D18" s="14" t="s">
        <v>173</v>
      </c>
    </row>
    <row r="19" spans="1:4" ht="15" x14ac:dyDescent="0.3">
      <c r="A19" s="21">
        <v>21</v>
      </c>
      <c r="B19" s="150" t="s">
        <v>142</v>
      </c>
      <c r="C19" s="19">
        <v>291</v>
      </c>
      <c r="D19" s="14" t="s">
        <v>173</v>
      </c>
    </row>
    <row r="20" spans="1:4" ht="15" x14ac:dyDescent="0.3">
      <c r="A20" s="11">
        <v>22</v>
      </c>
      <c r="B20" s="150" t="s">
        <v>142</v>
      </c>
      <c r="C20" s="19">
        <v>80</v>
      </c>
      <c r="D20" s="107" t="s">
        <v>173</v>
      </c>
    </row>
    <row r="21" spans="1:4" ht="15" x14ac:dyDescent="0.3">
      <c r="A21" s="11">
        <v>23</v>
      </c>
      <c r="B21" s="150" t="s">
        <v>142</v>
      </c>
      <c r="C21" s="19">
        <v>22</v>
      </c>
      <c r="D21" s="14" t="s">
        <v>173</v>
      </c>
    </row>
    <row r="22" spans="1:4" ht="15" x14ac:dyDescent="0.3">
      <c r="A22" s="11">
        <v>32</v>
      </c>
      <c r="B22" s="150" t="s">
        <v>210</v>
      </c>
      <c r="C22" s="19">
        <v>30</v>
      </c>
      <c r="D22" s="14" t="s">
        <v>173</v>
      </c>
    </row>
    <row r="23" spans="1:4" ht="15" x14ac:dyDescent="0.3">
      <c r="A23" s="11">
        <v>37</v>
      </c>
      <c r="B23" s="150" t="s">
        <v>210</v>
      </c>
      <c r="C23" s="19">
        <v>8</v>
      </c>
      <c r="D23" s="14" t="s">
        <v>173</v>
      </c>
    </row>
    <row r="24" spans="1:4" ht="15" x14ac:dyDescent="0.3">
      <c r="A24" s="11">
        <v>42</v>
      </c>
      <c r="B24" s="150" t="s">
        <v>210</v>
      </c>
      <c r="C24" s="19">
        <v>15</v>
      </c>
      <c r="D24" s="14" t="s">
        <v>173</v>
      </c>
    </row>
    <row r="25" spans="1:4" x14ac:dyDescent="0.2">
      <c r="B25" s="2" t="s">
        <v>218</v>
      </c>
      <c r="C25" s="84">
        <f>SUM(C4:C24)</f>
        <v>3952</v>
      </c>
    </row>
    <row r="27" spans="1:4" ht="15" x14ac:dyDescent="0.3">
      <c r="A27" s="39">
        <v>28</v>
      </c>
      <c r="B27" s="113" t="s">
        <v>200</v>
      </c>
      <c r="C27" s="92">
        <v>72</v>
      </c>
      <c r="D27" s="36" t="s">
        <v>202</v>
      </c>
    </row>
    <row r="28" spans="1:4" ht="15" x14ac:dyDescent="0.3">
      <c r="A28" s="39">
        <v>37</v>
      </c>
      <c r="B28" s="113" t="s">
        <v>200</v>
      </c>
      <c r="C28" s="92">
        <v>40</v>
      </c>
      <c r="D28" s="36" t="s">
        <v>202</v>
      </c>
    </row>
    <row r="29" spans="1:4" x14ac:dyDescent="0.2">
      <c r="B29" s="2" t="s">
        <v>219</v>
      </c>
      <c r="C29" s="84">
        <f>SUM(C27:C28)</f>
        <v>112</v>
      </c>
    </row>
    <row r="31" spans="1:4" ht="15" x14ac:dyDescent="0.3">
      <c r="A31" s="26">
        <v>16</v>
      </c>
      <c r="B31" s="151" t="s">
        <v>168</v>
      </c>
      <c r="C31" s="24">
        <v>40</v>
      </c>
      <c r="D31" s="25" t="s">
        <v>187</v>
      </c>
    </row>
    <row r="32" spans="1:4" x14ac:dyDescent="0.2">
      <c r="B32" s="2" t="s">
        <v>220</v>
      </c>
      <c r="C32" s="84">
        <f>SUM(C31)</f>
        <v>40</v>
      </c>
    </row>
    <row r="34" spans="1:4" ht="15" x14ac:dyDescent="0.3">
      <c r="A34" s="49">
        <v>24</v>
      </c>
      <c r="B34" s="114" t="s">
        <v>191</v>
      </c>
      <c r="C34" s="93">
        <v>40</v>
      </c>
      <c r="D34" s="51" t="s">
        <v>195</v>
      </c>
    </row>
    <row r="35" spans="1:4" x14ac:dyDescent="0.2">
      <c r="B35" s="2" t="s">
        <v>221</v>
      </c>
      <c r="C35" s="84">
        <f>SUM(C34)</f>
        <v>40</v>
      </c>
    </row>
    <row r="37" spans="1:4" ht="15" x14ac:dyDescent="0.3">
      <c r="A37" s="71">
        <v>10</v>
      </c>
      <c r="B37" s="152" t="s">
        <v>169</v>
      </c>
      <c r="C37" s="75">
        <v>24</v>
      </c>
      <c r="D37" s="73" t="s">
        <v>188</v>
      </c>
    </row>
    <row r="38" spans="1:4" ht="15" x14ac:dyDescent="0.3">
      <c r="A38" s="71">
        <v>11</v>
      </c>
      <c r="B38" s="135" t="s">
        <v>170</v>
      </c>
      <c r="C38" s="74">
        <v>370</v>
      </c>
      <c r="D38" s="73" t="s">
        <v>188</v>
      </c>
    </row>
    <row r="39" spans="1:4" x14ac:dyDescent="0.2">
      <c r="B39" s="2" t="s">
        <v>222</v>
      </c>
      <c r="C39" s="84">
        <f>SUM(C37:C38)</f>
        <v>394</v>
      </c>
    </row>
    <row r="41" spans="1:4" ht="15" x14ac:dyDescent="0.3">
      <c r="A41" s="64">
        <v>33</v>
      </c>
      <c r="B41" s="115" t="s">
        <v>213</v>
      </c>
      <c r="C41" s="94">
        <v>40</v>
      </c>
      <c r="D41" s="65" t="s">
        <v>214</v>
      </c>
    </row>
    <row r="42" spans="1:4" x14ac:dyDescent="0.2">
      <c r="B42" s="2" t="s">
        <v>223</v>
      </c>
      <c r="C42" s="84">
        <f>SUM(C41)</f>
        <v>40</v>
      </c>
    </row>
    <row r="44" spans="1:4" ht="15" x14ac:dyDescent="0.3">
      <c r="A44" s="45">
        <v>1</v>
      </c>
      <c r="B44" s="153" t="s">
        <v>108</v>
      </c>
      <c r="C44" s="46">
        <v>22</v>
      </c>
      <c r="D44" s="47" t="s">
        <v>174</v>
      </c>
    </row>
    <row r="45" spans="1:4" ht="15" x14ac:dyDescent="0.3">
      <c r="A45" s="45">
        <v>5</v>
      </c>
      <c r="B45" s="116" t="s">
        <v>132</v>
      </c>
      <c r="C45" s="81">
        <v>25</v>
      </c>
      <c r="D45" s="47" t="s">
        <v>174</v>
      </c>
    </row>
    <row r="46" spans="1:4" ht="15" x14ac:dyDescent="0.3">
      <c r="A46" s="45">
        <v>8</v>
      </c>
      <c r="B46" s="153" t="s">
        <v>133</v>
      </c>
      <c r="C46" s="46">
        <v>220</v>
      </c>
      <c r="D46" s="47" t="s">
        <v>174</v>
      </c>
    </row>
    <row r="47" spans="1:4" ht="15" x14ac:dyDescent="0.3">
      <c r="A47" s="45">
        <v>2</v>
      </c>
      <c r="B47" s="116" t="s">
        <v>134</v>
      </c>
      <c r="C47" s="48">
        <v>15</v>
      </c>
      <c r="D47" s="47" t="s">
        <v>174</v>
      </c>
    </row>
    <row r="48" spans="1:4" ht="15" x14ac:dyDescent="0.3">
      <c r="A48" s="45">
        <v>24</v>
      </c>
      <c r="B48" s="117" t="s">
        <v>190</v>
      </c>
      <c r="C48" s="95">
        <v>69</v>
      </c>
      <c r="D48" s="47" t="s">
        <v>174</v>
      </c>
    </row>
    <row r="49" spans="1:4" ht="15" x14ac:dyDescent="0.3">
      <c r="A49" s="45">
        <v>45</v>
      </c>
      <c r="B49" s="117" t="s">
        <v>190</v>
      </c>
      <c r="C49" s="243">
        <v>60</v>
      </c>
      <c r="D49" s="47" t="s">
        <v>174</v>
      </c>
    </row>
    <row r="50" spans="1:4" x14ac:dyDescent="0.2">
      <c r="B50" s="2" t="s">
        <v>224</v>
      </c>
      <c r="C50" s="84">
        <f>SUM(C44:C49)</f>
        <v>411</v>
      </c>
    </row>
    <row r="52" spans="1:4" ht="15" x14ac:dyDescent="0.3">
      <c r="A52" s="60">
        <v>1</v>
      </c>
      <c r="B52" s="154" t="s">
        <v>286</v>
      </c>
      <c r="C52" s="56">
        <v>419</v>
      </c>
      <c r="D52" s="57" t="s">
        <v>178</v>
      </c>
    </row>
    <row r="53" spans="1:4" ht="15" x14ac:dyDescent="0.3">
      <c r="A53" s="55">
        <v>4</v>
      </c>
      <c r="B53" s="118" t="s">
        <v>121</v>
      </c>
      <c r="C53" s="58">
        <v>60</v>
      </c>
      <c r="D53" s="57" t="s">
        <v>178</v>
      </c>
    </row>
    <row r="54" spans="1:4" ht="15" x14ac:dyDescent="0.3">
      <c r="A54" s="55">
        <v>2</v>
      </c>
      <c r="B54" s="118" t="s">
        <v>122</v>
      </c>
      <c r="C54" s="58">
        <v>15</v>
      </c>
      <c r="D54" s="57" t="s">
        <v>178</v>
      </c>
    </row>
    <row r="55" spans="1:4" ht="15" x14ac:dyDescent="0.3">
      <c r="A55" s="55">
        <v>13</v>
      </c>
      <c r="B55" s="154" t="s">
        <v>123</v>
      </c>
      <c r="C55" s="59">
        <v>25</v>
      </c>
      <c r="D55" s="57" t="s">
        <v>178</v>
      </c>
    </row>
    <row r="56" spans="1:4" ht="15" x14ac:dyDescent="0.3">
      <c r="A56" s="55">
        <v>16</v>
      </c>
      <c r="B56" s="154" t="s">
        <v>124</v>
      </c>
      <c r="C56" s="59">
        <v>20</v>
      </c>
      <c r="D56" s="57" t="s">
        <v>178</v>
      </c>
    </row>
    <row r="57" spans="1:4" ht="15" x14ac:dyDescent="0.3">
      <c r="A57" s="55">
        <v>18</v>
      </c>
      <c r="B57" s="154" t="s">
        <v>125</v>
      </c>
      <c r="C57" s="59">
        <v>29</v>
      </c>
      <c r="D57" s="57" t="s">
        <v>178</v>
      </c>
    </row>
    <row r="58" spans="1:4" ht="15" x14ac:dyDescent="0.3">
      <c r="A58" s="60">
        <v>19</v>
      </c>
      <c r="B58" s="154" t="s">
        <v>126</v>
      </c>
      <c r="C58" s="59">
        <v>20</v>
      </c>
      <c r="D58" s="57" t="s">
        <v>178</v>
      </c>
    </row>
    <row r="59" spans="1:4" ht="15" x14ac:dyDescent="0.3">
      <c r="A59" s="55">
        <v>33</v>
      </c>
      <c r="B59" s="119" t="s">
        <v>121</v>
      </c>
      <c r="C59" s="96">
        <v>170</v>
      </c>
      <c r="D59" s="57" t="s">
        <v>178</v>
      </c>
    </row>
    <row r="60" spans="1:4" x14ac:dyDescent="0.2">
      <c r="B60" s="2" t="s">
        <v>225</v>
      </c>
      <c r="C60" s="84">
        <f>SUM(C52:C59)</f>
        <v>758</v>
      </c>
    </row>
    <row r="62" spans="1:4" ht="15" x14ac:dyDescent="0.3">
      <c r="A62" s="11">
        <v>24</v>
      </c>
      <c r="B62" s="120" t="s">
        <v>194</v>
      </c>
      <c r="C62" s="97">
        <v>15</v>
      </c>
      <c r="D62" s="14" t="s">
        <v>197</v>
      </c>
    </row>
    <row r="63" spans="1:4" x14ac:dyDescent="0.2">
      <c r="B63" s="2" t="s">
        <v>226</v>
      </c>
      <c r="C63" s="84">
        <f>SUM(C62)</f>
        <v>15</v>
      </c>
    </row>
    <row r="65" spans="1:4" ht="15" x14ac:dyDescent="0.3">
      <c r="A65" s="98">
        <v>24</v>
      </c>
      <c r="B65" s="121" t="s">
        <v>192</v>
      </c>
      <c r="C65" s="42">
        <v>20</v>
      </c>
      <c r="D65" s="99" t="s">
        <v>196</v>
      </c>
    </row>
    <row r="66" spans="1:4" x14ac:dyDescent="0.2">
      <c r="B66" s="2" t="s">
        <v>227</v>
      </c>
      <c r="C66" s="84">
        <f>SUM(C65)</f>
        <v>20</v>
      </c>
    </row>
    <row r="68" spans="1:4" ht="15" x14ac:dyDescent="0.3">
      <c r="A68" s="67">
        <v>3</v>
      </c>
      <c r="B68" s="122" t="s">
        <v>143</v>
      </c>
      <c r="C68" s="68">
        <v>30</v>
      </c>
      <c r="D68" s="69" t="s">
        <v>180</v>
      </c>
    </row>
    <row r="69" spans="1:4" ht="15" x14ac:dyDescent="0.3">
      <c r="A69" s="67">
        <v>2</v>
      </c>
      <c r="B69" s="123" t="s">
        <v>144</v>
      </c>
      <c r="C69" s="87">
        <v>16</v>
      </c>
      <c r="D69" s="69" t="s">
        <v>180</v>
      </c>
    </row>
    <row r="70" spans="1:4" ht="15" x14ac:dyDescent="0.3">
      <c r="A70" s="67">
        <v>8</v>
      </c>
      <c r="B70" s="155" t="s">
        <v>145</v>
      </c>
      <c r="C70" s="70">
        <v>24</v>
      </c>
      <c r="D70" s="69" t="s">
        <v>180</v>
      </c>
    </row>
    <row r="71" spans="1:4" ht="15" x14ac:dyDescent="0.3">
      <c r="A71" s="67">
        <v>9</v>
      </c>
      <c r="B71" s="155" t="s">
        <v>146</v>
      </c>
      <c r="C71" s="89">
        <v>12</v>
      </c>
      <c r="D71" s="69" t="s">
        <v>180</v>
      </c>
    </row>
    <row r="72" spans="1:4" x14ac:dyDescent="0.2">
      <c r="B72" s="2" t="s">
        <v>322</v>
      </c>
      <c r="C72" s="84">
        <f>SUM(C68:C71)</f>
        <v>82</v>
      </c>
    </row>
    <row r="74" spans="1:4" ht="15" x14ac:dyDescent="0.3">
      <c r="A74" s="49">
        <v>3</v>
      </c>
      <c r="B74" s="124" t="s">
        <v>160</v>
      </c>
      <c r="C74" s="86">
        <v>94</v>
      </c>
      <c r="D74" s="51" t="s">
        <v>183</v>
      </c>
    </row>
    <row r="75" spans="1:4" ht="15" x14ac:dyDescent="0.3">
      <c r="A75" s="49">
        <v>9</v>
      </c>
      <c r="B75" s="156" t="s">
        <v>161</v>
      </c>
      <c r="C75" s="54">
        <v>20</v>
      </c>
      <c r="D75" s="51" t="s">
        <v>183</v>
      </c>
    </row>
    <row r="76" spans="1:4" ht="15" x14ac:dyDescent="0.3">
      <c r="A76" s="49">
        <v>8</v>
      </c>
      <c r="B76" s="157" t="s">
        <v>162</v>
      </c>
      <c r="C76" s="80">
        <v>24</v>
      </c>
      <c r="D76" s="51" t="s">
        <v>183</v>
      </c>
    </row>
    <row r="77" spans="1:4" ht="15" x14ac:dyDescent="0.3">
      <c r="A77" s="49">
        <v>30</v>
      </c>
      <c r="B77" s="125" t="s">
        <v>205</v>
      </c>
      <c r="C77" s="100">
        <v>60</v>
      </c>
      <c r="D77" s="51" t="s">
        <v>183</v>
      </c>
    </row>
    <row r="78" spans="1:4" ht="15" x14ac:dyDescent="0.3">
      <c r="A78" s="49">
        <v>31</v>
      </c>
      <c r="B78" s="114" t="s">
        <v>207</v>
      </c>
      <c r="C78" s="93">
        <v>30</v>
      </c>
      <c r="D78" s="51" t="s">
        <v>183</v>
      </c>
    </row>
    <row r="79" spans="1:4" ht="15" x14ac:dyDescent="0.3">
      <c r="A79" s="49">
        <v>36</v>
      </c>
      <c r="B79" s="114" t="s">
        <v>282</v>
      </c>
      <c r="C79" s="100">
        <v>45</v>
      </c>
      <c r="D79" s="51" t="s">
        <v>183</v>
      </c>
    </row>
    <row r="80" spans="1:4" ht="15" x14ac:dyDescent="0.3">
      <c r="A80" s="49">
        <v>37</v>
      </c>
      <c r="B80" s="114" t="s">
        <v>289</v>
      </c>
      <c r="C80" s="100">
        <v>80</v>
      </c>
      <c r="D80" s="51" t="s">
        <v>183</v>
      </c>
    </row>
    <row r="81" spans="1:4" x14ac:dyDescent="0.2">
      <c r="B81" s="2" t="s">
        <v>228</v>
      </c>
      <c r="C81" s="84">
        <f>SUM(C74:C80)</f>
        <v>353</v>
      </c>
    </row>
    <row r="83" spans="1:4" ht="15" x14ac:dyDescent="0.3">
      <c r="A83" s="101">
        <v>31</v>
      </c>
      <c r="B83" s="126" t="s">
        <v>208</v>
      </c>
      <c r="C83" s="102">
        <v>15</v>
      </c>
      <c r="D83" s="103" t="s">
        <v>209</v>
      </c>
    </row>
    <row r="84" spans="1:4" x14ac:dyDescent="0.2">
      <c r="B84" s="2" t="s">
        <v>229</v>
      </c>
      <c r="C84" s="84">
        <f>SUM(C83)</f>
        <v>15</v>
      </c>
    </row>
    <row r="86" spans="1:4" ht="15" x14ac:dyDescent="0.3">
      <c r="A86" s="104">
        <v>1</v>
      </c>
      <c r="B86" s="158" t="s">
        <v>100</v>
      </c>
      <c r="C86" s="88">
        <v>359</v>
      </c>
      <c r="D86" s="62" t="s">
        <v>172</v>
      </c>
    </row>
    <row r="87" spans="1:4" ht="15" x14ac:dyDescent="0.3">
      <c r="A87" s="104">
        <v>2</v>
      </c>
      <c r="B87" s="127" t="s">
        <v>101</v>
      </c>
      <c r="C87" s="63">
        <v>30</v>
      </c>
      <c r="D87" s="62" t="s">
        <v>172</v>
      </c>
    </row>
    <row r="88" spans="1:4" ht="15" x14ac:dyDescent="0.3">
      <c r="A88" s="104">
        <v>3</v>
      </c>
      <c r="B88" s="127" t="s">
        <v>102</v>
      </c>
      <c r="C88" s="63">
        <v>20</v>
      </c>
      <c r="D88" s="62" t="s">
        <v>172</v>
      </c>
    </row>
    <row r="89" spans="1:4" ht="15" x14ac:dyDescent="0.3">
      <c r="A89" s="61">
        <v>14</v>
      </c>
      <c r="B89" s="127" t="s">
        <v>101</v>
      </c>
      <c r="C89" s="88">
        <v>171</v>
      </c>
      <c r="D89" s="62" t="s">
        <v>172</v>
      </c>
    </row>
    <row r="90" spans="1:4" ht="15" x14ac:dyDescent="0.3">
      <c r="A90" s="61">
        <v>15</v>
      </c>
      <c r="B90" s="127" t="s">
        <v>103</v>
      </c>
      <c r="C90" s="88">
        <v>60</v>
      </c>
      <c r="D90" s="62" t="s">
        <v>172</v>
      </c>
    </row>
    <row r="91" spans="1:4" ht="15" x14ac:dyDescent="0.3">
      <c r="A91" s="61">
        <v>24</v>
      </c>
      <c r="B91" s="128" t="s">
        <v>193</v>
      </c>
      <c r="C91" s="105">
        <v>15</v>
      </c>
      <c r="D91" s="62" t="s">
        <v>172</v>
      </c>
    </row>
    <row r="92" spans="1:4" ht="27" x14ac:dyDescent="0.3">
      <c r="A92" s="61">
        <v>34</v>
      </c>
      <c r="B92" s="129" t="s">
        <v>244</v>
      </c>
      <c r="C92" s="110">
        <v>400</v>
      </c>
      <c r="D92" s="62" t="s">
        <v>172</v>
      </c>
    </row>
    <row r="93" spans="1:4" x14ac:dyDescent="0.2">
      <c r="B93" s="2" t="s">
        <v>230</v>
      </c>
      <c r="C93" s="84">
        <f>SUM(C86:C92)</f>
        <v>1055</v>
      </c>
    </row>
    <row r="95" spans="1:4" ht="15" x14ac:dyDescent="0.3">
      <c r="A95" s="55">
        <v>15</v>
      </c>
      <c r="B95" s="118" t="s">
        <v>165</v>
      </c>
      <c r="C95" s="56">
        <v>28</v>
      </c>
      <c r="D95" s="57" t="s">
        <v>186</v>
      </c>
    </row>
    <row r="96" spans="1:4" ht="15" x14ac:dyDescent="0.3">
      <c r="A96" s="55">
        <v>17</v>
      </c>
      <c r="B96" s="118" t="s">
        <v>166</v>
      </c>
      <c r="C96" s="56">
        <v>64</v>
      </c>
      <c r="D96" s="57" t="s">
        <v>186</v>
      </c>
    </row>
    <row r="97" spans="1:4" ht="15" x14ac:dyDescent="0.3">
      <c r="A97" s="55">
        <v>18</v>
      </c>
      <c r="B97" s="118" t="s">
        <v>167</v>
      </c>
      <c r="C97" s="56">
        <v>87</v>
      </c>
      <c r="D97" s="57" t="s">
        <v>186</v>
      </c>
    </row>
    <row r="98" spans="1:4" ht="15" x14ac:dyDescent="0.3">
      <c r="A98" s="55">
        <v>28</v>
      </c>
      <c r="B98" s="119" t="s">
        <v>199</v>
      </c>
      <c r="C98" s="96">
        <v>78</v>
      </c>
      <c r="D98" s="57" t="s">
        <v>186</v>
      </c>
    </row>
    <row r="99" spans="1:4" ht="15" x14ac:dyDescent="0.3">
      <c r="A99" s="55">
        <v>29</v>
      </c>
      <c r="B99" s="119" t="s">
        <v>203</v>
      </c>
      <c r="C99" s="96">
        <v>60</v>
      </c>
      <c r="D99" s="57" t="s">
        <v>186</v>
      </c>
    </row>
    <row r="100" spans="1:4" x14ac:dyDescent="0.2">
      <c r="B100" s="2" t="s">
        <v>231</v>
      </c>
      <c r="C100" s="84">
        <f>SUM(C95:C99)</f>
        <v>317</v>
      </c>
    </row>
    <row r="102" spans="1:4" ht="15" x14ac:dyDescent="0.3">
      <c r="A102" s="11">
        <v>11</v>
      </c>
      <c r="B102" s="112" t="s">
        <v>163</v>
      </c>
      <c r="C102" s="13">
        <v>35</v>
      </c>
      <c r="D102" s="14" t="s">
        <v>184</v>
      </c>
    </row>
    <row r="103" spans="1:4" ht="15" x14ac:dyDescent="0.3">
      <c r="A103" s="11">
        <v>32</v>
      </c>
      <c r="B103" s="120" t="s">
        <v>211</v>
      </c>
      <c r="C103" s="97">
        <v>20</v>
      </c>
      <c r="D103" s="14" t="s">
        <v>184</v>
      </c>
    </row>
    <row r="104" spans="1:4" x14ac:dyDescent="0.2">
      <c r="B104" s="2" t="s">
        <v>232</v>
      </c>
      <c r="C104" s="84">
        <f>SUM(C102:C103)</f>
        <v>55</v>
      </c>
    </row>
    <row r="106" spans="1:4" ht="15" x14ac:dyDescent="0.3">
      <c r="A106" s="45">
        <v>5</v>
      </c>
      <c r="B106" s="116" t="s">
        <v>127</v>
      </c>
      <c r="C106" s="81">
        <v>24</v>
      </c>
      <c r="D106" s="47" t="s">
        <v>179</v>
      </c>
    </row>
    <row r="107" spans="1:4" ht="15" x14ac:dyDescent="0.3">
      <c r="A107" s="45">
        <v>9</v>
      </c>
      <c r="B107" s="153" t="s">
        <v>128</v>
      </c>
      <c r="C107" s="66">
        <v>15</v>
      </c>
      <c r="D107" s="47" t="s">
        <v>179</v>
      </c>
    </row>
    <row r="108" spans="1:4" ht="15" x14ac:dyDescent="0.3">
      <c r="A108" s="45">
        <v>11</v>
      </c>
      <c r="B108" s="116" t="s">
        <v>129</v>
      </c>
      <c r="C108" s="46">
        <v>232</v>
      </c>
      <c r="D108" s="47" t="s">
        <v>179</v>
      </c>
    </row>
    <row r="109" spans="1:4" ht="15" x14ac:dyDescent="0.3">
      <c r="A109" s="45">
        <v>7</v>
      </c>
      <c r="B109" s="116" t="s">
        <v>130</v>
      </c>
      <c r="C109" s="48">
        <v>38</v>
      </c>
      <c r="D109" s="47" t="s">
        <v>179</v>
      </c>
    </row>
    <row r="110" spans="1:4" ht="15" x14ac:dyDescent="0.3">
      <c r="A110" s="45">
        <v>18</v>
      </c>
      <c r="B110" s="116" t="s">
        <v>131</v>
      </c>
      <c r="C110" s="48">
        <v>17</v>
      </c>
      <c r="D110" s="47" t="s">
        <v>179</v>
      </c>
    </row>
    <row r="111" spans="1:4" ht="15" x14ac:dyDescent="0.3">
      <c r="A111" s="45">
        <v>42</v>
      </c>
      <c r="B111" s="116" t="s">
        <v>131</v>
      </c>
      <c r="C111" s="242">
        <v>30</v>
      </c>
      <c r="D111" s="47" t="s">
        <v>179</v>
      </c>
    </row>
    <row r="112" spans="1:4" ht="15" x14ac:dyDescent="0.3">
      <c r="A112" s="45">
        <v>43</v>
      </c>
      <c r="B112" s="116" t="s">
        <v>131</v>
      </c>
      <c r="C112" s="242">
        <v>165</v>
      </c>
      <c r="D112" s="47" t="s">
        <v>179</v>
      </c>
    </row>
    <row r="113" spans="1:4" ht="15" x14ac:dyDescent="0.3">
      <c r="A113" s="45">
        <v>45</v>
      </c>
      <c r="B113" s="116" t="s">
        <v>131</v>
      </c>
      <c r="C113" s="242">
        <v>170</v>
      </c>
      <c r="D113" s="47" t="s">
        <v>179</v>
      </c>
    </row>
    <row r="114" spans="1:4" x14ac:dyDescent="0.2">
      <c r="B114" s="2" t="s">
        <v>301</v>
      </c>
      <c r="C114" s="84">
        <f>SUM(C106:C113)</f>
        <v>691</v>
      </c>
    </row>
    <row r="116" spans="1:4" ht="15" x14ac:dyDescent="0.3">
      <c r="A116" s="26">
        <v>6</v>
      </c>
      <c r="B116" s="130" t="s">
        <v>111</v>
      </c>
      <c r="C116" s="28">
        <v>108</v>
      </c>
      <c r="D116" s="25" t="s">
        <v>176</v>
      </c>
    </row>
    <row r="117" spans="1:4" ht="15" x14ac:dyDescent="0.3">
      <c r="A117" s="22">
        <v>9</v>
      </c>
      <c r="B117" s="151" t="s">
        <v>112</v>
      </c>
      <c r="C117" s="24">
        <v>30</v>
      </c>
      <c r="D117" s="25" t="s">
        <v>176</v>
      </c>
    </row>
    <row r="118" spans="1:4" ht="15" x14ac:dyDescent="0.3">
      <c r="A118" s="26">
        <v>1</v>
      </c>
      <c r="B118" s="151" t="s">
        <v>113</v>
      </c>
      <c r="C118" s="32">
        <v>36</v>
      </c>
      <c r="D118" s="25" t="s">
        <v>176</v>
      </c>
    </row>
    <row r="119" spans="1:4" ht="15" x14ac:dyDescent="0.3">
      <c r="A119" s="26">
        <v>4</v>
      </c>
      <c r="B119" s="130" t="s">
        <v>114</v>
      </c>
      <c r="C119" s="28">
        <v>155</v>
      </c>
      <c r="D119" s="25" t="s">
        <v>176</v>
      </c>
    </row>
    <row r="120" spans="1:4" ht="15" x14ac:dyDescent="0.3">
      <c r="A120" s="22">
        <v>28</v>
      </c>
      <c r="B120" s="131" t="s">
        <v>201</v>
      </c>
      <c r="C120" s="106">
        <v>35</v>
      </c>
      <c r="D120" s="25" t="s">
        <v>176</v>
      </c>
    </row>
    <row r="121" spans="1:4" ht="15" x14ac:dyDescent="0.3">
      <c r="A121" s="26">
        <v>42</v>
      </c>
      <c r="B121" s="131" t="s">
        <v>201</v>
      </c>
      <c r="C121" s="241">
        <v>50</v>
      </c>
      <c r="D121" s="25" t="s">
        <v>176</v>
      </c>
    </row>
    <row r="122" spans="1:4" x14ac:dyDescent="0.2">
      <c r="B122" s="2" t="s">
        <v>233</v>
      </c>
      <c r="C122" s="84">
        <f>SUM(C116:C121)</f>
        <v>414</v>
      </c>
    </row>
    <row r="124" spans="1:4" ht="15" x14ac:dyDescent="0.3">
      <c r="A124" s="45">
        <v>5</v>
      </c>
      <c r="B124" s="116" t="s">
        <v>164</v>
      </c>
      <c r="C124" s="81">
        <v>50</v>
      </c>
      <c r="D124" s="47" t="s">
        <v>185</v>
      </c>
    </row>
    <row r="125" spans="1:4" x14ac:dyDescent="0.2">
      <c r="B125" s="2" t="s">
        <v>234</v>
      </c>
      <c r="C125" s="84">
        <f>SUM(C124)</f>
        <v>50</v>
      </c>
    </row>
    <row r="127" spans="1:4" ht="15" x14ac:dyDescent="0.3">
      <c r="A127" s="76">
        <v>10</v>
      </c>
      <c r="B127" s="159" t="s">
        <v>156</v>
      </c>
      <c r="C127" s="85">
        <v>24</v>
      </c>
      <c r="D127" s="77" t="s">
        <v>182</v>
      </c>
    </row>
    <row r="128" spans="1:4" ht="15" x14ac:dyDescent="0.3">
      <c r="A128" s="76">
        <v>11</v>
      </c>
      <c r="B128" s="132" t="s">
        <v>157</v>
      </c>
      <c r="C128" s="79">
        <v>72</v>
      </c>
      <c r="D128" s="77" t="s">
        <v>182</v>
      </c>
    </row>
    <row r="129" spans="1:4" ht="15" x14ac:dyDescent="0.3">
      <c r="A129" s="76">
        <v>6</v>
      </c>
      <c r="B129" s="132" t="s">
        <v>158</v>
      </c>
      <c r="C129" s="78">
        <v>196</v>
      </c>
      <c r="D129" s="77" t="s">
        <v>182</v>
      </c>
    </row>
    <row r="130" spans="1:4" ht="15" x14ac:dyDescent="0.3">
      <c r="A130" s="76">
        <v>11</v>
      </c>
      <c r="B130" s="132" t="s">
        <v>159</v>
      </c>
      <c r="C130" s="79">
        <v>24</v>
      </c>
      <c r="D130" s="77" t="s">
        <v>182</v>
      </c>
    </row>
    <row r="131" spans="1:4" ht="15" x14ac:dyDescent="0.3">
      <c r="A131" s="76">
        <v>18</v>
      </c>
      <c r="B131" s="132" t="s">
        <v>156</v>
      </c>
      <c r="C131" s="79">
        <v>40</v>
      </c>
      <c r="D131" s="77" t="s">
        <v>182</v>
      </c>
    </row>
    <row r="132" spans="1:4" x14ac:dyDescent="0.2">
      <c r="B132" s="2" t="s">
        <v>235</v>
      </c>
      <c r="C132" s="84">
        <f>SUM(C127:C131)</f>
        <v>356</v>
      </c>
    </row>
    <row r="134" spans="1:4" ht="15" x14ac:dyDescent="0.3">
      <c r="A134" s="11">
        <v>1</v>
      </c>
      <c r="B134" s="160" t="s">
        <v>104</v>
      </c>
      <c r="C134" s="13">
        <v>60</v>
      </c>
      <c r="D134" s="90" t="s">
        <v>175</v>
      </c>
    </row>
    <row r="135" spans="1:4" ht="15" x14ac:dyDescent="0.3">
      <c r="A135" s="11">
        <v>11</v>
      </c>
      <c r="B135" s="112" t="s">
        <v>153</v>
      </c>
      <c r="C135" s="13">
        <v>35</v>
      </c>
      <c r="D135" s="14" t="s">
        <v>175</v>
      </c>
    </row>
    <row r="136" spans="1:4" ht="15" x14ac:dyDescent="0.3">
      <c r="A136" s="11">
        <v>4</v>
      </c>
      <c r="B136" s="112" t="s">
        <v>154</v>
      </c>
      <c r="C136" s="16">
        <v>40</v>
      </c>
      <c r="D136" s="14" t="s">
        <v>175</v>
      </c>
    </row>
    <row r="137" spans="1:4" ht="15" x14ac:dyDescent="0.3">
      <c r="A137" s="11">
        <v>14</v>
      </c>
      <c r="B137" s="112" t="s">
        <v>155</v>
      </c>
      <c r="C137" s="13">
        <v>30</v>
      </c>
      <c r="D137" s="14" t="s">
        <v>175</v>
      </c>
    </row>
    <row r="138" spans="1:4" ht="15" x14ac:dyDescent="0.3">
      <c r="A138" s="11">
        <v>39</v>
      </c>
      <c r="B138" s="112" t="s">
        <v>290</v>
      </c>
      <c r="C138" s="240">
        <v>10</v>
      </c>
      <c r="D138" s="14" t="s">
        <v>175</v>
      </c>
    </row>
    <row r="139" spans="1:4" x14ac:dyDescent="0.2">
      <c r="B139" s="2" t="s">
        <v>236</v>
      </c>
      <c r="C139" s="84">
        <f>SUM(C134:C138)</f>
        <v>175</v>
      </c>
    </row>
    <row r="141" spans="1:4" ht="15" x14ac:dyDescent="0.3">
      <c r="A141" s="53">
        <v>5</v>
      </c>
      <c r="B141" s="133" t="s">
        <v>115</v>
      </c>
      <c r="C141" s="50">
        <v>59</v>
      </c>
      <c r="D141" s="51" t="s">
        <v>177</v>
      </c>
    </row>
    <row r="142" spans="1:4" ht="15" x14ac:dyDescent="0.3">
      <c r="A142" s="53">
        <v>6</v>
      </c>
      <c r="B142" s="133" t="s">
        <v>116</v>
      </c>
      <c r="C142" s="52">
        <v>24</v>
      </c>
      <c r="D142" s="51" t="s">
        <v>177</v>
      </c>
    </row>
    <row r="143" spans="1:4" ht="15" x14ac:dyDescent="0.3">
      <c r="A143" s="53">
        <v>7</v>
      </c>
      <c r="B143" s="133" t="s">
        <v>117</v>
      </c>
      <c r="C143" s="52">
        <v>25</v>
      </c>
      <c r="D143" s="51" t="s">
        <v>177</v>
      </c>
    </row>
    <row r="144" spans="1:4" ht="15" x14ac:dyDescent="0.3">
      <c r="A144" s="53">
        <v>16</v>
      </c>
      <c r="B144" s="156" t="s">
        <v>118</v>
      </c>
      <c r="C144" s="54">
        <v>114</v>
      </c>
      <c r="D144" s="51" t="s">
        <v>177</v>
      </c>
    </row>
    <row r="145" spans="1:4" ht="15" x14ac:dyDescent="0.3">
      <c r="A145" s="49">
        <v>17</v>
      </c>
      <c r="B145" s="156" t="s">
        <v>119</v>
      </c>
      <c r="C145" s="54">
        <v>24</v>
      </c>
      <c r="D145" s="51" t="s">
        <v>177</v>
      </c>
    </row>
    <row r="146" spans="1:4" ht="15" x14ac:dyDescent="0.3">
      <c r="A146" s="49">
        <v>24</v>
      </c>
      <c r="B146" s="114" t="s">
        <v>189</v>
      </c>
      <c r="C146" s="93">
        <v>234</v>
      </c>
      <c r="D146" s="51" t="s">
        <v>177</v>
      </c>
    </row>
    <row r="147" spans="1:4" x14ac:dyDescent="0.2">
      <c r="B147" s="2" t="s">
        <v>323</v>
      </c>
      <c r="C147" s="84">
        <f>SUM(C141:C146)</f>
        <v>480</v>
      </c>
    </row>
    <row r="149" spans="1:4" ht="15" x14ac:dyDescent="0.3">
      <c r="A149" s="39">
        <v>1</v>
      </c>
      <c r="B149" s="161" t="s">
        <v>94</v>
      </c>
      <c r="C149" s="38">
        <v>72</v>
      </c>
      <c r="D149" s="36" t="s">
        <v>171</v>
      </c>
    </row>
    <row r="150" spans="1:4" ht="15" x14ac:dyDescent="0.3">
      <c r="A150" s="39">
        <v>2</v>
      </c>
      <c r="B150" s="134" t="s">
        <v>95</v>
      </c>
      <c r="C150" s="43">
        <v>20</v>
      </c>
      <c r="D150" s="36" t="s">
        <v>171</v>
      </c>
    </row>
    <row r="151" spans="1:4" ht="15" x14ac:dyDescent="0.3">
      <c r="A151" s="39">
        <v>3</v>
      </c>
      <c r="B151" s="134" t="s">
        <v>94</v>
      </c>
      <c r="C151" s="43">
        <v>248</v>
      </c>
      <c r="D151" s="36" t="s">
        <v>171</v>
      </c>
    </row>
    <row r="152" spans="1:4" ht="15" x14ac:dyDescent="0.3">
      <c r="A152" s="39">
        <v>4</v>
      </c>
      <c r="B152" s="134" t="s">
        <v>94</v>
      </c>
      <c r="C152" s="43">
        <v>242</v>
      </c>
      <c r="D152" s="36" t="s">
        <v>171</v>
      </c>
    </row>
    <row r="153" spans="1:4" ht="15" x14ac:dyDescent="0.3">
      <c r="A153" s="39">
        <v>5</v>
      </c>
      <c r="B153" s="134" t="s">
        <v>96</v>
      </c>
      <c r="C153" s="44">
        <v>751</v>
      </c>
      <c r="D153" s="36" t="s">
        <v>171</v>
      </c>
    </row>
    <row r="154" spans="1:4" ht="15" x14ac:dyDescent="0.3">
      <c r="A154" s="39">
        <v>6</v>
      </c>
      <c r="B154" s="134" t="s">
        <v>94</v>
      </c>
      <c r="C154" s="43">
        <v>225</v>
      </c>
      <c r="D154" s="36" t="s">
        <v>171</v>
      </c>
    </row>
    <row r="155" spans="1:4" ht="15" x14ac:dyDescent="0.3">
      <c r="A155" s="39">
        <v>7</v>
      </c>
      <c r="B155" s="134" t="s">
        <v>94</v>
      </c>
      <c r="C155" s="43">
        <v>570</v>
      </c>
      <c r="D155" s="36" t="s">
        <v>171</v>
      </c>
    </row>
    <row r="156" spans="1:4" ht="15" x14ac:dyDescent="0.3">
      <c r="A156" s="39">
        <v>8</v>
      </c>
      <c r="B156" s="161" t="s">
        <v>94</v>
      </c>
      <c r="C156" s="38">
        <v>84</v>
      </c>
      <c r="D156" s="36" t="s">
        <v>171</v>
      </c>
    </row>
    <row r="157" spans="1:4" ht="15" x14ac:dyDescent="0.3">
      <c r="A157" s="39">
        <v>8</v>
      </c>
      <c r="B157" s="161" t="s">
        <v>97</v>
      </c>
      <c r="C157" s="38">
        <v>56</v>
      </c>
      <c r="D157" s="36" t="s">
        <v>171</v>
      </c>
    </row>
    <row r="158" spans="1:4" ht="15" x14ac:dyDescent="0.3">
      <c r="A158" s="39">
        <v>12</v>
      </c>
      <c r="B158" s="134" t="s">
        <v>98</v>
      </c>
      <c r="C158" s="38">
        <v>40</v>
      </c>
      <c r="D158" s="36" t="s">
        <v>171</v>
      </c>
    </row>
    <row r="159" spans="1:4" ht="15" x14ac:dyDescent="0.3">
      <c r="A159" s="39">
        <v>16</v>
      </c>
      <c r="B159" s="161" t="s">
        <v>99</v>
      </c>
      <c r="C159" s="35">
        <v>56</v>
      </c>
      <c r="D159" s="36" t="s">
        <v>171</v>
      </c>
    </row>
    <row r="160" spans="1:4" ht="15" x14ac:dyDescent="0.3">
      <c r="A160" s="39">
        <v>36</v>
      </c>
      <c r="B160" s="161" t="s">
        <v>281</v>
      </c>
      <c r="C160" s="35">
        <v>70</v>
      </c>
      <c r="D160" s="36" t="s">
        <v>171</v>
      </c>
    </row>
    <row r="161" spans="1:4" ht="15" x14ac:dyDescent="0.3">
      <c r="A161" s="39">
        <v>37</v>
      </c>
      <c r="B161" s="161" t="s">
        <v>285</v>
      </c>
      <c r="C161" s="35">
        <v>80</v>
      </c>
      <c r="D161" s="36" t="s">
        <v>171</v>
      </c>
    </row>
    <row r="162" spans="1:4" x14ac:dyDescent="0.2">
      <c r="B162" s="2" t="s">
        <v>237</v>
      </c>
      <c r="C162" s="84">
        <f>SUM(C149:C161)</f>
        <v>2514</v>
      </c>
    </row>
    <row r="164" spans="1:4" ht="15" x14ac:dyDescent="0.3">
      <c r="A164" s="71">
        <v>7</v>
      </c>
      <c r="B164" s="135" t="s">
        <v>147</v>
      </c>
      <c r="C164" s="72">
        <v>16</v>
      </c>
      <c r="D164" s="73" t="s">
        <v>181</v>
      </c>
    </row>
    <row r="165" spans="1:4" ht="15" x14ac:dyDescent="0.3">
      <c r="A165" s="71">
        <v>3</v>
      </c>
      <c r="B165" s="135" t="s">
        <v>148</v>
      </c>
      <c r="C165" s="72">
        <v>58</v>
      </c>
      <c r="D165" s="73" t="s">
        <v>181</v>
      </c>
    </row>
    <row r="166" spans="1:4" ht="15" x14ac:dyDescent="0.3">
      <c r="A166" s="71">
        <v>1</v>
      </c>
      <c r="B166" s="152" t="s">
        <v>149</v>
      </c>
      <c r="C166" s="74">
        <v>22</v>
      </c>
      <c r="D166" s="73" t="s">
        <v>181</v>
      </c>
    </row>
    <row r="167" spans="1:4" ht="15" x14ac:dyDescent="0.3">
      <c r="A167" s="71">
        <v>10</v>
      </c>
      <c r="B167" s="152" t="s">
        <v>150</v>
      </c>
      <c r="C167" s="75">
        <v>24</v>
      </c>
      <c r="D167" s="73" t="s">
        <v>181</v>
      </c>
    </row>
    <row r="168" spans="1:4" ht="15" x14ac:dyDescent="0.3">
      <c r="A168" s="71">
        <v>11</v>
      </c>
      <c r="B168" s="135" t="s">
        <v>151</v>
      </c>
      <c r="C168" s="74">
        <v>35</v>
      </c>
      <c r="D168" s="73" t="s">
        <v>181</v>
      </c>
    </row>
    <row r="169" spans="1:4" ht="15" x14ac:dyDescent="0.3">
      <c r="A169" s="71">
        <v>16</v>
      </c>
      <c r="B169" s="152" t="s">
        <v>152</v>
      </c>
      <c r="C169" s="75">
        <v>80</v>
      </c>
      <c r="D169" s="73" t="s">
        <v>181</v>
      </c>
    </row>
    <row r="170" spans="1:4" x14ac:dyDescent="0.2">
      <c r="B170" s="2" t="s">
        <v>238</v>
      </c>
      <c r="C170" s="84">
        <f>SUM(C164:C169)</f>
        <v>235</v>
      </c>
    </row>
    <row r="171" spans="1:4" x14ac:dyDescent="0.2">
      <c r="B171" s="2"/>
      <c r="C171" s="84"/>
    </row>
    <row r="172" spans="1:4" ht="15" x14ac:dyDescent="0.3">
      <c r="A172" s="45">
        <v>35</v>
      </c>
      <c r="B172" s="116" t="s">
        <v>280</v>
      </c>
      <c r="C172" s="81">
        <v>50</v>
      </c>
      <c r="D172" s="47" t="s">
        <v>297</v>
      </c>
    </row>
    <row r="173" spans="1:4" x14ac:dyDescent="0.2">
      <c r="B173" s="2" t="s">
        <v>234</v>
      </c>
      <c r="C173" s="84">
        <f>SUM(C172)</f>
        <v>50</v>
      </c>
    </row>
    <row r="174" spans="1:4" x14ac:dyDescent="0.2">
      <c r="B174" s="2"/>
      <c r="C174" s="84"/>
    </row>
    <row r="175" spans="1:4" ht="15" x14ac:dyDescent="0.3">
      <c r="A175" s="67">
        <v>40</v>
      </c>
      <c r="B175" s="122" t="s">
        <v>295</v>
      </c>
      <c r="C175" s="238">
        <v>70</v>
      </c>
      <c r="D175" s="69" t="s">
        <v>296</v>
      </c>
    </row>
    <row r="176" spans="1:4" ht="15" x14ac:dyDescent="0.3">
      <c r="A176" s="67">
        <v>43</v>
      </c>
      <c r="B176" s="122" t="s">
        <v>302</v>
      </c>
      <c r="C176" s="238">
        <v>251</v>
      </c>
      <c r="D176" s="69" t="s">
        <v>296</v>
      </c>
    </row>
    <row r="177" spans="1:5" ht="15" x14ac:dyDescent="0.3">
      <c r="A177" s="67">
        <v>48</v>
      </c>
      <c r="B177" s="122" t="s">
        <v>311</v>
      </c>
      <c r="C177" s="238">
        <v>45</v>
      </c>
      <c r="D177" s="69" t="s">
        <v>296</v>
      </c>
    </row>
    <row r="178" spans="1:5" ht="15" x14ac:dyDescent="0.3">
      <c r="A178" s="67">
        <v>49</v>
      </c>
      <c r="B178" s="122" t="s">
        <v>314</v>
      </c>
      <c r="C178" s="238">
        <v>50</v>
      </c>
      <c r="D178" s="69" t="s">
        <v>296</v>
      </c>
    </row>
    <row r="179" spans="1:5" x14ac:dyDescent="0.2">
      <c r="B179" s="2"/>
      <c r="C179" s="84">
        <f>SUM(C175:C178)</f>
        <v>416</v>
      </c>
    </row>
    <row r="181" spans="1:5" x14ac:dyDescent="0.2">
      <c r="B181" s="2" t="s">
        <v>239</v>
      </c>
      <c r="C181" s="91">
        <f>C25+C29+C32+C35+C39+C42+C50+C60+C63+C66+C72+C81+C84+C93+C100+C104+C114+C122+C125+C132+C139+C147+C162+C170+C173+C179</f>
        <v>13040</v>
      </c>
    </row>
    <row r="183" spans="1:5" x14ac:dyDescent="0.2">
      <c r="B183" s="223" t="s">
        <v>197</v>
      </c>
      <c r="C183">
        <f>C63</f>
        <v>15</v>
      </c>
      <c r="D183" s="108">
        <f t="shared" ref="D183:D208" si="0">C183/$C$210</f>
        <v>1.1503067484662577E-3</v>
      </c>
      <c r="E183" s="109">
        <f>D183</f>
        <v>1.1503067484662577E-3</v>
      </c>
    </row>
    <row r="184" spans="1:5" x14ac:dyDescent="0.2">
      <c r="B184" s="248" t="s">
        <v>209</v>
      </c>
      <c r="C184">
        <f>C84</f>
        <v>15</v>
      </c>
      <c r="D184" s="108">
        <f t="shared" si="0"/>
        <v>1.1503067484662577E-3</v>
      </c>
      <c r="E184" s="109">
        <f>D184+E183</f>
        <v>2.3006134969325155E-3</v>
      </c>
    </row>
    <row r="185" spans="1:5" x14ac:dyDescent="0.2">
      <c r="B185" s="138" t="s">
        <v>196</v>
      </c>
      <c r="C185">
        <f>C66</f>
        <v>20</v>
      </c>
      <c r="D185" s="108">
        <f t="shared" si="0"/>
        <v>1.5337423312883436E-3</v>
      </c>
      <c r="E185" s="109">
        <f t="shared" ref="E185:E207" si="1">D185+E184</f>
        <v>3.8343558282208593E-3</v>
      </c>
    </row>
    <row r="186" spans="1:5" x14ac:dyDescent="0.2">
      <c r="B186" s="139" t="s">
        <v>187</v>
      </c>
      <c r="C186">
        <f>C32</f>
        <v>40</v>
      </c>
      <c r="D186" s="108">
        <f t="shared" si="0"/>
        <v>3.0674846625766872E-3</v>
      </c>
      <c r="E186" s="109">
        <f t="shared" si="1"/>
        <v>6.9018404907975461E-3</v>
      </c>
    </row>
    <row r="187" spans="1:5" x14ac:dyDescent="0.2">
      <c r="B187" s="140" t="s">
        <v>195</v>
      </c>
      <c r="C187">
        <f>C35</f>
        <v>40</v>
      </c>
      <c r="D187" s="108">
        <f t="shared" si="0"/>
        <v>3.0674846625766872E-3</v>
      </c>
      <c r="E187" s="109">
        <f t="shared" si="1"/>
        <v>9.9693251533742328E-3</v>
      </c>
    </row>
    <row r="188" spans="1:5" x14ac:dyDescent="0.2">
      <c r="B188" s="138" t="s">
        <v>214</v>
      </c>
      <c r="C188">
        <f>C42</f>
        <v>40</v>
      </c>
      <c r="D188" s="108">
        <f t="shared" si="0"/>
        <v>3.0674846625766872E-3</v>
      </c>
      <c r="E188" s="109">
        <f t="shared" si="1"/>
        <v>1.303680981595092E-2</v>
      </c>
    </row>
    <row r="189" spans="1:5" x14ac:dyDescent="0.2">
      <c r="B189" s="141" t="s">
        <v>185</v>
      </c>
      <c r="C189">
        <f>C125</f>
        <v>50</v>
      </c>
      <c r="D189" s="108">
        <f t="shared" si="0"/>
        <v>3.8343558282208589E-3</v>
      </c>
      <c r="E189" s="109">
        <f t="shared" si="1"/>
        <v>1.6871165644171779E-2</v>
      </c>
    </row>
    <row r="190" spans="1:5" x14ac:dyDescent="0.2">
      <c r="B190" s="116" t="s">
        <v>321</v>
      </c>
      <c r="C190">
        <f>C173</f>
        <v>50</v>
      </c>
      <c r="D190" s="108">
        <f t="shared" si="0"/>
        <v>3.8343558282208589E-3</v>
      </c>
      <c r="E190" s="109">
        <f t="shared" si="1"/>
        <v>2.0705521472392636E-2</v>
      </c>
    </row>
    <row r="191" spans="1:5" x14ac:dyDescent="0.2">
      <c r="B191" s="250" t="s">
        <v>184</v>
      </c>
      <c r="C191">
        <f>C104</f>
        <v>55</v>
      </c>
      <c r="D191" s="108">
        <f t="shared" si="0"/>
        <v>4.2177914110429447E-3</v>
      </c>
      <c r="E191" s="109">
        <f t="shared" si="1"/>
        <v>2.4923312883435581E-2</v>
      </c>
    </row>
    <row r="192" spans="1:5" x14ac:dyDescent="0.2">
      <c r="B192" s="143" t="s">
        <v>180</v>
      </c>
      <c r="C192">
        <f>C72</f>
        <v>82</v>
      </c>
      <c r="D192" s="108">
        <f t="shared" si="0"/>
        <v>6.2883435582822087E-3</v>
      </c>
      <c r="E192" s="109">
        <f>D192+E202</f>
        <v>6.3113496932515348E-2</v>
      </c>
    </row>
    <row r="193" spans="2:5" x14ac:dyDescent="0.2">
      <c r="B193" s="137" t="s">
        <v>202</v>
      </c>
      <c r="C193">
        <f>C29</f>
        <v>112</v>
      </c>
      <c r="D193" s="108">
        <f t="shared" si="0"/>
        <v>8.5889570552147246E-3</v>
      </c>
      <c r="E193" s="109">
        <f t="shared" si="1"/>
        <v>7.1702453987730078E-2</v>
      </c>
    </row>
    <row r="194" spans="2:5" x14ac:dyDescent="0.2">
      <c r="B194" s="251" t="s">
        <v>175</v>
      </c>
      <c r="C194">
        <f>C139</f>
        <v>175</v>
      </c>
      <c r="D194" s="108">
        <f t="shared" si="0"/>
        <v>1.3420245398773007E-2</v>
      </c>
      <c r="E194" s="109">
        <f t="shared" si="1"/>
        <v>8.512269938650309E-2</v>
      </c>
    </row>
    <row r="195" spans="2:5" x14ac:dyDescent="0.2">
      <c r="B195" s="162" t="s">
        <v>181</v>
      </c>
      <c r="C195">
        <f>C170</f>
        <v>235</v>
      </c>
      <c r="D195" s="108">
        <f t="shared" si="0"/>
        <v>1.8021472392638037E-2</v>
      </c>
      <c r="E195" s="109">
        <f>D195+E207</f>
        <v>0.6969325153374234</v>
      </c>
    </row>
    <row r="196" spans="2:5" x14ac:dyDescent="0.2">
      <c r="B196" s="252" t="s">
        <v>186</v>
      </c>
      <c r="C196">
        <f>C100</f>
        <v>317</v>
      </c>
      <c r="D196" s="108">
        <f t="shared" si="0"/>
        <v>2.4309815950920244E-2</v>
      </c>
      <c r="E196" s="109">
        <f>D196+E194</f>
        <v>0.10943251533742333</v>
      </c>
    </row>
    <row r="197" spans="2:5" x14ac:dyDescent="0.2">
      <c r="B197" s="136" t="s">
        <v>183</v>
      </c>
      <c r="C197">
        <f>C81</f>
        <v>353</v>
      </c>
      <c r="D197" s="108">
        <f t="shared" si="0"/>
        <v>2.7070552147239264E-2</v>
      </c>
      <c r="E197" s="109">
        <f t="shared" si="1"/>
        <v>0.13650306748466259</v>
      </c>
    </row>
    <row r="198" spans="2:5" x14ac:dyDescent="0.2">
      <c r="B198" s="147" t="s">
        <v>182</v>
      </c>
      <c r="C198">
        <f>C132</f>
        <v>356</v>
      </c>
      <c r="D198" s="108">
        <f t="shared" si="0"/>
        <v>2.7300613496932514E-2</v>
      </c>
      <c r="E198" s="109">
        <f t="shared" si="1"/>
        <v>0.16380368098159512</v>
      </c>
    </row>
    <row r="199" spans="2:5" x14ac:dyDescent="0.2">
      <c r="B199" s="136" t="s">
        <v>188</v>
      </c>
      <c r="C199">
        <f>C39</f>
        <v>394</v>
      </c>
      <c r="D199" s="108">
        <f t="shared" si="0"/>
        <v>3.0214723926380367E-2</v>
      </c>
      <c r="E199" s="109">
        <f t="shared" si="1"/>
        <v>0.19401840490797548</v>
      </c>
    </row>
    <row r="200" spans="2:5" x14ac:dyDescent="0.2">
      <c r="B200" s="142" t="s">
        <v>174</v>
      </c>
      <c r="C200">
        <f>C50</f>
        <v>411</v>
      </c>
      <c r="D200" s="108">
        <f t="shared" si="0"/>
        <v>3.1518404907975459E-2</v>
      </c>
      <c r="E200" s="109">
        <f t="shared" si="1"/>
        <v>0.22553680981595092</v>
      </c>
    </row>
    <row r="201" spans="2:5" x14ac:dyDescent="0.2">
      <c r="B201" s="139" t="s">
        <v>176</v>
      </c>
      <c r="C201">
        <f>C122</f>
        <v>414</v>
      </c>
      <c r="D201" s="108">
        <f t="shared" si="0"/>
        <v>3.1748466257668709E-2</v>
      </c>
      <c r="E201" s="109">
        <f t="shared" si="1"/>
        <v>0.25728527607361962</v>
      </c>
    </row>
    <row r="202" spans="2:5" x14ac:dyDescent="0.2">
      <c r="B202" s="122" t="s">
        <v>320</v>
      </c>
      <c r="C202">
        <f>C179</f>
        <v>416</v>
      </c>
      <c r="D202" s="108">
        <f t="shared" si="0"/>
        <v>3.1901840490797549E-2</v>
      </c>
      <c r="E202" s="109">
        <f>D202+E191</f>
        <v>5.6825153374233134E-2</v>
      </c>
    </row>
    <row r="203" spans="2:5" x14ac:dyDescent="0.2">
      <c r="B203" s="144" t="s">
        <v>177</v>
      </c>
      <c r="C203">
        <f>C147</f>
        <v>480</v>
      </c>
      <c r="D203" s="108">
        <f t="shared" si="0"/>
        <v>3.6809815950920248E-2</v>
      </c>
      <c r="E203" s="109">
        <f>D203+E201</f>
        <v>0.29409509202453987</v>
      </c>
    </row>
    <row r="204" spans="2:5" x14ac:dyDescent="0.2">
      <c r="B204" s="253" t="s">
        <v>179</v>
      </c>
      <c r="C204">
        <f>C114</f>
        <v>691</v>
      </c>
      <c r="D204" s="108">
        <f t="shared" si="0"/>
        <v>5.2990797546012269E-2</v>
      </c>
      <c r="E204" s="109">
        <f t="shared" si="1"/>
        <v>0.34708588957055214</v>
      </c>
    </row>
    <row r="205" spans="2:5" x14ac:dyDescent="0.2">
      <c r="B205" s="251" t="s">
        <v>178</v>
      </c>
      <c r="C205">
        <f>C60</f>
        <v>758</v>
      </c>
      <c r="D205" s="108">
        <f t="shared" si="0"/>
        <v>5.8128834355828218E-2</v>
      </c>
      <c r="E205" s="109">
        <f t="shared" si="1"/>
        <v>0.40521472392638036</v>
      </c>
    </row>
    <row r="206" spans="2:5" x14ac:dyDescent="0.2">
      <c r="B206" s="141" t="s">
        <v>172</v>
      </c>
      <c r="C206">
        <f>C93</f>
        <v>1055</v>
      </c>
      <c r="D206" s="108">
        <f t="shared" si="0"/>
        <v>8.0904907975460127E-2</v>
      </c>
      <c r="E206" s="109">
        <f t="shared" si="1"/>
        <v>0.48611963190184049</v>
      </c>
    </row>
    <row r="207" spans="2:5" x14ac:dyDescent="0.2">
      <c r="B207" s="249" t="s">
        <v>171</v>
      </c>
      <c r="C207">
        <f>C162</f>
        <v>2514</v>
      </c>
      <c r="D207" s="108">
        <f t="shared" si="0"/>
        <v>0.19279141104294478</v>
      </c>
      <c r="E207" s="109">
        <f t="shared" si="1"/>
        <v>0.67891104294478533</v>
      </c>
    </row>
    <row r="208" spans="2:5" x14ac:dyDescent="0.2">
      <c r="B208" s="142" t="s">
        <v>173</v>
      </c>
      <c r="C208">
        <f>C25</f>
        <v>3952</v>
      </c>
      <c r="D208" s="108">
        <f t="shared" si="0"/>
        <v>0.30306748466257671</v>
      </c>
      <c r="E208" s="109">
        <f>D208+E195</f>
        <v>1</v>
      </c>
    </row>
    <row r="210" spans="2:3" x14ac:dyDescent="0.2">
      <c r="B210" s="1" t="s">
        <v>242</v>
      </c>
      <c r="C210">
        <f>SUM(C183:C208)</f>
        <v>13040</v>
      </c>
    </row>
    <row r="212" spans="2:3" x14ac:dyDescent="0.2">
      <c r="C212" s="254"/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2"/>
  <sheetViews>
    <sheetView workbookViewId="0">
      <selection activeCell="H7" sqref="H7"/>
    </sheetView>
  </sheetViews>
  <sheetFormatPr baseColWidth="10" defaultRowHeight="12.75" x14ac:dyDescent="0.2"/>
  <cols>
    <col min="1" max="1" width="9.140625" customWidth="1"/>
    <col min="2" max="2" width="66.28515625" bestFit="1" customWidth="1"/>
    <col min="3" max="3" width="11.28515625" bestFit="1" customWidth="1"/>
    <col min="4" max="4" width="13.42578125" bestFit="1" customWidth="1"/>
    <col min="5" max="256" width="9.140625" customWidth="1"/>
  </cols>
  <sheetData>
    <row r="4" spans="1:4" ht="15.75" x14ac:dyDescent="0.25">
      <c r="A4" s="9" t="s">
        <v>53</v>
      </c>
      <c r="B4" s="271" t="s">
        <v>54</v>
      </c>
      <c r="C4" s="9" t="s">
        <v>26</v>
      </c>
      <c r="D4" s="10"/>
    </row>
    <row r="5" spans="1:4" x14ac:dyDescent="0.2">
      <c r="A5" s="207">
        <v>37</v>
      </c>
      <c r="B5" s="123" t="s">
        <v>287</v>
      </c>
      <c r="C5" s="207">
        <v>20</v>
      </c>
      <c r="D5" s="146" t="s">
        <v>293</v>
      </c>
    </row>
    <row r="6" spans="1:4" x14ac:dyDescent="0.2">
      <c r="A6" s="207">
        <v>39</v>
      </c>
      <c r="B6" s="123" t="s">
        <v>287</v>
      </c>
      <c r="C6" s="207">
        <v>305</v>
      </c>
      <c r="D6" s="146" t="s">
        <v>293</v>
      </c>
    </row>
    <row r="7" spans="1:4" x14ac:dyDescent="0.2">
      <c r="A7" s="207">
        <v>40</v>
      </c>
      <c r="B7" s="123" t="s">
        <v>298</v>
      </c>
      <c r="C7" s="207">
        <v>470</v>
      </c>
      <c r="D7" s="146" t="s">
        <v>293</v>
      </c>
    </row>
    <row r="8" spans="1:4" x14ac:dyDescent="0.2">
      <c r="A8" s="207"/>
      <c r="B8" s="123" t="s">
        <v>355</v>
      </c>
      <c r="C8" s="207">
        <v>102</v>
      </c>
      <c r="D8" s="146"/>
    </row>
    <row r="9" spans="1:4" x14ac:dyDescent="0.2">
      <c r="A9" s="1"/>
      <c r="B9" s="2"/>
      <c r="C9" s="8">
        <f>SUM(C5:C8)</f>
        <v>897</v>
      </c>
      <c r="D9" s="1"/>
    </row>
    <row r="10" spans="1:4" x14ac:dyDescent="0.2">
      <c r="A10" s="1"/>
      <c r="B10" s="1"/>
      <c r="C10" s="1"/>
      <c r="D10" s="1"/>
    </row>
    <row r="11" spans="1:4" x14ac:dyDescent="0.2">
      <c r="A11" s="178">
        <v>41</v>
      </c>
      <c r="B11" s="223" t="s">
        <v>292</v>
      </c>
      <c r="C11" s="178">
        <v>494</v>
      </c>
      <c r="D11" s="136" t="s">
        <v>196</v>
      </c>
    </row>
    <row r="12" spans="1:4" x14ac:dyDescent="0.2">
      <c r="A12" s="178">
        <v>40</v>
      </c>
      <c r="B12" s="223" t="s">
        <v>292</v>
      </c>
      <c r="C12" s="178">
        <v>621</v>
      </c>
      <c r="D12" s="136" t="s">
        <v>196</v>
      </c>
    </row>
    <row r="13" spans="1:4" x14ac:dyDescent="0.2">
      <c r="A13" s="1"/>
      <c r="B13" s="1"/>
      <c r="C13" s="8">
        <f>SUM(C11)</f>
        <v>494</v>
      </c>
      <c r="D13" s="1"/>
    </row>
    <row r="14" spans="1:4" x14ac:dyDescent="0.2">
      <c r="A14" s="1"/>
      <c r="B14" s="1"/>
      <c r="C14" s="1"/>
      <c r="D14" s="1"/>
    </row>
    <row r="15" spans="1:4" x14ac:dyDescent="0.2">
      <c r="A15" s="191">
        <v>47</v>
      </c>
      <c r="B15" s="137" t="s">
        <v>308</v>
      </c>
      <c r="C15" s="257">
        <v>60</v>
      </c>
      <c r="D15" s="137" t="s">
        <v>309</v>
      </c>
    </row>
    <row r="16" spans="1:4" x14ac:dyDescent="0.2">
      <c r="A16" s="191">
        <v>48</v>
      </c>
      <c r="B16" s="137" t="s">
        <v>308</v>
      </c>
      <c r="C16" s="257">
        <v>80</v>
      </c>
      <c r="D16" s="137" t="s">
        <v>309</v>
      </c>
    </row>
    <row r="17" spans="1:4" x14ac:dyDescent="0.2">
      <c r="A17" s="191">
        <v>11</v>
      </c>
      <c r="B17" s="261" t="s">
        <v>349</v>
      </c>
      <c r="C17" s="191">
        <v>17</v>
      </c>
      <c r="D17" s="137" t="s">
        <v>309</v>
      </c>
    </row>
    <row r="18" spans="1:4" x14ac:dyDescent="0.2">
      <c r="A18" s="191">
        <v>8</v>
      </c>
      <c r="B18" s="262" t="s">
        <v>350</v>
      </c>
      <c r="C18" s="191">
        <v>30</v>
      </c>
      <c r="D18" s="137" t="s">
        <v>309</v>
      </c>
    </row>
    <row r="19" spans="1:4" x14ac:dyDescent="0.2">
      <c r="A19" s="191">
        <v>13</v>
      </c>
      <c r="B19" s="262" t="s">
        <v>351</v>
      </c>
      <c r="C19" s="191">
        <v>15</v>
      </c>
      <c r="D19" s="137" t="s">
        <v>309</v>
      </c>
    </row>
    <row r="20" spans="1:4" x14ac:dyDescent="0.2">
      <c r="A20" s="1"/>
      <c r="B20" s="1"/>
      <c r="C20" s="8">
        <f>SUM(C15:C19)</f>
        <v>202</v>
      </c>
      <c r="D20" s="1"/>
    </row>
    <row r="21" spans="1:4" x14ac:dyDescent="0.2">
      <c r="A21" s="1"/>
      <c r="B21" s="1"/>
      <c r="C21" s="1"/>
      <c r="D21" s="1"/>
    </row>
    <row r="22" spans="1:4" x14ac:dyDescent="0.2">
      <c r="A22" s="189">
        <v>4</v>
      </c>
      <c r="B22" s="258" t="s">
        <v>324</v>
      </c>
      <c r="C22" s="189">
        <v>310</v>
      </c>
      <c r="D22" s="138" t="s">
        <v>325</v>
      </c>
    </row>
    <row r="23" spans="1:4" x14ac:dyDescent="0.2">
      <c r="A23" s="189">
        <v>5</v>
      </c>
      <c r="B23" s="258" t="s">
        <v>326</v>
      </c>
      <c r="C23" s="189">
        <v>150</v>
      </c>
      <c r="D23" s="138" t="s">
        <v>325</v>
      </c>
    </row>
    <row r="24" spans="1:4" x14ac:dyDescent="0.2">
      <c r="A24" s="189">
        <v>24</v>
      </c>
      <c r="B24" s="258" t="s">
        <v>326</v>
      </c>
      <c r="C24" s="189">
        <v>20</v>
      </c>
      <c r="D24" s="138" t="s">
        <v>325</v>
      </c>
    </row>
    <row r="25" spans="1:4" s="82" customFormat="1" x14ac:dyDescent="0.2">
      <c r="A25" s="193"/>
      <c r="B25" s="175"/>
      <c r="C25" s="256">
        <f>SUM(C22:C24)</f>
        <v>480</v>
      </c>
      <c r="D25" s="195"/>
    </row>
    <row r="26" spans="1:4" s="82" customFormat="1" x14ac:dyDescent="0.2">
      <c r="A26" s="193"/>
      <c r="B26" s="175"/>
      <c r="C26" s="193"/>
      <c r="D26" s="195"/>
    </row>
    <row r="27" spans="1:4" x14ac:dyDescent="0.2">
      <c r="A27" s="186">
        <v>4</v>
      </c>
      <c r="B27" s="259" t="s">
        <v>327</v>
      </c>
      <c r="C27" s="186">
        <v>285</v>
      </c>
      <c r="D27" s="141" t="s">
        <v>325</v>
      </c>
    </row>
    <row r="28" spans="1:4" x14ac:dyDescent="0.2">
      <c r="A28" s="186">
        <v>6</v>
      </c>
      <c r="B28" s="259" t="s">
        <v>328</v>
      </c>
      <c r="C28" s="186">
        <v>183</v>
      </c>
      <c r="D28" s="141" t="s">
        <v>325</v>
      </c>
    </row>
    <row r="29" spans="1:4" x14ac:dyDescent="0.2">
      <c r="A29" s="186">
        <v>5</v>
      </c>
      <c r="B29" s="259" t="s">
        <v>329</v>
      </c>
      <c r="C29" s="186">
        <v>711</v>
      </c>
      <c r="D29" s="141" t="s">
        <v>325</v>
      </c>
    </row>
    <row r="30" spans="1:4" x14ac:dyDescent="0.2">
      <c r="A30" s="186">
        <v>8</v>
      </c>
      <c r="B30" s="263" t="s">
        <v>330</v>
      </c>
      <c r="C30" s="186">
        <v>199</v>
      </c>
      <c r="D30" s="141" t="s">
        <v>325</v>
      </c>
    </row>
    <row r="31" spans="1:4" x14ac:dyDescent="0.2">
      <c r="A31" s="186">
        <v>9</v>
      </c>
      <c r="B31" s="263" t="s">
        <v>330</v>
      </c>
      <c r="C31" s="186">
        <v>16</v>
      </c>
      <c r="D31" s="141" t="s">
        <v>325</v>
      </c>
    </row>
    <row r="32" spans="1:4" x14ac:dyDescent="0.2">
      <c r="A32" s="193"/>
      <c r="B32" s="176"/>
      <c r="C32" s="256">
        <f>SUM(C27:C31)</f>
        <v>1394</v>
      </c>
      <c r="D32" s="205"/>
    </row>
    <row r="33" spans="1:4" x14ac:dyDescent="0.2">
      <c r="A33" s="193"/>
      <c r="B33" s="176"/>
      <c r="C33" s="193"/>
      <c r="D33" s="205"/>
    </row>
    <row r="34" spans="1:4" x14ac:dyDescent="0.2">
      <c r="A34" s="178">
        <v>5</v>
      </c>
      <c r="B34" s="162" t="s">
        <v>331</v>
      </c>
      <c r="C34" s="178">
        <v>45</v>
      </c>
      <c r="D34" s="136" t="s">
        <v>325</v>
      </c>
    </row>
    <row r="35" spans="1:4" x14ac:dyDescent="0.2">
      <c r="A35" s="178">
        <v>7</v>
      </c>
      <c r="B35" s="162" t="s">
        <v>332</v>
      </c>
      <c r="C35" s="178">
        <v>40</v>
      </c>
      <c r="D35" s="136" t="s">
        <v>325</v>
      </c>
    </row>
    <row r="36" spans="1:4" x14ac:dyDescent="0.2">
      <c r="A36" s="193"/>
      <c r="B36" s="175"/>
      <c r="C36" s="256">
        <f>SUM(C34:C35)</f>
        <v>85</v>
      </c>
      <c r="D36" s="205"/>
    </row>
    <row r="37" spans="1:4" x14ac:dyDescent="0.2">
      <c r="A37" s="193"/>
      <c r="B37" s="175"/>
      <c r="C37" s="193"/>
      <c r="D37" s="205"/>
    </row>
    <row r="38" spans="1:4" x14ac:dyDescent="0.2">
      <c r="A38" s="208">
        <v>6</v>
      </c>
      <c r="B38" s="260" t="s">
        <v>333</v>
      </c>
      <c r="C38" s="208">
        <v>98</v>
      </c>
      <c r="D38" s="142" t="s">
        <v>325</v>
      </c>
    </row>
    <row r="39" spans="1:4" x14ac:dyDescent="0.2">
      <c r="A39" s="208">
        <v>7</v>
      </c>
      <c r="B39" s="260" t="s">
        <v>334</v>
      </c>
      <c r="C39" s="208">
        <v>441</v>
      </c>
      <c r="D39" s="142" t="s">
        <v>325</v>
      </c>
    </row>
    <row r="40" spans="1:4" x14ac:dyDescent="0.2">
      <c r="A40" s="208">
        <v>9</v>
      </c>
      <c r="B40" s="264" t="s">
        <v>335</v>
      </c>
      <c r="C40" s="208">
        <v>1027</v>
      </c>
      <c r="D40" s="142" t="s">
        <v>325</v>
      </c>
    </row>
    <row r="41" spans="1:4" x14ac:dyDescent="0.2">
      <c r="A41" s="208">
        <v>10</v>
      </c>
      <c r="B41" s="265" t="s">
        <v>336</v>
      </c>
      <c r="C41" s="208">
        <v>411</v>
      </c>
      <c r="D41" s="142" t="s">
        <v>325</v>
      </c>
    </row>
    <row r="42" spans="1:4" x14ac:dyDescent="0.2">
      <c r="A42" s="208">
        <v>11</v>
      </c>
      <c r="B42" s="124" t="s">
        <v>337</v>
      </c>
      <c r="C42" s="208">
        <v>352</v>
      </c>
      <c r="D42" s="142" t="s">
        <v>325</v>
      </c>
    </row>
    <row r="43" spans="1:4" x14ac:dyDescent="0.2">
      <c r="A43" s="208">
        <v>12</v>
      </c>
      <c r="B43" s="124" t="s">
        <v>338</v>
      </c>
      <c r="C43" s="208">
        <v>179</v>
      </c>
      <c r="D43" s="142" t="s">
        <v>325</v>
      </c>
    </row>
    <row r="44" spans="1:4" x14ac:dyDescent="0.2">
      <c r="A44" s="208">
        <v>8</v>
      </c>
      <c r="B44" s="264" t="s">
        <v>339</v>
      </c>
      <c r="C44" s="208">
        <v>650</v>
      </c>
      <c r="D44" s="142" t="s">
        <v>325</v>
      </c>
    </row>
    <row r="45" spans="1:4" x14ac:dyDescent="0.2">
      <c r="A45" s="208">
        <v>17</v>
      </c>
      <c r="B45" s="264" t="s">
        <v>340</v>
      </c>
      <c r="C45" s="208">
        <v>105</v>
      </c>
      <c r="D45" s="142" t="s">
        <v>325</v>
      </c>
    </row>
    <row r="46" spans="1:4" x14ac:dyDescent="0.2">
      <c r="A46" s="208">
        <v>24</v>
      </c>
      <c r="B46" s="264" t="s">
        <v>341</v>
      </c>
      <c r="C46" s="208">
        <v>10</v>
      </c>
      <c r="D46" s="142" t="s">
        <v>325</v>
      </c>
    </row>
    <row r="47" spans="1:4" x14ac:dyDescent="0.2">
      <c r="A47" s="193"/>
      <c r="B47" s="176"/>
      <c r="C47" s="256">
        <f>SUM(C38:C46)</f>
        <v>3273</v>
      </c>
      <c r="D47" s="205"/>
    </row>
    <row r="48" spans="1:4" x14ac:dyDescent="0.2">
      <c r="A48" s="193"/>
      <c r="B48" s="176"/>
      <c r="C48" s="193"/>
      <c r="D48" s="205"/>
    </row>
    <row r="49" spans="1:4" x14ac:dyDescent="0.2">
      <c r="A49" s="178">
        <v>7</v>
      </c>
      <c r="B49" s="162" t="s">
        <v>342</v>
      </c>
      <c r="C49" s="178">
        <v>161</v>
      </c>
      <c r="D49" s="136" t="s">
        <v>325</v>
      </c>
    </row>
    <row r="50" spans="1:4" x14ac:dyDescent="0.2">
      <c r="A50" s="178">
        <v>8</v>
      </c>
      <c r="B50" s="166" t="s">
        <v>343</v>
      </c>
      <c r="C50" s="178">
        <v>30</v>
      </c>
      <c r="D50" s="136" t="s">
        <v>325</v>
      </c>
    </row>
    <row r="51" spans="1:4" x14ac:dyDescent="0.2">
      <c r="A51" s="178">
        <v>8</v>
      </c>
      <c r="B51" s="166" t="s">
        <v>344</v>
      </c>
      <c r="C51" s="178">
        <v>25</v>
      </c>
      <c r="D51" s="136" t="s">
        <v>325</v>
      </c>
    </row>
    <row r="52" spans="1:4" x14ac:dyDescent="0.2">
      <c r="A52" s="178">
        <v>17</v>
      </c>
      <c r="B52" s="166" t="s">
        <v>345</v>
      </c>
      <c r="C52" s="178">
        <v>10</v>
      </c>
      <c r="D52" s="136" t="s">
        <v>325</v>
      </c>
    </row>
    <row r="53" spans="1:4" x14ac:dyDescent="0.2">
      <c r="A53" s="178">
        <v>10</v>
      </c>
      <c r="B53" s="166" t="s">
        <v>345</v>
      </c>
      <c r="C53" s="178">
        <v>86</v>
      </c>
      <c r="D53" s="136"/>
    </row>
    <row r="54" spans="1:4" x14ac:dyDescent="0.2">
      <c r="A54" s="193"/>
      <c r="B54" s="176"/>
      <c r="C54" s="256">
        <f>SUM(C49:C52)</f>
        <v>226</v>
      </c>
      <c r="D54" s="205"/>
    </row>
    <row r="55" spans="1:4" x14ac:dyDescent="0.2">
      <c r="A55" s="193"/>
      <c r="B55" s="176"/>
      <c r="C55" s="193"/>
      <c r="D55" s="205"/>
    </row>
    <row r="56" spans="1:4" x14ac:dyDescent="0.2">
      <c r="A56" s="184">
        <v>10</v>
      </c>
      <c r="B56" s="266" t="s">
        <v>346</v>
      </c>
      <c r="C56" s="184">
        <v>24</v>
      </c>
      <c r="D56" s="140" t="s">
        <v>325</v>
      </c>
    </row>
    <row r="57" spans="1:4" x14ac:dyDescent="0.2">
      <c r="A57" s="193"/>
      <c r="B57" s="176"/>
      <c r="C57" s="256">
        <f>SUM(C56)</f>
        <v>24</v>
      </c>
      <c r="D57" s="205"/>
    </row>
    <row r="58" spans="1:4" x14ac:dyDescent="0.2">
      <c r="A58" s="193"/>
      <c r="B58" s="176"/>
      <c r="C58" s="193"/>
      <c r="D58" s="205"/>
    </row>
    <row r="59" spans="1:4" x14ac:dyDescent="0.2">
      <c r="A59" s="189">
        <v>7</v>
      </c>
      <c r="B59" s="258" t="s">
        <v>347</v>
      </c>
      <c r="C59" s="189">
        <v>130</v>
      </c>
      <c r="D59" s="138" t="s">
        <v>325</v>
      </c>
    </row>
    <row r="60" spans="1:4" s="272" customFormat="1" x14ac:dyDescent="0.2">
      <c r="A60" s="193"/>
      <c r="B60" s="175"/>
      <c r="C60" s="256">
        <f>SUM(C59)</f>
        <v>130</v>
      </c>
      <c r="D60" s="205"/>
    </row>
    <row r="61" spans="1:4" s="272" customFormat="1" x14ac:dyDescent="0.2">
      <c r="A61" s="193"/>
      <c r="B61" s="175"/>
      <c r="C61" s="193"/>
      <c r="D61" s="205"/>
    </row>
    <row r="62" spans="1:4" x14ac:dyDescent="0.2">
      <c r="A62" s="274">
        <v>11</v>
      </c>
      <c r="B62" s="275" t="s">
        <v>348</v>
      </c>
      <c r="C62" s="274">
        <v>5</v>
      </c>
      <c r="D62" s="276" t="s">
        <v>325</v>
      </c>
    </row>
    <row r="63" spans="1:4" x14ac:dyDescent="0.2">
      <c r="A63" s="193"/>
      <c r="B63" s="175"/>
      <c r="C63" s="256">
        <f>SUM(C62)</f>
        <v>5</v>
      </c>
      <c r="D63" s="195"/>
    </row>
    <row r="64" spans="1:4" x14ac:dyDescent="0.2">
      <c r="A64" s="193"/>
      <c r="B64" s="175"/>
      <c r="C64" s="193"/>
      <c r="D64" s="195"/>
    </row>
    <row r="65" spans="1:4" x14ac:dyDescent="0.2">
      <c r="A65" s="180">
        <v>5</v>
      </c>
      <c r="B65" s="273" t="s">
        <v>352</v>
      </c>
      <c r="C65" s="180">
        <v>15</v>
      </c>
      <c r="D65" s="144" t="s">
        <v>325</v>
      </c>
    </row>
    <row r="66" spans="1:4" x14ac:dyDescent="0.2">
      <c r="A66" s="193"/>
      <c r="B66" s="267"/>
      <c r="C66" s="256">
        <f>SUM(C65)</f>
        <v>15</v>
      </c>
      <c r="D66" s="195"/>
    </row>
    <row r="67" spans="1:4" x14ac:dyDescent="0.2">
      <c r="A67" s="193"/>
      <c r="B67" s="267"/>
      <c r="C67" s="193"/>
      <c r="D67" s="195"/>
    </row>
    <row r="68" spans="1:4" x14ac:dyDescent="0.2">
      <c r="A68" s="277">
        <v>14</v>
      </c>
      <c r="B68" s="278" t="s">
        <v>353</v>
      </c>
      <c r="C68" s="279">
        <v>45</v>
      </c>
      <c r="D68" s="280" t="s">
        <v>325</v>
      </c>
    </row>
    <row r="69" spans="1:4" x14ac:dyDescent="0.2">
      <c r="A69" s="269"/>
      <c r="B69" s="268"/>
      <c r="C69" s="270">
        <f>SUM(C68)</f>
        <v>45</v>
      </c>
      <c r="D69" s="195"/>
    </row>
    <row r="70" spans="1:4" x14ac:dyDescent="0.2">
      <c r="A70" s="269"/>
      <c r="B70" s="268"/>
      <c r="C70" s="269"/>
      <c r="D70" s="195"/>
    </row>
    <row r="71" spans="1:4" x14ac:dyDescent="0.2">
      <c r="A71" s="234">
        <v>8</v>
      </c>
      <c r="B71" s="281" t="s">
        <v>354</v>
      </c>
      <c r="C71" s="234">
        <v>24</v>
      </c>
      <c r="D71" s="282" t="s">
        <v>325</v>
      </c>
    </row>
    <row r="72" spans="1:4" x14ac:dyDescent="0.2">
      <c r="A72" s="193"/>
      <c r="B72" s="268"/>
      <c r="C72" s="270">
        <f>SUM(C71)</f>
        <v>24</v>
      </c>
      <c r="D72" s="25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1"/>
  <sheetViews>
    <sheetView topLeftCell="A157" workbookViewId="0">
      <selection activeCell="A13" sqref="A13"/>
    </sheetView>
  </sheetViews>
  <sheetFormatPr baseColWidth="10" defaultRowHeight="12.75" x14ac:dyDescent="0.2"/>
  <cols>
    <col min="1" max="1" width="7.85546875" bestFit="1" customWidth="1"/>
    <col min="2" max="2" width="59.28515625" style="1" bestFit="1" customWidth="1"/>
    <col min="3" max="3" width="11.28515625" bestFit="1" customWidth="1"/>
    <col min="4" max="4" width="14.5703125" bestFit="1" customWidth="1"/>
    <col min="5" max="5" width="9.140625" customWidth="1"/>
    <col min="6" max="6" width="14.42578125" bestFit="1" customWidth="1"/>
    <col min="7" max="7" width="15" bestFit="1" customWidth="1"/>
    <col min="8" max="256" width="9.140625" customWidth="1"/>
  </cols>
  <sheetData>
    <row r="3" spans="1:8" ht="15.75" x14ac:dyDescent="0.25">
      <c r="A3" s="9" t="s">
        <v>53</v>
      </c>
      <c r="B3" s="149" t="s">
        <v>54</v>
      </c>
      <c r="C3" s="10" t="s">
        <v>26</v>
      </c>
      <c r="D3" s="10" t="s">
        <v>40</v>
      </c>
    </row>
    <row r="4" spans="1:8" x14ac:dyDescent="0.2">
      <c r="A4" s="178">
        <v>1</v>
      </c>
      <c r="B4" s="150" t="s">
        <v>105</v>
      </c>
      <c r="C4" s="179">
        <v>60</v>
      </c>
      <c r="D4" s="136" t="s">
        <v>173</v>
      </c>
      <c r="G4" t="s">
        <v>245</v>
      </c>
      <c r="H4">
        <f>C14</f>
        <v>1125</v>
      </c>
    </row>
    <row r="5" spans="1:8" x14ac:dyDescent="0.2">
      <c r="A5" s="178">
        <v>1</v>
      </c>
      <c r="B5" s="150" t="s">
        <v>106</v>
      </c>
      <c r="C5" s="179">
        <v>40</v>
      </c>
      <c r="D5" s="136" t="s">
        <v>173</v>
      </c>
      <c r="G5" t="s">
        <v>246</v>
      </c>
      <c r="H5">
        <f>C23</f>
        <v>230</v>
      </c>
    </row>
    <row r="6" spans="1:8" x14ac:dyDescent="0.2">
      <c r="A6" s="178">
        <v>1</v>
      </c>
      <c r="B6" s="150" t="s">
        <v>107</v>
      </c>
      <c r="C6" s="179">
        <v>35</v>
      </c>
      <c r="D6" s="136" t="s">
        <v>173</v>
      </c>
      <c r="G6" t="s">
        <v>247</v>
      </c>
      <c r="H6">
        <f>C31</f>
        <v>647</v>
      </c>
    </row>
    <row r="7" spans="1:8" x14ac:dyDescent="0.2">
      <c r="A7" s="180">
        <v>1</v>
      </c>
      <c r="B7" s="153" t="s">
        <v>108</v>
      </c>
      <c r="C7" s="181">
        <v>22</v>
      </c>
      <c r="D7" s="144" t="s">
        <v>174</v>
      </c>
      <c r="G7" t="s">
        <v>248</v>
      </c>
      <c r="H7">
        <f>C38</f>
        <v>527</v>
      </c>
    </row>
    <row r="8" spans="1:8" x14ac:dyDescent="0.2">
      <c r="A8" s="182">
        <v>1</v>
      </c>
      <c r="B8" s="154" t="s">
        <v>120</v>
      </c>
      <c r="C8" s="183">
        <v>419</v>
      </c>
      <c r="D8" s="139" t="s">
        <v>178</v>
      </c>
      <c r="G8" t="s">
        <v>257</v>
      </c>
      <c r="H8">
        <f>C45</f>
        <v>909</v>
      </c>
    </row>
    <row r="9" spans="1:8" x14ac:dyDescent="0.2">
      <c r="A9" s="184">
        <v>1</v>
      </c>
      <c r="B9" s="158" t="s">
        <v>100</v>
      </c>
      <c r="C9" s="185">
        <v>359</v>
      </c>
      <c r="D9" s="140" t="s">
        <v>172</v>
      </c>
      <c r="G9" t="s">
        <v>256</v>
      </c>
      <c r="H9">
        <f>C51</f>
        <v>553</v>
      </c>
    </row>
    <row r="10" spans="1:8" x14ac:dyDescent="0.2">
      <c r="A10" s="186">
        <v>1</v>
      </c>
      <c r="B10" s="151" t="s">
        <v>113</v>
      </c>
      <c r="C10" s="187">
        <v>36</v>
      </c>
      <c r="D10" s="141" t="s">
        <v>176</v>
      </c>
      <c r="G10" t="s">
        <v>255</v>
      </c>
      <c r="H10">
        <f>C57</f>
        <v>649</v>
      </c>
    </row>
    <row r="11" spans="1:8" x14ac:dyDescent="0.2">
      <c r="A11" s="178">
        <v>1</v>
      </c>
      <c r="B11" s="165" t="s">
        <v>104</v>
      </c>
      <c r="C11" s="179">
        <v>60</v>
      </c>
      <c r="D11" s="188" t="s">
        <v>175</v>
      </c>
      <c r="G11" t="s">
        <v>254</v>
      </c>
      <c r="H11">
        <f>C64</f>
        <v>408</v>
      </c>
    </row>
    <row r="12" spans="1:8" x14ac:dyDescent="0.2">
      <c r="A12" s="189">
        <v>1</v>
      </c>
      <c r="B12" s="161" t="s">
        <v>94</v>
      </c>
      <c r="C12" s="190">
        <v>72</v>
      </c>
      <c r="D12" s="138" t="s">
        <v>171</v>
      </c>
      <c r="G12" t="s">
        <v>253</v>
      </c>
      <c r="H12">
        <f>C71</f>
        <v>101</v>
      </c>
    </row>
    <row r="13" spans="1:8" x14ac:dyDescent="0.2">
      <c r="A13" s="191">
        <v>1</v>
      </c>
      <c r="B13" s="152" t="s">
        <v>149</v>
      </c>
      <c r="C13" s="192">
        <v>22</v>
      </c>
      <c r="D13" s="137" t="s">
        <v>181</v>
      </c>
      <c r="G13" t="s">
        <v>252</v>
      </c>
      <c r="H13">
        <f>C76</f>
        <v>72</v>
      </c>
    </row>
    <row r="14" spans="1:8" x14ac:dyDescent="0.2">
      <c r="A14" s="193"/>
      <c r="B14" s="172" t="s">
        <v>245</v>
      </c>
      <c r="C14" s="194">
        <f>SUM(C4:C13)</f>
        <v>1125</v>
      </c>
      <c r="D14" s="195"/>
      <c r="G14" t="s">
        <v>251</v>
      </c>
      <c r="H14">
        <f>C85</f>
        <v>803</v>
      </c>
    </row>
    <row r="15" spans="1:8" x14ac:dyDescent="0.2">
      <c r="A15" s="193"/>
      <c r="B15" s="171"/>
      <c r="C15" s="196"/>
      <c r="D15" s="195"/>
      <c r="G15" t="s">
        <v>250</v>
      </c>
      <c r="H15">
        <f>C88</f>
        <v>40</v>
      </c>
    </row>
    <row r="16" spans="1:8" x14ac:dyDescent="0.2">
      <c r="A16" s="197">
        <v>2</v>
      </c>
      <c r="B16" s="111" t="s">
        <v>109</v>
      </c>
      <c r="C16" s="197">
        <v>74</v>
      </c>
      <c r="D16" s="136" t="s">
        <v>173</v>
      </c>
      <c r="G16" t="s">
        <v>249</v>
      </c>
      <c r="H16">
        <f>C91</f>
        <v>25</v>
      </c>
    </row>
    <row r="17" spans="1:8" x14ac:dyDescent="0.2">
      <c r="A17" s="178">
        <v>2</v>
      </c>
      <c r="B17" s="112" t="s">
        <v>110</v>
      </c>
      <c r="C17" s="197">
        <v>60</v>
      </c>
      <c r="D17" s="136" t="s">
        <v>173</v>
      </c>
      <c r="G17" t="s">
        <v>258</v>
      </c>
      <c r="H17">
        <f>C96</f>
        <v>475</v>
      </c>
    </row>
    <row r="18" spans="1:8" x14ac:dyDescent="0.2">
      <c r="A18" s="180">
        <v>2</v>
      </c>
      <c r="B18" s="116" t="s">
        <v>134</v>
      </c>
      <c r="C18" s="198">
        <v>15</v>
      </c>
      <c r="D18" s="144" t="s">
        <v>174</v>
      </c>
      <c r="G18" t="s">
        <v>259</v>
      </c>
      <c r="H18">
        <f>C101</f>
        <v>522</v>
      </c>
    </row>
    <row r="19" spans="1:8" x14ac:dyDescent="0.2">
      <c r="A19" s="182">
        <v>2</v>
      </c>
      <c r="B19" s="118" t="s">
        <v>122</v>
      </c>
      <c r="C19" s="199">
        <v>15</v>
      </c>
      <c r="D19" s="139" t="s">
        <v>178</v>
      </c>
      <c r="G19" t="s">
        <v>260</v>
      </c>
      <c r="H19">
        <f>C109</f>
        <v>802</v>
      </c>
    </row>
    <row r="20" spans="1:8" x14ac:dyDescent="0.2">
      <c r="A20" s="200">
        <v>2</v>
      </c>
      <c r="B20" s="122" t="s">
        <v>144</v>
      </c>
      <c r="C20" s="200">
        <v>16</v>
      </c>
      <c r="D20" s="146" t="s">
        <v>180</v>
      </c>
      <c r="G20" t="s">
        <v>261</v>
      </c>
      <c r="H20">
        <f>C114</f>
        <v>431</v>
      </c>
    </row>
    <row r="21" spans="1:8" x14ac:dyDescent="0.2">
      <c r="A21" s="201">
        <v>2</v>
      </c>
      <c r="B21" s="127" t="s">
        <v>101</v>
      </c>
      <c r="C21" s="201">
        <v>30</v>
      </c>
      <c r="D21" s="140" t="s">
        <v>172</v>
      </c>
      <c r="G21" t="s">
        <v>262</v>
      </c>
      <c r="H21">
        <f>C121</f>
        <v>642</v>
      </c>
    </row>
    <row r="22" spans="1:8" x14ac:dyDescent="0.2">
      <c r="A22" s="189">
        <v>2</v>
      </c>
      <c r="B22" s="134" t="s">
        <v>95</v>
      </c>
      <c r="C22" s="202">
        <v>20</v>
      </c>
      <c r="D22" s="203" t="s">
        <v>171</v>
      </c>
      <c r="G22" t="s">
        <v>263</v>
      </c>
      <c r="H22">
        <f>C125</f>
        <v>593</v>
      </c>
    </row>
    <row r="23" spans="1:8" x14ac:dyDescent="0.2">
      <c r="A23" s="193"/>
      <c r="B23" s="173" t="s">
        <v>246</v>
      </c>
      <c r="C23" s="204">
        <f>SUM(C16:C22)</f>
        <v>230</v>
      </c>
      <c r="D23" s="205"/>
      <c r="G23" t="s">
        <v>264</v>
      </c>
      <c r="H23">
        <f>C128</f>
        <v>401</v>
      </c>
    </row>
    <row r="24" spans="1:8" x14ac:dyDescent="0.2">
      <c r="A24" s="193"/>
      <c r="B24" s="174"/>
      <c r="C24" s="206"/>
      <c r="D24" s="205"/>
      <c r="G24" t="s">
        <v>265</v>
      </c>
      <c r="H24">
        <f>C131</f>
        <v>291</v>
      </c>
    </row>
    <row r="25" spans="1:8" x14ac:dyDescent="0.2">
      <c r="A25" s="178">
        <v>3</v>
      </c>
      <c r="B25" s="112" t="s">
        <v>135</v>
      </c>
      <c r="C25" s="197">
        <v>197</v>
      </c>
      <c r="D25" s="136" t="s">
        <v>173</v>
      </c>
      <c r="G25" t="s">
        <v>266</v>
      </c>
      <c r="H25">
        <f>C134</f>
        <v>80</v>
      </c>
    </row>
    <row r="26" spans="1:8" x14ac:dyDescent="0.2">
      <c r="A26" s="207">
        <v>3</v>
      </c>
      <c r="B26" s="122" t="s">
        <v>143</v>
      </c>
      <c r="C26" s="200">
        <v>30</v>
      </c>
      <c r="D26" s="146" t="s">
        <v>180</v>
      </c>
      <c r="G26" t="s">
        <v>268</v>
      </c>
      <c r="H26">
        <f>C137</f>
        <v>22</v>
      </c>
    </row>
    <row r="27" spans="1:8" x14ac:dyDescent="0.2">
      <c r="A27" s="208">
        <v>3</v>
      </c>
      <c r="B27" s="133" t="s">
        <v>160</v>
      </c>
      <c r="C27" s="209">
        <v>94</v>
      </c>
      <c r="D27" s="142" t="s">
        <v>183</v>
      </c>
      <c r="G27" t="s">
        <v>267</v>
      </c>
      <c r="H27">
        <f>C145</f>
        <v>393</v>
      </c>
    </row>
    <row r="28" spans="1:8" x14ac:dyDescent="0.2">
      <c r="A28" s="184">
        <v>3</v>
      </c>
      <c r="B28" s="127" t="s">
        <v>102</v>
      </c>
      <c r="C28" s="201">
        <v>20</v>
      </c>
      <c r="D28" s="140" t="s">
        <v>172</v>
      </c>
      <c r="G28" t="s">
        <v>269</v>
      </c>
      <c r="H28">
        <f>C150</f>
        <v>185</v>
      </c>
    </row>
    <row r="29" spans="1:8" x14ac:dyDescent="0.2">
      <c r="A29" s="189">
        <v>3</v>
      </c>
      <c r="B29" s="134" t="s">
        <v>94</v>
      </c>
      <c r="C29" s="202">
        <v>248</v>
      </c>
      <c r="D29" s="138" t="s">
        <v>171</v>
      </c>
      <c r="G29" t="s">
        <v>270</v>
      </c>
      <c r="H29">
        <f>C153</f>
        <v>60</v>
      </c>
    </row>
    <row r="30" spans="1:8" x14ac:dyDescent="0.2">
      <c r="A30" s="191">
        <v>3</v>
      </c>
      <c r="B30" s="135" t="s">
        <v>148</v>
      </c>
      <c r="C30" s="210">
        <v>58</v>
      </c>
      <c r="D30" s="137" t="s">
        <v>181</v>
      </c>
      <c r="G30" t="s">
        <v>271</v>
      </c>
      <c r="H30">
        <f>C156</f>
        <v>60</v>
      </c>
    </row>
    <row r="31" spans="1:8" x14ac:dyDescent="0.2">
      <c r="A31" s="193"/>
      <c r="B31" s="173" t="s">
        <v>247</v>
      </c>
      <c r="C31" s="204">
        <f>SUM(C25:C30)</f>
        <v>647</v>
      </c>
      <c r="D31" s="195"/>
      <c r="G31" t="s">
        <v>275</v>
      </c>
      <c r="H31">
        <f>C160</f>
        <v>45</v>
      </c>
    </row>
    <row r="32" spans="1:8" x14ac:dyDescent="0.2">
      <c r="A32" s="193"/>
      <c r="B32" s="174"/>
      <c r="C32" s="206"/>
      <c r="D32" s="195"/>
      <c r="G32" t="s">
        <v>274</v>
      </c>
      <c r="H32">
        <f>C164</f>
        <v>50</v>
      </c>
    </row>
    <row r="33" spans="1:8" x14ac:dyDescent="0.2">
      <c r="A33" s="178">
        <v>4</v>
      </c>
      <c r="B33" s="112" t="s">
        <v>137</v>
      </c>
      <c r="C33" s="197">
        <v>30</v>
      </c>
      <c r="D33" s="136" t="s">
        <v>173</v>
      </c>
      <c r="G33" t="s">
        <v>273</v>
      </c>
      <c r="H33">
        <f>C168</f>
        <v>210</v>
      </c>
    </row>
    <row r="34" spans="1:8" x14ac:dyDescent="0.2">
      <c r="A34" s="182">
        <v>4</v>
      </c>
      <c r="B34" s="118" t="s">
        <v>121</v>
      </c>
      <c r="C34" s="199">
        <v>60</v>
      </c>
      <c r="D34" s="139" t="s">
        <v>178</v>
      </c>
      <c r="G34" t="s">
        <v>272</v>
      </c>
      <c r="H34">
        <f>C171</f>
        <v>400</v>
      </c>
    </row>
    <row r="35" spans="1:8" x14ac:dyDescent="0.2">
      <c r="A35" s="186">
        <v>4</v>
      </c>
      <c r="B35" s="130" t="s">
        <v>114</v>
      </c>
      <c r="C35" s="211">
        <v>155</v>
      </c>
      <c r="D35" s="141" t="s">
        <v>176</v>
      </c>
      <c r="H35">
        <f>SUM(H4:H34)</f>
        <v>11751</v>
      </c>
    </row>
    <row r="36" spans="1:8" x14ac:dyDescent="0.2">
      <c r="A36" s="178">
        <v>4</v>
      </c>
      <c r="B36" s="112" t="s">
        <v>154</v>
      </c>
      <c r="C36" s="197">
        <v>40</v>
      </c>
      <c r="D36" s="136" t="s">
        <v>175</v>
      </c>
    </row>
    <row r="37" spans="1:8" x14ac:dyDescent="0.2">
      <c r="A37" s="189">
        <v>4</v>
      </c>
      <c r="B37" s="134" t="s">
        <v>94</v>
      </c>
      <c r="C37" s="202">
        <v>242</v>
      </c>
      <c r="D37" s="138" t="s">
        <v>171</v>
      </c>
    </row>
    <row r="38" spans="1:8" x14ac:dyDescent="0.2">
      <c r="A38" s="193"/>
      <c r="B38" s="173" t="s">
        <v>248</v>
      </c>
      <c r="C38" s="204">
        <f>SUM(C33:C37)</f>
        <v>527</v>
      </c>
      <c r="D38" s="195"/>
    </row>
    <row r="39" spans="1:8" x14ac:dyDescent="0.2">
      <c r="A39" s="193"/>
      <c r="B39" s="174"/>
      <c r="C39" s="206"/>
      <c r="D39" s="195"/>
    </row>
    <row r="40" spans="1:8" x14ac:dyDescent="0.2">
      <c r="A40" s="180">
        <v>5</v>
      </c>
      <c r="B40" s="116" t="s">
        <v>132</v>
      </c>
      <c r="C40" s="181">
        <v>25</v>
      </c>
      <c r="D40" s="144" t="s">
        <v>174</v>
      </c>
    </row>
    <row r="41" spans="1:8" x14ac:dyDescent="0.2">
      <c r="A41" s="180">
        <v>5</v>
      </c>
      <c r="B41" s="116" t="s">
        <v>127</v>
      </c>
      <c r="C41" s="181">
        <v>24</v>
      </c>
      <c r="D41" s="144" t="s">
        <v>179</v>
      </c>
    </row>
    <row r="42" spans="1:8" x14ac:dyDescent="0.2">
      <c r="A42" s="198">
        <v>5</v>
      </c>
      <c r="B42" s="116" t="s">
        <v>164</v>
      </c>
      <c r="C42" s="181">
        <v>50</v>
      </c>
      <c r="D42" s="144" t="s">
        <v>185</v>
      </c>
    </row>
    <row r="43" spans="1:8" x14ac:dyDescent="0.2">
      <c r="A43" s="208">
        <v>5</v>
      </c>
      <c r="B43" s="133" t="s">
        <v>115</v>
      </c>
      <c r="C43" s="212">
        <v>59</v>
      </c>
      <c r="D43" s="142" t="s">
        <v>177</v>
      </c>
    </row>
    <row r="44" spans="1:8" x14ac:dyDescent="0.2">
      <c r="A44" s="189">
        <v>5</v>
      </c>
      <c r="B44" s="134" t="s">
        <v>96</v>
      </c>
      <c r="C44" s="190">
        <v>751</v>
      </c>
      <c r="D44" s="138" t="s">
        <v>171</v>
      </c>
    </row>
    <row r="45" spans="1:8" x14ac:dyDescent="0.2">
      <c r="A45" s="193"/>
      <c r="B45" s="173" t="s">
        <v>257</v>
      </c>
      <c r="C45" s="204">
        <f>SUM(C40:C44)</f>
        <v>909</v>
      </c>
      <c r="D45" s="195"/>
    </row>
    <row r="46" spans="1:8" x14ac:dyDescent="0.2">
      <c r="A46" s="193"/>
      <c r="B46" s="174"/>
      <c r="C46" s="196"/>
      <c r="D46" s="195"/>
    </row>
    <row r="47" spans="1:8" x14ac:dyDescent="0.2">
      <c r="A47" s="186">
        <v>6</v>
      </c>
      <c r="B47" s="130" t="s">
        <v>111</v>
      </c>
      <c r="C47" s="211">
        <v>108</v>
      </c>
      <c r="D47" s="141" t="s">
        <v>176</v>
      </c>
    </row>
    <row r="48" spans="1:8" x14ac:dyDescent="0.2">
      <c r="A48" s="213">
        <v>6</v>
      </c>
      <c r="B48" s="132" t="s">
        <v>158</v>
      </c>
      <c r="C48" s="214">
        <v>196</v>
      </c>
      <c r="D48" s="148" t="s">
        <v>182</v>
      </c>
    </row>
    <row r="49" spans="1:4" x14ac:dyDescent="0.2">
      <c r="A49" s="208">
        <v>6</v>
      </c>
      <c r="B49" s="133" t="s">
        <v>116</v>
      </c>
      <c r="C49" s="209">
        <v>24</v>
      </c>
      <c r="D49" s="142" t="s">
        <v>177</v>
      </c>
    </row>
    <row r="50" spans="1:4" x14ac:dyDescent="0.2">
      <c r="A50" s="202">
        <v>6</v>
      </c>
      <c r="B50" s="134" t="s">
        <v>94</v>
      </c>
      <c r="C50" s="202">
        <v>225</v>
      </c>
      <c r="D50" s="138" t="s">
        <v>171</v>
      </c>
    </row>
    <row r="51" spans="1:4" x14ac:dyDescent="0.2">
      <c r="A51" s="193"/>
      <c r="B51" s="173" t="s">
        <v>256</v>
      </c>
      <c r="C51" s="204">
        <f>SUM(C47:C50)</f>
        <v>553</v>
      </c>
      <c r="D51" s="195"/>
    </row>
    <row r="52" spans="1:4" x14ac:dyDescent="0.2">
      <c r="A52" s="193"/>
      <c r="B52" s="174"/>
      <c r="C52" s="206"/>
      <c r="D52" s="195"/>
    </row>
    <row r="53" spans="1:4" x14ac:dyDescent="0.2">
      <c r="A53" s="180">
        <v>7</v>
      </c>
      <c r="B53" s="116" t="s">
        <v>130</v>
      </c>
      <c r="C53" s="198">
        <v>38</v>
      </c>
      <c r="D53" s="144" t="s">
        <v>179</v>
      </c>
    </row>
    <row r="54" spans="1:4" x14ac:dyDescent="0.2">
      <c r="A54" s="208">
        <v>7</v>
      </c>
      <c r="B54" s="133" t="s">
        <v>117</v>
      </c>
      <c r="C54" s="209">
        <v>25</v>
      </c>
      <c r="D54" s="142" t="s">
        <v>177</v>
      </c>
    </row>
    <row r="55" spans="1:4" x14ac:dyDescent="0.2">
      <c r="A55" s="189">
        <v>7</v>
      </c>
      <c r="B55" s="134" t="s">
        <v>94</v>
      </c>
      <c r="C55" s="202">
        <v>570</v>
      </c>
      <c r="D55" s="138" t="s">
        <v>171</v>
      </c>
    </row>
    <row r="56" spans="1:4" x14ac:dyDescent="0.2">
      <c r="A56" s="191">
        <v>7</v>
      </c>
      <c r="B56" s="135" t="s">
        <v>147</v>
      </c>
      <c r="C56" s="210">
        <v>16</v>
      </c>
      <c r="D56" s="137" t="s">
        <v>181</v>
      </c>
    </row>
    <row r="57" spans="1:4" x14ac:dyDescent="0.2">
      <c r="A57" s="193"/>
      <c r="B57" s="173" t="s">
        <v>255</v>
      </c>
      <c r="C57" s="204">
        <f>SUM(C53:C56)</f>
        <v>649</v>
      </c>
      <c r="D57" s="195"/>
    </row>
    <row r="58" spans="1:4" x14ac:dyDescent="0.2">
      <c r="A58" s="193"/>
      <c r="B58" s="175"/>
      <c r="C58" s="193"/>
      <c r="D58" s="195"/>
    </row>
    <row r="59" spans="1:4" x14ac:dyDescent="0.2">
      <c r="A59" s="180">
        <v>8</v>
      </c>
      <c r="B59" s="163" t="s">
        <v>133</v>
      </c>
      <c r="C59" s="215">
        <v>220</v>
      </c>
      <c r="D59" s="144" t="s">
        <v>174</v>
      </c>
    </row>
    <row r="60" spans="1:4" x14ac:dyDescent="0.2">
      <c r="A60" s="207">
        <v>8</v>
      </c>
      <c r="B60" s="155" t="s">
        <v>145</v>
      </c>
      <c r="C60" s="216">
        <v>24</v>
      </c>
      <c r="D60" s="146" t="s">
        <v>180</v>
      </c>
    </row>
    <row r="61" spans="1:4" x14ac:dyDescent="0.2">
      <c r="A61" s="208">
        <v>8</v>
      </c>
      <c r="B61" s="157" t="s">
        <v>162</v>
      </c>
      <c r="C61" s="217">
        <v>24</v>
      </c>
      <c r="D61" s="142" t="s">
        <v>183</v>
      </c>
    </row>
    <row r="62" spans="1:4" x14ac:dyDescent="0.2">
      <c r="A62" s="189">
        <v>8</v>
      </c>
      <c r="B62" s="169" t="s">
        <v>94</v>
      </c>
      <c r="C62" s="218">
        <v>84</v>
      </c>
      <c r="D62" s="138" t="s">
        <v>171</v>
      </c>
    </row>
    <row r="63" spans="1:4" x14ac:dyDescent="0.2">
      <c r="A63" s="189">
        <v>8</v>
      </c>
      <c r="B63" s="161" t="s">
        <v>97</v>
      </c>
      <c r="C63" s="190">
        <v>56</v>
      </c>
      <c r="D63" s="138" t="s">
        <v>171</v>
      </c>
    </row>
    <row r="64" spans="1:4" s="82" customFormat="1" x14ac:dyDescent="0.2">
      <c r="A64" s="193"/>
      <c r="B64" s="173" t="s">
        <v>254</v>
      </c>
      <c r="C64" s="204">
        <f>SUM(C59:C63)</f>
        <v>408</v>
      </c>
      <c r="D64" s="195"/>
    </row>
    <row r="65" spans="1:4" s="82" customFormat="1" x14ac:dyDescent="0.2">
      <c r="A65" s="193"/>
      <c r="B65" s="171"/>
      <c r="C65" s="196"/>
      <c r="D65" s="195"/>
    </row>
    <row r="66" spans="1:4" x14ac:dyDescent="0.2">
      <c r="A66" s="178">
        <v>9</v>
      </c>
      <c r="B66" s="150" t="s">
        <v>136</v>
      </c>
      <c r="C66" s="179">
        <v>24</v>
      </c>
      <c r="D66" s="136" t="s">
        <v>173</v>
      </c>
    </row>
    <row r="67" spans="1:4" x14ac:dyDescent="0.2">
      <c r="A67" s="207">
        <v>9</v>
      </c>
      <c r="B67" s="168" t="s">
        <v>146</v>
      </c>
      <c r="C67" s="219">
        <v>12</v>
      </c>
      <c r="D67" s="146" t="s">
        <v>180</v>
      </c>
    </row>
    <row r="68" spans="1:4" x14ac:dyDescent="0.2">
      <c r="A68" s="208">
        <v>9</v>
      </c>
      <c r="B68" s="156" t="s">
        <v>161</v>
      </c>
      <c r="C68" s="212">
        <v>20</v>
      </c>
      <c r="D68" s="142" t="s">
        <v>183</v>
      </c>
    </row>
    <row r="69" spans="1:4" x14ac:dyDescent="0.2">
      <c r="A69" s="180">
        <v>9</v>
      </c>
      <c r="B69" s="153" t="s">
        <v>128</v>
      </c>
      <c r="C69" s="181">
        <v>15</v>
      </c>
      <c r="D69" s="144" t="s">
        <v>179</v>
      </c>
    </row>
    <row r="70" spans="1:4" x14ac:dyDescent="0.2">
      <c r="A70" s="211">
        <v>9</v>
      </c>
      <c r="B70" s="151" t="s">
        <v>112</v>
      </c>
      <c r="C70" s="187">
        <v>30</v>
      </c>
      <c r="D70" s="141" t="s">
        <v>176</v>
      </c>
    </row>
    <row r="71" spans="1:4" s="82" customFormat="1" x14ac:dyDescent="0.2">
      <c r="A71" s="206"/>
      <c r="B71" s="173" t="s">
        <v>253</v>
      </c>
      <c r="C71" s="204">
        <f>SUM(C66:C70)</f>
        <v>101</v>
      </c>
      <c r="D71" s="195"/>
    </row>
    <row r="72" spans="1:4" s="82" customFormat="1" x14ac:dyDescent="0.2">
      <c r="A72" s="206"/>
      <c r="B72" s="171"/>
      <c r="C72" s="196"/>
      <c r="D72" s="195"/>
    </row>
    <row r="73" spans="1:4" x14ac:dyDescent="0.2">
      <c r="A73" s="210">
        <v>10</v>
      </c>
      <c r="B73" s="152" t="s">
        <v>169</v>
      </c>
      <c r="C73" s="192">
        <v>24</v>
      </c>
      <c r="D73" s="137" t="s">
        <v>188</v>
      </c>
    </row>
    <row r="74" spans="1:4" x14ac:dyDescent="0.2">
      <c r="A74" s="214">
        <v>10</v>
      </c>
      <c r="B74" s="167" t="s">
        <v>156</v>
      </c>
      <c r="C74" s="220">
        <v>24</v>
      </c>
      <c r="D74" s="148" t="s">
        <v>182</v>
      </c>
    </row>
    <row r="75" spans="1:4" x14ac:dyDescent="0.2">
      <c r="A75" s="191">
        <v>10</v>
      </c>
      <c r="B75" s="152" t="s">
        <v>150</v>
      </c>
      <c r="C75" s="192">
        <v>24</v>
      </c>
      <c r="D75" s="137" t="s">
        <v>181</v>
      </c>
    </row>
    <row r="76" spans="1:4" s="82" customFormat="1" x14ac:dyDescent="0.2">
      <c r="A76" s="193"/>
      <c r="B76" s="173" t="s">
        <v>252</v>
      </c>
      <c r="C76" s="204">
        <f>SUM(C73:C75)</f>
        <v>72</v>
      </c>
      <c r="D76" s="195"/>
    </row>
    <row r="77" spans="1:4" s="82" customFormat="1" x14ac:dyDescent="0.2">
      <c r="A77" s="193"/>
      <c r="B77" s="171"/>
      <c r="C77" s="196"/>
      <c r="D77" s="195"/>
    </row>
    <row r="78" spans="1:4" x14ac:dyDescent="0.2">
      <c r="A78" s="191">
        <v>11</v>
      </c>
      <c r="B78" s="135" t="s">
        <v>170</v>
      </c>
      <c r="C78" s="192">
        <v>370</v>
      </c>
      <c r="D78" s="137" t="s">
        <v>188</v>
      </c>
    </row>
    <row r="79" spans="1:4" x14ac:dyDescent="0.2">
      <c r="A79" s="178">
        <v>11</v>
      </c>
      <c r="B79" s="112" t="s">
        <v>163</v>
      </c>
      <c r="C79" s="179">
        <v>35</v>
      </c>
      <c r="D79" s="136" t="s">
        <v>184</v>
      </c>
    </row>
    <row r="80" spans="1:4" x14ac:dyDescent="0.2">
      <c r="A80" s="180">
        <v>11</v>
      </c>
      <c r="B80" s="170" t="s">
        <v>129</v>
      </c>
      <c r="C80" s="215">
        <v>232</v>
      </c>
      <c r="D80" s="144" t="s">
        <v>179</v>
      </c>
    </row>
    <row r="81" spans="1:4" x14ac:dyDescent="0.2">
      <c r="A81" s="213">
        <v>11</v>
      </c>
      <c r="B81" s="132" t="s">
        <v>157</v>
      </c>
      <c r="C81" s="220">
        <v>72</v>
      </c>
      <c r="D81" s="148" t="s">
        <v>182</v>
      </c>
    </row>
    <row r="82" spans="1:4" x14ac:dyDescent="0.2">
      <c r="A82" s="213">
        <v>11</v>
      </c>
      <c r="B82" s="132" t="s">
        <v>159</v>
      </c>
      <c r="C82" s="220">
        <v>24</v>
      </c>
      <c r="D82" s="148" t="s">
        <v>182</v>
      </c>
    </row>
    <row r="83" spans="1:4" x14ac:dyDescent="0.2">
      <c r="A83" s="178">
        <v>11</v>
      </c>
      <c r="B83" s="112" t="s">
        <v>153</v>
      </c>
      <c r="C83" s="179">
        <v>35</v>
      </c>
      <c r="D83" s="136" t="s">
        <v>175</v>
      </c>
    </row>
    <row r="84" spans="1:4" x14ac:dyDescent="0.2">
      <c r="A84" s="191">
        <v>11</v>
      </c>
      <c r="B84" s="135" t="s">
        <v>151</v>
      </c>
      <c r="C84" s="192">
        <v>35</v>
      </c>
      <c r="D84" s="137" t="s">
        <v>181</v>
      </c>
    </row>
    <row r="85" spans="1:4" s="82" customFormat="1" x14ac:dyDescent="0.2">
      <c r="A85" s="193"/>
      <c r="B85" s="173" t="s">
        <v>251</v>
      </c>
      <c r="C85" s="204">
        <f>SUM(C78:C84)</f>
        <v>803</v>
      </c>
      <c r="D85" s="195"/>
    </row>
    <row r="86" spans="1:4" s="82" customFormat="1" x14ac:dyDescent="0.2">
      <c r="A86" s="193"/>
      <c r="B86" s="174"/>
      <c r="C86" s="196"/>
      <c r="D86" s="195"/>
    </row>
    <row r="87" spans="1:4" x14ac:dyDescent="0.2">
      <c r="A87" s="189">
        <v>12</v>
      </c>
      <c r="B87" s="134" t="s">
        <v>98</v>
      </c>
      <c r="C87" s="190">
        <v>40</v>
      </c>
      <c r="D87" s="138" t="s">
        <v>171</v>
      </c>
    </row>
    <row r="88" spans="1:4" x14ac:dyDescent="0.2">
      <c r="A88" s="193"/>
      <c r="B88" s="173" t="s">
        <v>250</v>
      </c>
      <c r="C88" s="204">
        <f>SUM(C87)</f>
        <v>40</v>
      </c>
      <c r="D88" s="195"/>
    </row>
    <row r="89" spans="1:4" x14ac:dyDescent="0.2">
      <c r="A89" s="193"/>
      <c r="B89" s="174"/>
      <c r="C89" s="196"/>
      <c r="D89" s="195"/>
    </row>
    <row r="90" spans="1:4" x14ac:dyDescent="0.2">
      <c r="A90" s="182">
        <v>13</v>
      </c>
      <c r="B90" s="154" t="s">
        <v>123</v>
      </c>
      <c r="C90" s="183">
        <v>25</v>
      </c>
      <c r="D90" s="139" t="s">
        <v>178</v>
      </c>
    </row>
    <row r="91" spans="1:4" s="82" customFormat="1" x14ac:dyDescent="0.2">
      <c r="A91" s="193"/>
      <c r="B91" s="173" t="s">
        <v>249</v>
      </c>
      <c r="C91" s="204">
        <f>SUM(C90)</f>
        <v>25</v>
      </c>
      <c r="D91" s="195"/>
    </row>
    <row r="92" spans="1:4" s="82" customFormat="1" x14ac:dyDescent="0.2">
      <c r="A92" s="193"/>
      <c r="B92" s="171"/>
      <c r="C92" s="196"/>
      <c r="D92" s="195"/>
    </row>
    <row r="93" spans="1:4" x14ac:dyDescent="0.2">
      <c r="A93" s="178">
        <v>14</v>
      </c>
      <c r="B93" s="112" t="s">
        <v>139</v>
      </c>
      <c r="C93" s="179">
        <v>274</v>
      </c>
      <c r="D93" s="136" t="s">
        <v>173</v>
      </c>
    </row>
    <row r="94" spans="1:4" x14ac:dyDescent="0.2">
      <c r="A94" s="184">
        <v>14</v>
      </c>
      <c r="B94" s="127" t="s">
        <v>101</v>
      </c>
      <c r="C94" s="185">
        <v>171</v>
      </c>
      <c r="D94" s="140" t="s">
        <v>172</v>
      </c>
    </row>
    <row r="95" spans="1:4" x14ac:dyDescent="0.2">
      <c r="A95" s="178">
        <v>14</v>
      </c>
      <c r="B95" s="112" t="s">
        <v>155</v>
      </c>
      <c r="C95" s="179">
        <v>30</v>
      </c>
      <c r="D95" s="136" t="s">
        <v>175</v>
      </c>
    </row>
    <row r="96" spans="1:4" s="82" customFormat="1" x14ac:dyDescent="0.2">
      <c r="A96" s="193"/>
      <c r="B96" s="173" t="s">
        <v>258</v>
      </c>
      <c r="C96" s="204">
        <f>SUM(C93:C95)</f>
        <v>475</v>
      </c>
      <c r="D96" s="195"/>
    </row>
    <row r="97" spans="1:4" s="82" customFormat="1" x14ac:dyDescent="0.2">
      <c r="A97" s="193"/>
      <c r="B97" s="174"/>
      <c r="C97" s="196"/>
      <c r="D97" s="195"/>
    </row>
    <row r="98" spans="1:4" x14ac:dyDescent="0.2">
      <c r="A98" s="178">
        <v>15</v>
      </c>
      <c r="B98" s="112" t="s">
        <v>138</v>
      </c>
      <c r="C98" s="197">
        <v>434</v>
      </c>
      <c r="D98" s="136" t="s">
        <v>173</v>
      </c>
    </row>
    <row r="99" spans="1:4" x14ac:dyDescent="0.2">
      <c r="A99" s="184">
        <v>15</v>
      </c>
      <c r="B99" s="127" t="s">
        <v>103</v>
      </c>
      <c r="C99" s="185">
        <v>60</v>
      </c>
      <c r="D99" s="140" t="s">
        <v>172</v>
      </c>
    </row>
    <row r="100" spans="1:4" x14ac:dyDescent="0.2">
      <c r="A100" s="182">
        <v>15</v>
      </c>
      <c r="B100" s="118" t="s">
        <v>165</v>
      </c>
      <c r="C100" s="183">
        <v>28</v>
      </c>
      <c r="D100" s="139" t="s">
        <v>186</v>
      </c>
    </row>
    <row r="101" spans="1:4" s="82" customFormat="1" x14ac:dyDescent="0.2">
      <c r="A101" s="193"/>
      <c r="B101" s="173" t="s">
        <v>259</v>
      </c>
      <c r="C101" s="204">
        <f>SUM(C98:C100)</f>
        <v>522</v>
      </c>
      <c r="D101" s="195"/>
    </row>
    <row r="102" spans="1:4" s="82" customFormat="1" x14ac:dyDescent="0.2">
      <c r="A102" s="193"/>
      <c r="B102" s="174"/>
      <c r="C102" s="196"/>
      <c r="D102" s="195"/>
    </row>
    <row r="103" spans="1:4" x14ac:dyDescent="0.2">
      <c r="A103" s="178">
        <v>16</v>
      </c>
      <c r="B103" s="150" t="s">
        <v>139</v>
      </c>
      <c r="C103" s="179">
        <v>492</v>
      </c>
      <c r="D103" s="136" t="s">
        <v>173</v>
      </c>
    </row>
    <row r="104" spans="1:4" x14ac:dyDescent="0.2">
      <c r="A104" s="211">
        <v>16</v>
      </c>
      <c r="B104" s="151" t="s">
        <v>168</v>
      </c>
      <c r="C104" s="187">
        <v>40</v>
      </c>
      <c r="D104" s="141" t="s">
        <v>187</v>
      </c>
    </row>
    <row r="105" spans="1:4" x14ac:dyDescent="0.2">
      <c r="A105" s="182">
        <v>16</v>
      </c>
      <c r="B105" s="154" t="s">
        <v>124</v>
      </c>
      <c r="C105" s="183">
        <v>20</v>
      </c>
      <c r="D105" s="139" t="s">
        <v>178</v>
      </c>
    </row>
    <row r="106" spans="1:4" x14ac:dyDescent="0.2">
      <c r="A106" s="208">
        <v>16</v>
      </c>
      <c r="B106" s="156" t="s">
        <v>118</v>
      </c>
      <c r="C106" s="212">
        <v>114</v>
      </c>
      <c r="D106" s="142" t="s">
        <v>177</v>
      </c>
    </row>
    <row r="107" spans="1:4" x14ac:dyDescent="0.2">
      <c r="A107" s="202">
        <v>16</v>
      </c>
      <c r="B107" s="161" t="s">
        <v>99</v>
      </c>
      <c r="C107" s="190">
        <v>56</v>
      </c>
      <c r="D107" s="138" t="s">
        <v>171</v>
      </c>
    </row>
    <row r="108" spans="1:4" x14ac:dyDescent="0.2">
      <c r="A108" s="191">
        <v>16</v>
      </c>
      <c r="B108" s="152" t="s">
        <v>152</v>
      </c>
      <c r="C108" s="192">
        <v>80</v>
      </c>
      <c r="D108" s="137" t="s">
        <v>181</v>
      </c>
    </row>
    <row r="109" spans="1:4" s="82" customFormat="1" x14ac:dyDescent="0.2">
      <c r="A109" s="193"/>
      <c r="B109" s="173" t="s">
        <v>260</v>
      </c>
      <c r="C109" s="204">
        <f>SUM(C103:C108)</f>
        <v>802</v>
      </c>
      <c r="D109" s="195"/>
    </row>
    <row r="110" spans="1:4" s="82" customFormat="1" x14ac:dyDescent="0.2">
      <c r="A110" s="193"/>
      <c r="B110" s="176"/>
      <c r="C110" s="221"/>
      <c r="D110" s="195"/>
    </row>
    <row r="111" spans="1:4" x14ac:dyDescent="0.2">
      <c r="A111" s="178">
        <v>17</v>
      </c>
      <c r="B111" s="166" t="s">
        <v>140</v>
      </c>
      <c r="C111" s="222">
        <v>343</v>
      </c>
      <c r="D111" s="136" t="s">
        <v>173</v>
      </c>
    </row>
    <row r="112" spans="1:4" x14ac:dyDescent="0.2">
      <c r="A112" s="182">
        <v>17</v>
      </c>
      <c r="B112" s="118" t="s">
        <v>166</v>
      </c>
      <c r="C112" s="183">
        <v>64</v>
      </c>
      <c r="D112" s="139" t="s">
        <v>186</v>
      </c>
    </row>
    <row r="113" spans="1:4" x14ac:dyDescent="0.2">
      <c r="A113" s="208">
        <v>17</v>
      </c>
      <c r="B113" s="156" t="s">
        <v>119</v>
      </c>
      <c r="C113" s="212">
        <v>24</v>
      </c>
      <c r="D113" s="142" t="s">
        <v>177</v>
      </c>
    </row>
    <row r="114" spans="1:4" s="82" customFormat="1" x14ac:dyDescent="0.2">
      <c r="A114" s="193"/>
      <c r="B114" s="173" t="s">
        <v>261</v>
      </c>
      <c r="C114" s="204">
        <f>SUM(C111:C113)</f>
        <v>431</v>
      </c>
      <c r="D114" s="195"/>
    </row>
    <row r="115" spans="1:4" s="82" customFormat="1" x14ac:dyDescent="0.2">
      <c r="A115" s="193"/>
      <c r="B115" s="171"/>
      <c r="C115" s="196"/>
      <c r="D115" s="195"/>
    </row>
    <row r="116" spans="1:4" x14ac:dyDescent="0.2">
      <c r="A116" s="178">
        <v>18</v>
      </c>
      <c r="B116" s="150" t="s">
        <v>141</v>
      </c>
      <c r="C116" s="179">
        <v>469</v>
      </c>
      <c r="D116" s="136" t="s">
        <v>173</v>
      </c>
    </row>
    <row r="117" spans="1:4" x14ac:dyDescent="0.2">
      <c r="A117" s="182">
        <v>18</v>
      </c>
      <c r="B117" s="154" t="s">
        <v>125</v>
      </c>
      <c r="C117" s="183">
        <v>29</v>
      </c>
      <c r="D117" s="139" t="s">
        <v>178</v>
      </c>
    </row>
    <row r="118" spans="1:4" x14ac:dyDescent="0.2">
      <c r="A118" s="182">
        <v>18</v>
      </c>
      <c r="B118" s="164" t="s">
        <v>167</v>
      </c>
      <c r="C118" s="183">
        <v>87</v>
      </c>
      <c r="D118" s="139" t="s">
        <v>186</v>
      </c>
    </row>
    <row r="119" spans="1:4" x14ac:dyDescent="0.2">
      <c r="A119" s="180">
        <v>18</v>
      </c>
      <c r="B119" s="116" t="s">
        <v>131</v>
      </c>
      <c r="C119" s="198">
        <v>17</v>
      </c>
      <c r="D119" s="144" t="s">
        <v>179</v>
      </c>
    </row>
    <row r="120" spans="1:4" x14ac:dyDescent="0.2">
      <c r="A120" s="213">
        <v>18</v>
      </c>
      <c r="B120" s="132" t="s">
        <v>156</v>
      </c>
      <c r="C120" s="220">
        <v>40</v>
      </c>
      <c r="D120" s="148" t="s">
        <v>182</v>
      </c>
    </row>
    <row r="121" spans="1:4" s="82" customFormat="1" x14ac:dyDescent="0.2">
      <c r="A121" s="193"/>
      <c r="B121" s="173" t="s">
        <v>262</v>
      </c>
      <c r="C121" s="204">
        <f>SUM(C116:C120)</f>
        <v>642</v>
      </c>
      <c r="D121" s="195"/>
    </row>
    <row r="122" spans="1:4" s="82" customFormat="1" x14ac:dyDescent="0.2">
      <c r="A122" s="193"/>
      <c r="B122" s="174"/>
      <c r="C122" s="196"/>
      <c r="D122" s="195"/>
    </row>
    <row r="123" spans="1:4" x14ac:dyDescent="0.2">
      <c r="A123" s="178">
        <v>19</v>
      </c>
      <c r="B123" s="150" t="s">
        <v>141</v>
      </c>
      <c r="C123" s="179">
        <v>573</v>
      </c>
      <c r="D123" s="136" t="s">
        <v>173</v>
      </c>
    </row>
    <row r="124" spans="1:4" x14ac:dyDescent="0.2">
      <c r="A124" s="199">
        <v>19</v>
      </c>
      <c r="B124" s="154" t="s">
        <v>126</v>
      </c>
      <c r="C124" s="183">
        <v>20</v>
      </c>
      <c r="D124" s="139" t="s">
        <v>178</v>
      </c>
    </row>
    <row r="125" spans="1:4" s="82" customFormat="1" x14ac:dyDescent="0.2">
      <c r="A125" s="206"/>
      <c r="B125" s="173" t="s">
        <v>263</v>
      </c>
      <c r="C125" s="204">
        <f>SUM(C123:C124)</f>
        <v>593</v>
      </c>
      <c r="D125" s="195"/>
    </row>
    <row r="126" spans="1:4" s="82" customFormat="1" x14ac:dyDescent="0.2">
      <c r="A126" s="206"/>
      <c r="B126" s="171"/>
      <c r="C126" s="196"/>
      <c r="D126" s="195"/>
    </row>
    <row r="127" spans="1:4" x14ac:dyDescent="0.2">
      <c r="A127" s="197">
        <v>20</v>
      </c>
      <c r="B127" s="150" t="s">
        <v>141</v>
      </c>
      <c r="C127" s="179">
        <v>401</v>
      </c>
      <c r="D127" s="136" t="s">
        <v>173</v>
      </c>
    </row>
    <row r="128" spans="1:4" s="82" customFormat="1" x14ac:dyDescent="0.2">
      <c r="A128" s="206"/>
      <c r="B128" s="173" t="s">
        <v>264</v>
      </c>
      <c r="C128" s="204">
        <f>SUM(C127)</f>
        <v>401</v>
      </c>
      <c r="D128" s="195"/>
    </row>
    <row r="129" spans="1:4" s="82" customFormat="1" x14ac:dyDescent="0.2">
      <c r="A129" s="206"/>
      <c r="B129" s="171"/>
      <c r="C129" s="196"/>
      <c r="D129" s="195"/>
    </row>
    <row r="130" spans="1:4" x14ac:dyDescent="0.2">
      <c r="A130" s="197">
        <v>21</v>
      </c>
      <c r="B130" s="150" t="s">
        <v>142</v>
      </c>
      <c r="C130" s="179">
        <v>291</v>
      </c>
      <c r="D130" s="136" t="s">
        <v>173</v>
      </c>
    </row>
    <row r="131" spans="1:4" s="82" customFormat="1" x14ac:dyDescent="0.2">
      <c r="A131" s="206"/>
      <c r="B131" s="173" t="s">
        <v>265</v>
      </c>
      <c r="C131" s="204">
        <f>SUM(C130)</f>
        <v>291</v>
      </c>
      <c r="D131" s="195"/>
    </row>
    <row r="132" spans="1:4" s="82" customFormat="1" x14ac:dyDescent="0.2">
      <c r="A132" s="206"/>
      <c r="B132" s="171"/>
      <c r="C132" s="196"/>
      <c r="D132" s="195"/>
    </row>
    <row r="133" spans="1:4" x14ac:dyDescent="0.2">
      <c r="A133" s="197">
        <v>22</v>
      </c>
      <c r="B133" s="150" t="s">
        <v>142</v>
      </c>
      <c r="C133" s="179">
        <v>80</v>
      </c>
      <c r="D133" s="223" t="s">
        <v>173</v>
      </c>
    </row>
    <row r="134" spans="1:4" x14ac:dyDescent="0.2">
      <c r="A134" s="193"/>
      <c r="B134" s="173" t="s">
        <v>266</v>
      </c>
      <c r="C134" s="204">
        <f>SUM(C133)</f>
        <v>80</v>
      </c>
      <c r="D134" s="205"/>
    </row>
    <row r="135" spans="1:4" x14ac:dyDescent="0.2">
      <c r="A135" s="193"/>
      <c r="B135" s="171"/>
      <c r="C135" s="196"/>
      <c r="D135" s="205"/>
    </row>
    <row r="136" spans="1:4" x14ac:dyDescent="0.2">
      <c r="A136" s="178">
        <v>23</v>
      </c>
      <c r="B136" s="150" t="s">
        <v>142</v>
      </c>
      <c r="C136" s="179">
        <v>22</v>
      </c>
      <c r="D136" s="136" t="s">
        <v>173</v>
      </c>
    </row>
    <row r="137" spans="1:4" x14ac:dyDescent="0.2">
      <c r="A137" s="193"/>
      <c r="B137" s="173" t="s">
        <v>268</v>
      </c>
      <c r="C137" s="204">
        <f>SUM(C136)</f>
        <v>22</v>
      </c>
      <c r="D137" s="195"/>
    </row>
    <row r="138" spans="1:4" x14ac:dyDescent="0.2">
      <c r="A138" s="193"/>
      <c r="B138" s="171"/>
      <c r="C138" s="196"/>
      <c r="D138" s="195"/>
    </row>
    <row r="139" spans="1:4" x14ac:dyDescent="0.2">
      <c r="A139" s="208">
        <v>24</v>
      </c>
      <c r="B139" s="114" t="s">
        <v>191</v>
      </c>
      <c r="C139" s="224">
        <v>40</v>
      </c>
      <c r="D139" s="142" t="s">
        <v>195</v>
      </c>
    </row>
    <row r="140" spans="1:4" x14ac:dyDescent="0.2">
      <c r="A140" s="180">
        <v>24</v>
      </c>
      <c r="B140" s="117" t="s">
        <v>190</v>
      </c>
      <c r="C140" s="225">
        <v>69</v>
      </c>
      <c r="D140" s="144" t="s">
        <v>174</v>
      </c>
    </row>
    <row r="141" spans="1:4" x14ac:dyDescent="0.2">
      <c r="A141" s="178">
        <v>24</v>
      </c>
      <c r="B141" s="120" t="s">
        <v>194</v>
      </c>
      <c r="C141" s="226">
        <v>15</v>
      </c>
      <c r="D141" s="136" t="s">
        <v>197</v>
      </c>
    </row>
    <row r="142" spans="1:4" x14ac:dyDescent="0.2">
      <c r="A142" s="227">
        <v>24</v>
      </c>
      <c r="B142" s="121" t="s">
        <v>192</v>
      </c>
      <c r="C142" s="228">
        <v>20</v>
      </c>
      <c r="D142" s="145" t="s">
        <v>196</v>
      </c>
    </row>
    <row r="143" spans="1:4" x14ac:dyDescent="0.2">
      <c r="A143" s="184">
        <v>24</v>
      </c>
      <c r="B143" s="128" t="s">
        <v>193</v>
      </c>
      <c r="C143" s="229">
        <v>15</v>
      </c>
      <c r="D143" s="140" t="s">
        <v>172</v>
      </c>
    </row>
    <row r="144" spans="1:4" x14ac:dyDescent="0.2">
      <c r="A144" s="208">
        <v>24</v>
      </c>
      <c r="B144" s="114" t="s">
        <v>189</v>
      </c>
      <c r="C144" s="224">
        <v>234</v>
      </c>
      <c r="D144" s="142" t="s">
        <v>177</v>
      </c>
    </row>
    <row r="145" spans="1:4" s="82" customFormat="1" x14ac:dyDescent="0.2">
      <c r="A145" s="193"/>
      <c r="B145" s="173" t="s">
        <v>267</v>
      </c>
      <c r="C145" s="204">
        <f>SUM(C139:C144)</f>
        <v>393</v>
      </c>
      <c r="D145" s="195"/>
    </row>
    <row r="146" spans="1:4" s="82" customFormat="1" x14ac:dyDescent="0.2">
      <c r="A146" s="193"/>
      <c r="B146" s="177"/>
      <c r="C146" s="230"/>
      <c r="D146" s="195"/>
    </row>
    <row r="147" spans="1:4" x14ac:dyDescent="0.2">
      <c r="A147" s="189">
        <v>28</v>
      </c>
      <c r="B147" s="113" t="s">
        <v>200</v>
      </c>
      <c r="C147" s="231">
        <v>72</v>
      </c>
      <c r="D147" s="138" t="s">
        <v>202</v>
      </c>
    </row>
    <row r="148" spans="1:4" x14ac:dyDescent="0.2">
      <c r="A148" s="182">
        <v>28</v>
      </c>
      <c r="B148" s="119" t="s">
        <v>199</v>
      </c>
      <c r="C148" s="232">
        <v>78</v>
      </c>
      <c r="D148" s="139" t="s">
        <v>186</v>
      </c>
    </row>
    <row r="149" spans="1:4" x14ac:dyDescent="0.2">
      <c r="A149" s="186">
        <v>28</v>
      </c>
      <c r="B149" s="131" t="s">
        <v>201</v>
      </c>
      <c r="C149" s="233">
        <v>35</v>
      </c>
      <c r="D149" s="141" t="s">
        <v>176</v>
      </c>
    </row>
    <row r="150" spans="1:4" s="82" customFormat="1" x14ac:dyDescent="0.2">
      <c r="A150" s="193"/>
      <c r="B150" s="173" t="s">
        <v>269</v>
      </c>
      <c r="C150" s="204">
        <f>SUM(C147:C149)</f>
        <v>185</v>
      </c>
      <c r="D150" s="195"/>
    </row>
    <row r="151" spans="1:4" s="82" customFormat="1" x14ac:dyDescent="0.2">
      <c r="A151" s="193"/>
      <c r="B151" s="177"/>
      <c r="C151" s="230"/>
      <c r="D151" s="195"/>
    </row>
    <row r="152" spans="1:4" x14ac:dyDescent="0.2">
      <c r="A152" s="182">
        <v>29</v>
      </c>
      <c r="B152" s="119" t="s">
        <v>203</v>
      </c>
      <c r="C152" s="232">
        <v>60</v>
      </c>
      <c r="D152" s="139" t="s">
        <v>186</v>
      </c>
    </row>
    <row r="153" spans="1:4" s="82" customFormat="1" x14ac:dyDescent="0.2">
      <c r="A153" s="193"/>
      <c r="B153" s="173" t="s">
        <v>270</v>
      </c>
      <c r="C153" s="204">
        <f>SUM(C152)</f>
        <v>60</v>
      </c>
      <c r="D153" s="195"/>
    </row>
    <row r="154" spans="1:4" s="82" customFormat="1" x14ac:dyDescent="0.2">
      <c r="A154" s="193"/>
      <c r="B154" s="177"/>
      <c r="C154" s="230"/>
      <c r="D154" s="195"/>
    </row>
    <row r="155" spans="1:4" x14ac:dyDescent="0.2">
      <c r="A155" s="208">
        <v>30</v>
      </c>
      <c r="B155" s="114" t="s">
        <v>205</v>
      </c>
      <c r="C155" s="224">
        <v>60</v>
      </c>
      <c r="D155" s="142" t="s">
        <v>183</v>
      </c>
    </row>
    <row r="156" spans="1:4" s="82" customFormat="1" x14ac:dyDescent="0.2">
      <c r="A156" s="193"/>
      <c r="B156" s="173" t="s">
        <v>271</v>
      </c>
      <c r="C156" s="204">
        <f>SUM(C155)</f>
        <v>60</v>
      </c>
      <c r="D156" s="195"/>
    </row>
    <row r="157" spans="1:4" s="82" customFormat="1" x14ac:dyDescent="0.2">
      <c r="A157" s="193"/>
      <c r="B157" s="177"/>
      <c r="C157" s="230"/>
      <c r="D157" s="195"/>
    </row>
    <row r="158" spans="1:4" x14ac:dyDescent="0.2">
      <c r="A158" s="208">
        <v>31</v>
      </c>
      <c r="B158" s="114" t="s">
        <v>207</v>
      </c>
      <c r="C158" s="224">
        <v>30</v>
      </c>
      <c r="D158" s="142" t="s">
        <v>183</v>
      </c>
    </row>
    <row r="159" spans="1:4" x14ac:dyDescent="0.2">
      <c r="A159" s="234">
        <v>31</v>
      </c>
      <c r="B159" s="126" t="s">
        <v>208</v>
      </c>
      <c r="C159" s="235">
        <v>15</v>
      </c>
      <c r="D159" s="147" t="s">
        <v>209</v>
      </c>
    </row>
    <row r="160" spans="1:4" s="82" customFormat="1" x14ac:dyDescent="0.2">
      <c r="A160" s="193"/>
      <c r="B160" s="173" t="s">
        <v>275</v>
      </c>
      <c r="C160" s="204">
        <f>SUM(C158:C159)</f>
        <v>45</v>
      </c>
      <c r="D160" s="195"/>
    </row>
    <row r="161" spans="1:4" s="82" customFormat="1" x14ac:dyDescent="0.2">
      <c r="A161" s="193"/>
      <c r="B161" s="177"/>
      <c r="C161" s="230"/>
      <c r="D161" s="195"/>
    </row>
    <row r="162" spans="1:4" x14ac:dyDescent="0.2">
      <c r="A162" s="178">
        <v>32</v>
      </c>
      <c r="B162" s="150" t="s">
        <v>210</v>
      </c>
      <c r="C162" s="179">
        <v>30</v>
      </c>
      <c r="D162" s="136" t="s">
        <v>173</v>
      </c>
    </row>
    <row r="163" spans="1:4" x14ac:dyDescent="0.2">
      <c r="A163" s="178">
        <v>32</v>
      </c>
      <c r="B163" s="120" t="s">
        <v>211</v>
      </c>
      <c r="C163" s="226">
        <v>20</v>
      </c>
      <c r="D163" s="136" t="s">
        <v>184</v>
      </c>
    </row>
    <row r="164" spans="1:4" s="82" customFormat="1" x14ac:dyDescent="0.2">
      <c r="A164" s="193"/>
      <c r="B164" s="173" t="s">
        <v>274</v>
      </c>
      <c r="C164" s="204">
        <f>SUM(C162:C163)</f>
        <v>50</v>
      </c>
      <c r="D164" s="195"/>
    </row>
    <row r="165" spans="1:4" s="82" customFormat="1" x14ac:dyDescent="0.2">
      <c r="A165" s="193"/>
      <c r="B165" s="177"/>
      <c r="C165" s="230"/>
      <c r="D165" s="195"/>
    </row>
    <row r="166" spans="1:4" x14ac:dyDescent="0.2">
      <c r="A166" s="236">
        <v>33</v>
      </c>
      <c r="B166" s="115" t="s">
        <v>213</v>
      </c>
      <c r="C166" s="237">
        <v>40</v>
      </c>
      <c r="D166" s="143" t="s">
        <v>214</v>
      </c>
    </row>
    <row r="167" spans="1:4" x14ac:dyDescent="0.2">
      <c r="A167" s="182">
        <v>33</v>
      </c>
      <c r="B167" s="119" t="s">
        <v>121</v>
      </c>
      <c r="C167" s="232">
        <v>170</v>
      </c>
      <c r="D167" s="139" t="s">
        <v>178</v>
      </c>
    </row>
    <row r="168" spans="1:4" x14ac:dyDescent="0.2">
      <c r="A168" s="193"/>
      <c r="B168" s="173" t="s">
        <v>273</v>
      </c>
      <c r="C168" s="204">
        <f>SUM(C166:C167)</f>
        <v>210</v>
      </c>
      <c r="D168" s="195"/>
    </row>
    <row r="169" spans="1:4" x14ac:dyDescent="0.2">
      <c r="A169" s="193"/>
      <c r="B169" s="177"/>
      <c r="C169" s="230"/>
      <c r="D169" s="195"/>
    </row>
    <row r="170" spans="1:4" ht="25.5" x14ac:dyDescent="0.2">
      <c r="A170" s="184">
        <v>34</v>
      </c>
      <c r="B170" s="128" t="s">
        <v>276</v>
      </c>
      <c r="C170" s="229">
        <v>400</v>
      </c>
      <c r="D170" s="140" t="s">
        <v>172</v>
      </c>
    </row>
    <row r="171" spans="1:4" x14ac:dyDescent="0.2">
      <c r="A171" s="1"/>
      <c r="B171" s="173" t="s">
        <v>272</v>
      </c>
      <c r="C171" s="204">
        <f>SUM(C170)</f>
        <v>400</v>
      </c>
      <c r="D171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Datos Generales</vt:lpstr>
      <vt:lpstr>PCA</vt:lpstr>
      <vt:lpstr>Plasticos</vt:lpstr>
      <vt:lpstr>Metales</vt:lpstr>
      <vt:lpstr>Plasticos weekly</vt:lpstr>
      <vt:lpstr>Tendencia Part Q</vt:lpstr>
      <vt:lpstr>Tpo Caido</vt:lpstr>
      <vt:lpstr>3s Top</vt:lpstr>
      <vt:lpstr>Pareto Plásticos</vt:lpstr>
      <vt:lpstr>Plasticos a la semana</vt:lpstr>
      <vt:lpstr>Plasticos!Área_de_impresión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Gonzalez Almaguer</dc:creator>
  <cp:lastModifiedBy>HP</cp:lastModifiedBy>
  <cp:lastPrinted>2002-01-17T00:48:55Z</cp:lastPrinted>
  <dcterms:created xsi:type="dcterms:W3CDTF">2001-08-22T19:50:32Z</dcterms:created>
  <dcterms:modified xsi:type="dcterms:W3CDTF">2020-08-26T22:31:54Z</dcterms:modified>
</cp:coreProperties>
</file>