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rchivos Tec\Agosto 2020\MSP Línea\Planta Virtual\Bases\"/>
    </mc:Choice>
  </mc:AlternateContent>
  <xr:revisionPtr revIDLastSave="0" documentId="13_ncr:1_{A1CA2EEE-E3EC-4DAE-ACD0-74FCEE2B7F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  <sheet name="Hoja1" sheetId="4" r:id="rId2"/>
    <sheet name="Productividad" sheetId="2" r:id="rId3"/>
    <sheet name="Transpor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M5" i="3" l="1"/>
  <c r="M6" i="3"/>
  <c r="M7" i="3"/>
  <c r="M8" i="3"/>
  <c r="F6" i="2"/>
  <c r="H6" i="2"/>
  <c r="E7" i="2"/>
  <c r="F7" i="2" s="1"/>
  <c r="H7" i="2"/>
  <c r="E8" i="2"/>
  <c r="F8" i="2" s="1"/>
  <c r="H8" i="2"/>
  <c r="E9" i="2"/>
  <c r="F9" i="2" s="1"/>
  <c r="H9" i="2"/>
  <c r="E10" i="2"/>
  <c r="F10" i="2" s="1"/>
  <c r="H10" i="2"/>
  <c r="G3" i="1"/>
  <c r="I3" i="1" s="1"/>
  <c r="G4" i="1"/>
  <c r="G5" i="1"/>
  <c r="I5" i="1" s="1"/>
  <c r="G6" i="1"/>
  <c r="G7" i="1"/>
  <c r="G8" i="1"/>
  <c r="G9" i="1"/>
  <c r="I9" i="1" s="1"/>
  <c r="G10" i="1"/>
  <c r="G11" i="1"/>
  <c r="I11" i="1" s="1"/>
  <c r="G12" i="1"/>
  <c r="G13" i="1"/>
  <c r="I13" i="1" s="1"/>
  <c r="G14" i="1"/>
  <c r="G15" i="1"/>
  <c r="I15" i="1" s="1"/>
  <c r="G16" i="1"/>
  <c r="G17" i="1"/>
  <c r="I17" i="1" s="1"/>
  <c r="G18" i="1"/>
  <c r="G19" i="1"/>
  <c r="I19" i="1" s="1"/>
  <c r="G20" i="1"/>
  <c r="D22" i="1"/>
  <c r="H7" i="1" l="1"/>
  <c r="G22" i="1"/>
  <c r="H12" i="2"/>
  <c r="H17" i="1"/>
  <c r="H9" i="1"/>
  <c r="H15" i="1"/>
  <c r="H12" i="1"/>
  <c r="I12" i="1"/>
  <c r="H4" i="1"/>
  <c r="I4" i="1"/>
  <c r="H19" i="1"/>
  <c r="H14" i="1"/>
  <c r="I14" i="1"/>
  <c r="H11" i="1"/>
  <c r="H6" i="1"/>
  <c r="I6" i="1"/>
  <c r="H3" i="1"/>
  <c r="M9" i="3"/>
  <c r="H18" i="1"/>
  <c r="I18" i="1"/>
  <c r="H10" i="1"/>
  <c r="I10" i="1"/>
  <c r="H20" i="1"/>
  <c r="I20" i="1"/>
  <c r="I7" i="1"/>
  <c r="H16" i="1"/>
  <c r="I16" i="1"/>
  <c r="H13" i="1"/>
  <c r="H8" i="1"/>
  <c r="I8" i="1"/>
  <c r="H5" i="1"/>
  <c r="G23" i="1" l="1"/>
  <c r="H23" i="1" s="1"/>
  <c r="D26" i="1" s="1"/>
  <c r="H22" i="1"/>
</calcChain>
</file>

<file path=xl/sharedStrings.xml><?xml version="1.0" encoding="utf-8"?>
<sst xmlns="http://schemas.openxmlformats.org/spreadsheetml/2006/main" count="235" uniqueCount="121">
  <si>
    <t>Tornilleria</t>
  </si>
  <si>
    <t>Tornillo de 40mm</t>
  </si>
  <si>
    <t>T40</t>
  </si>
  <si>
    <t>B696</t>
  </si>
  <si>
    <t>tuercas cuadradas</t>
  </si>
  <si>
    <t>T- Cu</t>
  </si>
  <si>
    <t>A337</t>
  </si>
  <si>
    <t>Llanta</t>
  </si>
  <si>
    <t>Eje grande</t>
  </si>
  <si>
    <t>L00EG</t>
  </si>
  <si>
    <t>A315</t>
  </si>
  <si>
    <t>tuerca con cabeza</t>
  </si>
  <si>
    <t>T-Ca</t>
  </si>
  <si>
    <t>A737</t>
  </si>
  <si>
    <t>Rondanas</t>
  </si>
  <si>
    <t>T-Ron</t>
  </si>
  <si>
    <t>A138</t>
  </si>
  <si>
    <t>plastico</t>
  </si>
  <si>
    <t>Buje transparente</t>
  </si>
  <si>
    <t>PG01</t>
  </si>
  <si>
    <t>A259</t>
  </si>
  <si>
    <t>Engrane plastico grande</t>
  </si>
  <si>
    <t>PEG</t>
  </si>
  <si>
    <t>A326</t>
  </si>
  <si>
    <t>Engrane pequeño</t>
  </si>
  <si>
    <t>PEC</t>
  </si>
  <si>
    <t>A025</t>
  </si>
  <si>
    <t>Cubierta plastica de tornillo rojo</t>
  </si>
  <si>
    <t>P01-R</t>
  </si>
  <si>
    <t>A238</t>
  </si>
  <si>
    <t>Rines</t>
  </si>
  <si>
    <t>L02</t>
  </si>
  <si>
    <t>A187</t>
  </si>
  <si>
    <t>Llantas</t>
  </si>
  <si>
    <t>L01</t>
  </si>
  <si>
    <t>A142</t>
  </si>
  <si>
    <t>Costo Pedido 2</t>
  </si>
  <si>
    <t>Costo Pedido 1</t>
  </si>
  <si>
    <t>Costo Total</t>
  </si>
  <si>
    <t>Precio Unitario</t>
  </si>
  <si>
    <t>Categoria</t>
  </si>
  <si>
    <t>Nombre</t>
  </si>
  <si>
    <t>Código</t>
  </si>
  <si>
    <t>Folio</t>
  </si>
  <si>
    <t>Total de Piezas</t>
  </si>
  <si>
    <t>Tornillo de 25mm</t>
  </si>
  <si>
    <t>T25</t>
  </si>
  <si>
    <t>A347</t>
  </si>
  <si>
    <t>Tornillo de 21 mm</t>
  </si>
  <si>
    <t>T21</t>
  </si>
  <si>
    <t>A447</t>
  </si>
  <si>
    <t>metal</t>
  </si>
  <si>
    <t>Placa U 3 orificios</t>
  </si>
  <si>
    <t>M05U</t>
  </si>
  <si>
    <t>A548</t>
  </si>
  <si>
    <t>llanta</t>
  </si>
  <si>
    <t>eje chico</t>
  </si>
  <si>
    <t>L00EC</t>
  </si>
  <si>
    <t>A016</t>
  </si>
  <si>
    <t>Plastico codo en L</t>
  </si>
  <si>
    <t>P03</t>
  </si>
  <si>
    <t>A423</t>
  </si>
  <si>
    <t>Metal</t>
  </si>
  <si>
    <t xml:space="preserve">Soporte del eje </t>
  </si>
  <si>
    <t>MM1</t>
  </si>
  <si>
    <t>A212</t>
  </si>
  <si>
    <t>Placa S de 3 orificios</t>
  </si>
  <si>
    <t>M03S</t>
  </si>
  <si>
    <t>A825</t>
  </si>
  <si>
    <t>No. Piezas</t>
  </si>
  <si>
    <t>Formula 1</t>
  </si>
  <si>
    <t>Productivada total</t>
  </si>
  <si>
    <t>productividad total</t>
  </si>
  <si>
    <t>productividad de la parte</t>
  </si>
  <si>
    <t>Promedio</t>
  </si>
  <si>
    <t>Suma material</t>
  </si>
  <si>
    <t>no. Parte involucrada</t>
  </si>
  <si>
    <t>productividad del proceso</t>
  </si>
  <si>
    <t>descripcion del proceso</t>
  </si>
  <si>
    <t>operación</t>
  </si>
  <si>
    <t>Productividad F1</t>
  </si>
  <si>
    <t>Costo Total Transporte</t>
  </si>
  <si>
    <t>USA</t>
  </si>
  <si>
    <t>U001</t>
  </si>
  <si>
    <t>Camion</t>
  </si>
  <si>
    <t>Denver USA</t>
  </si>
  <si>
    <t>Mex</t>
  </si>
  <si>
    <t>M002</t>
  </si>
  <si>
    <t>M001</t>
  </si>
  <si>
    <t>Guad y Qro</t>
  </si>
  <si>
    <t>Europa</t>
  </si>
  <si>
    <t>E003</t>
  </si>
  <si>
    <t>E002</t>
  </si>
  <si>
    <t>E001</t>
  </si>
  <si>
    <t>Barco /Camion</t>
  </si>
  <si>
    <t>Hungría Ucranía</t>
  </si>
  <si>
    <t xml:space="preserve">Plasticos </t>
  </si>
  <si>
    <t>Asia</t>
  </si>
  <si>
    <t>A003</t>
  </si>
  <si>
    <t>A002</t>
  </si>
  <si>
    <t>A001</t>
  </si>
  <si>
    <t>China y Malasia</t>
  </si>
  <si>
    <t>Metales</t>
  </si>
  <si>
    <t>Total x Material</t>
  </si>
  <si>
    <t>Costo 3</t>
  </si>
  <si>
    <t>Origen</t>
  </si>
  <si>
    <t>Transporte 3</t>
  </si>
  <si>
    <t>Costo 2</t>
  </si>
  <si>
    <t>Transporte 2</t>
  </si>
  <si>
    <t>Costo 1</t>
  </si>
  <si>
    <t>Transporte 1</t>
  </si>
  <si>
    <t>Tipo de Transporte</t>
  </si>
  <si>
    <t>Lugar</t>
  </si>
  <si>
    <t>Material</t>
  </si>
  <si>
    <t>Transporte</t>
  </si>
  <si>
    <t>Primer pedido</t>
  </si>
  <si>
    <t>Pedido 2 (por completar)</t>
  </si>
  <si>
    <t>Con mano de obra</t>
  </si>
  <si>
    <t>Costo total</t>
  </si>
  <si>
    <t>Llantas, metales, plastico, tornillería</t>
  </si>
  <si>
    <t>BOM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</si>
</sst>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7" borderId="0" applyNumberFormat="0" applyBorder="0" applyAlignment="0" applyProtection="0"/>
  </cellStyleXfs>
  <cellXfs count="34">
    <xf numFmtId="0" fontId="0" fillId="0" borderId="0" xfId="0"/>
    <xf numFmtId="4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wrapText="1" shrinkToFit="1"/>
    </xf>
    <xf numFmtId="10" fontId="0" fillId="3" borderId="1" xfId="0" applyNumberFormat="1" applyFill="1" applyBorder="1"/>
    <xf numFmtId="0" fontId="0" fillId="0" borderId="2" xfId="0" applyBorder="1"/>
    <xf numFmtId="0" fontId="0" fillId="0" borderId="3" xfId="0" applyBorder="1"/>
    <xf numFmtId="6" fontId="0" fillId="0" borderId="1" xfId="0" applyNumberFormat="1" applyBorder="1"/>
    <xf numFmtId="6" fontId="0" fillId="0" borderId="0" xfId="0" applyNumberFormat="1"/>
    <xf numFmtId="0" fontId="7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44" fontId="0" fillId="8" borderId="0" xfId="0" applyNumberFormat="1" applyFill="1"/>
    <xf numFmtId="164" fontId="0" fillId="9" borderId="0" xfId="0" applyNumberFormat="1" applyFill="1"/>
    <xf numFmtId="0" fontId="0" fillId="0" borderId="0" xfId="0" applyFill="1"/>
    <xf numFmtId="9" fontId="10" fillId="0" borderId="0" xfId="3" applyNumberForma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10" borderId="4" xfId="0" applyFont="1" applyFill="1" applyBorder="1"/>
    <xf numFmtId="0" fontId="0" fillId="0" borderId="4" xfId="0" applyBorder="1"/>
    <xf numFmtId="0" fontId="2" fillId="0" borderId="4" xfId="0" applyFont="1" applyBorder="1"/>
    <xf numFmtId="0" fontId="3" fillId="10" borderId="4" xfId="0" applyFont="1" applyFill="1" applyBorder="1" applyAlignment="1">
      <alignment horizontal="center"/>
    </xf>
  </cellXfs>
  <cellStyles count="4">
    <cellStyle name="60% - Énfasis6" xfId="3" builtinId="52"/>
    <cellStyle name="Moneda" xfId="1" builtinId="4"/>
    <cellStyle name="Normal" xfId="0" builtinId="0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2" sqref="A2"/>
    </sheetView>
  </sheetViews>
  <sheetFormatPr baseColWidth="10" defaultColWidth="10.75" defaultRowHeight="15.75" x14ac:dyDescent="0.25"/>
  <cols>
    <col min="1" max="1" width="12.375" customWidth="1"/>
    <col min="2" max="2" width="13.875" customWidth="1"/>
    <col min="3" max="3" width="27" customWidth="1"/>
    <col min="4" max="4" width="16.125" customWidth="1"/>
    <col min="6" max="6" width="18.625" customWidth="1"/>
    <col min="7" max="7" width="21.875" customWidth="1"/>
    <col min="8" max="8" width="17" customWidth="1"/>
    <col min="9" max="9" width="22.375" customWidth="1"/>
    <col min="10" max="10" width="19.5" customWidth="1"/>
  </cols>
  <sheetData>
    <row r="1" spans="1:11" ht="31.5" x14ac:dyDescent="0.5">
      <c r="A1" s="22" t="s">
        <v>70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x14ac:dyDescent="0.25">
      <c r="A2" s="4" t="s">
        <v>43</v>
      </c>
      <c r="B2" s="4" t="s">
        <v>42</v>
      </c>
      <c r="C2" s="4" t="s">
        <v>41</v>
      </c>
      <c r="D2" s="4" t="s">
        <v>69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/>
      <c r="K2" s="4"/>
    </row>
    <row r="3" spans="1:11" x14ac:dyDescent="0.25">
      <c r="A3" t="s">
        <v>35</v>
      </c>
      <c r="B3" t="s">
        <v>34</v>
      </c>
      <c r="C3" t="s">
        <v>33</v>
      </c>
      <c r="D3">
        <v>4</v>
      </c>
      <c r="E3" t="s">
        <v>7</v>
      </c>
      <c r="F3" s="2">
        <v>35</v>
      </c>
      <c r="G3" s="2">
        <f>F3*D3</f>
        <v>140</v>
      </c>
      <c r="H3" s="2">
        <f t="shared" ref="H3:H20" si="0">G3*6</f>
        <v>840</v>
      </c>
      <c r="I3" s="1">
        <f>G3*0</f>
        <v>0</v>
      </c>
    </row>
    <row r="4" spans="1:11" x14ac:dyDescent="0.25">
      <c r="A4" t="s">
        <v>32</v>
      </c>
      <c r="B4" t="s">
        <v>31</v>
      </c>
      <c r="C4" t="s">
        <v>30</v>
      </c>
      <c r="D4">
        <v>4</v>
      </c>
      <c r="E4" t="s">
        <v>7</v>
      </c>
      <c r="F4" s="2">
        <v>25</v>
      </c>
      <c r="G4" s="2">
        <f t="shared" ref="G4:G20" si="1">D4*F4</f>
        <v>100</v>
      </c>
      <c r="H4" s="2">
        <f t="shared" si="0"/>
        <v>600</v>
      </c>
      <c r="I4" s="1">
        <f t="shared" ref="I4:I20" si="2">G4*0</f>
        <v>0</v>
      </c>
    </row>
    <row r="5" spans="1:11" x14ac:dyDescent="0.25">
      <c r="A5" t="s">
        <v>13</v>
      </c>
      <c r="B5" t="s">
        <v>12</v>
      </c>
      <c r="C5" t="s">
        <v>11</v>
      </c>
      <c r="D5">
        <v>6</v>
      </c>
      <c r="E5" t="s">
        <v>0</v>
      </c>
      <c r="F5" s="2">
        <v>0.15</v>
      </c>
      <c r="G5" s="2">
        <f t="shared" si="1"/>
        <v>0.89999999999999991</v>
      </c>
      <c r="H5" s="2">
        <f t="shared" si="0"/>
        <v>5.3999999999999995</v>
      </c>
      <c r="I5" s="1">
        <f t="shared" si="2"/>
        <v>0</v>
      </c>
    </row>
    <row r="6" spans="1:11" x14ac:dyDescent="0.25">
      <c r="A6" t="s">
        <v>68</v>
      </c>
      <c r="B6" t="s">
        <v>67</v>
      </c>
      <c r="C6" t="s">
        <v>66</v>
      </c>
      <c r="D6">
        <v>2</v>
      </c>
      <c r="E6" t="s">
        <v>62</v>
      </c>
      <c r="F6" s="2">
        <v>0.3</v>
      </c>
      <c r="G6" s="2">
        <f t="shared" si="1"/>
        <v>0.6</v>
      </c>
      <c r="H6" s="2">
        <f t="shared" si="0"/>
        <v>3.5999999999999996</v>
      </c>
      <c r="I6" s="1">
        <f t="shared" si="2"/>
        <v>0</v>
      </c>
    </row>
    <row r="7" spans="1:11" x14ac:dyDescent="0.25">
      <c r="A7" t="s">
        <v>65</v>
      </c>
      <c r="B7" t="s">
        <v>64</v>
      </c>
      <c r="C7" t="s">
        <v>63</v>
      </c>
      <c r="D7">
        <v>2</v>
      </c>
      <c r="E7" t="s">
        <v>62</v>
      </c>
      <c r="F7" s="2">
        <v>0.5</v>
      </c>
      <c r="G7" s="2">
        <f t="shared" si="1"/>
        <v>1</v>
      </c>
      <c r="H7" s="2">
        <f t="shared" si="0"/>
        <v>6</v>
      </c>
      <c r="I7" s="1">
        <f t="shared" si="2"/>
        <v>0</v>
      </c>
    </row>
    <row r="8" spans="1:11" x14ac:dyDescent="0.25">
      <c r="A8" s="3" t="s">
        <v>61</v>
      </c>
      <c r="B8" s="3" t="s">
        <v>60</v>
      </c>
      <c r="C8" s="3" t="s">
        <v>59</v>
      </c>
      <c r="D8" s="3">
        <v>2</v>
      </c>
      <c r="E8" s="3" t="s">
        <v>17</v>
      </c>
      <c r="F8" s="2">
        <v>0.1</v>
      </c>
      <c r="G8" s="2">
        <f t="shared" si="1"/>
        <v>0.2</v>
      </c>
      <c r="H8" s="2">
        <f t="shared" si="0"/>
        <v>1.2000000000000002</v>
      </c>
      <c r="I8" s="1">
        <f t="shared" si="2"/>
        <v>0</v>
      </c>
    </row>
    <row r="9" spans="1:11" x14ac:dyDescent="0.25">
      <c r="A9" s="3" t="s">
        <v>58</v>
      </c>
      <c r="B9" s="3" t="s">
        <v>57</v>
      </c>
      <c r="C9" s="3" t="s">
        <v>56</v>
      </c>
      <c r="D9" s="3">
        <v>1</v>
      </c>
      <c r="E9" s="3" t="s">
        <v>55</v>
      </c>
      <c r="F9" s="2">
        <v>1</v>
      </c>
      <c r="G9" s="2">
        <f t="shared" si="1"/>
        <v>1</v>
      </c>
      <c r="H9" s="2">
        <f t="shared" si="0"/>
        <v>6</v>
      </c>
      <c r="I9" s="1">
        <f t="shared" si="2"/>
        <v>0</v>
      </c>
    </row>
    <row r="10" spans="1:11" x14ac:dyDescent="0.25">
      <c r="A10" s="3" t="s">
        <v>10</v>
      </c>
      <c r="B10" s="3" t="s">
        <v>9</v>
      </c>
      <c r="C10" s="3" t="s">
        <v>8</v>
      </c>
      <c r="D10" s="3">
        <v>1</v>
      </c>
      <c r="E10" s="3" t="s">
        <v>7</v>
      </c>
      <c r="F10" s="2">
        <v>3</v>
      </c>
      <c r="G10" s="2">
        <f t="shared" si="1"/>
        <v>3</v>
      </c>
      <c r="H10" s="2">
        <f t="shared" si="0"/>
        <v>18</v>
      </c>
      <c r="I10" s="1">
        <f t="shared" si="2"/>
        <v>0</v>
      </c>
    </row>
    <row r="11" spans="1:11" x14ac:dyDescent="0.25">
      <c r="A11" s="3" t="s">
        <v>29</v>
      </c>
      <c r="B11" s="3" t="s">
        <v>28</v>
      </c>
      <c r="C11" s="3" t="s">
        <v>27</v>
      </c>
      <c r="D11" s="3">
        <v>9</v>
      </c>
      <c r="E11" s="3" t="s">
        <v>17</v>
      </c>
      <c r="F11" s="2">
        <v>0.2</v>
      </c>
      <c r="G11" s="2">
        <f t="shared" si="1"/>
        <v>1.8</v>
      </c>
      <c r="H11" s="2">
        <f t="shared" si="0"/>
        <v>10.8</v>
      </c>
      <c r="I11" s="1">
        <f t="shared" si="2"/>
        <v>0</v>
      </c>
    </row>
    <row r="12" spans="1:11" x14ac:dyDescent="0.25">
      <c r="A12" s="3" t="s">
        <v>26</v>
      </c>
      <c r="B12" s="3" t="s">
        <v>25</v>
      </c>
      <c r="C12" s="3" t="s">
        <v>24</v>
      </c>
      <c r="D12" s="3">
        <v>2</v>
      </c>
      <c r="E12" s="3" t="s">
        <v>17</v>
      </c>
      <c r="F12" s="2">
        <v>0.1</v>
      </c>
      <c r="G12" s="2">
        <f t="shared" si="1"/>
        <v>0.2</v>
      </c>
      <c r="H12" s="2">
        <f t="shared" si="0"/>
        <v>1.2000000000000002</v>
      </c>
      <c r="I12" s="1">
        <f t="shared" si="2"/>
        <v>0</v>
      </c>
    </row>
    <row r="13" spans="1:11" x14ac:dyDescent="0.25">
      <c r="A13" s="3" t="s">
        <v>23</v>
      </c>
      <c r="B13" s="3" t="s">
        <v>22</v>
      </c>
      <c r="C13" s="3" t="s">
        <v>21</v>
      </c>
      <c r="D13" s="3">
        <v>1</v>
      </c>
      <c r="E13" s="3" t="s">
        <v>17</v>
      </c>
      <c r="F13" s="2">
        <v>0.2</v>
      </c>
      <c r="G13" s="2">
        <f t="shared" si="1"/>
        <v>0.2</v>
      </c>
      <c r="H13" s="2">
        <f t="shared" si="0"/>
        <v>1.2000000000000002</v>
      </c>
      <c r="I13" s="1">
        <f t="shared" si="2"/>
        <v>0</v>
      </c>
    </row>
    <row r="14" spans="1:11" x14ac:dyDescent="0.25">
      <c r="A14" s="3" t="s">
        <v>20</v>
      </c>
      <c r="B14" s="3" t="s">
        <v>19</v>
      </c>
      <c r="C14" s="3" t="s">
        <v>18</v>
      </c>
      <c r="D14" s="3">
        <v>2</v>
      </c>
      <c r="E14" s="3" t="s">
        <v>17</v>
      </c>
      <c r="F14" s="2">
        <v>0.1</v>
      </c>
      <c r="G14" s="2">
        <f t="shared" si="1"/>
        <v>0.2</v>
      </c>
      <c r="H14" s="2">
        <f t="shared" si="0"/>
        <v>1.2000000000000002</v>
      </c>
      <c r="I14" s="1">
        <f t="shared" si="2"/>
        <v>0</v>
      </c>
    </row>
    <row r="15" spans="1:11" x14ac:dyDescent="0.25">
      <c r="A15" s="3" t="s">
        <v>54</v>
      </c>
      <c r="B15" s="3" t="s">
        <v>53</v>
      </c>
      <c r="C15" s="3" t="s">
        <v>52</v>
      </c>
      <c r="D15" s="3">
        <v>2</v>
      </c>
      <c r="E15" s="3" t="s">
        <v>51</v>
      </c>
      <c r="F15" s="2">
        <v>0.3</v>
      </c>
      <c r="G15" s="2">
        <f t="shared" si="1"/>
        <v>0.6</v>
      </c>
      <c r="H15" s="2">
        <f t="shared" si="0"/>
        <v>3.5999999999999996</v>
      </c>
      <c r="I15" s="1">
        <f t="shared" si="2"/>
        <v>0</v>
      </c>
    </row>
    <row r="16" spans="1:11" x14ac:dyDescent="0.25">
      <c r="A16" s="3" t="s">
        <v>16</v>
      </c>
      <c r="B16" s="3" t="s">
        <v>15</v>
      </c>
      <c r="C16" s="3" t="s">
        <v>14</v>
      </c>
      <c r="D16" s="3">
        <v>18</v>
      </c>
      <c r="E16" s="3" t="s">
        <v>0</v>
      </c>
      <c r="F16" s="2">
        <v>0.1</v>
      </c>
      <c r="G16" s="2">
        <f t="shared" si="1"/>
        <v>1.8</v>
      </c>
      <c r="H16" s="2">
        <f t="shared" si="0"/>
        <v>10.8</v>
      </c>
      <c r="I16" s="1">
        <f t="shared" si="2"/>
        <v>0</v>
      </c>
    </row>
    <row r="17" spans="1:9" x14ac:dyDescent="0.25">
      <c r="A17" s="3" t="s">
        <v>6</v>
      </c>
      <c r="B17" s="3" t="s">
        <v>5</v>
      </c>
      <c r="C17" s="3" t="s">
        <v>4</v>
      </c>
      <c r="D17" s="3">
        <v>2</v>
      </c>
      <c r="E17" s="3" t="s">
        <v>0</v>
      </c>
      <c r="F17" s="2">
        <v>0.18</v>
      </c>
      <c r="G17" s="2">
        <f t="shared" si="1"/>
        <v>0.36</v>
      </c>
      <c r="H17" s="2">
        <f t="shared" si="0"/>
        <v>2.16</v>
      </c>
      <c r="I17" s="1">
        <f t="shared" si="2"/>
        <v>0</v>
      </c>
    </row>
    <row r="18" spans="1:9" x14ac:dyDescent="0.25">
      <c r="A18" s="3" t="s">
        <v>3</v>
      </c>
      <c r="B18" s="3" t="s">
        <v>2</v>
      </c>
      <c r="C18" s="3" t="s">
        <v>1</v>
      </c>
      <c r="D18" s="3">
        <v>2</v>
      </c>
      <c r="E18" s="3" t="s">
        <v>0</v>
      </c>
      <c r="F18" s="2">
        <v>0.8</v>
      </c>
      <c r="G18" s="2">
        <f t="shared" si="1"/>
        <v>1.6</v>
      </c>
      <c r="H18" s="2">
        <f t="shared" si="0"/>
        <v>9.6000000000000014</v>
      </c>
      <c r="I18" s="1">
        <f t="shared" si="2"/>
        <v>0</v>
      </c>
    </row>
    <row r="19" spans="1:9" x14ac:dyDescent="0.25">
      <c r="A19" s="3" t="s">
        <v>50</v>
      </c>
      <c r="B19" s="3" t="s">
        <v>49</v>
      </c>
      <c r="C19" s="3" t="s">
        <v>48</v>
      </c>
      <c r="D19" s="3">
        <v>4</v>
      </c>
      <c r="E19" s="3" t="s">
        <v>0</v>
      </c>
      <c r="F19" s="2">
        <v>0.4</v>
      </c>
      <c r="G19" s="2">
        <f t="shared" si="1"/>
        <v>1.6</v>
      </c>
      <c r="H19" s="2">
        <f t="shared" si="0"/>
        <v>9.6000000000000014</v>
      </c>
      <c r="I19" s="1">
        <f t="shared" si="2"/>
        <v>0</v>
      </c>
    </row>
    <row r="20" spans="1:9" x14ac:dyDescent="0.25">
      <c r="A20" s="3" t="s">
        <v>47</v>
      </c>
      <c r="B20" s="3" t="s">
        <v>46</v>
      </c>
      <c r="C20" s="3" t="s">
        <v>45</v>
      </c>
      <c r="D20" s="3">
        <v>2</v>
      </c>
      <c r="E20" s="3" t="s">
        <v>0</v>
      </c>
      <c r="F20" s="2">
        <v>0.5</v>
      </c>
      <c r="G20" s="2">
        <f t="shared" si="1"/>
        <v>1</v>
      </c>
      <c r="H20" s="2">
        <f t="shared" si="0"/>
        <v>6</v>
      </c>
      <c r="I20" s="1">
        <f t="shared" si="2"/>
        <v>0</v>
      </c>
    </row>
    <row r="21" spans="1:9" x14ac:dyDescent="0.25">
      <c r="A21" s="3"/>
      <c r="B21" s="3"/>
      <c r="C21" s="3"/>
      <c r="D21" s="3"/>
      <c r="E21" s="3"/>
      <c r="F21" s="2"/>
      <c r="G21" s="2"/>
      <c r="H21" s="2"/>
      <c r="I21" s="1"/>
    </row>
    <row r="22" spans="1:9" x14ac:dyDescent="0.25">
      <c r="C22" s="4" t="s">
        <v>44</v>
      </c>
      <c r="D22" s="4">
        <f>D3+D4+D5+D6+D7+D8+D9+D10+D11+D12+D13+D14+D15+D16+D17+D18+D19+D20</f>
        <v>66</v>
      </c>
      <c r="F22" s="2"/>
      <c r="G22" s="2">
        <f>G7+G6+G5+G4+G3+G8+G9+G10+G11+G12+G13+G14+G15+G16+G17+G18+G19+G20</f>
        <v>256.05999999999995</v>
      </c>
      <c r="H22" s="2">
        <f>SUM(H3:H20)</f>
        <v>1536.36</v>
      </c>
      <c r="I22" s="1"/>
    </row>
    <row r="23" spans="1:9" x14ac:dyDescent="0.25">
      <c r="F23" t="s">
        <v>117</v>
      </c>
      <c r="G23" s="17">
        <f>G22/2</f>
        <v>128.02999999999997</v>
      </c>
      <c r="H23" s="18">
        <f>G22+G23</f>
        <v>384.08999999999992</v>
      </c>
    </row>
    <row r="24" spans="1:9" x14ac:dyDescent="0.25">
      <c r="A24" s="3"/>
      <c r="B24" s="3"/>
      <c r="C24" s="3"/>
      <c r="D24" s="3"/>
      <c r="E24" s="3"/>
      <c r="F24" s="2"/>
      <c r="G24" s="2"/>
      <c r="H24" s="1"/>
      <c r="I24" s="1"/>
    </row>
    <row r="26" spans="1:9" x14ac:dyDescent="0.25">
      <c r="B26" s="4" t="s">
        <v>118</v>
      </c>
      <c r="D26" s="19">
        <f>H23</f>
        <v>384.08999999999992</v>
      </c>
    </row>
  </sheetData>
  <mergeCells count="1">
    <mergeCell ref="A1:J1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40D8-8773-40FA-9347-005CDCC45742}">
  <dimension ref="A2:E21"/>
  <sheetViews>
    <sheetView topLeftCell="A5" workbookViewId="0">
      <selection activeCell="A2" sqref="A2:E21"/>
    </sheetView>
  </sheetViews>
  <sheetFormatPr baseColWidth="10" defaultRowHeight="15.75" x14ac:dyDescent="0.25"/>
  <sheetData>
    <row r="2" spans="1:5" x14ac:dyDescent="0.25">
      <c r="A2" s="33" t="s">
        <v>120</v>
      </c>
      <c r="B2" s="33"/>
      <c r="C2" s="33"/>
      <c r="D2" s="33"/>
      <c r="E2" s="33"/>
    </row>
    <row r="3" spans="1:5" x14ac:dyDescent="0.25">
      <c r="A3" s="30" t="s">
        <v>43</v>
      </c>
      <c r="B3" s="30" t="s">
        <v>42</v>
      </c>
      <c r="C3" s="30" t="s">
        <v>41</v>
      </c>
      <c r="D3" s="30" t="s">
        <v>69</v>
      </c>
      <c r="E3" s="30" t="s">
        <v>40</v>
      </c>
    </row>
    <row r="4" spans="1:5" x14ac:dyDescent="0.25">
      <c r="A4" s="31" t="s">
        <v>35</v>
      </c>
      <c r="B4" s="31" t="s">
        <v>34</v>
      </c>
      <c r="C4" s="31" t="s">
        <v>33</v>
      </c>
      <c r="D4" s="31">
        <v>4</v>
      </c>
      <c r="E4" s="31" t="s">
        <v>7</v>
      </c>
    </row>
    <row r="5" spans="1:5" x14ac:dyDescent="0.25">
      <c r="A5" s="31" t="s">
        <v>32</v>
      </c>
      <c r="B5" s="31" t="s">
        <v>31</v>
      </c>
      <c r="C5" s="31" t="s">
        <v>30</v>
      </c>
      <c r="D5" s="31">
        <v>4</v>
      </c>
      <c r="E5" s="31" t="s">
        <v>7</v>
      </c>
    </row>
    <row r="6" spans="1:5" x14ac:dyDescent="0.25">
      <c r="A6" s="31" t="s">
        <v>13</v>
      </c>
      <c r="B6" s="31" t="s">
        <v>12</v>
      </c>
      <c r="C6" s="31" t="s">
        <v>11</v>
      </c>
      <c r="D6" s="31">
        <v>6</v>
      </c>
      <c r="E6" s="31" t="s">
        <v>0</v>
      </c>
    </row>
    <row r="7" spans="1:5" x14ac:dyDescent="0.25">
      <c r="A7" s="31" t="s">
        <v>68</v>
      </c>
      <c r="B7" s="31" t="s">
        <v>67</v>
      </c>
      <c r="C7" s="31" t="s">
        <v>66</v>
      </c>
      <c r="D7" s="31">
        <v>2</v>
      </c>
      <c r="E7" s="31" t="s">
        <v>62</v>
      </c>
    </row>
    <row r="8" spans="1:5" x14ac:dyDescent="0.25">
      <c r="A8" s="31" t="s">
        <v>65</v>
      </c>
      <c r="B8" s="31" t="s">
        <v>64</v>
      </c>
      <c r="C8" s="31" t="s">
        <v>63</v>
      </c>
      <c r="D8" s="31">
        <v>2</v>
      </c>
      <c r="E8" s="31" t="s">
        <v>62</v>
      </c>
    </row>
    <row r="9" spans="1:5" x14ac:dyDescent="0.25">
      <c r="A9" s="32" t="s">
        <v>61</v>
      </c>
      <c r="B9" s="32" t="s">
        <v>60</v>
      </c>
      <c r="C9" s="32" t="s">
        <v>59</v>
      </c>
      <c r="D9" s="32">
        <v>2</v>
      </c>
      <c r="E9" s="32" t="s">
        <v>17</v>
      </c>
    </row>
    <row r="10" spans="1:5" x14ac:dyDescent="0.25">
      <c r="A10" s="32" t="s">
        <v>58</v>
      </c>
      <c r="B10" s="32" t="s">
        <v>57</v>
      </c>
      <c r="C10" s="32" t="s">
        <v>56</v>
      </c>
      <c r="D10" s="32">
        <v>1</v>
      </c>
      <c r="E10" s="32" t="s">
        <v>55</v>
      </c>
    </row>
    <row r="11" spans="1:5" x14ac:dyDescent="0.25">
      <c r="A11" s="32" t="s">
        <v>10</v>
      </c>
      <c r="B11" s="32" t="s">
        <v>9</v>
      </c>
      <c r="C11" s="32" t="s">
        <v>8</v>
      </c>
      <c r="D11" s="32">
        <v>1</v>
      </c>
      <c r="E11" s="32" t="s">
        <v>7</v>
      </c>
    </row>
    <row r="12" spans="1:5" x14ac:dyDescent="0.25">
      <c r="A12" s="32" t="s">
        <v>29</v>
      </c>
      <c r="B12" s="32" t="s">
        <v>28</v>
      </c>
      <c r="C12" s="32" t="s">
        <v>27</v>
      </c>
      <c r="D12" s="32">
        <v>9</v>
      </c>
      <c r="E12" s="32" t="s">
        <v>17</v>
      </c>
    </row>
    <row r="13" spans="1:5" x14ac:dyDescent="0.25">
      <c r="A13" s="32" t="s">
        <v>26</v>
      </c>
      <c r="B13" s="32" t="s">
        <v>25</v>
      </c>
      <c r="C13" s="32" t="s">
        <v>24</v>
      </c>
      <c r="D13" s="32">
        <v>2</v>
      </c>
      <c r="E13" s="32" t="s">
        <v>17</v>
      </c>
    </row>
    <row r="14" spans="1:5" x14ac:dyDescent="0.25">
      <c r="A14" s="32" t="s">
        <v>23</v>
      </c>
      <c r="B14" s="32" t="s">
        <v>22</v>
      </c>
      <c r="C14" s="32" t="s">
        <v>21</v>
      </c>
      <c r="D14" s="32">
        <v>1</v>
      </c>
      <c r="E14" s="32" t="s">
        <v>17</v>
      </c>
    </row>
    <row r="15" spans="1:5" x14ac:dyDescent="0.25">
      <c r="A15" s="32" t="s">
        <v>20</v>
      </c>
      <c r="B15" s="32" t="s">
        <v>19</v>
      </c>
      <c r="C15" s="32" t="s">
        <v>18</v>
      </c>
      <c r="D15" s="32">
        <v>2</v>
      </c>
      <c r="E15" s="32" t="s">
        <v>17</v>
      </c>
    </row>
    <row r="16" spans="1:5" x14ac:dyDescent="0.25">
      <c r="A16" s="32" t="s">
        <v>54</v>
      </c>
      <c r="B16" s="32" t="s">
        <v>53</v>
      </c>
      <c r="C16" s="32" t="s">
        <v>52</v>
      </c>
      <c r="D16" s="32">
        <v>2</v>
      </c>
      <c r="E16" s="32" t="s">
        <v>51</v>
      </c>
    </row>
    <row r="17" spans="1:5" x14ac:dyDescent="0.25">
      <c r="A17" s="32" t="s">
        <v>16</v>
      </c>
      <c r="B17" s="32" t="s">
        <v>15</v>
      </c>
      <c r="C17" s="32" t="s">
        <v>14</v>
      </c>
      <c r="D17" s="32">
        <v>18</v>
      </c>
      <c r="E17" s="32" t="s">
        <v>0</v>
      </c>
    </row>
    <row r="18" spans="1:5" x14ac:dyDescent="0.25">
      <c r="A18" s="32" t="s">
        <v>6</v>
      </c>
      <c r="B18" s="32" t="s">
        <v>5</v>
      </c>
      <c r="C18" s="32" t="s">
        <v>4</v>
      </c>
      <c r="D18" s="32">
        <v>2</v>
      </c>
      <c r="E18" s="32" t="s">
        <v>0</v>
      </c>
    </row>
    <row r="19" spans="1:5" x14ac:dyDescent="0.25">
      <c r="A19" s="32" t="s">
        <v>3</v>
      </c>
      <c r="B19" s="32" t="s">
        <v>2</v>
      </c>
      <c r="C19" s="32" t="s">
        <v>1</v>
      </c>
      <c r="D19" s="32">
        <v>2</v>
      </c>
      <c r="E19" s="32" t="s">
        <v>0</v>
      </c>
    </row>
    <row r="20" spans="1:5" x14ac:dyDescent="0.25">
      <c r="A20" s="32" t="s">
        <v>50</v>
      </c>
      <c r="B20" s="32" t="s">
        <v>49</v>
      </c>
      <c r="C20" s="32" t="s">
        <v>48</v>
      </c>
      <c r="D20" s="32">
        <v>4</v>
      </c>
      <c r="E20" s="32" t="s">
        <v>0</v>
      </c>
    </row>
    <row r="21" spans="1:5" x14ac:dyDescent="0.25">
      <c r="A21" s="32" t="s">
        <v>47</v>
      </c>
      <c r="B21" s="32" t="s">
        <v>46</v>
      </c>
      <c r="C21" s="32" t="s">
        <v>45</v>
      </c>
      <c r="D21" s="32">
        <v>2</v>
      </c>
      <c r="E21" s="32" t="s">
        <v>0</v>
      </c>
    </row>
  </sheetData>
  <mergeCells count="1">
    <mergeCell ref="A2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opLeftCell="A10" zoomScale="90" zoomScaleNormal="90" workbookViewId="0">
      <selection activeCell="E8" sqref="E8"/>
    </sheetView>
  </sheetViews>
  <sheetFormatPr baseColWidth="10" defaultColWidth="10.75" defaultRowHeight="15.75" x14ac:dyDescent="0.25"/>
  <cols>
    <col min="3" max="3" width="20.625" customWidth="1"/>
    <col min="4" max="4" width="39.5" customWidth="1"/>
    <col min="5" max="5" width="13.125" customWidth="1"/>
    <col min="6" max="6" width="9.5" customWidth="1"/>
    <col min="7" max="7" width="15.625" customWidth="1"/>
    <col min="8" max="8" width="16.875" customWidth="1"/>
  </cols>
  <sheetData>
    <row r="1" spans="1:10" ht="26.25" x14ac:dyDescent="0.25">
      <c r="A1" s="25" t="s">
        <v>115</v>
      </c>
      <c r="B1" s="25"/>
      <c r="C1" s="25"/>
      <c r="D1" s="25"/>
      <c r="E1" s="25"/>
      <c r="F1" s="25"/>
      <c r="G1" s="25"/>
      <c r="H1" s="25"/>
    </row>
    <row r="2" spans="1:10" ht="15" customHeight="1" x14ac:dyDescent="0.25">
      <c r="A2" s="23" t="s">
        <v>80</v>
      </c>
      <c r="B2" s="23"/>
      <c r="C2" s="23"/>
      <c r="D2" s="23"/>
      <c r="E2" s="23"/>
      <c r="F2" s="23"/>
      <c r="G2" s="23"/>
      <c r="H2" s="23"/>
    </row>
    <row r="3" spans="1:10" ht="15.6" customHeight="1" x14ac:dyDescent="0.25">
      <c r="A3" s="23"/>
      <c r="B3" s="23"/>
      <c r="C3" s="23"/>
      <c r="D3" s="23"/>
      <c r="E3" s="23"/>
      <c r="F3" s="23"/>
      <c r="G3" s="23"/>
      <c r="H3" s="23"/>
    </row>
    <row r="5" spans="1:10" ht="31.5" x14ac:dyDescent="0.25">
      <c r="A5" s="6" t="s">
        <v>79</v>
      </c>
      <c r="B5" s="6" t="s">
        <v>78</v>
      </c>
      <c r="C5" s="6" t="s">
        <v>77</v>
      </c>
      <c r="D5" s="6" t="s">
        <v>76</v>
      </c>
      <c r="E5" s="6" t="s">
        <v>75</v>
      </c>
      <c r="F5" s="9" t="s">
        <v>74</v>
      </c>
      <c r="G5" s="6" t="s">
        <v>73</v>
      </c>
      <c r="H5" s="9" t="s">
        <v>72</v>
      </c>
    </row>
    <row r="6" spans="1:10" x14ac:dyDescent="0.25">
      <c r="A6" s="6">
        <v>1</v>
      </c>
      <c r="C6" s="8">
        <v>0.99</v>
      </c>
      <c r="D6" t="s">
        <v>119</v>
      </c>
      <c r="E6" s="6">
        <f>90+98+100+100</f>
        <v>388</v>
      </c>
      <c r="F6" s="6">
        <f>E6/4</f>
        <v>97</v>
      </c>
      <c r="G6" s="6">
        <v>0.97</v>
      </c>
      <c r="H6">
        <f>C6*G6</f>
        <v>0.96029999999999993</v>
      </c>
      <c r="J6" s="20"/>
    </row>
    <row r="7" spans="1:10" x14ac:dyDescent="0.25">
      <c r="A7">
        <v>2</v>
      </c>
      <c r="C7" s="7">
        <v>0.98</v>
      </c>
      <c r="D7" t="s">
        <v>119</v>
      </c>
      <c r="E7" s="6">
        <f>90+98+100+100</f>
        <v>388</v>
      </c>
      <c r="F7" s="6">
        <f>E7/4</f>
        <v>97</v>
      </c>
      <c r="G7" s="6">
        <v>0.97</v>
      </c>
      <c r="H7">
        <f>C7*G7</f>
        <v>0.9506</v>
      </c>
      <c r="J7" s="21"/>
    </row>
    <row r="8" spans="1:10" x14ac:dyDescent="0.25">
      <c r="A8">
        <v>3</v>
      </c>
      <c r="C8" s="7">
        <v>0.99</v>
      </c>
      <c r="D8" t="s">
        <v>119</v>
      </c>
      <c r="E8" s="6">
        <f>90+98+100+100</f>
        <v>388</v>
      </c>
      <c r="F8" s="6">
        <f>E8/4</f>
        <v>97</v>
      </c>
      <c r="G8" s="6">
        <v>0.97</v>
      </c>
      <c r="H8">
        <f>C8*G8</f>
        <v>0.96029999999999993</v>
      </c>
    </row>
    <row r="9" spans="1:10" x14ac:dyDescent="0.25">
      <c r="A9">
        <v>4</v>
      </c>
      <c r="C9" s="7">
        <v>0.99</v>
      </c>
      <c r="D9" t="s">
        <v>119</v>
      </c>
      <c r="E9" s="6">
        <f>90+98+100+100</f>
        <v>388</v>
      </c>
      <c r="F9" s="6">
        <f>E9/4</f>
        <v>97</v>
      </c>
      <c r="G9" s="6">
        <v>0.97</v>
      </c>
      <c r="H9">
        <f>C9*G9</f>
        <v>0.96029999999999993</v>
      </c>
    </row>
    <row r="10" spans="1:10" x14ac:dyDescent="0.25">
      <c r="A10">
        <v>5</v>
      </c>
      <c r="C10" s="7">
        <v>0.99</v>
      </c>
      <c r="D10" t="s">
        <v>119</v>
      </c>
      <c r="E10" s="6">
        <f>90+98+100+100</f>
        <v>388</v>
      </c>
      <c r="F10" s="6">
        <f>E10/4</f>
        <v>97</v>
      </c>
      <c r="G10" s="6">
        <v>0.97</v>
      </c>
      <c r="H10">
        <f>C10*G10</f>
        <v>0.96029999999999993</v>
      </c>
    </row>
    <row r="11" spans="1:10" x14ac:dyDescent="0.25">
      <c r="C11" s="3"/>
    </row>
    <row r="12" spans="1:10" x14ac:dyDescent="0.25">
      <c r="C12" s="3"/>
      <c r="F12" s="12" t="s">
        <v>71</v>
      </c>
      <c r="G12" s="11"/>
      <c r="H12" s="10">
        <f>AVERAGE(H6:H10)</f>
        <v>0.9583600000000001</v>
      </c>
    </row>
    <row r="13" spans="1:10" ht="26.25" x14ac:dyDescent="0.4">
      <c r="A13" s="24" t="s">
        <v>116</v>
      </c>
      <c r="B13" s="24"/>
      <c r="C13" s="24"/>
      <c r="D13" s="24"/>
      <c r="E13" s="24"/>
      <c r="F13" s="24"/>
      <c r="G13" s="24"/>
      <c r="H13" s="24"/>
    </row>
    <row r="14" spans="1:10" ht="15.6" customHeight="1" x14ac:dyDescent="0.25">
      <c r="A14" s="23" t="s">
        <v>80</v>
      </c>
      <c r="B14" s="23"/>
      <c r="C14" s="23"/>
      <c r="D14" s="23"/>
      <c r="E14" s="23"/>
      <c r="F14" s="23"/>
      <c r="G14" s="23"/>
      <c r="H14" s="23"/>
    </row>
    <row r="15" spans="1:10" ht="15.6" customHeight="1" x14ac:dyDescent="0.25">
      <c r="A15" s="23"/>
      <c r="B15" s="23"/>
      <c r="C15" s="23"/>
      <c r="D15" s="23"/>
      <c r="E15" s="23"/>
      <c r="F15" s="23"/>
      <c r="G15" s="23"/>
      <c r="H15" s="23"/>
    </row>
    <row r="17" spans="1:8" ht="31.5" x14ac:dyDescent="0.25">
      <c r="A17" s="6" t="s">
        <v>79</v>
      </c>
      <c r="B17" s="6" t="s">
        <v>78</v>
      </c>
      <c r="C17" s="6" t="s">
        <v>77</v>
      </c>
      <c r="D17" s="6" t="s">
        <v>76</v>
      </c>
      <c r="E17" s="6" t="s">
        <v>75</v>
      </c>
      <c r="F17" s="9" t="s">
        <v>74</v>
      </c>
      <c r="G17" s="6" t="s">
        <v>73</v>
      </c>
      <c r="H17" s="9" t="s">
        <v>72</v>
      </c>
    </row>
    <row r="18" spans="1:8" x14ac:dyDescent="0.25">
      <c r="A18" s="6"/>
      <c r="C18" s="8"/>
      <c r="E18" s="6"/>
      <c r="F18" s="6"/>
      <c r="G18" s="6"/>
    </row>
    <row r="19" spans="1:8" x14ac:dyDescent="0.25">
      <c r="C19" s="7"/>
      <c r="E19" s="6"/>
      <c r="F19" s="6"/>
      <c r="G19" s="6"/>
    </row>
    <row r="20" spans="1:8" x14ac:dyDescent="0.25">
      <c r="C20" s="7"/>
      <c r="E20" s="6"/>
      <c r="F20" s="6"/>
      <c r="G20" s="6"/>
    </row>
    <row r="21" spans="1:8" x14ac:dyDescent="0.25">
      <c r="C21" s="7"/>
      <c r="E21" s="6"/>
      <c r="F21" s="6"/>
      <c r="G21" s="6"/>
    </row>
    <row r="22" spans="1:8" x14ac:dyDescent="0.25">
      <c r="C22" s="7"/>
      <c r="E22" s="6"/>
      <c r="F22" s="6"/>
      <c r="G22" s="6"/>
    </row>
    <row r="23" spans="1:8" x14ac:dyDescent="0.25">
      <c r="C23" s="3"/>
    </row>
    <row r="24" spans="1:8" x14ac:dyDescent="0.25">
      <c r="C24" s="3"/>
      <c r="F24" t="s">
        <v>71</v>
      </c>
      <c r="H24" s="5"/>
    </row>
  </sheetData>
  <mergeCells count="4">
    <mergeCell ref="A14:H15"/>
    <mergeCell ref="A13:H13"/>
    <mergeCell ref="A2:H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A9" sqref="A9"/>
    </sheetView>
  </sheetViews>
  <sheetFormatPr baseColWidth="10" defaultColWidth="10.75" defaultRowHeight="15.75" x14ac:dyDescent="0.25"/>
  <cols>
    <col min="2" max="2" width="16.625" customWidth="1"/>
    <col min="3" max="3" width="22.875" customWidth="1"/>
    <col min="4" max="4" width="14" customWidth="1"/>
    <col min="5" max="5" width="9.5" customWidth="1"/>
    <col min="6" max="6" width="13.125" customWidth="1"/>
    <col min="7" max="7" width="17.875" customWidth="1"/>
    <col min="10" max="10" width="15" customWidth="1"/>
    <col min="13" max="13" width="15" customWidth="1"/>
  </cols>
  <sheetData>
    <row r="1" spans="1:14" x14ac:dyDescent="0.25">
      <c r="A1" s="28" t="s">
        <v>114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6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6"/>
    </row>
    <row r="3" spans="1:14" ht="23.25" x14ac:dyDescent="0.25">
      <c r="A3" s="29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4" x14ac:dyDescent="0.25">
      <c r="A4" s="4" t="s">
        <v>113</v>
      </c>
      <c r="B4" s="15" t="s">
        <v>112</v>
      </c>
      <c r="C4" s="15" t="s">
        <v>111</v>
      </c>
      <c r="D4" s="15" t="s">
        <v>110</v>
      </c>
      <c r="E4" s="15" t="s">
        <v>105</v>
      </c>
      <c r="F4" s="15" t="s">
        <v>109</v>
      </c>
      <c r="G4" s="15" t="s">
        <v>108</v>
      </c>
      <c r="H4" s="15" t="s">
        <v>105</v>
      </c>
      <c r="I4" s="15" t="s">
        <v>107</v>
      </c>
      <c r="J4" s="15" t="s">
        <v>106</v>
      </c>
      <c r="K4" s="15" t="s">
        <v>105</v>
      </c>
      <c r="L4" s="15" t="s">
        <v>104</v>
      </c>
      <c r="M4" s="15" t="s">
        <v>103</v>
      </c>
    </row>
    <row r="5" spans="1:14" x14ac:dyDescent="0.25">
      <c r="A5" t="s">
        <v>102</v>
      </c>
      <c r="B5" t="s">
        <v>101</v>
      </c>
      <c r="C5" t="s">
        <v>94</v>
      </c>
      <c r="D5" t="s">
        <v>100</v>
      </c>
      <c r="E5" t="s">
        <v>97</v>
      </c>
      <c r="F5" s="14">
        <v>70</v>
      </c>
      <c r="G5" t="s">
        <v>99</v>
      </c>
      <c r="H5" t="s">
        <v>97</v>
      </c>
      <c r="I5" s="14">
        <v>47</v>
      </c>
      <c r="J5" t="s">
        <v>98</v>
      </c>
      <c r="K5" t="s">
        <v>97</v>
      </c>
      <c r="L5" s="14">
        <v>35</v>
      </c>
      <c r="M5" s="14">
        <f>F5+I5+L5</f>
        <v>152</v>
      </c>
    </row>
    <row r="6" spans="1:14" x14ac:dyDescent="0.25">
      <c r="A6" t="s">
        <v>96</v>
      </c>
      <c r="B6" t="s">
        <v>95</v>
      </c>
      <c r="C6" t="s">
        <v>94</v>
      </c>
      <c r="D6" t="s">
        <v>93</v>
      </c>
      <c r="E6" t="s">
        <v>90</v>
      </c>
      <c r="F6" s="14">
        <v>120</v>
      </c>
      <c r="G6" t="s">
        <v>92</v>
      </c>
      <c r="H6" t="s">
        <v>90</v>
      </c>
      <c r="I6" s="14">
        <v>37</v>
      </c>
      <c r="J6" t="s">
        <v>91</v>
      </c>
      <c r="K6" t="s">
        <v>90</v>
      </c>
      <c r="L6" s="14">
        <v>52</v>
      </c>
      <c r="M6" s="14">
        <f>F6+I6+L6</f>
        <v>209</v>
      </c>
    </row>
    <row r="7" spans="1:14" x14ac:dyDescent="0.25">
      <c r="A7" t="s">
        <v>0</v>
      </c>
      <c r="B7" t="s">
        <v>89</v>
      </c>
      <c r="C7" t="s">
        <v>84</v>
      </c>
      <c r="D7" t="s">
        <v>88</v>
      </c>
      <c r="E7" t="s">
        <v>86</v>
      </c>
      <c r="F7" s="14">
        <v>23</v>
      </c>
      <c r="G7" t="s">
        <v>87</v>
      </c>
      <c r="H7" t="s">
        <v>86</v>
      </c>
      <c r="I7" s="14">
        <v>12</v>
      </c>
      <c r="M7" s="14">
        <f>F7+I7</f>
        <v>35</v>
      </c>
    </row>
    <row r="8" spans="1:14" x14ac:dyDescent="0.25">
      <c r="A8" t="s">
        <v>33</v>
      </c>
      <c r="B8" t="s">
        <v>85</v>
      </c>
      <c r="C8" t="s">
        <v>84</v>
      </c>
      <c r="D8" t="s">
        <v>83</v>
      </c>
      <c r="E8" t="s">
        <v>82</v>
      </c>
      <c r="F8" s="14">
        <v>36</v>
      </c>
      <c r="M8" s="14">
        <f>F8</f>
        <v>36</v>
      </c>
    </row>
    <row r="9" spans="1:14" x14ac:dyDescent="0.25">
      <c r="K9" s="26" t="s">
        <v>81</v>
      </c>
      <c r="L9" s="27"/>
      <c r="M9" s="13">
        <f>M5+M6+M7+M8</f>
        <v>432</v>
      </c>
    </row>
  </sheetData>
  <mergeCells count="3">
    <mergeCell ref="K9:L9"/>
    <mergeCell ref="A1:M2"/>
    <mergeCell ref="A3:M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Hoja1</vt:lpstr>
      <vt:lpstr>Productividad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HP</cp:lastModifiedBy>
  <dcterms:created xsi:type="dcterms:W3CDTF">2015-09-23T16:49:12Z</dcterms:created>
  <dcterms:modified xsi:type="dcterms:W3CDTF">2020-09-14T15:05:24Z</dcterms:modified>
</cp:coreProperties>
</file>