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AC26" i="1"/>
  <c r="Z26"/>
  <c r="W26"/>
  <c r="E16" l="1"/>
  <c r="F16"/>
  <c r="G16"/>
  <c r="D16"/>
  <c r="Q7"/>
  <c r="P7"/>
  <c r="P6"/>
  <c r="Q3"/>
  <c r="Q4"/>
  <c r="Q5"/>
  <c r="Q6"/>
  <c r="Q2"/>
  <c r="G6"/>
  <c r="I6" s="1"/>
  <c r="G7"/>
  <c r="M7" s="1"/>
  <c r="G8"/>
  <c r="M8" s="1"/>
  <c r="G9"/>
  <c r="L9" s="1"/>
  <c r="G10"/>
  <c r="I10" s="1"/>
  <c r="G11"/>
  <c r="G12"/>
  <c r="L12" s="1"/>
  <c r="G13"/>
  <c r="I13" s="1"/>
  <c r="G14"/>
  <c r="I14" s="1"/>
  <c r="G15"/>
  <c r="J15" s="1"/>
  <c r="G2"/>
  <c r="K2" s="1"/>
  <c r="G3"/>
  <c r="L3" s="1"/>
  <c r="G4"/>
  <c r="G5"/>
  <c r="J5" s="1"/>
  <c r="M3"/>
  <c r="M4"/>
  <c r="M5"/>
  <c r="M6"/>
  <c r="M9"/>
  <c r="M10"/>
  <c r="M11"/>
  <c r="M12"/>
  <c r="M13"/>
  <c r="M14"/>
  <c r="M15"/>
  <c r="M2"/>
  <c r="L2"/>
  <c r="I3"/>
  <c r="J3"/>
  <c r="K3"/>
  <c r="I4"/>
  <c r="J4"/>
  <c r="K4"/>
  <c r="L4"/>
  <c r="I5"/>
  <c r="K5"/>
  <c r="L5"/>
  <c r="J6"/>
  <c r="K6"/>
  <c r="L6"/>
  <c r="I7"/>
  <c r="J7"/>
  <c r="K7"/>
  <c r="L7"/>
  <c r="I8"/>
  <c r="J8"/>
  <c r="K8"/>
  <c r="L8"/>
  <c r="I9"/>
  <c r="J9"/>
  <c r="K9"/>
  <c r="J10"/>
  <c r="K10"/>
  <c r="L10"/>
  <c r="I11"/>
  <c r="J11"/>
  <c r="K11"/>
  <c r="L11"/>
  <c r="I12"/>
  <c r="J12"/>
  <c r="K12"/>
  <c r="J13"/>
  <c r="K13"/>
  <c r="L13"/>
  <c r="J14"/>
  <c r="K14"/>
  <c r="L14"/>
  <c r="I15"/>
  <c r="K15"/>
  <c r="L15"/>
  <c r="J2"/>
  <c r="I2"/>
  <c r="P5" l="1"/>
  <c r="P3"/>
  <c r="P4"/>
  <c r="P2"/>
</calcChain>
</file>

<file path=xl/sharedStrings.xml><?xml version="1.0" encoding="utf-8"?>
<sst xmlns="http://schemas.openxmlformats.org/spreadsheetml/2006/main" count="165" uniqueCount="79">
  <si>
    <t>Task Code</t>
  </si>
  <si>
    <t>Task Name</t>
  </si>
  <si>
    <t>Ruoli</t>
  </si>
  <si>
    <t>Analista</t>
  </si>
  <si>
    <t>Verificatore</t>
  </si>
  <si>
    <t>Amministratore</t>
  </si>
  <si>
    <t>Responsabile</t>
  </si>
  <si>
    <t>Ruolo</t>
  </si>
  <si>
    <t>RE</t>
  </si>
  <si>
    <t>AM</t>
  </si>
  <si>
    <t>AN</t>
  </si>
  <si>
    <t>VE</t>
  </si>
  <si>
    <t>Ore totali di lavoro</t>
  </si>
  <si>
    <t>PA 1.1</t>
  </si>
  <si>
    <t>Analisi dei Requisiti - Stesura finale</t>
  </si>
  <si>
    <t>Analisi dei Requisiti - Verifica</t>
  </si>
  <si>
    <t>PA 1.2</t>
  </si>
  <si>
    <t>PA 2.0</t>
  </si>
  <si>
    <t>Ambiente di progettazione</t>
  </si>
  <si>
    <t>PA 3.1</t>
  </si>
  <si>
    <t>PA 3.2</t>
  </si>
  <si>
    <t>PA 3.3</t>
  </si>
  <si>
    <t>PR</t>
  </si>
  <si>
    <t>Progettista</t>
  </si>
  <si>
    <t>Specifica Tecnica - Progettazione</t>
  </si>
  <si>
    <t>Specifica Tecnica - Stesura</t>
  </si>
  <si>
    <t>Specifica Tecnica - Verifica</t>
  </si>
  <si>
    <t>Aggiornamento PdQ v2.0</t>
  </si>
  <si>
    <t>PA 4.1</t>
  </si>
  <si>
    <t>Verifica PdQ v2.0</t>
  </si>
  <si>
    <t>PA 4.2</t>
  </si>
  <si>
    <t>PA 5.1</t>
  </si>
  <si>
    <t>Aggiornamento PdP v2.0</t>
  </si>
  <si>
    <t>Verifica PdP v2.0</t>
  </si>
  <si>
    <t>Begolo Marco</t>
  </si>
  <si>
    <t>Facchin Gabriele</t>
  </si>
  <si>
    <t>Maggiolo Giorgio</t>
  </si>
  <si>
    <t>Cornaglia Alessandro</t>
  </si>
  <si>
    <t>Dalla Pietà Massimo</t>
  </si>
  <si>
    <t>Braghetto Lorenzo</t>
  </si>
  <si>
    <t>Quadrio Giacomo</t>
  </si>
  <si>
    <t>Ore di lavoro totali</t>
  </si>
  <si>
    <t>Ore I periodo</t>
  </si>
  <si>
    <t>Ore II Periodo</t>
  </si>
  <si>
    <t>Ore III Periodo</t>
  </si>
  <si>
    <t>Totale cad</t>
  </si>
  <si>
    <t>12h</t>
  </si>
  <si>
    <t>VE 8h</t>
  </si>
  <si>
    <t>PR 8h (PA 3.1)</t>
  </si>
  <si>
    <t>PR 6h (PA 4.1) / RE 2h (PA 4.2)</t>
  </si>
  <si>
    <t>PR 8h (PA 3.2)</t>
  </si>
  <si>
    <t>PR 9h (PA 3.2)</t>
  </si>
  <si>
    <t>I Periodo</t>
  </si>
  <si>
    <t>II Periodo</t>
  </si>
  <si>
    <t>III Periodo</t>
  </si>
  <si>
    <t>5h circa</t>
  </si>
  <si>
    <t>8h circa</t>
  </si>
  <si>
    <t>RE 4h (PA 5.1)</t>
  </si>
  <si>
    <t>AM 6h (PA 5.1)</t>
  </si>
  <si>
    <t>RE 4h (PA 3.3)</t>
  </si>
  <si>
    <t>VE 5h (PA 3.3)</t>
  </si>
  <si>
    <t>PR 5h (PA 3.2)</t>
  </si>
  <si>
    <t>Membro</t>
  </si>
  <si>
    <t>Ruolo, ore di lavoro per quel ruolo e compito</t>
  </si>
  <si>
    <t>AN 12h (PA1.1)</t>
  </si>
  <si>
    <t>RE 5h (PA 1.2 e 2.0) /PR 7h (PA3.1)</t>
  </si>
  <si>
    <t>VE 10h (PA 1.2) / PR 2h (PA 3.1)</t>
  </si>
  <si>
    <t>AN 6h (PA 1.1) /PR 6h (PA3.1)</t>
  </si>
  <si>
    <t>AM 5h (PA 2.0) / PR 7h (PA3.1)</t>
  </si>
  <si>
    <t>PR 12h (PA 3.1)</t>
  </si>
  <si>
    <t>Costo</t>
  </si>
  <si>
    <t>costo/h</t>
  </si>
  <si>
    <t>Totale</t>
  </si>
  <si>
    <t>AN 12h (PA 1.1)</t>
  </si>
  <si>
    <t>Ore</t>
  </si>
  <si>
    <t>Fase</t>
  </si>
  <si>
    <t>Cornaglia Alessando</t>
  </si>
  <si>
    <t xml:space="preserve">VE </t>
  </si>
  <si>
    <t>PA 1.2 e 2.0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</si>
</sst>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/>
    <xf numFmtId="0" fontId="0" fillId="0" borderId="11" xfId="0" applyBorder="1"/>
    <xf numFmtId="164" fontId="0" fillId="0" borderId="12" xfId="0" applyNumberFormat="1" applyBorder="1"/>
    <xf numFmtId="0" fontId="0" fillId="0" borderId="16" xfId="0" applyBorder="1"/>
    <xf numFmtId="164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0" fontId="0" fillId="0" borderId="18" xfId="0" applyFill="1" applyBorder="1"/>
    <xf numFmtId="164" fontId="0" fillId="0" borderId="20" xfId="0" applyNumberFormat="1" applyBorder="1"/>
    <xf numFmtId="0" fontId="0" fillId="0" borderId="7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17" xfId="0" applyBorder="1"/>
    <xf numFmtId="0" fontId="0" fillId="0" borderId="12" xfId="0" applyBorder="1"/>
    <xf numFmtId="0" fontId="2" fillId="0" borderId="18" xfId="0" applyFont="1" applyBorder="1"/>
    <xf numFmtId="0" fontId="2" fillId="0" borderId="25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Fill="1" applyBorder="1"/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5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7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6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35" xfId="0" applyFont="1" applyBorder="1"/>
    <xf numFmtId="0" fontId="0" fillId="0" borderId="38" xfId="0" applyBorder="1" applyAlignment="1">
      <alignment horizontal="left"/>
    </xf>
    <xf numFmtId="0" fontId="0" fillId="0" borderId="32" xfId="0" applyBorder="1" applyAlignment="1">
      <alignment horizontal="left"/>
    </xf>
  </cellXfs>
  <cellStyles count="1">
    <cellStyle name="Normale" xfId="0" builtinId="0"/>
  </cellStyles>
  <dxfs count="24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topLeftCell="Q7" zoomScaleNormal="100" workbookViewId="0">
      <selection activeCell="AG20" sqref="AG20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12.28515625" customWidth="1"/>
    <col min="5" max="5" width="13.28515625" customWidth="1"/>
    <col min="6" max="6" width="13.5703125" customWidth="1"/>
    <col min="7" max="7" width="17.85546875" customWidth="1"/>
    <col min="8" max="8" width="16" customWidth="1"/>
    <col min="9" max="9" width="3" customWidth="1"/>
    <col min="10" max="10" width="3.7109375" customWidth="1"/>
    <col min="11" max="13" width="3.28515625" customWidth="1"/>
    <col min="14" max="14" width="13" customWidth="1"/>
    <col min="15" max="15" width="20.140625" customWidth="1"/>
    <col min="16" max="16" width="31.42578125" customWidth="1"/>
    <col min="17" max="17" width="27.140625" customWidth="1"/>
    <col min="18" max="18" width="18.42578125" customWidth="1"/>
    <col min="21" max="21" width="19.28515625" customWidth="1"/>
    <col min="24" max="24" width="11.7109375" customWidth="1"/>
    <col min="27" max="27" width="7" customWidth="1"/>
    <col min="30" max="30" width="8.28515625" customWidth="1"/>
  </cols>
  <sheetData>
    <row r="1" spans="1:30" ht="15.75" thickBot="1">
      <c r="A1" s="40" t="s">
        <v>0</v>
      </c>
      <c r="B1" s="41" t="s">
        <v>1</v>
      </c>
      <c r="C1" s="42" t="s">
        <v>2</v>
      </c>
      <c r="D1" s="41" t="s">
        <v>42</v>
      </c>
      <c r="E1" s="42" t="s">
        <v>43</v>
      </c>
      <c r="F1" s="41" t="s">
        <v>44</v>
      </c>
      <c r="G1" s="43" t="s">
        <v>41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O1" s="40" t="s">
        <v>7</v>
      </c>
      <c r="P1" s="42" t="s">
        <v>12</v>
      </c>
      <c r="Q1" s="43" t="s">
        <v>70</v>
      </c>
      <c r="R1" t="s">
        <v>71</v>
      </c>
    </row>
    <row r="2" spans="1:30">
      <c r="A2" s="35" t="s">
        <v>13</v>
      </c>
      <c r="B2" s="4" t="s">
        <v>14</v>
      </c>
      <c r="C2" s="8" t="s">
        <v>3</v>
      </c>
      <c r="D2" s="4">
        <v>30</v>
      </c>
      <c r="E2" s="8"/>
      <c r="F2" s="4"/>
      <c r="G2" s="36">
        <f t="shared" ref="G2:G15" si="0">SUM(D2:F2)</f>
        <v>30</v>
      </c>
      <c r="I2">
        <f t="shared" ref="I2:I15" si="1">IF($C2="Responsabile",$G2,0)</f>
        <v>0</v>
      </c>
      <c r="J2">
        <f t="shared" ref="J2:J15" si="2">IF($C2="Amministratore",$G2,0)</f>
        <v>0</v>
      </c>
      <c r="K2">
        <f t="shared" ref="K2:K15" si="3">IF($C2="Analista",$G2,0)</f>
        <v>30</v>
      </c>
      <c r="L2">
        <f t="shared" ref="L2:L15" si="4">IF($C2="Verificatore",$G2,0)</f>
        <v>0</v>
      </c>
      <c r="M2">
        <f t="shared" ref="M2:M15" si="5">IF($C2="Progettista",$G2,0)</f>
        <v>0</v>
      </c>
      <c r="N2">
        <v>1</v>
      </c>
      <c r="O2" s="14" t="s">
        <v>6</v>
      </c>
      <c r="P2" s="10">
        <f>SUM(I2:I109)</f>
        <v>15</v>
      </c>
      <c r="Q2" s="15">
        <f>P2*R2</f>
        <v>450</v>
      </c>
      <c r="R2">
        <v>30</v>
      </c>
    </row>
    <row r="3" spans="1:30">
      <c r="A3" s="18" t="s">
        <v>16</v>
      </c>
      <c r="B3" s="3" t="s">
        <v>15</v>
      </c>
      <c r="C3" s="9" t="s">
        <v>4</v>
      </c>
      <c r="D3" s="3">
        <v>10</v>
      </c>
      <c r="E3" s="9"/>
      <c r="F3" s="3"/>
      <c r="G3" s="37">
        <f t="shared" si="0"/>
        <v>10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10</v>
      </c>
      <c r="M3">
        <f t="shared" si="5"/>
        <v>0</v>
      </c>
      <c r="N3">
        <v>1</v>
      </c>
      <c r="O3" s="12" t="s">
        <v>5</v>
      </c>
      <c r="P3" s="7">
        <f>SUM(J2:J110)</f>
        <v>11</v>
      </c>
      <c r="Q3" s="13">
        <f t="shared" ref="Q3:Q6" si="6">P3*R3</f>
        <v>220</v>
      </c>
      <c r="R3">
        <v>20</v>
      </c>
    </row>
    <row r="4" spans="1:30">
      <c r="A4" s="14"/>
      <c r="B4" s="5"/>
      <c r="C4" s="10" t="s">
        <v>6</v>
      </c>
      <c r="D4" s="5">
        <v>4</v>
      </c>
      <c r="E4" s="10"/>
      <c r="F4" s="5"/>
      <c r="G4" s="38">
        <f t="shared" si="0"/>
        <v>4</v>
      </c>
      <c r="I4">
        <f t="shared" si="1"/>
        <v>4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v>2</v>
      </c>
      <c r="O4" s="12" t="s">
        <v>3</v>
      </c>
      <c r="P4" s="7">
        <f>SUM(K2:K111)</f>
        <v>30</v>
      </c>
      <c r="Q4" s="13">
        <f t="shared" si="6"/>
        <v>750</v>
      </c>
      <c r="R4">
        <v>25</v>
      </c>
    </row>
    <row r="5" spans="1:30">
      <c r="A5" s="35" t="s">
        <v>17</v>
      </c>
      <c r="B5" s="4" t="s">
        <v>18</v>
      </c>
      <c r="C5" s="8" t="s">
        <v>5</v>
      </c>
      <c r="D5" s="4">
        <v>5</v>
      </c>
      <c r="E5" s="8"/>
      <c r="F5" s="4"/>
      <c r="G5" s="36">
        <f t="shared" si="0"/>
        <v>5</v>
      </c>
      <c r="I5">
        <f t="shared" si="1"/>
        <v>0</v>
      </c>
      <c r="J5">
        <f t="shared" si="2"/>
        <v>5</v>
      </c>
      <c r="K5">
        <f t="shared" si="3"/>
        <v>0</v>
      </c>
      <c r="L5">
        <f t="shared" si="4"/>
        <v>0</v>
      </c>
      <c r="M5">
        <f t="shared" si="5"/>
        <v>0</v>
      </c>
      <c r="N5">
        <v>1</v>
      </c>
      <c r="O5" s="12" t="s">
        <v>4</v>
      </c>
      <c r="P5" s="7">
        <f>SUM(L2:L112)</f>
        <v>28</v>
      </c>
      <c r="Q5" s="13">
        <f t="shared" si="6"/>
        <v>420</v>
      </c>
      <c r="R5">
        <v>15</v>
      </c>
    </row>
    <row r="6" spans="1:30" ht="15.75" thickBot="1">
      <c r="A6" s="35"/>
      <c r="B6" s="4"/>
      <c r="C6" s="8" t="s">
        <v>6</v>
      </c>
      <c r="D6" s="4">
        <v>1</v>
      </c>
      <c r="E6" s="8"/>
      <c r="F6" s="4"/>
      <c r="G6" s="36">
        <f t="shared" si="0"/>
        <v>1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v>3</v>
      </c>
      <c r="O6" s="18" t="s">
        <v>23</v>
      </c>
      <c r="P6" s="9">
        <f>SUM(M2:M113)</f>
        <v>92</v>
      </c>
      <c r="Q6" s="19">
        <f t="shared" si="6"/>
        <v>2024</v>
      </c>
      <c r="R6">
        <v>22</v>
      </c>
    </row>
    <row r="7" spans="1:30" ht="15.75" thickBot="1">
      <c r="A7" s="12" t="s">
        <v>19</v>
      </c>
      <c r="B7" s="6" t="s">
        <v>24</v>
      </c>
      <c r="C7" s="7" t="s">
        <v>23</v>
      </c>
      <c r="D7" s="6">
        <v>34</v>
      </c>
      <c r="E7" s="7">
        <v>8</v>
      </c>
      <c r="F7" s="6"/>
      <c r="G7" s="39">
        <f t="shared" si="0"/>
        <v>42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42</v>
      </c>
      <c r="O7" s="20" t="s">
        <v>72</v>
      </c>
      <c r="P7" s="16">
        <f>SUM(P2:P6)</f>
        <v>176</v>
      </c>
      <c r="Q7" s="21">
        <f>SUM(Q2:Q6)</f>
        <v>3864</v>
      </c>
    </row>
    <row r="8" spans="1:30" ht="15.75" thickBot="1">
      <c r="A8" s="35" t="s">
        <v>20</v>
      </c>
      <c r="B8" s="4" t="s">
        <v>25</v>
      </c>
      <c r="C8" s="8" t="s">
        <v>23</v>
      </c>
      <c r="D8" s="4"/>
      <c r="E8" s="8">
        <v>34</v>
      </c>
      <c r="F8" s="4">
        <v>10</v>
      </c>
      <c r="G8" s="36">
        <f t="shared" si="0"/>
        <v>44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44</v>
      </c>
    </row>
    <row r="9" spans="1:30">
      <c r="A9" s="18" t="s">
        <v>21</v>
      </c>
      <c r="B9" s="3" t="s">
        <v>26</v>
      </c>
      <c r="C9" s="9" t="s">
        <v>4</v>
      </c>
      <c r="D9" s="3"/>
      <c r="E9" s="9"/>
      <c r="F9" s="3">
        <v>10</v>
      </c>
      <c r="G9" s="37">
        <f t="shared" si="0"/>
        <v>10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10</v>
      </c>
      <c r="M9">
        <f t="shared" si="5"/>
        <v>0</v>
      </c>
      <c r="O9" s="45" t="s">
        <v>62</v>
      </c>
      <c r="P9" s="47" t="s">
        <v>63</v>
      </c>
      <c r="Q9" s="47"/>
      <c r="R9" s="48"/>
      <c r="U9" s="49" t="s">
        <v>62</v>
      </c>
      <c r="V9" s="50" t="s">
        <v>52</v>
      </c>
      <c r="W9" s="51"/>
      <c r="X9" s="52"/>
      <c r="Y9" s="50" t="s">
        <v>53</v>
      </c>
      <c r="Z9" s="51"/>
      <c r="AA9" s="52"/>
      <c r="AB9" s="50" t="s">
        <v>54</v>
      </c>
      <c r="AC9" s="51"/>
      <c r="AD9" s="52"/>
    </row>
    <row r="10" spans="1:30" ht="15.75" thickBot="1">
      <c r="A10" s="14"/>
      <c r="B10" s="5"/>
      <c r="C10" s="10" t="s">
        <v>6</v>
      </c>
      <c r="D10" s="5"/>
      <c r="E10" s="10"/>
      <c r="F10" s="5">
        <v>4</v>
      </c>
      <c r="G10" s="38">
        <f t="shared" si="0"/>
        <v>4</v>
      </c>
      <c r="I10">
        <f t="shared" si="1"/>
        <v>4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O10" s="46"/>
      <c r="P10" s="23" t="s">
        <v>52</v>
      </c>
      <c r="Q10" s="23" t="s">
        <v>53</v>
      </c>
      <c r="R10" s="24" t="s">
        <v>54</v>
      </c>
      <c r="U10" s="53"/>
      <c r="V10" s="54" t="s">
        <v>7</v>
      </c>
      <c r="W10" s="55" t="s">
        <v>74</v>
      </c>
      <c r="X10" s="56" t="s">
        <v>75</v>
      </c>
      <c r="Y10" s="54" t="s">
        <v>7</v>
      </c>
      <c r="Z10" s="55" t="s">
        <v>74</v>
      </c>
      <c r="AA10" s="56" t="s">
        <v>75</v>
      </c>
      <c r="AB10" s="54" t="s">
        <v>7</v>
      </c>
      <c r="AC10" s="55" t="s">
        <v>74</v>
      </c>
      <c r="AD10" s="56" t="s">
        <v>75</v>
      </c>
    </row>
    <row r="11" spans="1:30">
      <c r="A11" s="35" t="s">
        <v>28</v>
      </c>
      <c r="B11" s="4" t="s">
        <v>27</v>
      </c>
      <c r="C11" s="8" t="s">
        <v>23</v>
      </c>
      <c r="D11" s="4"/>
      <c r="E11" s="8">
        <v>6</v>
      </c>
      <c r="F11" s="4"/>
      <c r="G11" s="36">
        <f t="shared" si="0"/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6</v>
      </c>
      <c r="O11" s="29" t="s">
        <v>34</v>
      </c>
      <c r="P11" s="10" t="s">
        <v>73</v>
      </c>
      <c r="Q11" s="22" t="s">
        <v>48</v>
      </c>
      <c r="R11" s="30" t="s">
        <v>61</v>
      </c>
      <c r="U11" s="57" t="s">
        <v>34</v>
      </c>
      <c r="V11" s="58" t="s">
        <v>10</v>
      </c>
      <c r="W11" s="59">
        <v>12</v>
      </c>
      <c r="X11" s="60" t="s">
        <v>13</v>
      </c>
      <c r="Y11" s="58" t="s">
        <v>22</v>
      </c>
      <c r="Z11" s="59">
        <v>8</v>
      </c>
      <c r="AA11" s="60" t="s">
        <v>19</v>
      </c>
      <c r="AB11" s="58" t="s">
        <v>22</v>
      </c>
      <c r="AC11" s="59">
        <v>5</v>
      </c>
      <c r="AD11" s="60" t="s">
        <v>20</v>
      </c>
    </row>
    <row r="12" spans="1:30">
      <c r="A12" s="18" t="s">
        <v>30</v>
      </c>
      <c r="B12" s="3" t="s">
        <v>29</v>
      </c>
      <c r="C12" s="9" t="s">
        <v>4</v>
      </c>
      <c r="D12" s="3"/>
      <c r="E12" s="9">
        <v>8</v>
      </c>
      <c r="F12" s="3"/>
      <c r="G12" s="37">
        <f t="shared" si="0"/>
        <v>8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8</v>
      </c>
      <c r="M12">
        <f t="shared" si="5"/>
        <v>0</v>
      </c>
      <c r="O12" s="31" t="s">
        <v>35</v>
      </c>
      <c r="P12" s="7" t="s">
        <v>65</v>
      </c>
      <c r="Q12" s="11" t="s">
        <v>47</v>
      </c>
      <c r="R12" s="32" t="s">
        <v>61</v>
      </c>
      <c r="U12" s="61"/>
      <c r="V12" s="62"/>
      <c r="W12" s="63"/>
      <c r="X12" s="64"/>
      <c r="Y12" s="62"/>
      <c r="Z12" s="63"/>
      <c r="AA12" s="64"/>
      <c r="AB12" s="62"/>
      <c r="AC12" s="63"/>
      <c r="AD12" s="73"/>
    </row>
    <row r="13" spans="1:30">
      <c r="A13" s="14"/>
      <c r="B13" s="5"/>
      <c r="C13" s="10" t="s">
        <v>6</v>
      </c>
      <c r="D13" s="5"/>
      <c r="E13" s="10">
        <v>2</v>
      </c>
      <c r="F13" s="5"/>
      <c r="G13" s="38">
        <f t="shared" si="0"/>
        <v>2</v>
      </c>
      <c r="I13">
        <f t="shared" si="1"/>
        <v>2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O13" s="31" t="s">
        <v>36</v>
      </c>
      <c r="P13" s="7" t="s">
        <v>64</v>
      </c>
      <c r="Q13" s="11" t="s">
        <v>49</v>
      </c>
      <c r="R13" s="32" t="s">
        <v>60</v>
      </c>
      <c r="U13" s="57" t="s">
        <v>35</v>
      </c>
      <c r="V13" s="58" t="s">
        <v>8</v>
      </c>
      <c r="W13" s="59">
        <v>5</v>
      </c>
      <c r="X13" s="60" t="s">
        <v>78</v>
      </c>
      <c r="Y13" s="58" t="s">
        <v>77</v>
      </c>
      <c r="Z13" s="59">
        <v>8</v>
      </c>
      <c r="AA13" s="60" t="s">
        <v>30</v>
      </c>
      <c r="AB13" s="58" t="s">
        <v>22</v>
      </c>
      <c r="AC13" s="59">
        <v>5</v>
      </c>
      <c r="AD13" s="60" t="s">
        <v>20</v>
      </c>
    </row>
    <row r="14" spans="1:30">
      <c r="A14" s="35" t="s">
        <v>31</v>
      </c>
      <c r="B14" s="4" t="s">
        <v>32</v>
      </c>
      <c r="C14" s="8" t="s">
        <v>6</v>
      </c>
      <c r="D14" s="4"/>
      <c r="E14" s="8"/>
      <c r="F14" s="4">
        <v>4</v>
      </c>
      <c r="G14" s="36">
        <f t="shared" si="0"/>
        <v>4</v>
      </c>
      <c r="I14">
        <f t="shared" si="1"/>
        <v>4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O14" s="31" t="s">
        <v>37</v>
      </c>
      <c r="P14" s="7" t="s">
        <v>67</v>
      </c>
      <c r="Q14" s="11" t="s">
        <v>50</v>
      </c>
      <c r="R14" s="32" t="s">
        <v>60</v>
      </c>
      <c r="U14" s="57"/>
      <c r="V14" s="58" t="s">
        <v>22</v>
      </c>
      <c r="W14" s="59">
        <v>7</v>
      </c>
      <c r="X14" s="60" t="s">
        <v>19</v>
      </c>
      <c r="Y14" s="58"/>
      <c r="Z14" s="59"/>
      <c r="AA14" s="60"/>
      <c r="AB14" s="58"/>
      <c r="AC14" s="59"/>
      <c r="AD14" s="60"/>
    </row>
    <row r="15" spans="1:30" ht="15.75" thickBot="1">
      <c r="A15" s="35"/>
      <c r="B15" s="4" t="s">
        <v>33</v>
      </c>
      <c r="C15" s="8" t="s">
        <v>5</v>
      </c>
      <c r="D15" s="4"/>
      <c r="E15" s="8"/>
      <c r="F15" s="4">
        <v>6</v>
      </c>
      <c r="G15" s="36">
        <f t="shared" si="0"/>
        <v>6</v>
      </c>
      <c r="I15">
        <f t="shared" si="1"/>
        <v>0</v>
      </c>
      <c r="J15">
        <f t="shared" si="2"/>
        <v>6</v>
      </c>
      <c r="K15">
        <f t="shared" si="3"/>
        <v>0</v>
      </c>
      <c r="L15">
        <f t="shared" si="4"/>
        <v>0</v>
      </c>
      <c r="M15">
        <f t="shared" si="5"/>
        <v>0</v>
      </c>
      <c r="O15" s="31" t="s">
        <v>38</v>
      </c>
      <c r="P15" s="7" t="s">
        <v>66</v>
      </c>
      <c r="Q15" s="11" t="s">
        <v>50</v>
      </c>
      <c r="R15" s="32" t="s">
        <v>59</v>
      </c>
      <c r="U15" s="65" t="s">
        <v>76</v>
      </c>
      <c r="V15" s="66" t="s">
        <v>10</v>
      </c>
      <c r="W15" s="67">
        <v>6</v>
      </c>
      <c r="X15" s="68" t="s">
        <v>13</v>
      </c>
      <c r="Y15" s="66" t="s">
        <v>22</v>
      </c>
      <c r="Z15" s="67">
        <v>8</v>
      </c>
      <c r="AA15" s="74" t="s">
        <v>20</v>
      </c>
      <c r="AB15" s="66" t="s">
        <v>11</v>
      </c>
      <c r="AC15" s="67">
        <v>5</v>
      </c>
      <c r="AD15" s="74" t="s">
        <v>21</v>
      </c>
    </row>
    <row r="16" spans="1:30" ht="15.75" thickBot="1">
      <c r="A16" s="44" t="s">
        <v>72</v>
      </c>
      <c r="B16" s="16"/>
      <c r="C16" s="16"/>
      <c r="D16" s="16">
        <f>SUM(D2:D15)</f>
        <v>84</v>
      </c>
      <c r="E16" s="16">
        <f t="shared" ref="E16:G16" si="7">SUM(E2:E15)</f>
        <v>58</v>
      </c>
      <c r="F16" s="16">
        <f t="shared" si="7"/>
        <v>34</v>
      </c>
      <c r="G16" s="17">
        <f t="shared" si="7"/>
        <v>176</v>
      </c>
      <c r="O16" s="31" t="s">
        <v>39</v>
      </c>
      <c r="P16" s="7" t="s">
        <v>68</v>
      </c>
      <c r="Q16" s="11" t="s">
        <v>51</v>
      </c>
      <c r="R16" s="32" t="s">
        <v>58</v>
      </c>
      <c r="U16" s="61"/>
      <c r="V16" s="62" t="s">
        <v>22</v>
      </c>
      <c r="W16" s="63">
        <v>6</v>
      </c>
      <c r="X16" s="64" t="s">
        <v>19</v>
      </c>
      <c r="Y16" s="62"/>
      <c r="Z16" s="63"/>
      <c r="AA16" s="64"/>
      <c r="AB16" s="62"/>
      <c r="AC16" s="63"/>
      <c r="AD16" s="64"/>
    </row>
    <row r="17" spans="1:30" ht="15.75" thickBot="1">
      <c r="A17" s="1"/>
      <c r="O17" s="33" t="s">
        <v>40</v>
      </c>
      <c r="P17" s="9" t="s">
        <v>69</v>
      </c>
      <c r="Q17" s="25" t="s">
        <v>51</v>
      </c>
      <c r="R17" s="34" t="s">
        <v>57</v>
      </c>
      <c r="U17" s="57" t="s">
        <v>38</v>
      </c>
      <c r="V17" s="58" t="s">
        <v>11</v>
      </c>
      <c r="W17" s="59">
        <v>10</v>
      </c>
      <c r="X17" s="75" t="s">
        <v>16</v>
      </c>
      <c r="Y17" s="66" t="s">
        <v>22</v>
      </c>
      <c r="Z17" s="67">
        <v>8</v>
      </c>
      <c r="AA17" s="68" t="s">
        <v>20</v>
      </c>
      <c r="AB17" s="58" t="s">
        <v>8</v>
      </c>
      <c r="AC17" s="59">
        <v>4</v>
      </c>
      <c r="AD17" s="60" t="s">
        <v>21</v>
      </c>
    </row>
    <row r="18" spans="1:30" ht="15.75" thickBot="1">
      <c r="O18" s="26" t="s">
        <v>45</v>
      </c>
      <c r="P18" s="27" t="s">
        <v>46</v>
      </c>
      <c r="Q18" s="27" t="s">
        <v>56</v>
      </c>
      <c r="R18" s="28" t="s">
        <v>55</v>
      </c>
      <c r="U18" s="57"/>
      <c r="V18" s="58" t="s">
        <v>22</v>
      </c>
      <c r="W18" s="59">
        <v>2</v>
      </c>
      <c r="X18" s="60" t="s">
        <v>19</v>
      </c>
      <c r="Y18" s="58"/>
      <c r="Z18" s="59"/>
      <c r="AA18" s="60"/>
      <c r="AB18" s="58"/>
      <c r="AC18" s="59"/>
      <c r="AD18" s="60"/>
    </row>
    <row r="19" spans="1:30">
      <c r="U19" s="65" t="s">
        <v>39</v>
      </c>
      <c r="V19" s="66" t="s">
        <v>9</v>
      </c>
      <c r="W19" s="67">
        <v>5</v>
      </c>
      <c r="X19" s="68" t="s">
        <v>17</v>
      </c>
      <c r="Y19" s="66" t="s">
        <v>22</v>
      </c>
      <c r="Z19" s="67">
        <v>9</v>
      </c>
      <c r="AA19" s="68" t="s">
        <v>20</v>
      </c>
      <c r="AB19" s="66" t="s">
        <v>9</v>
      </c>
      <c r="AC19" s="67">
        <v>6</v>
      </c>
      <c r="AD19" s="68" t="s">
        <v>31</v>
      </c>
    </row>
    <row r="20" spans="1:30">
      <c r="U20" s="61"/>
      <c r="V20" s="62" t="s">
        <v>22</v>
      </c>
      <c r="W20" s="63">
        <v>7</v>
      </c>
      <c r="X20" s="64" t="s">
        <v>19</v>
      </c>
      <c r="Y20" s="62"/>
      <c r="Z20" s="63"/>
      <c r="AA20" s="64"/>
      <c r="AB20" s="62"/>
      <c r="AC20" s="63"/>
      <c r="AD20" s="64"/>
    </row>
    <row r="21" spans="1:30">
      <c r="U21" s="57" t="s">
        <v>40</v>
      </c>
      <c r="V21" s="58" t="s">
        <v>22</v>
      </c>
      <c r="W21" s="59">
        <v>12</v>
      </c>
      <c r="X21" s="60" t="s">
        <v>19</v>
      </c>
      <c r="Y21" s="58" t="s">
        <v>22</v>
      </c>
      <c r="Z21" s="59">
        <v>9</v>
      </c>
      <c r="AA21" s="75" t="s">
        <v>20</v>
      </c>
      <c r="AB21" s="58" t="s">
        <v>8</v>
      </c>
      <c r="AC21" s="59">
        <v>4</v>
      </c>
      <c r="AD21" s="75" t="s">
        <v>31</v>
      </c>
    </row>
    <row r="22" spans="1:30">
      <c r="U22" s="57"/>
      <c r="V22" s="58"/>
      <c r="W22" s="59"/>
      <c r="X22" s="60"/>
      <c r="Y22" s="58"/>
      <c r="Z22" s="59"/>
      <c r="AA22" s="60"/>
      <c r="AB22" s="58"/>
      <c r="AC22" s="59"/>
      <c r="AD22" s="60"/>
    </row>
    <row r="23" spans="1:30">
      <c r="O23" s="2"/>
      <c r="U23" s="65" t="s">
        <v>36</v>
      </c>
      <c r="V23" s="66" t="s">
        <v>10</v>
      </c>
      <c r="W23" s="67">
        <v>12</v>
      </c>
      <c r="X23" s="68" t="s">
        <v>13</v>
      </c>
      <c r="Y23" s="66" t="s">
        <v>22</v>
      </c>
      <c r="Z23" s="67">
        <v>6</v>
      </c>
      <c r="AA23" s="68" t="s">
        <v>28</v>
      </c>
      <c r="AB23" s="66" t="s">
        <v>11</v>
      </c>
      <c r="AC23" s="67">
        <v>5</v>
      </c>
      <c r="AD23" s="68" t="s">
        <v>21</v>
      </c>
    </row>
    <row r="24" spans="1:30" ht="15.75" thickBot="1">
      <c r="U24" s="69"/>
      <c r="V24" s="70"/>
      <c r="W24" s="71"/>
      <c r="X24" s="72"/>
      <c r="Y24" s="70" t="s">
        <v>8</v>
      </c>
      <c r="Z24" s="71">
        <v>2</v>
      </c>
      <c r="AA24" s="72" t="s">
        <v>30</v>
      </c>
      <c r="AB24" s="70"/>
      <c r="AC24" s="71"/>
      <c r="AD24" s="72"/>
    </row>
    <row r="26" spans="1:30">
      <c r="W26">
        <f>SUM(W11:W23)</f>
        <v>84</v>
      </c>
      <c r="Z26">
        <f>SUM(Z11:Z24)</f>
        <v>58</v>
      </c>
      <c r="AC26">
        <f>SUM(AC11:AC24)</f>
        <v>34</v>
      </c>
      <c r="AD26" s="2"/>
    </row>
  </sheetData>
  <mergeCells count="6">
    <mergeCell ref="AB9:AD9"/>
    <mergeCell ref="O9:O10"/>
    <mergeCell ref="P9:R9"/>
    <mergeCell ref="U9:U10"/>
    <mergeCell ref="V9:X9"/>
    <mergeCell ref="Y9:AA9"/>
  </mergeCells>
  <conditionalFormatting sqref="Z26">
    <cfRule type="cellIs" dxfId="11" priority="5" operator="notEqual">
      <formula>$E$16</formula>
    </cfRule>
    <cfRule type="cellIs" dxfId="10" priority="6" operator="equal">
      <formula>$E$16</formula>
    </cfRule>
  </conditionalFormatting>
  <conditionalFormatting sqref="W26">
    <cfRule type="cellIs" dxfId="7" priority="3" operator="notEqual">
      <formula>$D$16</formula>
    </cfRule>
    <cfRule type="cellIs" dxfId="6" priority="4" operator="equal">
      <formula>$D$16</formula>
    </cfRule>
  </conditionalFormatting>
  <conditionalFormatting sqref="AC26">
    <cfRule type="cellIs" dxfId="9" priority="1" operator="notEqual">
      <formula>$F$16</formula>
    </cfRule>
    <cfRule type="cellIs" dxfId="8" priority="2" operator="equal">
      <formula>$F$16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2011-12-14T16:43:52Z</cp:lastPrinted>
  <dcterms:created xsi:type="dcterms:W3CDTF">2011-12-09T09:20:43Z</dcterms:created>
  <dcterms:modified xsi:type="dcterms:W3CDTF">2011-12-15T12:31:49Z</dcterms:modified>
</cp:coreProperties>
</file>