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-my.sharepoint.com/personal/robstokes_nhs_net/Documents/KLRUFC/"/>
    </mc:Choice>
  </mc:AlternateContent>
  <xr:revisionPtr revIDLastSave="0" documentId="8_{3568F3CD-AF45-764D-9DF9-61E1330B3951}" xr6:coauthVersionLast="47" xr6:coauthVersionMax="47" xr10:uidLastSave="{00000000-0000-0000-0000-000000000000}"/>
  <bookViews>
    <workbookView xWindow="-108" yWindow="-108" windowWidth="23256" windowHeight="12576" xr2:uid="{FF2A256E-B55B-4C90-B66C-A98BCD996336}"/>
  </bookViews>
  <sheets>
    <sheet name="Teamsheet &amp; Info" sheetId="2" r:id="rId1"/>
    <sheet name="Pitchview" sheetId="1" r:id="rId2"/>
    <sheet name="Sheet4" sheetId="6" r:id="rId3"/>
    <sheet name="Sheet6" sheetId="9" r:id="rId4"/>
    <sheet name="Sheet7" sheetId="10" r:id="rId5"/>
    <sheet name="Sheet8" sheetId="11" r:id="rId6"/>
    <sheet name="Sheet2" sheetId="4" state="hidden" r:id="rId7"/>
    <sheet name="Sheet3" sheetId="5" state="hidden" r:id="rId8"/>
    <sheet name="Sheet1" sheetId="7" state="hidden" r:id="rId9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2" l="1"/>
  <c r="L19" i="1"/>
  <c r="I19" i="1"/>
  <c r="B20" i="2"/>
  <c r="B4" i="2"/>
  <c r="B5" i="2"/>
  <c r="B6" i="2"/>
  <c r="B8" i="2"/>
  <c r="B9" i="2"/>
  <c r="B10" i="2"/>
  <c r="B11" i="2"/>
  <c r="B12" i="2"/>
  <c r="B13" i="2"/>
  <c r="B14" i="2"/>
  <c r="B15" i="2"/>
  <c r="B16" i="2"/>
  <c r="B17" i="2"/>
  <c r="B18" i="2"/>
  <c r="B19" i="2"/>
  <c r="B15" i="11"/>
  <c r="A15" i="11"/>
  <c r="G1" i="10"/>
  <c r="D3" i="9"/>
  <c r="E3" i="9"/>
  <c r="F3" i="9"/>
  <c r="G3" i="9"/>
  <c r="D4" i="9"/>
  <c r="E4" i="9"/>
  <c r="F4" i="9"/>
  <c r="G4" i="9"/>
  <c r="D5" i="9"/>
  <c r="E5" i="9"/>
  <c r="F5" i="9"/>
  <c r="G5" i="9"/>
  <c r="D6" i="9"/>
  <c r="E6" i="9"/>
  <c r="F6" i="9"/>
  <c r="G6" i="9"/>
  <c r="D7" i="9"/>
  <c r="E7" i="9"/>
  <c r="F7" i="9"/>
  <c r="G7" i="9"/>
  <c r="D8" i="9"/>
  <c r="E8" i="9"/>
  <c r="F8" i="9"/>
  <c r="G8" i="9"/>
  <c r="D9" i="9"/>
  <c r="E9" i="9"/>
  <c r="F9" i="9"/>
  <c r="G9" i="9"/>
  <c r="D10" i="9"/>
  <c r="E10" i="9"/>
  <c r="F10" i="9"/>
  <c r="G10" i="9"/>
  <c r="D11" i="9"/>
  <c r="E11" i="9"/>
  <c r="F11" i="9"/>
  <c r="G11" i="9"/>
  <c r="D12" i="9"/>
  <c r="E12" i="9"/>
  <c r="F12" i="9"/>
  <c r="G12" i="9"/>
  <c r="D13" i="9"/>
  <c r="E13" i="9"/>
  <c r="F13" i="9"/>
  <c r="G13" i="9"/>
  <c r="C4" i="9"/>
  <c r="C5" i="9"/>
  <c r="C6" i="9"/>
  <c r="C7" i="9"/>
  <c r="C8" i="9"/>
  <c r="C9" i="9"/>
  <c r="C10" i="9"/>
  <c r="C11" i="9"/>
  <c r="C12" i="9"/>
  <c r="C13" i="9"/>
  <c r="C3" i="9"/>
  <c r="B4" i="9"/>
  <c r="B5" i="9"/>
  <c r="B6" i="9"/>
  <c r="B7" i="9"/>
  <c r="B8" i="9"/>
  <c r="B9" i="9"/>
  <c r="B10" i="9"/>
  <c r="B11" i="9"/>
  <c r="B12" i="9"/>
  <c r="B13" i="9"/>
  <c r="B3" i="9"/>
  <c r="B3" i="2"/>
  <c r="B4" i="1"/>
  <c r="B23" i="2"/>
  <c r="B24" i="2"/>
  <c r="B21" i="2"/>
  <c r="B22" i="2"/>
  <c r="E10" i="7"/>
  <c r="E9" i="7"/>
  <c r="E8" i="7"/>
  <c r="L18" i="1"/>
  <c r="I18" i="1"/>
  <c r="G3" i="2"/>
  <c r="C23" i="1"/>
  <c r="B3" i="1"/>
  <c r="B2" i="1"/>
  <c r="G4" i="2"/>
  <c r="G5" i="2"/>
  <c r="G6" i="2"/>
  <c r="G2" i="2"/>
  <c r="F16" i="1"/>
  <c r="F17" i="1"/>
  <c r="F18" i="1"/>
  <c r="F19" i="1"/>
  <c r="F20" i="1"/>
  <c r="F21" i="1"/>
  <c r="F15" i="1"/>
  <c r="C7" i="1"/>
  <c r="C8" i="1"/>
  <c r="C9" i="1"/>
  <c r="C10" i="1"/>
  <c r="C11" i="1"/>
  <c r="C12" i="1"/>
  <c r="C13" i="1"/>
  <c r="C6" i="1"/>
</calcChain>
</file>

<file path=xl/sharedStrings.xml><?xml version="1.0" encoding="utf-8"?>
<sst xmlns="http://schemas.openxmlformats.org/spreadsheetml/2006/main" count="243" uniqueCount="184">
  <si>
    <t>Team</t>
  </si>
  <si>
    <t>KLRUFC 1st XV</t>
  </si>
  <si>
    <t>Oppo</t>
  </si>
  <si>
    <t>Date</t>
  </si>
  <si>
    <t>venue</t>
  </si>
  <si>
    <t>ko time</t>
  </si>
  <si>
    <t>KLRUFC 2nd XV</t>
  </si>
  <si>
    <t>KLRUFC 3rd XV</t>
  </si>
  <si>
    <t>KLRUFC Snr Colts</t>
  </si>
  <si>
    <t>KLRUFC Jnr Colts</t>
  </si>
  <si>
    <t>Subs:</t>
  </si>
  <si>
    <t>D Armistead</t>
  </si>
  <si>
    <t>N Brown</t>
  </si>
  <si>
    <t>H Ralston</t>
  </si>
  <si>
    <t>J Lancaster</t>
  </si>
  <si>
    <t>S Storey</t>
  </si>
  <si>
    <t>1.Sam Parkinson</t>
  </si>
  <si>
    <t>2.Sam Gorst</t>
  </si>
  <si>
    <t>3.A  Parker</t>
  </si>
  <si>
    <t>4 Ben Richards</t>
  </si>
  <si>
    <t>5Luke Robinson</t>
  </si>
  <si>
    <t>6 Ed Wilson</t>
  </si>
  <si>
    <t>7 Quinn Fogarty</t>
  </si>
  <si>
    <t xml:space="preserve">8 D cooper Dunn </t>
  </si>
  <si>
    <t>9 Sam Nicholson</t>
  </si>
  <si>
    <t>10 Brad moss</t>
  </si>
  <si>
    <t xml:space="preserve">11 Charlie Oates </t>
  </si>
  <si>
    <t>12 Alfie Bradshaw</t>
  </si>
  <si>
    <t>13 Ben Lawson</t>
  </si>
  <si>
    <t xml:space="preserve">14 Archie Bamforth </t>
  </si>
  <si>
    <t>15 Ryan Terry</t>
  </si>
  <si>
    <t>16 J Edmondson</t>
  </si>
  <si>
    <t xml:space="preserve">17 James Walker </t>
  </si>
  <si>
    <t>18 Tom Barnes</t>
  </si>
  <si>
    <t>Quinn Fogarty</t>
  </si>
  <si>
    <t>A Briggs</t>
  </si>
  <si>
    <t>S Mason</t>
  </si>
  <si>
    <t>G Dunnings</t>
  </si>
  <si>
    <t>W Baines</t>
  </si>
  <si>
    <t>B Walker</t>
  </si>
  <si>
    <t>J Billington</t>
  </si>
  <si>
    <t>B Cleary</t>
  </si>
  <si>
    <t>T Jamison</t>
  </si>
  <si>
    <t>O Higgs</t>
  </si>
  <si>
    <t>B Charlesworth</t>
  </si>
  <si>
    <t>7 Ed Wilson</t>
  </si>
  <si>
    <t xml:space="preserve">12 Charlie Oates </t>
  </si>
  <si>
    <t>13 Alfie Bradshaw</t>
  </si>
  <si>
    <t>17 J Edmondson</t>
  </si>
  <si>
    <t>Not Available this week</t>
  </si>
  <si>
    <t xml:space="preserve">1st XV this week </t>
  </si>
  <si>
    <t>Retaining place</t>
  </si>
  <si>
    <t>coming back into squad</t>
  </si>
  <si>
    <t>Joe Woodhouse</t>
  </si>
  <si>
    <t>Frankie Ibbotson</t>
  </si>
  <si>
    <t>Jack Woodhouse</t>
  </si>
  <si>
    <t>Tom Breaks</t>
  </si>
  <si>
    <t>Jack Mason</t>
  </si>
  <si>
    <t>Ollie Higgs</t>
  </si>
  <si>
    <t>Aaron Parker</t>
  </si>
  <si>
    <t>Alfie Bradshaw</t>
  </si>
  <si>
    <t>James Billington</t>
  </si>
  <si>
    <t>Ben Walker</t>
  </si>
  <si>
    <t>Will Baines</t>
  </si>
  <si>
    <t>Sam Nicholson</t>
  </si>
  <si>
    <t>Tom Barnes</t>
  </si>
  <si>
    <t>Charlie Oates</t>
  </si>
  <si>
    <t>Miles total</t>
  </si>
  <si>
    <t>Total Cost</t>
  </si>
  <si>
    <t>Cost per head differnce to total (assumes 14 on bus)</t>
  </si>
  <si>
    <t>Forwards</t>
  </si>
  <si>
    <t>Backs</t>
  </si>
  <si>
    <t>Prev Game</t>
  </si>
  <si>
    <t xml:space="preserve">1 James Walker </t>
  </si>
  <si>
    <t xml:space="preserve">11 Eddie Deighton </t>
  </si>
  <si>
    <t>James Walker</t>
  </si>
  <si>
    <t xml:space="preserve">Jack Woodhouse </t>
  </si>
  <si>
    <t xml:space="preserve">Freddie Wallace </t>
  </si>
  <si>
    <t xml:space="preserve">Harry Blackwell </t>
  </si>
  <si>
    <t xml:space="preserve">Sam Parkinson </t>
  </si>
  <si>
    <t>Ben Nelson</t>
  </si>
  <si>
    <t xml:space="preserve">Eddie Deighton </t>
  </si>
  <si>
    <t xml:space="preserve">Joe Turner </t>
  </si>
  <si>
    <t>-----------------------------------------------------------------------</t>
  </si>
  <si>
    <t>Available for 9th</t>
  </si>
  <si>
    <t>played 1's prev</t>
  </si>
  <si>
    <t>not available prev week</t>
  </si>
  <si>
    <t>Lee Benson</t>
  </si>
  <si>
    <t>Nat Bateson</t>
  </si>
  <si>
    <t>pull out prev week</t>
  </si>
  <si>
    <t>Ed Wilson</t>
  </si>
  <si>
    <t>Brad Moss</t>
  </si>
  <si>
    <t>Brendan Cleary</t>
  </si>
  <si>
    <t>Sam Parkinson</t>
  </si>
  <si>
    <t>Stu Storey</t>
  </si>
  <si>
    <t>Alex Briggs</t>
  </si>
  <si>
    <t>Jack Edmondson</t>
  </si>
  <si>
    <t>Eddie Deighton</t>
  </si>
  <si>
    <t>Ryan Mason</t>
  </si>
  <si>
    <t>Ryan Terry</t>
  </si>
  <si>
    <t>Ben Charlesworth</t>
  </si>
  <si>
    <t>David Cooper-Dunn</t>
  </si>
  <si>
    <t>Stu Taylor</t>
  </si>
  <si>
    <t>Joe Turner</t>
  </si>
  <si>
    <t>Jamie Welbank</t>
  </si>
  <si>
    <t>Geordan Moss</t>
  </si>
  <si>
    <t>Alan Robinson</t>
  </si>
  <si>
    <t>Myles Stainton</t>
  </si>
  <si>
    <t xml:space="preserve">2 Alan Robinson </t>
  </si>
  <si>
    <t xml:space="preserve">3 jack Woodhouse </t>
  </si>
  <si>
    <t xml:space="preserve">5 Stu Taylor </t>
  </si>
  <si>
    <t xml:space="preserve">6 Myles stainton </t>
  </si>
  <si>
    <t>7 Ryan Mason</t>
  </si>
  <si>
    <t xml:space="preserve">8 jack mason </t>
  </si>
  <si>
    <t xml:space="preserve">9 Ben nelson </t>
  </si>
  <si>
    <t xml:space="preserve">10 fanny </t>
  </si>
  <si>
    <t xml:space="preserve">12 Ben charlesworth </t>
  </si>
  <si>
    <t xml:space="preserve">14 Joe turner </t>
  </si>
  <si>
    <t>15 g moss</t>
  </si>
  <si>
    <t>16 ???</t>
  </si>
  <si>
    <t>17 ???</t>
  </si>
  <si>
    <t>18 ???</t>
  </si>
  <si>
    <t>13 Harry Heathcote</t>
  </si>
  <si>
    <t>Keegan Wichmann⁠</t>
  </si>
  <si>
    <t>10. ⁠ B. Lawson</t>
  </si>
  <si>
    <t>2. A Parker</t>
  </si>
  <si>
    <t>4. Kelvin Van Selm</t>
  </si>
  <si>
    <t xml:space="preserve">   5. N Brown</t>
  </si>
  <si>
    <t>6. A Bradshaw</t>
  </si>
  <si>
    <t>7. Quinn Fogarty</t>
  </si>
  <si>
    <t>8. S Storey</t>
  </si>
  <si>
    <t>9. C. Oates</t>
  </si>
  <si>
    <t>13. B Moss</t>
  </si>
  <si>
    <t>14. T Barnes</t>
  </si>
  <si>
    <t>15. Oli Higgs</t>
  </si>
  <si>
    <t>11. G Moss</t>
  </si>
  <si>
    <t>Away</t>
  </si>
  <si>
    <t>1. A Briggs</t>
  </si>
  <si>
    <t>3. B Richards</t>
  </si>
  <si>
    <t>16. T Breaks</t>
  </si>
  <si>
    <t>17. E Wilson</t>
  </si>
  <si>
    <t>18. J Billington</t>
  </si>
  <si>
    <t>J Holdsworth</t>
  </si>
  <si>
    <t>G Skelton-Montgomery</t>
  </si>
  <si>
    <t>J Ridding</t>
  </si>
  <si>
    <t>E Black</t>
  </si>
  <si>
    <t>C Parry</t>
  </si>
  <si>
    <t>M Muldowney (C)</t>
  </si>
  <si>
    <t>J Barker (VC)</t>
  </si>
  <si>
    <t>B Perie</t>
  </si>
  <si>
    <t>E Gore</t>
  </si>
  <si>
    <t>I Clayton</t>
  </si>
  <si>
    <t>A Tipping</t>
  </si>
  <si>
    <t>J Hutchings</t>
  </si>
  <si>
    <t>C Derbyshire</t>
  </si>
  <si>
    <t>G Southey</t>
  </si>
  <si>
    <t>M Harrison</t>
  </si>
  <si>
    <t>R Ludlam</t>
  </si>
  <si>
    <t>H Willoughby</t>
  </si>
  <si>
    <t>S Stephens</t>
  </si>
  <si>
    <t>O Graham-Cumming</t>
  </si>
  <si>
    <t>J Armer</t>
  </si>
  <si>
    <t>A Hopton</t>
  </si>
  <si>
    <t>Penrith U16</t>
  </si>
  <si>
    <t xml:space="preserve">KLRUFC U16s </t>
  </si>
  <si>
    <t xml:space="preserve"> Coaches </t>
  </si>
  <si>
    <t>F Southey</t>
  </si>
  <si>
    <t>P Montgomery</t>
  </si>
  <si>
    <t>Touch Judge</t>
  </si>
  <si>
    <t>D Barker</t>
  </si>
  <si>
    <t>G Gore</t>
  </si>
  <si>
    <t>I Turner</t>
  </si>
  <si>
    <t>I Muldowney</t>
  </si>
  <si>
    <t>1430 (2.30pm)</t>
  </si>
  <si>
    <t>C Ogden</t>
  </si>
  <si>
    <t>S Turner</t>
  </si>
  <si>
    <t>Injured</t>
  </si>
  <si>
    <t>B Williams</t>
  </si>
  <si>
    <t>L Hill</t>
  </si>
  <si>
    <t>A Woodburn</t>
  </si>
  <si>
    <t>Team Managers</t>
  </si>
  <si>
    <t>C Lemac-Vincere</t>
  </si>
  <si>
    <t>M Wray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</si>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</sst>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£&quot;#,##0.00;\-&quot;£&quot;#,##0.00"/>
    <numFmt numFmtId="165" formatCode="_-&quot;£&quot;* #,##0.00_-;\-&quot;£&quot;* #,##0.00_-;_-&quot;£&quot;* &quot;-&quot;??_-;_-@_-"/>
    <numFmt numFmtId="166" formatCode="dddd\ dd\ mmmm\ yyyy"/>
    <numFmt numFmtId="167" formatCode="_-[$£-809]* #,##0.00_-;\-[$£-809]* #,##0.00_-;_-[$£-809]* &quot;-&quot;??_-;_-@_-"/>
  </numFmts>
  <fonts count="8" x14ac:knownFonts="1">
    <font>
      <sz val="11"/>
      <color theme="1"/>
      <name val="Calibri"/>
      <family val="2"/>
      <scheme val="minor"/>
    </font>
    <font>
      <sz val="28"/>
      <color theme="1"/>
      <name val="Verdana Pro Cond SemiBold"/>
      <family val="2"/>
    </font>
    <font>
      <sz val="40"/>
      <color theme="1"/>
      <name val="Verdana Pro Cond SemiBold"/>
      <family val="2"/>
    </font>
    <font>
      <sz val="40"/>
      <color theme="0"/>
      <name val="Verdana Pro Cond SemiBold"/>
      <family val="2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5" fontId="7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/>
    <xf numFmtId="0" fontId="1" fillId="0" borderId="0" xfId="0" applyFont="1" applyAlignment="1">
      <alignment horizontal="center" vertical="center" wrapText="1"/>
    </xf>
    <xf numFmtId="0" fontId="5" fillId="0" borderId="0" xfId="0" applyFont="1"/>
    <xf numFmtId="0" fontId="0" fillId="5" borderId="0" xfId="0" applyFill="1"/>
    <xf numFmtId="0" fontId="4" fillId="0" borderId="0" xfId="0" applyFont="1"/>
    <xf numFmtId="0" fontId="0" fillId="6" borderId="0" xfId="0" applyFill="1"/>
    <xf numFmtId="167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7" borderId="0" xfId="0" applyFill="1" applyAlignment="1">
      <alignment horizontal="left"/>
    </xf>
    <xf numFmtId="0" fontId="0" fillId="8" borderId="0" xfId="0" applyFill="1" applyAlignment="1">
      <alignment horizontal="left"/>
    </xf>
    <xf numFmtId="1" fontId="4" fillId="0" borderId="9" xfId="0" applyNumberFormat="1" applyFont="1" applyBorder="1"/>
    <xf numFmtId="0" fontId="0" fillId="9" borderId="0" xfId="0" applyFill="1" applyAlignment="1">
      <alignment horizontal="left"/>
    </xf>
    <xf numFmtId="0" fontId="0" fillId="8" borderId="0" xfId="0" applyFill="1"/>
    <xf numFmtId="0" fontId="0" fillId="0" borderId="0" xfId="0" quotePrefix="1" applyAlignment="1">
      <alignment horizontal="left"/>
    </xf>
    <xf numFmtId="0" fontId="0" fillId="10" borderId="0" xfId="0" applyFill="1"/>
    <xf numFmtId="0" fontId="1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6" fontId="3" fillId="3" borderId="4" xfId="0" applyNumberFormat="1" applyFont="1" applyFill="1" applyBorder="1" applyAlignment="1">
      <alignment horizontal="center" vertical="center"/>
    </xf>
    <xf numFmtId="166" fontId="3" fillId="3" borderId="0" xfId="0" applyNumberFormat="1" applyFont="1" applyFill="1" applyAlignment="1">
      <alignment horizontal="center" vertical="center"/>
    </xf>
    <xf numFmtId="166" fontId="3" fillId="3" borderId="5" xfId="0" applyNumberFormat="1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487680</xdr:colOff>
      <xdr:row>5</xdr:row>
      <xdr:rowOff>106680</xdr:rowOff>
    </xdr:from>
    <xdr:to>
      <xdr:col>14</xdr:col>
      <xdr:colOff>129847</xdr:colOff>
      <xdr:row>16</xdr:row>
      <xdr:rowOff>282367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1897F3-E3D5-488B-A35A-0321424B7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1360" y="2346960"/>
          <a:ext cx="3543607" cy="4930567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1143000</xdr:colOff>
      <xdr:row>5</xdr:row>
      <xdr:rowOff>30480</xdr:rowOff>
    </xdr:from>
    <xdr:to>
      <xdr:col>10</xdr:col>
      <xdr:colOff>609830</xdr:colOff>
      <xdr:row>16</xdr:row>
      <xdr:rowOff>282374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8895B-4365-4EB0-BE10-8E922F757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1520" y="2270760"/>
          <a:ext cx="2651990" cy="5006774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14</xdr:col>
      <xdr:colOff>1173480</xdr:colOff>
      <xdr:row>24</xdr:row>
      <xdr:rowOff>208996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DEAF86-3807-47A5-89E4-0C91C6655DEA}"/>
            </a:ext>
            <a:ext uri="{147F2762-F138-4A5C-976F-8EAC2B608ADB}">
              <a16:predDERef xmlns:a16="http://schemas.microsoft.com/office/drawing/2014/main" pred="{B068895B-4365-4EB0-BE10-8E922F757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6000"/>
        </a:blip>
        <a:stretch>
          <a:fillRect/>
        </a:stretch>
      </xdr:blipFill>
      <xdr:spPr>
        <a:xfrm>
          <a:off x="0" y="0"/>
          <a:ext cx="16235680" cy="10504463"/>
        </a:xfrm>
        <a:prstGeom prst="rect">
          <a:avLst/>
        </a:prstGeom>
      </xdr:spPr>
    </xdr:pic>
    <xdr:clientData/>
  </xdr:twoCellAnchor>
  <xdr:twoCellAnchor editAs="absolute">
    <xdr:from>
      <xdr:col>4</xdr:col>
      <xdr:colOff>810395</xdr:colOff>
      <xdr:row>5</xdr:row>
      <xdr:rowOff>85272</xdr:rowOff>
    </xdr:from>
    <xdr:to>
      <xdr:col>7</xdr:col>
      <xdr:colOff>690953</xdr:colOff>
      <xdr:row>12</xdr:row>
      <xdr:rowOff>376872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C94F18-ECEE-4D44-A085-E3000EE62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3355" y="2264592"/>
          <a:ext cx="2806638" cy="349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544105</xdr:colOff>
      <xdr:row>12</xdr:row>
      <xdr:rowOff>417286</xdr:rowOff>
    </xdr:from>
    <xdr:to>
      <xdr:col>4</xdr:col>
      <xdr:colOff>218013</xdr:colOff>
      <xdr:row>21</xdr:row>
      <xdr:rowOff>68806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15C824-1C57-49E6-9933-2AD1C62D2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0985" y="5797006"/>
          <a:ext cx="2599988" cy="3492000"/>
        </a:xfrm>
        <a:prstGeom prst="rect">
          <a:avLst/>
        </a:prstGeom>
      </xdr:spPr>
    </xdr:pic>
    <xdr:clientData/>
  </xdr:twoCellAnchor>
  <xdr:twoCellAnchor>
    <xdr:from>
      <xdr:col>17</xdr:col>
      <xdr:colOff>381000</xdr:colOff>
      <xdr:row>19</xdr:row>
      <xdr:rowOff>213360</xdr:rowOff>
    </xdr:from>
    <xdr:to>
      <xdr:col>23</xdr:col>
      <xdr:colOff>960120</xdr:colOff>
      <xdr:row>22</xdr:row>
      <xdr:rowOff>340518</xdr:rowOff>
    </xdr:to>
    <xdr:sp macro="" textlink="">
      <xdr:nvSpPr>
        <xdr:cNvPr id="3" name="TextBox 5">
          <a:extLst>
            <a:ext uri="{FF2B5EF4-FFF2-40B4-BE49-F238E27FC236}">
              <a16:creationId xmlns:a16="http://schemas.microsoft.com/office/drawing/2014/main" id="{E6223432-AE29-BCA6-3F8E-DD26B491164F}"/>
            </a:ext>
          </a:extLst>
        </xdr:cNvPr>
        <xdr:cNvSpPr txBox="1"/>
      </xdr:nvSpPr>
      <xdr:spPr>
        <a:xfrm>
          <a:off x="18684240" y="8519160"/>
          <a:ext cx="6431280" cy="122443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136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272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408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542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5678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2814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199950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086" algn="l" defTabSz="457136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3200">
              <a:latin typeface="Lucida Handwriting" panose="03010101010101010101" pitchFamily="66" charset="0"/>
            </a:rPr>
            <a:t>Official Match &amp;</a:t>
          </a:r>
        </a:p>
        <a:p>
          <a:pPr algn="ctr"/>
          <a:r>
            <a:rPr lang="en-GB" sz="3200">
              <a:latin typeface="Lucida Handwriting" panose="03010101010101010101" pitchFamily="66" charset="0"/>
            </a:rPr>
            <a:t>Ball Sponsor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499534</xdr:colOff>
      <xdr:row>13</xdr:row>
      <xdr:rowOff>80433</xdr:rowOff>
    </xdr:from>
    <xdr:to>
      <xdr:col>10</xdr:col>
      <xdr:colOff>103524</xdr:colOff>
      <xdr:row>21</xdr:row>
      <xdr:rowOff>71966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5E6908-81CC-90C1-8893-1E4EEDC29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52140" b="22521"/>
        <a:stretch/>
      </xdr:blipFill>
      <xdr:spPr>
        <a:xfrm>
          <a:off x="3547534" y="2556933"/>
          <a:ext cx="2651990" cy="1515533"/>
        </a:xfrm>
        <a:prstGeom prst="rect">
          <a:avLst/>
        </a:prstGeom>
      </xdr:spPr>
    </xdr:pic>
    <xdr:clientData/>
  </xdr:twoCellAnchor>
  <xdr:twoCellAnchor editAs="oneCell">
    <xdr:from>
      <xdr:col>9</xdr:col>
      <xdr:colOff>602047</xdr:colOff>
      <xdr:row>13</xdr:row>
      <xdr:rowOff>122767</xdr:rowOff>
    </xdr:from>
    <xdr:to>
      <xdr:col>14</xdr:col>
      <xdr:colOff>126188</xdr:colOff>
      <xdr:row>21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BF0532-C63C-E273-C445-4904DE739AB6}"/>
            </a:ext>
            <a:ext uri="{147F2762-F138-4A5C-976F-8EAC2B608ADB}">
              <a16:predDERef xmlns:a16="http://schemas.microsoft.com/office/drawing/2014/main" pred="{605E6908-81CC-90C1-8893-1E4EEDC29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447" y="2599267"/>
          <a:ext cx="2572141" cy="1464733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21</xdr:row>
      <xdr:rowOff>43461</xdr:rowOff>
    </xdr:from>
    <xdr:to>
      <xdr:col>14</xdr:col>
      <xdr:colOff>177801</xdr:colOff>
      <xdr:row>30</xdr:row>
      <xdr:rowOff>59267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C89126-8F1C-6B96-5086-33089D8A5C53}"/>
            </a:ext>
            <a:ext uri="{147F2762-F138-4A5C-976F-8EAC2B608ADB}">
              <a16:predDERef xmlns:a16="http://schemas.microsoft.com/office/drawing/2014/main" pred="{F5BF0532-C63C-E273-C445-4904DE739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1" y="4043961"/>
          <a:ext cx="2616200" cy="173030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14</xdr:col>
      <xdr:colOff>121493</xdr:colOff>
      <xdr:row>9</xdr:row>
      <xdr:rowOff>173567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445436-00CF-54E4-5655-F39EFA1223BA}"/>
            </a:ext>
            <a:ext uri="{147F2762-F138-4A5C-976F-8EAC2B608ADB}">
              <a16:predDERef xmlns:a16="http://schemas.microsoft.com/office/drawing/2014/main" pred="{BEC89126-8F1C-6B96-5086-33089D8A5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81000"/>
          <a:ext cx="2559893" cy="1507067"/>
        </a:xfrm>
        <a:prstGeom prst="rect">
          <a:avLst/>
        </a:prstGeom>
      </xdr:spPr>
    </xdr:pic>
    <xdr:clientData/>
  </xdr:twoCellAnchor>
  <xdr:twoCellAnchor editAs="oneCell">
    <xdr:from>
      <xdr:col>5</xdr:col>
      <xdr:colOff>491067</xdr:colOff>
      <xdr:row>9</xdr:row>
      <xdr:rowOff>114861</xdr:rowOff>
    </xdr:from>
    <xdr:to>
      <xdr:col>14</xdr:col>
      <xdr:colOff>127000</xdr:colOff>
      <xdr:row>13</xdr:row>
      <xdr:rowOff>139116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C12ECC-217D-AEA1-B670-F6E30D070F24}"/>
            </a:ext>
            <a:ext uri="{147F2762-F138-4A5C-976F-8EAC2B608ADB}">
              <a16:predDERef xmlns:a16="http://schemas.microsoft.com/office/drawing/2014/main" pred="{7C445436-00CF-54E4-5655-F39EFA122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067" y="1829361"/>
          <a:ext cx="5122333" cy="786255"/>
        </a:xfrm>
        <a:prstGeom prst="rect">
          <a:avLst/>
        </a:prstGeom>
      </xdr:spPr>
    </xdr:pic>
    <xdr:clientData/>
  </xdr:twoCellAnchor>
  <xdr:twoCellAnchor editAs="oneCell">
    <xdr:from>
      <xdr:col>5</xdr:col>
      <xdr:colOff>491067</xdr:colOff>
      <xdr:row>1</xdr:row>
      <xdr:rowOff>190499</xdr:rowOff>
    </xdr:from>
    <xdr:to>
      <xdr:col>10</xdr:col>
      <xdr:colOff>16934</xdr:colOff>
      <xdr:row>9</xdr:row>
      <xdr:rowOff>173567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6B2D59E-55E3-7AC7-A895-221D7D0EB1DB}"/>
            </a:ext>
            <a:ext uri="{147F2762-F138-4A5C-976F-8EAC2B608ADB}">
              <a16:predDERef xmlns:a16="http://schemas.microsoft.com/office/drawing/2014/main" pred="{B0C12ECC-217D-AEA1-B670-F6E30D070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067" y="380999"/>
          <a:ext cx="2573867" cy="1507068"/>
        </a:xfrm>
        <a:prstGeom prst="rect">
          <a:avLst/>
        </a:prstGeom>
      </xdr:spPr>
    </xdr:pic>
    <xdr:clientData/>
  </xdr:twoCellAnchor>
  <xdr:twoCellAnchor editAs="oneCell">
    <xdr:from>
      <xdr:col>5</xdr:col>
      <xdr:colOff>558801</xdr:colOff>
      <xdr:row>21</xdr:row>
      <xdr:rowOff>182034</xdr:rowOff>
    </xdr:from>
    <xdr:to>
      <xdr:col>10</xdr:col>
      <xdr:colOff>0</xdr:colOff>
      <xdr:row>25</xdr:row>
      <xdr:rowOff>156634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EFD22D-F102-C8AF-84D2-B7B3E71FC447}"/>
            </a:ext>
            <a:ext uri="{147F2762-F138-4A5C-976F-8EAC2B608ADB}">
              <a16:predDERef xmlns:a16="http://schemas.microsoft.com/office/drawing/2014/main" pred="{06B2D59E-55E3-7AC7-A895-221D7D0EB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4182534"/>
          <a:ext cx="2489199" cy="736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219786</xdr:colOff>
      <xdr:row>34</xdr:row>
      <xdr:rowOff>126615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95E287-AB34-B4CE-5650-AD95D1C46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96586" cy="63445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18</xdr:col>
      <xdr:colOff>48312</xdr:colOff>
      <xdr:row>35</xdr:row>
      <xdr:rowOff>10420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20CC23-5D0A-D6CA-60C3-092AA843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25112" cy="6411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571130</xdr:colOff>
      <xdr:row>37</xdr:row>
      <xdr:rowOff>103800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76D420-BBF8-BFE3-A5DC-810CBE38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24730" cy="6870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A9E42-4668-43D4-A206-C4C100B6ACCC}">
  <dimension ref="A2:M32"/>
  <sheetViews>
    <sheetView showGridLines="0" tabSelected="1" zoomScale="110" zoomScaleNormal="110" workbookViewId="0"/>
  </sheetViews>
  <sheetFormatPr defaultRowHeight="15" x14ac:dyDescent="0.2"/>
  <cols>
    <col min="1" max="1" width="8.875" style="1"/>
    <col min="2" max="2" width="20.3125" style="2" customWidth="1"/>
    <col min="3" max="4" width="8.875" style="2"/>
    <col min="5" max="5" width="14.125" style="2" bestFit="1" customWidth="1"/>
    <col min="7" max="7" width="16.27734375" bestFit="1" customWidth="1"/>
    <col min="10" max="10" width="23.13671875" customWidth="1"/>
  </cols>
  <sheetData>
    <row r="2" spans="1:13" x14ac:dyDescent="0.2">
      <c r="B2"/>
      <c r="D2" s="2" t="s">
        <v>0</v>
      </c>
      <c r="E2" s="2" t="s">
        <v>164</v>
      </c>
      <c r="G2" t="str">
        <f>E2</f>
        <v xml:space="preserve">KLRUFC U16s </v>
      </c>
    </row>
    <row r="3" spans="1:13" x14ac:dyDescent="0.2">
      <c r="A3" s="1" t="s">
        <v>183</v>
      </c>
      <c r="B3" t="str">
        <f t="shared" ref="B3:B19" si="0">J3</f>
        <v>J Holdsworth</v>
      </c>
      <c r="D3" s="2" t="s">
        <v>2</v>
      </c>
      <c r="E3" s="2" t="s">
        <v>163</v>
      </c>
      <c r="G3" t="str">
        <f>E3</f>
        <v>Penrith U16</v>
      </c>
      <c r="J3" t="s">
        <v>142</v>
      </c>
      <c r="K3" t="s">
        <v>137</v>
      </c>
      <c r="M3" t="s">
        <v>1</v>
      </c>
    </row>
    <row r="4" spans="1:13" x14ac:dyDescent="0.2">
      <c r="A4" s="1">
        <v>2</v>
      </c>
      <c r="B4" t="str">
        <f t="shared" si="0"/>
        <v>G Skelton-Montgomery</v>
      </c>
      <c r="D4" s="2" t="s">
        <v>3</v>
      </c>
      <c r="E4" s="3">
        <v>45725</v>
      </c>
      <c r="G4">
        <f>E4</f>
        <v>45725</v>
      </c>
      <c r="J4" t="s">
        <v>143</v>
      </c>
      <c r="K4" t="s">
        <v>125</v>
      </c>
      <c r="M4" t="s">
        <v>6</v>
      </c>
    </row>
    <row r="5" spans="1:13" x14ac:dyDescent="0.2">
      <c r="A5" s="1">
        <v>3</v>
      </c>
      <c r="B5" t="str">
        <f t="shared" si="0"/>
        <v>J Ridding</v>
      </c>
      <c r="D5" s="4" t="s">
        <v>4</v>
      </c>
      <c r="E5" s="4" t="s">
        <v>136</v>
      </c>
      <c r="G5" t="str">
        <f>E5</f>
        <v>Away</v>
      </c>
      <c r="J5" t="s">
        <v>144</v>
      </c>
      <c r="K5" t="s">
        <v>138</v>
      </c>
      <c r="M5" t="s">
        <v>7</v>
      </c>
    </row>
    <row r="6" spans="1:13" x14ac:dyDescent="0.2">
      <c r="A6" s="1">
        <v>4</v>
      </c>
      <c r="B6" t="str">
        <f t="shared" si="0"/>
        <v>E Black</v>
      </c>
      <c r="D6" s="5" t="s">
        <v>5</v>
      </c>
      <c r="E6" s="5" t="s">
        <v>173</v>
      </c>
      <c r="G6" t="str">
        <f>E6</f>
        <v>1430 (2.30pm)</v>
      </c>
      <c r="J6" t="s">
        <v>145</v>
      </c>
      <c r="K6" t="s">
        <v>126</v>
      </c>
      <c r="M6" t="s">
        <v>8</v>
      </c>
    </row>
    <row r="7" spans="1:13" x14ac:dyDescent="0.2">
      <c r="A7" s="1">
        <v>5</v>
      </c>
      <c r="B7" t="str">
        <f>J7</f>
        <v>A Woodburn</v>
      </c>
      <c r="D7" s="4"/>
      <c r="E7" s="4"/>
      <c r="J7" t="s">
        <v>179</v>
      </c>
      <c r="K7" t="s">
        <v>127</v>
      </c>
      <c r="M7" t="s">
        <v>9</v>
      </c>
    </row>
    <row r="8" spans="1:13" x14ac:dyDescent="0.2">
      <c r="A8" s="1">
        <v>6</v>
      </c>
      <c r="B8" t="str">
        <f t="shared" si="0"/>
        <v>C Parry</v>
      </c>
      <c r="D8" s="5"/>
      <c r="E8" s="5"/>
      <c r="J8" t="s">
        <v>146</v>
      </c>
      <c r="K8" t="s">
        <v>128</v>
      </c>
      <c r="M8" t="s">
        <v>164</v>
      </c>
    </row>
    <row r="9" spans="1:13" x14ac:dyDescent="0.2">
      <c r="A9" s="1">
        <v>7</v>
      </c>
      <c r="B9" t="str">
        <f t="shared" si="0"/>
        <v>M Muldowney (C)</v>
      </c>
      <c r="D9" s="4"/>
      <c r="E9" s="4"/>
      <c r="J9" t="s">
        <v>147</v>
      </c>
      <c r="K9" t="s">
        <v>129</v>
      </c>
    </row>
    <row r="10" spans="1:13" x14ac:dyDescent="0.2">
      <c r="A10" s="1">
        <v>8</v>
      </c>
      <c r="B10" t="str">
        <f t="shared" si="0"/>
        <v>J Barker (VC)</v>
      </c>
      <c r="D10" s="5" t="s">
        <v>165</v>
      </c>
      <c r="E10" s="5"/>
      <c r="G10" s="18" t="s">
        <v>169</v>
      </c>
      <c r="J10" t="s">
        <v>148</v>
      </c>
      <c r="K10" t="s">
        <v>130</v>
      </c>
    </row>
    <row r="11" spans="1:13" x14ac:dyDescent="0.2">
      <c r="A11" s="1">
        <v>9</v>
      </c>
      <c r="B11" t="str">
        <f t="shared" si="0"/>
        <v>B Perie</v>
      </c>
      <c r="D11" s="4"/>
      <c r="E11" s="4"/>
      <c r="G11" s="18" t="s">
        <v>170</v>
      </c>
      <c r="J11" t="s">
        <v>149</v>
      </c>
      <c r="K11" t="s">
        <v>131</v>
      </c>
    </row>
    <row r="12" spans="1:13" x14ac:dyDescent="0.2">
      <c r="A12" s="1">
        <v>10</v>
      </c>
      <c r="B12" t="str">
        <f t="shared" si="0"/>
        <v>E Gore</v>
      </c>
      <c r="D12" s="5"/>
      <c r="E12" s="5"/>
      <c r="G12" s="18" t="s">
        <v>171</v>
      </c>
      <c r="J12" t="s">
        <v>150</v>
      </c>
      <c r="K12" t="s">
        <v>124</v>
      </c>
    </row>
    <row r="13" spans="1:13" x14ac:dyDescent="0.2">
      <c r="A13" s="1">
        <v>11</v>
      </c>
      <c r="B13" t="str">
        <f t="shared" si="0"/>
        <v>I Clayton</v>
      </c>
      <c r="D13" s="4"/>
      <c r="E13" s="4"/>
      <c r="G13" s="18" t="s">
        <v>172</v>
      </c>
      <c r="J13" t="s">
        <v>151</v>
      </c>
      <c r="K13" t="s">
        <v>135</v>
      </c>
    </row>
    <row r="14" spans="1:13" x14ac:dyDescent="0.2">
      <c r="A14" s="1">
        <v>12</v>
      </c>
      <c r="B14" t="str">
        <f t="shared" si="0"/>
        <v>A Tipping</v>
      </c>
      <c r="D14" s="5" t="s">
        <v>180</v>
      </c>
      <c r="E14" s="5"/>
      <c r="G14" s="18" t="s">
        <v>166</v>
      </c>
      <c r="J14" t="s">
        <v>152</v>
      </c>
      <c r="K14" t="s">
        <v>123</v>
      </c>
    </row>
    <row r="15" spans="1:13" x14ac:dyDescent="0.2">
      <c r="A15" s="1">
        <v>13</v>
      </c>
      <c r="B15" t="str">
        <f t="shared" si="0"/>
        <v>J Hutchings</v>
      </c>
      <c r="D15" s="4"/>
      <c r="E15" s="4"/>
      <c r="G15" s="18" t="s">
        <v>167</v>
      </c>
      <c r="J15" t="s">
        <v>153</v>
      </c>
      <c r="K15" t="s">
        <v>132</v>
      </c>
    </row>
    <row r="16" spans="1:13" x14ac:dyDescent="0.2">
      <c r="A16" s="1">
        <v>14</v>
      </c>
      <c r="B16" t="str">
        <f t="shared" si="0"/>
        <v>C Derbyshire</v>
      </c>
      <c r="D16" s="5" t="s">
        <v>168</v>
      </c>
      <c r="E16" s="5"/>
      <c r="G16" s="18" t="s">
        <v>154</v>
      </c>
      <c r="J16" t="s">
        <v>154</v>
      </c>
      <c r="K16" t="s">
        <v>133</v>
      </c>
    </row>
    <row r="17" spans="1:11" x14ac:dyDescent="0.2">
      <c r="A17" s="1">
        <v>15</v>
      </c>
      <c r="B17" t="str">
        <f t="shared" si="0"/>
        <v>G Southey</v>
      </c>
      <c r="D17" s="4"/>
      <c r="E17" s="4"/>
      <c r="J17" t="s">
        <v>155</v>
      </c>
      <c r="K17" t="s">
        <v>134</v>
      </c>
    </row>
    <row r="18" spans="1:11" x14ac:dyDescent="0.2">
      <c r="A18" s="1">
        <v>16</v>
      </c>
      <c r="B18" t="str">
        <f t="shared" si="0"/>
        <v>M Harrison</v>
      </c>
      <c r="D18" s="5"/>
      <c r="E18" s="5"/>
      <c r="J18" t="s">
        <v>156</v>
      </c>
      <c r="K18" t="s">
        <v>139</v>
      </c>
    </row>
    <row r="19" spans="1:11" x14ac:dyDescent="0.2">
      <c r="A19" s="1">
        <v>17</v>
      </c>
      <c r="B19" t="str">
        <f t="shared" si="0"/>
        <v>R Ludlam</v>
      </c>
      <c r="D19" s="4"/>
      <c r="E19" s="4"/>
      <c r="J19" t="s">
        <v>157</v>
      </c>
      <c r="K19" t="s">
        <v>140</v>
      </c>
    </row>
    <row r="20" spans="1:11" x14ac:dyDescent="0.2">
      <c r="A20" s="1">
        <v>18</v>
      </c>
      <c r="B20" t="str">
        <f t="shared" ref="B20:B24" si="1">IF(J20="","",J20)</f>
        <v>H Willoughby</v>
      </c>
      <c r="J20" t="s">
        <v>158</v>
      </c>
      <c r="K20" t="s">
        <v>141</v>
      </c>
    </row>
    <row r="21" spans="1:11" x14ac:dyDescent="0.2">
      <c r="A21" s="1">
        <v>19</v>
      </c>
      <c r="B21" t="str">
        <f t="shared" si="1"/>
        <v>S Stephens</v>
      </c>
      <c r="J21" t="s">
        <v>159</v>
      </c>
    </row>
    <row r="22" spans="1:11" x14ac:dyDescent="0.2">
      <c r="A22" s="1">
        <v>20</v>
      </c>
      <c r="B22" t="str">
        <f t="shared" si="1"/>
        <v>O Graham-Cumming</v>
      </c>
      <c r="J22" t="s">
        <v>160</v>
      </c>
    </row>
    <row r="23" spans="1:11" x14ac:dyDescent="0.2">
      <c r="A23" s="1">
        <v>21</v>
      </c>
      <c r="B23" t="str">
        <f t="shared" si="1"/>
        <v>J Armer</v>
      </c>
      <c r="J23" t="s">
        <v>161</v>
      </c>
    </row>
    <row r="24" spans="1:11" x14ac:dyDescent="0.2">
      <c r="A24" s="1">
        <v>22</v>
      </c>
      <c r="B24" t="str">
        <f t="shared" si="1"/>
        <v>A Hopton</v>
      </c>
      <c r="J24" t="s">
        <v>162</v>
      </c>
    </row>
    <row r="25" spans="1:11" x14ac:dyDescent="0.2">
      <c r="A25" s="1">
        <v>23</v>
      </c>
      <c r="B25" t="s">
        <v>181</v>
      </c>
    </row>
    <row r="26" spans="1:11" x14ac:dyDescent="0.2">
      <c r="A26" s="1">
        <v>24</v>
      </c>
      <c r="B26" t="s">
        <v>174</v>
      </c>
    </row>
    <row r="27" spans="1:11" x14ac:dyDescent="0.2">
      <c r="A27" s="1">
        <v>25</v>
      </c>
      <c r="B27" t="s">
        <v>182</v>
      </c>
    </row>
    <row r="30" spans="1:11" x14ac:dyDescent="0.2">
      <c r="B30" s="2" t="s">
        <v>175</v>
      </c>
      <c r="D30" s="2" t="s">
        <v>176</v>
      </c>
    </row>
    <row r="31" spans="1:11" x14ac:dyDescent="0.2">
      <c r="B31" s="2" t="s">
        <v>177</v>
      </c>
      <c r="D31" s="2" t="s">
        <v>176</v>
      </c>
    </row>
    <row r="32" spans="1:11" x14ac:dyDescent="0.2">
      <c r="B32" s="2" t="s">
        <v>178</v>
      </c>
      <c r="D32" s="2" t="s">
        <v>176</v>
      </c>
    </row>
  </sheetData>
  <dataValidations count="3">
    <dataValidation type="list" allowBlank="1" showInputMessage="1" showErrorMessage="1" sqref="E5" xr:uid="{61FEB29A-4DE4-4DEA-8A4C-086D5F5C05FC}">
      <formula1>"Home, Away"</formula1>
    </dataValidation>
    <dataValidation type="date" allowBlank="1" showInputMessage="1" showErrorMessage="1" sqref="E4" xr:uid="{C1D97A47-6485-4F62-A5A3-8003A507362E}">
      <formula1>44562</formula1>
      <formula2>48214</formula2>
    </dataValidation>
    <dataValidation type="list" allowBlank="1" showInputMessage="1" showErrorMessage="1" sqref="E2" xr:uid="{1AA92325-1254-405C-BE75-E818597975B2}">
      <formula1>$M$3:$M$8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8DC32-B05F-42A2-A97E-65620D0E94AB}">
  <dimension ref="A1:P26"/>
  <sheetViews>
    <sheetView showGridLines="0" topLeftCell="A3" zoomScale="50" zoomScaleNormal="50" workbookViewId="0">
      <selection activeCell="I27" sqref="I27"/>
    </sheetView>
  </sheetViews>
  <sheetFormatPr defaultColWidth="14.125" defaultRowHeight="35.450000000000003" customHeight="1" x14ac:dyDescent="0.2"/>
  <cols>
    <col min="1" max="1" width="24.75" style="9" customWidth="1"/>
    <col min="2" max="2" width="14.125" style="8"/>
    <col min="3" max="6" width="14.125" style="7"/>
    <col min="7" max="7" width="14.125" style="8"/>
    <col min="8" max="8" width="17.890625" style="7" customWidth="1"/>
    <col min="9" max="11" width="14.125" style="7"/>
    <col min="12" max="12" width="14.125" style="8"/>
    <col min="13" max="14" width="14.125" style="7"/>
    <col min="15" max="15" width="24.75" style="7" customWidth="1"/>
    <col min="16" max="16" width="14.125" style="10"/>
    <col min="17" max="16384" width="14.125" style="7"/>
  </cols>
  <sheetData>
    <row r="1" spans="1:16" ht="9" customHeight="1" thickBot="1" x14ac:dyDescent="0.25"/>
    <row r="2" spans="1:16" s="13" customFormat="1" ht="49.5" x14ac:dyDescent="0.55000000000000004">
      <c r="B2" s="31" t="str">
        <f>_xlfn.CONCAT('Teamsheet &amp; Info'!E2," ",'Teamsheet &amp; Info'!E5," versus ",'Teamsheet &amp; Info'!E3)</f>
        <v>KLRUFC U16s  Away versus Penrith U16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3"/>
    </row>
    <row r="3" spans="1:16" s="13" customFormat="1" ht="49.5" x14ac:dyDescent="0.55000000000000004">
      <c r="B3" s="34">
        <f>'Teamsheet &amp; Info'!E4</f>
        <v>45725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6"/>
    </row>
    <row r="4" spans="1:16" s="13" customFormat="1" ht="50.25" thickBot="1" x14ac:dyDescent="0.6">
      <c r="B4" s="37" t="str">
        <f>_xlfn.CONCAT("ko ",'Teamsheet &amp; Info'!E6)</f>
        <v>ko 1430 (2.30pm)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9"/>
    </row>
    <row r="5" spans="1:16" s="6" customFormat="1" ht="14.45" customHeight="1" x14ac:dyDescent="0.4">
      <c r="B5" s="7"/>
      <c r="C5" s="7"/>
      <c r="D5" s="7"/>
      <c r="E5" s="7"/>
      <c r="F5" s="7"/>
      <c r="G5" s="8"/>
      <c r="H5" s="7"/>
      <c r="I5" s="7"/>
      <c r="J5" s="7"/>
      <c r="K5" s="7"/>
      <c r="L5" s="8"/>
    </row>
    <row r="6" spans="1:16" ht="35.450000000000003" customHeight="1" x14ac:dyDescent="0.2">
      <c r="A6" s="7"/>
      <c r="B6" s="9">
        <v>1</v>
      </c>
      <c r="C6" s="10" t="e">
        <f>VLOOKUP(ROW()-5,'Teamsheet &amp; Info'!$A$3:$B$25,2,FALSE)</f>
        <v>#N/A</v>
      </c>
      <c r="D6" s="10"/>
      <c r="E6" s="10"/>
      <c r="F6" s="10"/>
      <c r="G6" s="10"/>
      <c r="H6" s="8"/>
      <c r="I6" s="10"/>
      <c r="P6" s="7"/>
    </row>
    <row r="7" spans="1:16" ht="35.450000000000003" customHeight="1" x14ac:dyDescent="0.2">
      <c r="A7" s="7"/>
      <c r="B7" s="9">
        <v>2</v>
      </c>
      <c r="C7" s="10" t="str">
        <f>VLOOKUP(ROW()-5,'Teamsheet &amp; Info'!$A$3:$B$25,2,FALSE)</f>
        <v>G Skelton-Montgomery</v>
      </c>
      <c r="G7" s="7"/>
      <c r="H7" s="8"/>
      <c r="P7" s="7"/>
    </row>
    <row r="8" spans="1:16" ht="35.450000000000003" customHeight="1" x14ac:dyDescent="0.2">
      <c r="A8" s="7"/>
      <c r="B8" s="9">
        <v>3</v>
      </c>
      <c r="C8" s="10" t="str">
        <f>VLOOKUP(ROW()-5,'Teamsheet &amp; Info'!$A$3:$B$25,2,FALSE)</f>
        <v>J Ridding</v>
      </c>
      <c r="G8" s="7"/>
      <c r="H8" s="8"/>
      <c r="P8" s="7"/>
    </row>
    <row r="9" spans="1:16" ht="35.450000000000003" customHeight="1" x14ac:dyDescent="0.2">
      <c r="A9" s="7"/>
      <c r="B9" s="9">
        <v>4</v>
      </c>
      <c r="C9" s="10" t="str">
        <f>VLOOKUP(ROW()-5,'Teamsheet &amp; Info'!$A$3:$B$25,2,FALSE)</f>
        <v>E Black</v>
      </c>
      <c r="G9" s="7"/>
      <c r="H9" s="8"/>
      <c r="P9" s="7"/>
    </row>
    <row r="10" spans="1:16" ht="35.450000000000003" customHeight="1" x14ac:dyDescent="0.2">
      <c r="A10" s="7"/>
      <c r="B10" s="9">
        <v>5</v>
      </c>
      <c r="C10" s="10" t="str">
        <f>VLOOKUP(ROW()-5,'Teamsheet &amp; Info'!$A$3:$B$25,2,FALSE)</f>
        <v>A Woodburn</v>
      </c>
      <c r="G10" s="7"/>
      <c r="H10" s="8"/>
      <c r="P10" s="7"/>
    </row>
    <row r="11" spans="1:16" ht="35.450000000000003" customHeight="1" x14ac:dyDescent="0.2">
      <c r="A11" s="7"/>
      <c r="B11" s="9">
        <v>6</v>
      </c>
      <c r="C11" s="10" t="str">
        <f>VLOOKUP(ROW()-5,'Teamsheet &amp; Info'!$A$3:$B$25,2,FALSE)</f>
        <v>C Parry</v>
      </c>
      <c r="G11" s="7"/>
      <c r="H11" s="8"/>
      <c r="P11" s="7"/>
    </row>
    <row r="12" spans="1:16" ht="35.450000000000003" customHeight="1" x14ac:dyDescent="0.2">
      <c r="A12" s="7"/>
      <c r="B12" s="9">
        <v>7</v>
      </c>
      <c r="C12" s="10" t="str">
        <f>VLOOKUP(ROW()-5,'Teamsheet &amp; Info'!$A$3:$B$25,2,FALSE)</f>
        <v>M Muldowney (C)</v>
      </c>
      <c r="G12" s="7"/>
      <c r="H12" s="8"/>
      <c r="P12" s="7"/>
    </row>
    <row r="13" spans="1:16" ht="35.450000000000003" customHeight="1" x14ac:dyDescent="0.2">
      <c r="A13" s="7"/>
      <c r="B13" s="9">
        <v>8</v>
      </c>
      <c r="C13" s="10" t="str">
        <f>VLOOKUP(ROW()-5,'Teamsheet &amp; Info'!$A$3:$B$25,2,FALSE)</f>
        <v>J Barker (VC)</v>
      </c>
      <c r="G13" s="7"/>
      <c r="H13" s="8"/>
      <c r="P13" s="7"/>
    </row>
    <row r="14" spans="1:16" ht="14.45" customHeight="1" x14ac:dyDescent="0.2">
      <c r="A14" s="7"/>
      <c r="B14" s="9"/>
      <c r="C14" s="8"/>
      <c r="G14" s="7"/>
      <c r="H14" s="8"/>
      <c r="P14" s="7"/>
    </row>
    <row r="15" spans="1:16" ht="35.450000000000003" customHeight="1" x14ac:dyDescent="0.2">
      <c r="A15" s="7"/>
      <c r="B15" s="9"/>
      <c r="C15" s="8"/>
      <c r="E15" s="9">
        <v>9</v>
      </c>
      <c r="F15" s="10" t="str">
        <f>VLOOKUP(ROW()-6,'Teamsheet &amp; Info'!$A$3:$B$25,2,FALSE)</f>
        <v>B Perie</v>
      </c>
      <c r="G15" s="7"/>
      <c r="H15" s="8"/>
      <c r="I15" s="10"/>
      <c r="P15" s="7"/>
    </row>
    <row r="16" spans="1:16" ht="35.450000000000003" customHeight="1" x14ac:dyDescent="0.2">
      <c r="A16" s="7"/>
      <c r="B16" s="9"/>
      <c r="C16" s="8"/>
      <c r="E16" s="9">
        <v>10</v>
      </c>
      <c r="F16" s="10" t="str">
        <f>VLOOKUP(ROW()-6,'Teamsheet &amp; Info'!$A$3:$B$25,2,FALSE)</f>
        <v>E Gore</v>
      </c>
      <c r="G16" s="7"/>
      <c r="H16" s="8"/>
      <c r="I16" s="10"/>
      <c r="P16" s="7"/>
    </row>
    <row r="17" spans="1:16" ht="35.450000000000003" customHeight="1" x14ac:dyDescent="0.2">
      <c r="A17" s="7"/>
      <c r="B17" s="9"/>
      <c r="C17" s="8"/>
      <c r="E17" s="9">
        <v>11</v>
      </c>
      <c r="F17" s="10" t="str">
        <f>VLOOKUP(ROW()-6,'Teamsheet &amp; Info'!$A$3:$B$25,2,FALSE)</f>
        <v>I Clayton</v>
      </c>
      <c r="G17" s="7"/>
      <c r="H17" s="8"/>
      <c r="I17" s="10"/>
      <c r="P17" s="7"/>
    </row>
    <row r="18" spans="1:16" ht="35.450000000000003" customHeight="1" x14ac:dyDescent="0.2">
      <c r="A18" s="7"/>
      <c r="B18" s="9"/>
      <c r="C18" s="8"/>
      <c r="E18" s="9">
        <v>12</v>
      </c>
      <c r="F18" s="10" t="str">
        <f>VLOOKUP(ROW()-6,'Teamsheet &amp; Info'!$A$3:$B$25,2,FALSE)</f>
        <v>A Tipping</v>
      </c>
      <c r="G18" s="7"/>
      <c r="H18" s="8"/>
      <c r="I18" s="10" t="str">
        <f>'Teamsheet &amp; Info'!D10</f>
        <v xml:space="preserve"> Coaches </v>
      </c>
      <c r="K18" s="8"/>
      <c r="L18" s="10" t="str">
        <f>'Teamsheet &amp; Info'!G10</f>
        <v>D Barker</v>
      </c>
      <c r="M18" s="10"/>
      <c r="N18" s="10"/>
      <c r="O18" s="11"/>
      <c r="P18" s="7"/>
    </row>
    <row r="19" spans="1:16" ht="35.450000000000003" customHeight="1" x14ac:dyDescent="0.2">
      <c r="A19" s="7"/>
      <c r="B19" s="9"/>
      <c r="C19" s="8"/>
      <c r="E19" s="9">
        <v>13</v>
      </c>
      <c r="F19" s="10" t="str">
        <f>VLOOKUP(ROW()-6,'Teamsheet &amp; Info'!$A$3:$B$25,2,FALSE)</f>
        <v>J Hutchings</v>
      </c>
      <c r="G19" s="7"/>
      <c r="H19" s="8"/>
      <c r="I19" s="10" t="str">
        <f>'Teamsheet &amp; Info'!D16</f>
        <v>Touch Judge</v>
      </c>
      <c r="K19" s="8"/>
      <c r="L19" s="10" t="str">
        <f>'Teamsheet &amp; Info'!G16</f>
        <v>C Derbyshire</v>
      </c>
      <c r="P19" s="9"/>
    </row>
    <row r="20" spans="1:16" ht="35.450000000000003" customHeight="1" x14ac:dyDescent="0.2">
      <c r="A20" s="7"/>
      <c r="B20" s="9"/>
      <c r="C20" s="11"/>
      <c r="D20" s="11"/>
      <c r="E20" s="9">
        <v>14</v>
      </c>
      <c r="F20" s="10" t="str">
        <f>VLOOKUP(ROW()-6,'Teamsheet &amp; Info'!$A$3:$B$25,2,FALSE)</f>
        <v>C Derbyshire</v>
      </c>
      <c r="G20" s="11"/>
      <c r="H20" s="12"/>
      <c r="I20" s="14"/>
      <c r="J20" s="14"/>
      <c r="K20" s="11"/>
      <c r="O20" s="9"/>
      <c r="P20" s="7"/>
    </row>
    <row r="21" spans="1:16" ht="35.450000000000003" customHeight="1" x14ac:dyDescent="0.2">
      <c r="A21" s="7"/>
      <c r="B21" s="9"/>
      <c r="C21" s="11"/>
      <c r="D21" s="11"/>
      <c r="E21" s="9">
        <v>15</v>
      </c>
      <c r="F21" s="10" t="str">
        <f>VLOOKUP(ROW()-6,'Teamsheet &amp; Info'!$A$3:$B$25,2,FALSE)</f>
        <v>G Southey</v>
      </c>
      <c r="G21" s="11"/>
      <c r="H21" s="12"/>
      <c r="I21" s="11"/>
      <c r="J21" s="11"/>
      <c r="K21" s="11"/>
      <c r="L21" s="11"/>
      <c r="O21" s="9"/>
    </row>
    <row r="22" spans="1:16" ht="14.45" customHeight="1" x14ac:dyDescent="0.2">
      <c r="A22" s="7"/>
      <c r="B22" s="9"/>
      <c r="C22" s="11"/>
      <c r="D22" s="11"/>
      <c r="E22" s="9"/>
      <c r="F22" s="8"/>
      <c r="G22" s="11"/>
      <c r="H22" s="12"/>
      <c r="I22" s="11"/>
      <c r="J22" s="11"/>
      <c r="K22" s="11"/>
      <c r="L22" s="11"/>
      <c r="M22" s="10"/>
      <c r="N22" s="10"/>
      <c r="P22" s="7"/>
    </row>
    <row r="23" spans="1:16" ht="35.450000000000003" customHeight="1" x14ac:dyDescent="0.2">
      <c r="A23" s="7"/>
      <c r="B23" s="8" t="s">
        <v>10</v>
      </c>
      <c r="C23" s="30" t="str">
        <f>_xlfn.CONCAT('Teamsheet &amp; Info'!B18:C20)</f>
        <v>M HarrisonR LudlamH Willoughby</v>
      </c>
      <c r="D23" s="30"/>
      <c r="E23" s="30"/>
      <c r="F23" s="30"/>
      <c r="G23" s="30"/>
      <c r="H23" s="30"/>
      <c r="J23" s="8"/>
      <c r="L23" s="7"/>
      <c r="N23" s="10"/>
      <c r="P23" s="7"/>
    </row>
    <row r="24" spans="1:16" ht="35.25" x14ac:dyDescent="0.2">
      <c r="A24" s="7"/>
      <c r="B24" s="9"/>
      <c r="C24" s="30"/>
      <c r="D24" s="30"/>
      <c r="E24" s="30"/>
      <c r="F24" s="30"/>
      <c r="G24" s="30"/>
      <c r="H24" s="30"/>
    </row>
    <row r="25" spans="1:16" ht="35.450000000000003" customHeight="1" x14ac:dyDescent="0.2">
      <c r="A25" s="7"/>
      <c r="C25" s="30"/>
      <c r="D25" s="30"/>
      <c r="E25" s="30"/>
      <c r="F25" s="30"/>
      <c r="G25" s="30"/>
      <c r="H25" s="30"/>
    </row>
    <row r="26" spans="1:16" ht="35.450000000000003" customHeight="1" x14ac:dyDescent="0.2">
      <c r="A26" s="7"/>
      <c r="B26" s="9"/>
      <c r="C26" s="8"/>
      <c r="G26" s="7"/>
      <c r="H26" s="8"/>
    </row>
  </sheetData>
  <mergeCells count="3">
    <mergeCell ref="B2:N2"/>
    <mergeCell ref="B3:N3"/>
    <mergeCell ref="B4:N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0D6A0-DDE1-40F2-90D4-DF92B7BCD845}">
  <dimension ref="F2:O31"/>
  <sheetViews>
    <sheetView topLeftCell="A20" workbookViewId="0">
      <selection activeCell="R24" sqref="R24:R53"/>
    </sheetView>
  </sheetViews>
  <sheetFormatPr defaultRowHeight="15" x14ac:dyDescent="0.2"/>
  <sheetData>
    <row r="2" spans="6:15" x14ac:dyDescent="0.2">
      <c r="F2" s="27"/>
      <c r="G2" s="27"/>
      <c r="H2" s="27"/>
      <c r="I2" s="27"/>
      <c r="J2" s="27"/>
      <c r="K2" s="27"/>
      <c r="L2" s="27"/>
      <c r="M2" s="27"/>
      <c r="N2" s="27"/>
      <c r="O2" s="27"/>
    </row>
    <row r="3" spans="6:15" x14ac:dyDescent="0.2">
      <c r="F3" s="27"/>
      <c r="G3" s="27"/>
      <c r="H3" s="27"/>
      <c r="I3" s="27"/>
      <c r="J3" s="27"/>
      <c r="K3" s="27"/>
      <c r="L3" s="27"/>
      <c r="M3" s="27"/>
      <c r="N3" s="27"/>
      <c r="O3" s="27"/>
    </row>
    <row r="4" spans="6:15" x14ac:dyDescent="0.2"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6:15" x14ac:dyDescent="0.2">
      <c r="F5" s="27"/>
      <c r="G5" s="27"/>
      <c r="H5" s="27"/>
      <c r="I5" s="27"/>
      <c r="J5" s="27"/>
      <c r="K5" s="27"/>
      <c r="L5" s="27"/>
      <c r="M5" s="27"/>
      <c r="N5" s="27"/>
      <c r="O5" s="27"/>
    </row>
    <row r="6" spans="6:15" x14ac:dyDescent="0.2">
      <c r="F6" s="27"/>
      <c r="G6" s="27"/>
      <c r="H6" s="27"/>
      <c r="I6" s="27"/>
      <c r="J6" s="27"/>
      <c r="K6" s="27"/>
      <c r="L6" s="27"/>
      <c r="M6" s="27"/>
      <c r="N6" s="27"/>
      <c r="O6" s="27"/>
    </row>
    <row r="7" spans="6:15" x14ac:dyDescent="0.2">
      <c r="F7" s="27"/>
      <c r="G7" s="27"/>
      <c r="H7" s="27"/>
      <c r="I7" s="27"/>
      <c r="J7" s="27"/>
      <c r="K7" s="27"/>
      <c r="L7" s="27"/>
      <c r="M7" s="27"/>
      <c r="N7" s="27"/>
      <c r="O7" s="27"/>
    </row>
    <row r="8" spans="6:15" x14ac:dyDescent="0.2">
      <c r="F8" s="27"/>
      <c r="G8" s="27"/>
      <c r="H8" s="27"/>
      <c r="I8" s="27"/>
      <c r="J8" s="27"/>
      <c r="K8" s="27"/>
      <c r="L8" s="27"/>
      <c r="M8" s="27"/>
      <c r="N8" s="27"/>
      <c r="O8" s="27"/>
    </row>
    <row r="9" spans="6:15" x14ac:dyDescent="0.2">
      <c r="F9" s="27"/>
      <c r="G9" s="27"/>
      <c r="H9" s="27"/>
      <c r="I9" s="27"/>
      <c r="J9" s="27"/>
      <c r="K9" s="27"/>
      <c r="L9" s="27"/>
      <c r="M9" s="27"/>
      <c r="N9" s="27"/>
      <c r="O9" s="27"/>
    </row>
    <row r="10" spans="6:15" x14ac:dyDescent="0.2">
      <c r="F10" s="27"/>
      <c r="G10" s="27"/>
      <c r="H10" s="27"/>
      <c r="I10" s="27"/>
      <c r="J10" s="27"/>
      <c r="K10" s="27"/>
      <c r="L10" s="27"/>
      <c r="M10" s="27"/>
      <c r="N10" s="27"/>
      <c r="O10" s="27"/>
    </row>
    <row r="11" spans="6:15" x14ac:dyDescent="0.2">
      <c r="F11" s="27"/>
      <c r="G11" s="27"/>
      <c r="H11" s="27"/>
      <c r="I11" s="27"/>
      <c r="J11" s="27"/>
      <c r="K11" s="27"/>
      <c r="L11" s="27"/>
      <c r="M11" s="27"/>
      <c r="N11" s="27"/>
      <c r="O11" s="27"/>
    </row>
    <row r="12" spans="6:15" x14ac:dyDescent="0.2">
      <c r="F12" s="27"/>
      <c r="G12" s="27"/>
      <c r="H12" s="27"/>
      <c r="I12" s="27"/>
      <c r="J12" s="27"/>
      <c r="K12" s="27"/>
      <c r="L12" s="27"/>
      <c r="M12" s="27"/>
      <c r="N12" s="27"/>
      <c r="O12" s="27"/>
    </row>
    <row r="13" spans="6:15" x14ac:dyDescent="0.2">
      <c r="F13" s="27"/>
      <c r="G13" s="27"/>
      <c r="H13" s="27"/>
      <c r="I13" s="27"/>
      <c r="J13" s="27"/>
      <c r="K13" s="27"/>
      <c r="L13" s="27"/>
      <c r="M13" s="27"/>
      <c r="N13" s="27"/>
      <c r="O13" s="27"/>
    </row>
    <row r="14" spans="6:15" x14ac:dyDescent="0.2">
      <c r="F14" s="27"/>
      <c r="G14" s="27"/>
      <c r="H14" s="27"/>
      <c r="I14" s="27"/>
      <c r="J14" s="27"/>
      <c r="K14" s="27"/>
      <c r="L14" s="27"/>
      <c r="M14" s="27"/>
      <c r="N14" s="27"/>
      <c r="O14" s="27"/>
    </row>
    <row r="15" spans="6:15" x14ac:dyDescent="0.2">
      <c r="F15" s="27"/>
      <c r="G15" s="27"/>
      <c r="H15" s="27"/>
      <c r="I15" s="27"/>
      <c r="J15" s="27"/>
      <c r="K15" s="27"/>
      <c r="L15" s="27"/>
      <c r="M15" s="27"/>
      <c r="N15" s="27"/>
      <c r="O15" s="27"/>
    </row>
    <row r="16" spans="6:15" x14ac:dyDescent="0.2">
      <c r="F16" s="27"/>
      <c r="G16" s="27"/>
      <c r="H16" s="27"/>
      <c r="I16" s="27"/>
      <c r="J16" s="27"/>
      <c r="K16" s="27"/>
      <c r="L16" s="27"/>
      <c r="M16" s="27"/>
      <c r="N16" s="27"/>
      <c r="O16" s="27"/>
    </row>
    <row r="17" spans="6:15" x14ac:dyDescent="0.2">
      <c r="F17" s="27"/>
      <c r="G17" s="27"/>
      <c r="H17" s="27"/>
      <c r="I17" s="27"/>
      <c r="J17" s="27"/>
      <c r="K17" s="27"/>
      <c r="L17" s="27"/>
      <c r="M17" s="27"/>
      <c r="N17" s="27"/>
      <c r="O17" s="27"/>
    </row>
    <row r="18" spans="6:15" x14ac:dyDescent="0.2">
      <c r="F18" s="27"/>
      <c r="G18" s="27"/>
      <c r="H18" s="27"/>
      <c r="I18" s="27"/>
      <c r="J18" s="27"/>
      <c r="K18" s="27"/>
      <c r="L18" s="27"/>
      <c r="M18" s="27"/>
      <c r="N18" s="27"/>
      <c r="O18" s="27"/>
    </row>
    <row r="19" spans="6:15" x14ac:dyDescent="0.2">
      <c r="F19" s="27"/>
      <c r="G19" s="27"/>
      <c r="H19" s="27"/>
      <c r="I19" s="27"/>
      <c r="J19" s="27"/>
      <c r="K19" s="27"/>
      <c r="L19" s="27"/>
      <c r="M19" s="27"/>
      <c r="N19" s="27"/>
      <c r="O19" s="27"/>
    </row>
    <row r="20" spans="6:15" x14ac:dyDescent="0.2">
      <c r="F20" s="27"/>
      <c r="G20" s="27"/>
      <c r="H20" s="27"/>
      <c r="I20" s="27"/>
      <c r="J20" s="27"/>
      <c r="K20" s="27"/>
      <c r="L20" s="27"/>
      <c r="M20" s="27"/>
      <c r="N20" s="27"/>
      <c r="O20" s="27"/>
    </row>
    <row r="21" spans="6:15" x14ac:dyDescent="0.2">
      <c r="F21" s="27"/>
      <c r="G21" s="27"/>
      <c r="H21" s="27"/>
      <c r="I21" s="27"/>
      <c r="J21" s="27"/>
      <c r="K21" s="27"/>
      <c r="L21" s="27"/>
      <c r="M21" s="27"/>
      <c r="N21" s="27"/>
      <c r="O21" s="27"/>
    </row>
    <row r="22" spans="6:15" x14ac:dyDescent="0.2">
      <c r="F22" s="27"/>
      <c r="G22" s="27"/>
      <c r="H22" s="27"/>
      <c r="I22" s="27"/>
      <c r="J22" s="27"/>
      <c r="K22" s="27"/>
      <c r="L22" s="27"/>
      <c r="M22" s="27"/>
      <c r="N22" s="27"/>
      <c r="O22" s="27"/>
    </row>
    <row r="23" spans="6:15" x14ac:dyDescent="0.2">
      <c r="F23" s="27"/>
      <c r="G23" s="27"/>
      <c r="H23" s="27"/>
      <c r="I23" s="27"/>
      <c r="J23" s="27"/>
      <c r="K23" s="27"/>
      <c r="L23" s="27"/>
      <c r="M23" s="27"/>
      <c r="N23" s="27"/>
      <c r="O23" s="27"/>
    </row>
    <row r="24" spans="6:15" x14ac:dyDescent="0.2">
      <c r="F24" s="27"/>
      <c r="G24" s="27"/>
      <c r="H24" s="27"/>
      <c r="I24" s="27"/>
      <c r="J24" s="27"/>
      <c r="K24" s="27"/>
      <c r="L24" s="27"/>
      <c r="M24" s="27"/>
      <c r="N24" s="27"/>
      <c r="O24" s="27"/>
    </row>
    <row r="25" spans="6:15" x14ac:dyDescent="0.2">
      <c r="F25" s="27"/>
      <c r="G25" s="27"/>
      <c r="H25" s="27"/>
      <c r="I25" s="27"/>
      <c r="J25" s="27"/>
      <c r="K25" s="27"/>
      <c r="L25" s="27"/>
      <c r="M25" s="27"/>
      <c r="N25" s="27"/>
      <c r="O25" s="27"/>
    </row>
    <row r="26" spans="6:15" x14ac:dyDescent="0.2">
      <c r="F26" s="27"/>
      <c r="G26" s="27"/>
      <c r="H26" s="27"/>
      <c r="I26" s="27"/>
      <c r="J26" s="27"/>
      <c r="K26" s="27"/>
      <c r="L26" s="27"/>
      <c r="M26" s="27"/>
      <c r="N26" s="27"/>
      <c r="O26" s="27"/>
    </row>
    <row r="27" spans="6:15" x14ac:dyDescent="0.2">
      <c r="F27" s="27"/>
      <c r="G27" s="27"/>
      <c r="H27" s="27"/>
      <c r="I27" s="27"/>
      <c r="J27" s="27"/>
      <c r="K27" s="27"/>
      <c r="L27" s="27"/>
      <c r="M27" s="27"/>
      <c r="N27" s="27"/>
      <c r="O27" s="27"/>
    </row>
    <row r="28" spans="6:15" x14ac:dyDescent="0.2">
      <c r="F28" s="27"/>
      <c r="G28" s="27"/>
      <c r="H28" s="27"/>
      <c r="I28" s="27"/>
      <c r="J28" s="27"/>
      <c r="K28" s="27"/>
      <c r="L28" s="27"/>
      <c r="M28" s="27"/>
      <c r="N28" s="27"/>
      <c r="O28" s="27"/>
    </row>
    <row r="29" spans="6:15" x14ac:dyDescent="0.2">
      <c r="F29" s="27"/>
      <c r="G29" s="27"/>
      <c r="H29" s="27"/>
      <c r="I29" s="27"/>
      <c r="J29" s="27"/>
      <c r="K29" s="27"/>
      <c r="L29" s="27"/>
      <c r="M29" s="27"/>
      <c r="N29" s="27"/>
      <c r="O29" s="27"/>
    </row>
    <row r="30" spans="6:15" x14ac:dyDescent="0.2">
      <c r="F30" s="27"/>
      <c r="G30" s="27"/>
      <c r="H30" s="27"/>
      <c r="I30" s="27"/>
      <c r="J30" s="27"/>
      <c r="K30" s="27"/>
      <c r="L30" s="27"/>
      <c r="M30" s="27"/>
      <c r="N30" s="27"/>
      <c r="O30" s="27"/>
    </row>
    <row r="31" spans="6:15" x14ac:dyDescent="0.2">
      <c r="F31" s="27"/>
      <c r="G31" s="27"/>
      <c r="H31" s="27"/>
      <c r="I31" s="27"/>
      <c r="J31" s="27"/>
      <c r="K31" s="27"/>
      <c r="L31" s="27"/>
      <c r="M31" s="27"/>
      <c r="N31" s="27"/>
      <c r="O31" s="2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FC543-B6F5-484E-8220-3AA14C1CAB18}">
  <dimension ref="A1:J23"/>
  <sheetViews>
    <sheetView workbookViewId="0">
      <selection activeCell="C3" sqref="C3"/>
    </sheetView>
  </sheetViews>
  <sheetFormatPr defaultColWidth="14.9296875" defaultRowHeight="15" x14ac:dyDescent="0.2"/>
  <cols>
    <col min="1" max="16384" width="14.9296875" style="1"/>
  </cols>
  <sheetData>
    <row r="1" spans="1:10" x14ac:dyDescent="0.2">
      <c r="A1" s="40" t="s">
        <v>67</v>
      </c>
      <c r="B1" s="40" t="s">
        <v>68</v>
      </c>
      <c r="C1" s="40" t="s">
        <v>69</v>
      </c>
      <c r="D1" s="40"/>
      <c r="E1" s="40"/>
      <c r="F1" s="40"/>
      <c r="G1" s="40"/>
      <c r="H1" s="40"/>
      <c r="I1" s="40"/>
    </row>
    <row r="2" spans="1:10" x14ac:dyDescent="0.2">
      <c r="A2" s="40"/>
      <c r="B2" s="40"/>
      <c r="C2" s="21">
        <v>13</v>
      </c>
      <c r="D2" s="21">
        <v>14</v>
      </c>
      <c r="E2" s="21">
        <v>15</v>
      </c>
      <c r="F2" s="21">
        <v>16</v>
      </c>
      <c r="G2" s="21">
        <v>17</v>
      </c>
      <c r="H2" s="1">
        <v>18</v>
      </c>
      <c r="I2" s="1">
        <v>19</v>
      </c>
      <c r="J2" s="1">
        <v>20</v>
      </c>
    </row>
    <row r="3" spans="1:10" x14ac:dyDescent="0.2">
      <c r="A3" s="1">
        <v>150</v>
      </c>
      <c r="B3" s="19">
        <f>A3*1.3*1.2</f>
        <v>234</v>
      </c>
      <c r="C3" s="20">
        <f>(C$2*14)-$B3</f>
        <v>-52</v>
      </c>
      <c r="D3" s="20">
        <f t="shared" ref="D3:G3" si="0">(D$2*14)-$B3</f>
        <v>-38</v>
      </c>
      <c r="E3" s="20">
        <f t="shared" si="0"/>
        <v>-24</v>
      </c>
      <c r="F3" s="20">
        <f t="shared" si="0"/>
        <v>-10</v>
      </c>
      <c r="G3" s="20">
        <f t="shared" si="0"/>
        <v>4</v>
      </c>
    </row>
    <row r="4" spans="1:10" x14ac:dyDescent="0.2">
      <c r="A4" s="1">
        <v>155</v>
      </c>
      <c r="B4" s="19">
        <f t="shared" ref="B4:B13" si="1">A4*1.3*1.2</f>
        <v>241.79999999999998</v>
      </c>
      <c r="C4" s="20">
        <f t="shared" ref="C4:G13" si="2">(C$2*14)-$B4</f>
        <v>-59.799999999999983</v>
      </c>
      <c r="D4" s="20">
        <f t="shared" si="2"/>
        <v>-45.799999999999983</v>
      </c>
      <c r="E4" s="20">
        <f t="shared" si="2"/>
        <v>-31.799999999999983</v>
      </c>
      <c r="F4" s="20">
        <f t="shared" si="2"/>
        <v>-17.799999999999983</v>
      </c>
      <c r="G4" s="20">
        <f t="shared" si="2"/>
        <v>-3.7999999999999829</v>
      </c>
    </row>
    <row r="5" spans="1:10" x14ac:dyDescent="0.2">
      <c r="A5" s="1">
        <v>160</v>
      </c>
      <c r="B5" s="19">
        <f t="shared" si="1"/>
        <v>249.6</v>
      </c>
      <c r="C5" s="20">
        <f t="shared" si="2"/>
        <v>-67.599999999999994</v>
      </c>
      <c r="D5" s="20">
        <f t="shared" si="2"/>
        <v>-53.599999999999994</v>
      </c>
      <c r="E5" s="20">
        <f t="shared" si="2"/>
        <v>-39.599999999999994</v>
      </c>
      <c r="F5" s="20">
        <f t="shared" si="2"/>
        <v>-25.599999999999994</v>
      </c>
      <c r="G5" s="20">
        <f t="shared" si="2"/>
        <v>-11.599999999999994</v>
      </c>
    </row>
    <row r="6" spans="1:10" x14ac:dyDescent="0.2">
      <c r="A6" s="1">
        <v>165</v>
      </c>
      <c r="B6" s="19">
        <f t="shared" si="1"/>
        <v>257.39999999999998</v>
      </c>
      <c r="C6" s="20">
        <f t="shared" si="2"/>
        <v>-75.399999999999977</v>
      </c>
      <c r="D6" s="20">
        <f t="shared" si="2"/>
        <v>-61.399999999999977</v>
      </c>
      <c r="E6" s="20">
        <f t="shared" si="2"/>
        <v>-47.399999999999977</v>
      </c>
      <c r="F6" s="20">
        <f t="shared" si="2"/>
        <v>-33.399999999999977</v>
      </c>
      <c r="G6" s="20">
        <f t="shared" si="2"/>
        <v>-19.399999999999977</v>
      </c>
    </row>
    <row r="7" spans="1:10" x14ac:dyDescent="0.2">
      <c r="A7" s="1">
        <v>170</v>
      </c>
      <c r="B7" s="19">
        <f t="shared" si="1"/>
        <v>265.2</v>
      </c>
      <c r="C7" s="20">
        <f t="shared" si="2"/>
        <v>-83.199999999999989</v>
      </c>
      <c r="D7" s="20">
        <f t="shared" si="2"/>
        <v>-69.199999999999989</v>
      </c>
      <c r="E7" s="20">
        <f t="shared" si="2"/>
        <v>-55.199999999999989</v>
      </c>
      <c r="F7" s="20">
        <f t="shared" si="2"/>
        <v>-41.199999999999989</v>
      </c>
      <c r="G7" s="20">
        <f t="shared" si="2"/>
        <v>-27.199999999999989</v>
      </c>
    </row>
    <row r="8" spans="1:10" x14ac:dyDescent="0.2">
      <c r="A8" s="1">
        <v>175</v>
      </c>
      <c r="B8" s="19">
        <f t="shared" si="1"/>
        <v>273</v>
      </c>
      <c r="C8" s="20">
        <f t="shared" si="2"/>
        <v>-91</v>
      </c>
      <c r="D8" s="20">
        <f t="shared" si="2"/>
        <v>-77</v>
      </c>
      <c r="E8" s="20">
        <f t="shared" si="2"/>
        <v>-63</v>
      </c>
      <c r="F8" s="20">
        <f t="shared" si="2"/>
        <v>-49</v>
      </c>
      <c r="G8" s="20">
        <f t="shared" si="2"/>
        <v>-35</v>
      </c>
    </row>
    <row r="9" spans="1:10" x14ac:dyDescent="0.2">
      <c r="A9" s="1">
        <v>180</v>
      </c>
      <c r="B9" s="19">
        <f t="shared" si="1"/>
        <v>280.8</v>
      </c>
      <c r="C9" s="20">
        <f t="shared" si="2"/>
        <v>-98.800000000000011</v>
      </c>
      <c r="D9" s="20">
        <f t="shared" si="2"/>
        <v>-84.800000000000011</v>
      </c>
      <c r="E9" s="20">
        <f t="shared" si="2"/>
        <v>-70.800000000000011</v>
      </c>
      <c r="F9" s="20">
        <f t="shared" si="2"/>
        <v>-56.800000000000011</v>
      </c>
      <c r="G9" s="20">
        <f t="shared" si="2"/>
        <v>-42.800000000000011</v>
      </c>
    </row>
    <row r="10" spans="1:10" x14ac:dyDescent="0.2">
      <c r="A10" s="1">
        <v>185</v>
      </c>
      <c r="B10" s="19">
        <f t="shared" si="1"/>
        <v>288.59999999999997</v>
      </c>
      <c r="C10" s="20">
        <f t="shared" si="2"/>
        <v>-106.59999999999997</v>
      </c>
      <c r="D10" s="20">
        <f t="shared" si="2"/>
        <v>-92.599999999999966</v>
      </c>
      <c r="E10" s="20">
        <f t="shared" si="2"/>
        <v>-78.599999999999966</v>
      </c>
      <c r="F10" s="20">
        <f t="shared" si="2"/>
        <v>-64.599999999999966</v>
      </c>
      <c r="G10" s="20">
        <f t="shared" si="2"/>
        <v>-50.599999999999966</v>
      </c>
    </row>
    <row r="11" spans="1:10" x14ac:dyDescent="0.2">
      <c r="A11" s="1">
        <v>190</v>
      </c>
      <c r="B11" s="19">
        <f t="shared" si="1"/>
        <v>296.39999999999998</v>
      </c>
      <c r="C11" s="20">
        <f t="shared" si="2"/>
        <v>-114.39999999999998</v>
      </c>
      <c r="D11" s="20">
        <f t="shared" si="2"/>
        <v>-100.39999999999998</v>
      </c>
      <c r="E11" s="20">
        <f t="shared" si="2"/>
        <v>-86.399999999999977</v>
      </c>
      <c r="F11" s="20">
        <f t="shared" si="2"/>
        <v>-72.399999999999977</v>
      </c>
      <c r="G11" s="20">
        <f t="shared" si="2"/>
        <v>-58.399999999999977</v>
      </c>
    </row>
    <row r="12" spans="1:10" x14ac:dyDescent="0.2">
      <c r="A12" s="1">
        <v>195</v>
      </c>
      <c r="B12" s="19">
        <f t="shared" si="1"/>
        <v>304.2</v>
      </c>
      <c r="C12" s="20">
        <f t="shared" si="2"/>
        <v>-122.19999999999999</v>
      </c>
      <c r="D12" s="20">
        <f t="shared" si="2"/>
        <v>-108.19999999999999</v>
      </c>
      <c r="E12" s="20">
        <f t="shared" si="2"/>
        <v>-94.199999999999989</v>
      </c>
      <c r="F12" s="20">
        <f t="shared" si="2"/>
        <v>-80.199999999999989</v>
      </c>
      <c r="G12" s="20">
        <f t="shared" si="2"/>
        <v>-66.199999999999989</v>
      </c>
    </row>
    <row r="13" spans="1:10" x14ac:dyDescent="0.2">
      <c r="A13" s="1">
        <v>200</v>
      </c>
      <c r="B13" s="19">
        <f t="shared" si="1"/>
        <v>312</v>
      </c>
      <c r="C13" s="20">
        <f t="shared" si="2"/>
        <v>-130</v>
      </c>
      <c r="D13" s="20">
        <f t="shared" si="2"/>
        <v>-116</v>
      </c>
      <c r="E13" s="20">
        <f t="shared" si="2"/>
        <v>-102</v>
      </c>
      <c r="F13" s="20">
        <f t="shared" si="2"/>
        <v>-88</v>
      </c>
      <c r="G13" s="20">
        <f t="shared" si="2"/>
        <v>-74</v>
      </c>
    </row>
    <row r="14" spans="1:10" x14ac:dyDescent="0.2">
      <c r="B14" s="19"/>
      <c r="C14" s="20"/>
      <c r="D14" s="20"/>
      <c r="E14" s="20"/>
      <c r="F14" s="20"/>
      <c r="G14" s="20"/>
    </row>
    <row r="15" spans="1:10" x14ac:dyDescent="0.2">
      <c r="B15" s="19"/>
      <c r="C15" s="20"/>
      <c r="D15" s="20"/>
      <c r="E15" s="20"/>
      <c r="F15" s="20"/>
      <c r="G15" s="20"/>
    </row>
    <row r="16" spans="1:10" x14ac:dyDescent="0.2">
      <c r="B16" s="19"/>
      <c r="C16" s="20"/>
      <c r="D16" s="20"/>
      <c r="E16" s="20"/>
      <c r="F16" s="20"/>
      <c r="G16" s="20"/>
    </row>
    <row r="17" spans="2:7" x14ac:dyDescent="0.2">
      <c r="B17" s="19"/>
      <c r="C17" s="20"/>
      <c r="D17" s="20"/>
      <c r="E17" s="20"/>
      <c r="F17" s="20"/>
      <c r="G17" s="20"/>
    </row>
    <row r="18" spans="2:7" x14ac:dyDescent="0.2">
      <c r="B18" s="19"/>
      <c r="C18" s="20"/>
      <c r="D18" s="20"/>
      <c r="E18" s="20"/>
      <c r="F18" s="20"/>
      <c r="G18" s="20"/>
    </row>
    <row r="19" spans="2:7" x14ac:dyDescent="0.2">
      <c r="B19" s="19"/>
      <c r="C19" s="20"/>
      <c r="D19" s="20"/>
      <c r="E19" s="20"/>
      <c r="F19" s="20"/>
      <c r="G19" s="20"/>
    </row>
    <row r="20" spans="2:7" x14ac:dyDescent="0.2">
      <c r="B20" s="19"/>
      <c r="C20" s="20"/>
      <c r="D20" s="20"/>
      <c r="E20" s="20"/>
      <c r="F20" s="20"/>
      <c r="G20" s="20"/>
    </row>
    <row r="21" spans="2:7" x14ac:dyDescent="0.2">
      <c r="B21" s="19"/>
      <c r="C21" s="20"/>
      <c r="D21" s="20"/>
      <c r="E21" s="20"/>
      <c r="F21" s="20"/>
      <c r="G21" s="20"/>
    </row>
    <row r="22" spans="2:7" x14ac:dyDescent="0.2">
      <c r="B22" s="19"/>
      <c r="C22" s="20"/>
      <c r="D22" s="20"/>
      <c r="E22" s="20"/>
      <c r="F22" s="20"/>
      <c r="G22" s="20"/>
    </row>
    <row r="23" spans="2:7" x14ac:dyDescent="0.2">
      <c r="B23" s="19"/>
      <c r="C23" s="20"/>
      <c r="D23" s="20"/>
      <c r="E23" s="20"/>
      <c r="F23" s="20"/>
      <c r="G23" s="20"/>
    </row>
  </sheetData>
  <mergeCells count="3">
    <mergeCell ref="A1:A2"/>
    <mergeCell ref="B1:B2"/>
    <mergeCell ref="C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C970-3A29-4686-9050-EE128FBCFEBA}">
  <dimension ref="A1:K18"/>
  <sheetViews>
    <sheetView workbookViewId="0">
      <selection activeCell="K9" sqref="K9"/>
    </sheetView>
  </sheetViews>
  <sheetFormatPr defaultColWidth="13.71875" defaultRowHeight="15" x14ac:dyDescent="0.2"/>
  <cols>
    <col min="1" max="1" width="20.84765625" style="17" bestFit="1" customWidth="1"/>
    <col min="2" max="3" width="18.16015625" style="4" customWidth="1"/>
    <col min="5" max="6" width="18.6953125" style="27" customWidth="1"/>
    <col min="9" max="9" width="14.9296875" style="4" bestFit="1" customWidth="1"/>
    <col min="10" max="10" width="13.71875" style="4"/>
    <col min="11" max="11" width="19.63671875" customWidth="1"/>
  </cols>
  <sheetData>
    <row r="1" spans="1:11" x14ac:dyDescent="0.2">
      <c r="B1" s="22" t="s">
        <v>70</v>
      </c>
      <c r="C1" s="22" t="s">
        <v>71</v>
      </c>
      <c r="E1" s="29" t="s">
        <v>59</v>
      </c>
      <c r="F1" s="27" t="s">
        <v>100</v>
      </c>
      <c r="G1">
        <f>COUNTA(E1:F50)</f>
        <v>32</v>
      </c>
      <c r="I1" s="28" t="s">
        <v>106</v>
      </c>
      <c r="K1" t="s">
        <v>73</v>
      </c>
    </row>
    <row r="2" spans="1:11" x14ac:dyDescent="0.2">
      <c r="A2" s="17" t="s">
        <v>72</v>
      </c>
      <c r="B2" s="26" t="s">
        <v>77</v>
      </c>
      <c r="C2" s="4" t="s">
        <v>80</v>
      </c>
      <c r="E2" s="29" t="s">
        <v>95</v>
      </c>
      <c r="F2" s="27" t="s">
        <v>80</v>
      </c>
      <c r="I2" s="4" t="s">
        <v>100</v>
      </c>
      <c r="K2" t="s">
        <v>108</v>
      </c>
    </row>
    <row r="3" spans="1:11" x14ac:dyDescent="0.2">
      <c r="B3" s="23" t="s">
        <v>76</v>
      </c>
      <c r="C3" s="23" t="s">
        <v>81</v>
      </c>
      <c r="E3" s="29" t="s">
        <v>60</v>
      </c>
      <c r="F3" s="27" t="s">
        <v>62</v>
      </c>
      <c r="I3" s="4" t="s">
        <v>80</v>
      </c>
      <c r="K3" t="s">
        <v>109</v>
      </c>
    </row>
    <row r="4" spans="1:11" x14ac:dyDescent="0.2">
      <c r="B4" s="23" t="s">
        <v>75</v>
      </c>
      <c r="C4" s="4" t="s">
        <v>78</v>
      </c>
      <c r="E4" s="29" t="s">
        <v>101</v>
      </c>
      <c r="F4" s="27" t="s">
        <v>91</v>
      </c>
      <c r="I4" s="4" t="s">
        <v>97</v>
      </c>
      <c r="K4">
        <v>4</v>
      </c>
    </row>
    <row r="5" spans="1:11" x14ac:dyDescent="0.2">
      <c r="B5" s="23" t="s">
        <v>79</v>
      </c>
      <c r="C5" s="4" t="s">
        <v>82</v>
      </c>
      <c r="E5" s="29" t="s">
        <v>90</v>
      </c>
      <c r="F5" s="27" t="s">
        <v>92</v>
      </c>
      <c r="I5" s="4" t="s">
        <v>105</v>
      </c>
      <c r="K5" t="s">
        <v>110</v>
      </c>
    </row>
    <row r="6" spans="1:11" x14ac:dyDescent="0.2">
      <c r="B6" s="23" t="s">
        <v>56</v>
      </c>
      <c r="E6" s="29" t="s">
        <v>96</v>
      </c>
      <c r="F6" s="27" t="s">
        <v>66</v>
      </c>
      <c r="I6" s="4" t="s">
        <v>57</v>
      </c>
      <c r="K6" t="s">
        <v>111</v>
      </c>
    </row>
    <row r="7" spans="1:11" x14ac:dyDescent="0.2">
      <c r="E7" s="27" t="s">
        <v>57</v>
      </c>
      <c r="F7" s="27" t="s">
        <v>97</v>
      </c>
      <c r="I7" s="4" t="s">
        <v>55</v>
      </c>
      <c r="K7" t="s">
        <v>112</v>
      </c>
    </row>
    <row r="8" spans="1:11" x14ac:dyDescent="0.2">
      <c r="A8" s="41" t="s">
        <v>83</v>
      </c>
      <c r="B8" s="42"/>
      <c r="C8" s="42"/>
      <c r="E8" s="27" t="s">
        <v>55</v>
      </c>
      <c r="F8" s="27" t="s">
        <v>105</v>
      </c>
      <c r="I8" s="4" t="s">
        <v>75</v>
      </c>
      <c r="K8" t="s">
        <v>113</v>
      </c>
    </row>
    <row r="9" spans="1:11" x14ac:dyDescent="0.2">
      <c r="A9" s="17" t="s">
        <v>84</v>
      </c>
      <c r="B9" s="23" t="s">
        <v>53</v>
      </c>
      <c r="C9" s="23" t="s">
        <v>58</v>
      </c>
      <c r="E9" s="27" t="s">
        <v>75</v>
      </c>
      <c r="F9" s="27" t="s">
        <v>61</v>
      </c>
      <c r="I9" s="4" t="s">
        <v>104</v>
      </c>
      <c r="K9" t="s">
        <v>114</v>
      </c>
    </row>
    <row r="10" spans="1:11" x14ac:dyDescent="0.2">
      <c r="A10" s="17" t="s">
        <v>85</v>
      </c>
      <c r="B10" s="24"/>
      <c r="C10" s="23" t="s">
        <v>65</v>
      </c>
      <c r="E10" s="27" t="s">
        <v>104</v>
      </c>
      <c r="F10" s="27" t="s">
        <v>103</v>
      </c>
      <c r="I10" s="4" t="s">
        <v>103</v>
      </c>
      <c r="K10" t="s">
        <v>115</v>
      </c>
    </row>
    <row r="11" spans="1:11" x14ac:dyDescent="0.2">
      <c r="A11" s="41" t="s">
        <v>83</v>
      </c>
      <c r="B11" s="42"/>
      <c r="C11" s="42"/>
      <c r="E11" s="27" t="s">
        <v>53</v>
      </c>
      <c r="F11" s="27" t="s">
        <v>88</v>
      </c>
      <c r="I11" s="4" t="s">
        <v>107</v>
      </c>
      <c r="K11" t="s">
        <v>74</v>
      </c>
    </row>
    <row r="12" spans="1:11" x14ac:dyDescent="0.2">
      <c r="A12" s="17" t="s">
        <v>84</v>
      </c>
      <c r="B12" s="26" t="s">
        <v>54</v>
      </c>
      <c r="C12" s="23" t="s">
        <v>88</v>
      </c>
      <c r="E12" s="27" t="s">
        <v>34</v>
      </c>
      <c r="F12" s="27" t="s">
        <v>58</v>
      </c>
      <c r="I12" s="4" t="s">
        <v>88</v>
      </c>
      <c r="K12" t="s">
        <v>116</v>
      </c>
    </row>
    <row r="13" spans="1:11" x14ac:dyDescent="0.2">
      <c r="A13" s="17" t="s">
        <v>86</v>
      </c>
      <c r="B13" s="26" t="s">
        <v>87</v>
      </c>
      <c r="E13" s="27" t="s">
        <v>98</v>
      </c>
      <c r="F13" s="27" t="s">
        <v>99</v>
      </c>
      <c r="I13" s="4" t="s">
        <v>98</v>
      </c>
      <c r="K13" t="s">
        <v>122</v>
      </c>
    </row>
    <row r="14" spans="1:11" x14ac:dyDescent="0.2">
      <c r="B14" s="26" t="s">
        <v>57</v>
      </c>
      <c r="E14" s="27" t="s">
        <v>93</v>
      </c>
      <c r="F14" s="27" t="s">
        <v>64</v>
      </c>
      <c r="I14" s="4" t="s">
        <v>102</v>
      </c>
      <c r="K14" t="s">
        <v>117</v>
      </c>
    </row>
    <row r="15" spans="1:11" x14ac:dyDescent="0.2">
      <c r="E15" s="27" t="s">
        <v>94</v>
      </c>
      <c r="I15" s="4" t="s">
        <v>56</v>
      </c>
      <c r="K15" t="s">
        <v>118</v>
      </c>
    </row>
    <row r="16" spans="1:11" x14ac:dyDescent="0.2">
      <c r="A16" s="41" t="s">
        <v>83</v>
      </c>
      <c r="B16" s="42"/>
      <c r="C16" s="42"/>
      <c r="E16" s="27" t="s">
        <v>102</v>
      </c>
      <c r="K16" t="s">
        <v>119</v>
      </c>
    </row>
    <row r="17" spans="1:11" x14ac:dyDescent="0.2">
      <c r="A17" s="17" t="s">
        <v>84</v>
      </c>
      <c r="B17" s="23" t="s">
        <v>90</v>
      </c>
      <c r="E17" s="27" t="s">
        <v>56</v>
      </c>
      <c r="K17" t="s">
        <v>120</v>
      </c>
    </row>
    <row r="18" spans="1:11" x14ac:dyDescent="0.2">
      <c r="A18" s="17" t="s">
        <v>89</v>
      </c>
      <c r="B18" s="4" t="s">
        <v>98</v>
      </c>
      <c r="E18" s="27" t="s">
        <v>63</v>
      </c>
      <c r="K18" t="s">
        <v>121</v>
      </c>
    </row>
  </sheetData>
  <sortState xmlns:xlrd2="http://schemas.microsoft.com/office/spreadsheetml/2017/richdata2" ref="I1:I15">
    <sortCondition ref="I1:I15"/>
  </sortState>
  <mergeCells count="3">
    <mergeCell ref="A8:C8"/>
    <mergeCell ref="A11:C11"/>
    <mergeCell ref="A16:C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62593-2515-47A1-9965-20849B496471}">
  <dimension ref="A1:B15"/>
  <sheetViews>
    <sheetView workbookViewId="0">
      <selection activeCell="D1" sqref="D1:G1048576"/>
    </sheetView>
  </sheetViews>
  <sheetFormatPr defaultRowHeight="15" x14ac:dyDescent="0.2"/>
  <sheetData>
    <row r="1" spans="1:2" x14ac:dyDescent="0.2">
      <c r="A1">
        <v>138</v>
      </c>
      <c r="B1">
        <v>87</v>
      </c>
    </row>
    <row r="2" spans="1:2" x14ac:dyDescent="0.2">
      <c r="A2">
        <v>142</v>
      </c>
      <c r="B2">
        <v>99</v>
      </c>
    </row>
    <row r="3" spans="1:2" x14ac:dyDescent="0.2">
      <c r="A3">
        <v>122</v>
      </c>
      <c r="B3">
        <v>81</v>
      </c>
    </row>
    <row r="4" spans="1:2" x14ac:dyDescent="0.2">
      <c r="A4">
        <v>116</v>
      </c>
      <c r="B4">
        <v>72</v>
      </c>
    </row>
    <row r="5" spans="1:2" x14ac:dyDescent="0.2">
      <c r="A5">
        <v>134</v>
      </c>
      <c r="B5">
        <v>94</v>
      </c>
    </row>
    <row r="6" spans="1:2" x14ac:dyDescent="0.2">
      <c r="A6">
        <v>126</v>
      </c>
      <c r="B6">
        <v>85</v>
      </c>
    </row>
    <row r="7" spans="1:2" x14ac:dyDescent="0.2">
      <c r="A7">
        <v>142</v>
      </c>
      <c r="B7">
        <v>84</v>
      </c>
    </row>
    <row r="8" spans="1:2" x14ac:dyDescent="0.2">
      <c r="A8">
        <v>128</v>
      </c>
      <c r="B8">
        <v>77</v>
      </c>
    </row>
    <row r="9" spans="1:2" x14ac:dyDescent="0.2">
      <c r="A9">
        <v>121</v>
      </c>
      <c r="B9">
        <v>89</v>
      </c>
    </row>
    <row r="10" spans="1:2" x14ac:dyDescent="0.2">
      <c r="A10">
        <v>128</v>
      </c>
      <c r="B10">
        <v>82</v>
      </c>
    </row>
    <row r="11" spans="1:2" x14ac:dyDescent="0.2">
      <c r="A11">
        <v>135</v>
      </c>
      <c r="B11">
        <v>84</v>
      </c>
    </row>
    <row r="12" spans="1:2" x14ac:dyDescent="0.2">
      <c r="A12">
        <v>129</v>
      </c>
      <c r="B12">
        <v>82</v>
      </c>
    </row>
    <row r="13" spans="1:2" x14ac:dyDescent="0.2">
      <c r="A13">
        <v>143</v>
      </c>
      <c r="B13">
        <v>83</v>
      </c>
    </row>
    <row r="14" spans="1:2" x14ac:dyDescent="0.2">
      <c r="A14">
        <v>128</v>
      </c>
      <c r="B14">
        <v>79</v>
      </c>
    </row>
    <row r="15" spans="1:2" x14ac:dyDescent="0.2">
      <c r="A15" s="25">
        <f>AVERAGE(A1:A14)</f>
        <v>130.85714285714286</v>
      </c>
      <c r="B15" s="25">
        <f>AVERAGE(B1:B14)</f>
        <v>84.142857142857139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309D-2C00-40C2-AF07-2629AE40577B}">
  <dimension ref="A1"/>
  <sheetViews>
    <sheetView zoomScale="70" zoomScaleNormal="70" workbookViewId="0">
      <selection activeCell="K1" sqref="K1"/>
    </sheetView>
  </sheetViews>
  <sheetFormatPr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51961-A544-4201-9146-0D5C3A276B7F}">
  <dimension ref="A1"/>
  <sheetViews>
    <sheetView workbookViewId="0">
      <selection activeCell="U13" sqref="U13"/>
    </sheetView>
  </sheetViews>
  <sheetFormatPr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BD643-6FE4-4446-8A25-443C891DC374}">
  <dimension ref="A1:E19"/>
  <sheetViews>
    <sheetView topLeftCell="B1" workbookViewId="0">
      <selection activeCell="E19" sqref="B1:E19"/>
    </sheetView>
  </sheetViews>
  <sheetFormatPr defaultColWidth="18.83203125" defaultRowHeight="15" x14ac:dyDescent="0.2"/>
  <cols>
    <col min="1" max="1" width="0" hidden="1" customWidth="1"/>
    <col min="2" max="2" width="20.17578125" bestFit="1" customWidth="1"/>
    <col min="5" max="5" width="20.17578125" bestFit="1" customWidth="1"/>
  </cols>
  <sheetData>
    <row r="1" spans="1:5" s="17" customFormat="1" x14ac:dyDescent="0.2">
      <c r="B1" s="17" t="s">
        <v>49</v>
      </c>
      <c r="C1" s="17" t="s">
        <v>50</v>
      </c>
      <c r="D1" s="17" t="s">
        <v>51</v>
      </c>
      <c r="E1" s="17" t="s">
        <v>52</v>
      </c>
    </row>
    <row r="2" spans="1:5" x14ac:dyDescent="0.2">
      <c r="A2" t="s">
        <v>16</v>
      </c>
      <c r="B2" s="15" t="s">
        <v>35</v>
      </c>
      <c r="C2" t="s">
        <v>16</v>
      </c>
      <c r="D2" t="s">
        <v>16</v>
      </c>
    </row>
    <row r="3" spans="1:5" x14ac:dyDescent="0.2">
      <c r="A3" t="s">
        <v>17</v>
      </c>
      <c r="B3" t="s">
        <v>11</v>
      </c>
      <c r="C3" s="16" t="s">
        <v>17</v>
      </c>
      <c r="E3" t="s">
        <v>11</v>
      </c>
    </row>
    <row r="4" spans="1:5" x14ac:dyDescent="0.2">
      <c r="A4" t="s">
        <v>18</v>
      </c>
      <c r="B4" t="s">
        <v>36</v>
      </c>
      <c r="C4" t="s">
        <v>18</v>
      </c>
      <c r="E4" t="s">
        <v>36</v>
      </c>
    </row>
    <row r="5" spans="1:5" x14ac:dyDescent="0.2">
      <c r="A5" t="s">
        <v>19</v>
      </c>
      <c r="B5" t="s">
        <v>37</v>
      </c>
      <c r="C5" s="16" t="s">
        <v>19</v>
      </c>
      <c r="E5" t="s">
        <v>37</v>
      </c>
    </row>
    <row r="6" spans="1:5" x14ac:dyDescent="0.2">
      <c r="A6" t="s">
        <v>20</v>
      </c>
      <c r="B6" s="16" t="s">
        <v>14</v>
      </c>
      <c r="C6" s="16" t="s">
        <v>20</v>
      </c>
      <c r="D6" t="s">
        <v>23</v>
      </c>
    </row>
    <row r="7" spans="1:5" x14ac:dyDescent="0.2">
      <c r="A7" t="s">
        <v>21</v>
      </c>
      <c r="B7" t="s">
        <v>12</v>
      </c>
      <c r="C7" t="s">
        <v>21</v>
      </c>
      <c r="D7" t="s">
        <v>45</v>
      </c>
    </row>
    <row r="8" spans="1:5" x14ac:dyDescent="0.2">
      <c r="A8" t="s">
        <v>22</v>
      </c>
      <c r="B8" t="s">
        <v>15</v>
      </c>
      <c r="C8" s="16" t="s">
        <v>22</v>
      </c>
      <c r="E8" t="str">
        <f>B7</f>
        <v>N Brown</v>
      </c>
    </row>
    <row r="9" spans="1:5" x14ac:dyDescent="0.2">
      <c r="A9" t="s">
        <v>23</v>
      </c>
      <c r="B9" s="15" t="s">
        <v>38</v>
      </c>
      <c r="C9" t="s">
        <v>23</v>
      </c>
      <c r="E9" t="str">
        <f>B8</f>
        <v>S Storey</v>
      </c>
    </row>
    <row r="10" spans="1:5" x14ac:dyDescent="0.2">
      <c r="A10" t="s">
        <v>24</v>
      </c>
      <c r="B10" t="s">
        <v>39</v>
      </c>
      <c r="C10" t="s">
        <v>24</v>
      </c>
      <c r="E10" t="str">
        <f>B10</f>
        <v>B Walker</v>
      </c>
    </row>
    <row r="11" spans="1:5" x14ac:dyDescent="0.2">
      <c r="A11" t="s">
        <v>25</v>
      </c>
      <c r="B11" s="15" t="s">
        <v>40</v>
      </c>
      <c r="C11" t="s">
        <v>25</v>
      </c>
      <c r="D11" t="s">
        <v>24</v>
      </c>
    </row>
    <row r="12" spans="1:5" x14ac:dyDescent="0.2">
      <c r="A12" t="s">
        <v>26</v>
      </c>
      <c r="B12" t="s">
        <v>13</v>
      </c>
      <c r="C12" t="s">
        <v>26</v>
      </c>
      <c r="D12" t="s">
        <v>46</v>
      </c>
    </row>
    <row r="13" spans="1:5" x14ac:dyDescent="0.2">
      <c r="A13" t="s">
        <v>27</v>
      </c>
      <c r="B13" s="15" t="s">
        <v>41</v>
      </c>
      <c r="C13" t="s">
        <v>27</v>
      </c>
      <c r="D13" t="s">
        <v>47</v>
      </c>
    </row>
    <row r="14" spans="1:5" x14ac:dyDescent="0.2">
      <c r="A14" t="s">
        <v>28</v>
      </c>
      <c r="B14" s="16" t="s">
        <v>42</v>
      </c>
      <c r="C14" t="s">
        <v>28</v>
      </c>
      <c r="D14" t="s">
        <v>25</v>
      </c>
    </row>
    <row r="15" spans="1:5" x14ac:dyDescent="0.2">
      <c r="A15" t="s">
        <v>29</v>
      </c>
      <c r="B15" s="15" t="s">
        <v>43</v>
      </c>
      <c r="C15" s="16" t="s">
        <v>29</v>
      </c>
      <c r="D15" t="s">
        <v>28</v>
      </c>
    </row>
    <row r="16" spans="1:5" x14ac:dyDescent="0.2">
      <c r="A16" t="s">
        <v>30</v>
      </c>
      <c r="B16" s="16" t="s">
        <v>44</v>
      </c>
      <c r="C16" t="s">
        <v>30</v>
      </c>
      <c r="D16" t="s">
        <v>30</v>
      </c>
    </row>
    <row r="17" spans="1:5" x14ac:dyDescent="0.2">
      <c r="A17" t="s">
        <v>31</v>
      </c>
      <c r="C17" t="s">
        <v>31</v>
      </c>
      <c r="D17" t="s">
        <v>48</v>
      </c>
    </row>
    <row r="18" spans="1:5" x14ac:dyDescent="0.2">
      <c r="A18" t="s">
        <v>32</v>
      </c>
      <c r="C18" s="16" t="s">
        <v>32</v>
      </c>
      <c r="D18" t="s">
        <v>18</v>
      </c>
    </row>
    <row r="19" spans="1:5" x14ac:dyDescent="0.2">
      <c r="A19" t="s">
        <v>33</v>
      </c>
      <c r="C19" s="16" t="s">
        <v>33</v>
      </c>
      <c r="E19" t="s">
        <v>13</v>
      </c>
    </row>
  </sheetData>
  <phoneticPr fontId="6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94DEAB8F-5C1D-4147-893D-40CB85C5F1C9}">
  <ds:schemaRefs>
    <ds:schemaRef ds:uri="http://microsoft.data.visualization.Client.Excel.LState/1.0"/>
    <ds:schemaRef ds:uri="http://www.w3.org/2000/xmlns/"/>
  </ds:schemaRefs>
</ds:datastoreItem>
</file>

<file path=customXml/itemProps2.xml><?xml version="1.0" encoding="utf-8"?>
<ds:datastoreItem xmlns:ds="http://schemas.openxmlformats.org/officeDocument/2006/customXml" ds:itemID="{7245EFAE-E025-4BBF-855B-509D33BCBE4C}">
  <ds:schemaRefs>
    <ds:schemaRef ds:uri="http://microsoft.data.visualization.Client.Excel/1.0"/>
    <ds:schemaRef ds:uri="http://www.w3.org/2000/xmlns/"/>
  </ds:schemaRefs>
</ds:datastoreItem>
</file>

<file path=customXml/itemProps3.xml><?xml version="1.0" encoding="utf-8"?>
<ds:datastoreItem xmlns:ds="http://schemas.openxmlformats.org/officeDocument/2006/customXml" ds:itemID="{42BAE92D-DF38-4281-BB90-9A21CFBDE0BE}">
  <ds:schemaRefs>
    <ds:schemaRef ds:uri="http://microsoft.data.visualization.engine.tours/1.0"/>
    <ds:schemaRef ds:uri="http://www.w3.org/2000/xmln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Teamsheet &amp; Info</vt:lpstr>
      <vt:lpstr>Pitchview</vt:lpstr>
      <vt:lpstr>Sheet4</vt:lpstr>
      <vt:lpstr>Sheet6</vt:lpstr>
      <vt:lpstr>Sheet7</vt:lpstr>
      <vt:lpstr>Sheet8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Stokes</dc:creator>
  <cp:lastModifiedBy>STOKES, Rob (NHS MIDLANDS AND LANCASHIRE COMMISSIONING</cp:lastModifiedBy>
  <dcterms:created xsi:type="dcterms:W3CDTF">2022-09-22T09:42:18Z</dcterms:created>
  <dcterms:modified xsi:type="dcterms:W3CDTF">2025-03-01T08:19:10Z</dcterms:modified>
</cp:coreProperties>
</file>