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C\Internship\UOB\Projects\"/>
    </mc:Choice>
  </mc:AlternateContent>
  <xr:revisionPtr revIDLastSave="0" documentId="13_ncr:1_{E008A149-DE3F-4CA6-AA64-C00555D9683E}" xr6:coauthVersionLast="47" xr6:coauthVersionMax="47" xr10:uidLastSave="{00000000-0000-0000-0000-000000000000}"/>
  <bookViews>
    <workbookView xWindow="-120" yWindow="-120" windowWidth="20730" windowHeight="11160" tabRatio="746" firstSheet="1" activeTab="1" xr2:uid="{B352BC24-9B04-45C0-A819-57180CAC9F33}"/>
  </bookViews>
  <sheets>
    <sheet name="test script" sheetId="4" r:id="rId1"/>
    <sheet name="speaker diarization" sheetId="1" r:id="rId2"/>
    <sheet name="speech segmentation" sheetId="2" r:id="rId3"/>
    <sheet name="packages" sheetId="5" r:id="rId4"/>
    <sheet name="audio params" sheetId="7" r:id="rId5"/>
    <sheet name="Sheet4" sheetId="9" r:id="rId6"/>
    <sheet name="test" sheetId="10" r:id="rId7"/>
    <sheet name="SUMMARY" sheetId="11" r:id="rId8"/>
    <sheet name="SLX_extract value" sheetId="6" r:id="rId9"/>
  </sheets>
  <definedNames>
    <definedName name="_xlnm._FilterDatabase" localSheetId="6" hidden="1">test!$P$1:$R$98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4" i="10" l="1"/>
  <c r="M99" i="10"/>
  <c r="M100" i="10"/>
  <c r="M101" i="10"/>
  <c r="M102" i="10"/>
  <c r="M96" i="10"/>
  <c r="M98" i="10"/>
  <c r="M94" i="10"/>
  <c r="M92" i="10"/>
  <c r="M90" i="10"/>
  <c r="M88" i="10"/>
  <c r="M87" i="10"/>
  <c r="M86" i="10"/>
  <c r="M84" i="10"/>
  <c r="M82" i="10"/>
  <c r="M81" i="10"/>
  <c r="M80" i="10"/>
  <c r="M78" i="10"/>
  <c r="M76" i="10"/>
  <c r="M75" i="10"/>
  <c r="M74" i="10"/>
  <c r="M72" i="10"/>
  <c r="M66" i="10"/>
  <c r="M67" i="10"/>
  <c r="M68" i="10"/>
  <c r="M69" i="10"/>
  <c r="M70" i="10"/>
  <c r="M65" i="10"/>
  <c r="M63" i="10"/>
  <c r="M61" i="10"/>
  <c r="M59" i="10"/>
  <c r="M56" i="10"/>
  <c r="M55" i="10"/>
  <c r="M57" i="10"/>
  <c r="M3" i="10"/>
  <c r="M4" i="10"/>
  <c r="M5" i="10"/>
  <c r="M6" i="10"/>
  <c r="M7" i="10"/>
  <c r="M8" i="10"/>
  <c r="M9" i="10"/>
  <c r="M10" i="10"/>
  <c r="M11" i="10"/>
  <c r="M12" i="10"/>
  <c r="M13" i="10"/>
  <c r="M14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2" i="10"/>
  <c r="O4" i="6" a="1"/>
  <c r="O4" i="6" s="1"/>
  <c r="K4" i="6"/>
  <c r="K4" i="6" a="1"/>
  <c r="F4" i="6" a="1"/>
  <c r="F4" i="6" s="1"/>
  <c r="D4" i="6" a="1"/>
  <c r="D4" i="6" s="1"/>
  <c r="B4" i="6" a="1"/>
  <c r="B4" i="6" s="1"/>
  <c r="C4" i="6" s="1" a="1"/>
  <c r="C4" i="6" s="1"/>
  <c r="N3" i="6"/>
  <c r="N3" i="6" a="1"/>
  <c r="J3" i="6"/>
  <c r="J3" i="6" a="1"/>
  <c r="F3" i="6" a="1"/>
  <c r="F3" i="6" s="1"/>
  <c r="D3" i="6" a="1"/>
  <c r="D3" i="6" s="1"/>
  <c r="B3" i="6" a="1"/>
  <c r="B3" i="6" s="1"/>
  <c r="C3" i="6" s="1" a="1"/>
  <c r="C3" i="6" s="1"/>
  <c r="M2" i="6" a="1"/>
  <c r="M2" i="6" s="1"/>
  <c r="I2" i="6" a="1"/>
  <c r="I2" i="6" s="1"/>
  <c r="F2" i="6" a="1"/>
  <c r="F2" i="6" s="1"/>
  <c r="D2" i="6" a="1"/>
  <c r="D2" i="6" s="1"/>
  <c r="B2" i="6" a="1"/>
  <c r="B2" i="6" s="1"/>
  <c r="C2" i="6" s="1" a="1"/>
  <c r="C2" i="6" s="1"/>
  <c r="L1" i="6" a="1"/>
  <c r="L1" i="6" s="1"/>
  <c r="H1" i="6" a="1"/>
  <c r="H1" i="6" s="1"/>
  <c r="G1" i="6" a="1"/>
  <c r="G1" i="6" s="1"/>
  <c r="F1" i="6" a="1"/>
  <c r="F1" i="6" s="1"/>
  <c r="E1" i="6" a="1"/>
  <c r="E1" i="6" s="1"/>
  <c r="D1" i="6" a="1"/>
  <c r="D1" i="6" s="1"/>
  <c r="B1" i="6" a="1"/>
  <c r="B1" i="6" s="1"/>
  <c r="C1" i="6" s="1" a="1"/>
  <c r="C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<sst xmlns="http://schemas.openxmlformats.org/spreadsheetml/2006/main" count="666" uniqueCount="265">
  <si>
    <t>speechbrain</t>
  </si>
  <si>
    <t>https://speechbrain.github.io/tutorial_basics.html</t>
  </si>
  <si>
    <t>model.separate file</t>
  </si>
  <si>
    <t>cannot directly separate big file</t>
  </si>
  <si>
    <t>the model needs to be enhanced</t>
  </si>
  <si>
    <t>how to do clustering?</t>
  </si>
  <si>
    <t>https://keras.io/examples/audio/speaker_recognition_using_cnn/#dataset-generation</t>
  </si>
  <si>
    <t>keras</t>
  </si>
  <si>
    <t>speakerRecognition test_speechbrain.ipynb</t>
  </si>
  <si>
    <t>speaker_recognition_using_cnn.ipynb</t>
  </si>
  <si>
    <t>self training</t>
  </si>
  <si>
    <t>can reach 98%</t>
  </si>
  <si>
    <t>pydub</t>
  </si>
  <si>
    <t>so far ok for segment 50min corpus</t>
  </si>
  <si>
    <t>uisrnn</t>
  </si>
  <si>
    <t>fully supervised, cannot use</t>
  </si>
  <si>
    <t>s4d</t>
  </si>
  <si>
    <t>setuptools</t>
  </si>
  <si>
    <t>speechrecognition</t>
  </si>
  <si>
    <t>sidekit</t>
  </si>
  <si>
    <t>cannot pip install</t>
  </si>
  <si>
    <t>spectralcluster</t>
  </si>
  <si>
    <t>malaya</t>
  </si>
  <si>
    <t>backbone-&gt;model.py</t>
  </si>
  <si>
    <t>0.1.0</t>
  </si>
  <si>
    <t>conversation.wav</t>
  </si>
  <si>
    <t>noise reduce</t>
  </si>
  <si>
    <t>pre-segmentation</t>
  </si>
  <si>
    <t>N</t>
  </si>
  <si>
    <t>Y</t>
  </si>
  <si>
    <t>SD_model</t>
  </si>
  <si>
    <t>pyannoteaudio</t>
  </si>
  <si>
    <t>2022-02-27 1718</t>
  </si>
  <si>
    <t>start from: 2022-02-27 17:03:37.004823</t>
  </si>
  <si>
    <t>end at: 2022-02-27 17:18:58.050707</t>
  </si>
  <si>
    <t>duration:  0:15:21.045884</t>
  </si>
  <si>
    <t>Result</t>
  </si>
  <si>
    <t>time</t>
  </si>
  <si>
    <t>run on</t>
  </si>
  <si>
    <t>local</t>
  </si>
  <si>
    <t>colab</t>
  </si>
  <si>
    <t>27 min</t>
  </si>
  <si>
    <t>The-Singaporean-White-Boy_first60s.wav</t>
  </si>
  <si>
    <t>10min20s</t>
  </si>
  <si>
    <t>type</t>
  </si>
  <si>
    <t>test</t>
  </si>
  <si>
    <t>full</t>
  </si>
  <si>
    <t>good</t>
  </si>
  <si>
    <t>start from: 2022-02-28 10:27:46.770502</t>
  </si>
  <si>
    <t>end at: 2022-02-28 10:34:14.520361</t>
  </si>
  <si>
    <t>duration:  0:06:27.749859</t>
  </si>
  <si>
    <t>no visualization</t>
  </si>
  <si>
    <t>The-Singaporean-White-Boy.wav</t>
  </si>
  <si>
    <t>start from: 2022-02-28 12:06:10.325531</t>
  </si>
  <si>
    <t>end at: 2022-02-28 13:08:39.902208</t>
  </si>
  <si>
    <t>duration:  1:02:29.576677</t>
  </si>
  <si>
    <t>start from: 2022-02-28 16:36:38.137312</t>
  </si>
  <si>
    <t>end at: 2022-02-28 17:09:18.280377</t>
  </si>
  <si>
    <t>duration:  0:32:40.143065</t>
  </si>
  <si>
    <t>Y (directly use chunks, and save pic takes time)</t>
  </si>
  <si>
    <t>pyannote-audio</t>
  </si>
  <si>
    <t>&gt;0.2.4, &lt;0.3.0</t>
  </si>
  <si>
    <r>
      <t>!</t>
    </r>
    <r>
      <rPr>
        <sz val="11"/>
        <color rgb="FF000000"/>
        <rFont val="Courier New"/>
        <family val="3"/>
      </rPr>
      <t>pip install pydub</t>
    </r>
  </si>
  <si>
    <r>
      <t>!</t>
    </r>
    <r>
      <rPr>
        <sz val="11"/>
        <color rgb="FF000000"/>
        <rFont val="Courier New"/>
        <family val="3"/>
      </rPr>
      <t>pip install malaya-speech</t>
    </r>
  </si>
  <si>
    <t># !pip install transformers</t>
  </si>
  <si>
    <r>
      <t>!</t>
    </r>
    <r>
      <rPr>
        <sz val="11"/>
        <color rgb="FF000000"/>
        <rFont val="Courier New"/>
        <family val="3"/>
      </rPr>
      <t>pip install spectralcluster==</t>
    </r>
    <r>
      <rPr>
        <sz val="11"/>
        <color rgb="FF098658"/>
        <rFont val="Courier New"/>
        <family val="3"/>
      </rPr>
      <t>0.1.0</t>
    </r>
  </si>
  <si>
    <r>
      <t>!</t>
    </r>
    <r>
      <rPr>
        <sz val="11"/>
        <color rgb="FF000000"/>
        <rFont val="Courier New"/>
        <family val="3"/>
      </rPr>
      <t>pip install https://github.com/pyannote/pyannote-audio/archive/develop.zip</t>
    </r>
  </si>
  <si>
    <r>
      <t>!</t>
    </r>
    <r>
      <rPr>
        <sz val="11"/>
        <color rgb="FF000000"/>
        <rFont val="Courier New"/>
        <family val="3"/>
      </rPr>
      <t>pip install speechbrain</t>
    </r>
  </si>
  <si>
    <t>malaya-specturalcluster</t>
  </si>
  <si>
    <t>so so</t>
  </si>
  <si>
    <t>NA</t>
  </si>
  <si>
    <t>2H - stop</t>
  </si>
  <si>
    <t>malaya-kmeans</t>
  </si>
  <si>
    <t>about 13-15min</t>
  </si>
  <si>
    <t>ver5</t>
  </si>
  <si>
    <t>Bdb001_interaction_first60s.wav</t>
  </si>
  <si>
    <t>start from: 2022-03-03 12:08:05.708487</t>
  </si>
  <si>
    <t>end at: 2022-03-03 12:15:08.508531</t>
  </si>
  <si>
    <t>duration:  0:07:02.800044</t>
  </si>
  <si>
    <t>start from: 2022-03-03 12:23:03.632581</t>
  </si>
  <si>
    <t>end at: 2022-03-03 12:25:13.284167</t>
  </si>
  <si>
    <t>duration:  0:02:09.651586</t>
  </si>
  <si>
    <t>We support pytorch &gt;= 1.7 (https://pytorch.org/) and Python &gt;= 3.7.</t>
  </si>
  <si>
    <t>hi/china/loveyou.txt</t>
  </si>
  <si>
    <t>singapore/loveyou.txt</t>
  </si>
  <si>
    <t>you/japan/lll.txt</t>
  </si>
  <si>
    <t>hihihi/japan/america</t>
  </si>
  <si>
    <t>china</t>
  </si>
  <si>
    <t/>
  </si>
  <si>
    <t>japan</t>
  </si>
  <si>
    <t>{"america";"china";"japan"}</t>
  </si>
  <si>
    <t xml:space="preserve">009NTWY_U3_CL_Shopping.wav: </t>
  </si>
  <si>
    <t>params:  _wave_params(nchannels=2, sampwidth=2, framerate=44100, nframes=9282816, comptype='NONE', compname='not compressed')</t>
  </si>
  <si>
    <t xml:space="preserve">Bdb001_interaction_first120s.wav: </t>
  </si>
  <si>
    <t>params:  _wave_params(nchannels=1, sampwidth=2, framerate=16000, nframes=1920000, comptype='NONE', compname='not compressed')</t>
  </si>
  <si>
    <t xml:space="preserve">Bdb001_interaction_first30s.wav: </t>
  </si>
  <si>
    <t>params:  _wave_params(nchannels=1, sampwidth=2, framerate=16000, nframes=480000, comptype='NONE', compname='not compressed')</t>
  </si>
  <si>
    <t xml:space="preserve">Bdb001_interaction_first360s.wav: </t>
  </si>
  <si>
    <t>params:  _wave_params(nchannels=1, sampwidth=2, framerate=44100, nframes=15875998, comptype='NONE', compname='not compressed')</t>
  </si>
  <si>
    <t>Bdb001_interaction_first360s_nr.wav:</t>
  </si>
  <si>
    <t>Bdb001_interaction_first60s.wav:</t>
  </si>
  <si>
    <t>params:  _wave_params(nchannels=1, sampwidth=2, framerate=44100, nframes=2645998, comptype='NONE', compname='not compressed')</t>
  </si>
  <si>
    <t>Bdb001_interaction_first60s_nr.wav:</t>
  </si>
  <si>
    <t>LE_listening_B1_A_phone_call_from_a_customer.wav:</t>
  </si>
  <si>
    <t>params:  _wave_params(nchannels=2, sampwidth=2, framerate=44100, nframes=6449780, comptype='NONE', compname='not compressed')</t>
  </si>
  <si>
    <t>The-Singaporean-White-Boy.wav:</t>
  </si>
  <si>
    <t>params:  _wave_params(nchannels=2, sampwidth=1, framerate=44100, nframes=23468032, comptype='NONE', compname='not compressed')</t>
  </si>
  <si>
    <t>The-Singaporean-White-Boy_first60s.wav:</t>
  </si>
  <si>
    <t>params:  _wave_params(nchannels=2, sampwidth=1, framerate=44100, nframes=2646000, comptype='NONE', compname='not compressed')</t>
  </si>
  <si>
    <t>009NTWY_U3_CL_Shopping.wav:</t>
  </si>
  <si>
    <t>Bdb001_interaction.wav:</t>
  </si>
  <si>
    <t>params:  _wave_params(nchannels=1, sampwidth=2, framerate=16000, nframes=48350976, comptype='NONE', compname='not compressed')</t>
  </si>
  <si>
    <t>Bdb001_interaction_first120s.wav:</t>
  </si>
  <si>
    <t>Bdb001_interaction_first30s.wav:</t>
  </si>
  <si>
    <t>Bdb001_interaction_first360s.wav:</t>
  </si>
  <si>
    <t>params:  _wave_params(nchannels=1, sampwidth=2, framerate=16000, nframes=5760000, comptype='NONE', compname='not compressed')</t>
  </si>
  <si>
    <t>params:  _wave_params(nchannels=1, sampwidth=2, framerate=16000, nframes=960000, comptype='NONE', compname='not compressed')</t>
  </si>
  <si>
    <t>conversation.wav:</t>
  </si>
  <si>
    <t>params:  _wave_params(nchannels=1, sampwidth=2, framerate=44100, nframes=6236160, comptype='NONE', compname='not compressed')</t>
  </si>
  <si>
    <t>Recording.wav:</t>
  </si>
  <si>
    <t>params:  _wave_params(nchannels=2, sampwidth=2, framerate=48000, nframes=850944, comptype='NONE', compname='not compressed')</t>
  </si>
  <si>
    <t>Recording_8000.wav:</t>
  </si>
  <si>
    <t>params:  _wave_params(nchannels=1, sampwidth=2, framerate=16000, nframes=283648, comptype='NONE', compname='not compressed')</t>
  </si>
  <si>
    <t>Welcome.wav:</t>
  </si>
  <si>
    <t>params:  _wave_params(nchannels=1, sampwidth=2, framerate=16000, nframes=645632, comptype='NONE', compname='not compressed')</t>
  </si>
  <si>
    <t>双声道</t>
  </si>
  <si>
    <t>单声道</t>
  </si>
  <si>
    <t>TEST AUDIOS FOLDER:</t>
  </si>
  <si>
    <t>WAV FOLDER:</t>
  </si>
  <si>
    <t>channels</t>
  </si>
  <si>
    <t>sample rate</t>
  </si>
  <si>
    <t>length</t>
  </si>
  <si>
    <t>sample width</t>
  </si>
  <si>
    <t>name</t>
  </si>
  <si>
    <t>SD result</t>
  </si>
  <si>
    <t>STT result</t>
  </si>
  <si>
    <t>vad threshold</t>
  </si>
  <si>
    <t>resample?</t>
  </si>
  <si>
    <t>2(1)</t>
  </si>
  <si>
    <t xml:space="preserve">Recording.wav: </t>
  </si>
  <si>
    <t>Recording_nr.wav:</t>
  </si>
  <si>
    <t>params:  _wave_params(nchannels=1, sampwidth=2, framerate=44100, nframes=781804, comptype='NONE', compname='not compressed')</t>
  </si>
  <si>
    <t>Comment</t>
  </si>
  <si>
    <t>no of speakers</t>
  </si>
  <si>
    <t>SAMPLE_RATE</t>
  </si>
  <si>
    <t xml:space="preserve"> 降噪效果过大造成某些声音小的部分更模糊了，sd效果还可以，但降噪后STT识别度降低很多。</t>
  </si>
  <si>
    <t>16000
没有设置sample rate, resample会default到16000。</t>
  </si>
  <si>
    <t>降噪效果好，人声保留地清楚。但SD效果不好，导致STT效果也不好</t>
  </si>
  <si>
    <t>Test Steps</t>
  </si>
  <si>
    <t>Test Case</t>
  </si>
  <si>
    <t xml:space="preserve">SD效果不好，导致STT效果不好 </t>
  </si>
  <si>
    <t>SD效果非常不好，导致STT效果不好</t>
  </si>
  <si>
    <t>410s</t>
  </si>
  <si>
    <t>SD Model</t>
  </si>
  <si>
    <t>pyannote</t>
  </si>
  <si>
    <t>SD效果好，但存在太多non speaker。Slices中包含很多一个单词的音频，STT识别较差。</t>
  </si>
  <si>
    <t>NR result</t>
  </si>
  <si>
    <t>效果过大</t>
  </si>
  <si>
    <t>效果好</t>
  </si>
  <si>
    <t>还可以</t>
  </si>
  <si>
    <t>不好</t>
  </si>
  <si>
    <t>非常不好</t>
  </si>
  <si>
    <t>好</t>
  </si>
  <si>
    <t>降噪过大使得声音模糊。SD效果好，但存在太多non speaker。Slices中包含很多一个单词的音频，STT识别较差。声音模糊，STT识别差。</t>
  </si>
  <si>
    <t>Actions</t>
  </si>
  <si>
    <t>调整NR？换NR模型？</t>
  </si>
  <si>
    <r>
      <t>好，但non speaker 过多。</t>
    </r>
    <r>
      <rPr>
        <sz val="11"/>
        <color rgb="FFFF0000"/>
        <rFont val="Calibri"/>
        <family val="2"/>
        <scheme val="minor"/>
      </rPr>
      <t>NR对SD没有影响</t>
    </r>
  </si>
  <si>
    <t>一般</t>
  </si>
  <si>
    <t>串联相同speaker?注意：有overlap</t>
  </si>
  <si>
    <r>
      <t>总体还可以。NR会影响STT, 但不影响SD.</t>
    </r>
    <r>
      <rPr>
        <sz val="11"/>
        <color rgb="FFFF0000"/>
        <rFont val="Calibri"/>
        <family val="2"/>
        <scheme val="minor"/>
      </rPr>
      <t>与step 5 (都没做NR)结果一模一样。效果比有NR好一点点</t>
    </r>
  </si>
  <si>
    <t>RT52_dentalappointment.wav:</t>
  </si>
  <si>
    <t>params:  _wave_params(nchannels=1, sampwidth=2, framerate=44100, nframes=50372352, comptype='NONE', compname='not compressed')</t>
  </si>
  <si>
    <t>RT52_dentalappointment_185-303.wav</t>
  </si>
  <si>
    <t>118s</t>
  </si>
  <si>
    <t>Yes</t>
  </si>
  <si>
    <t>No</t>
  </si>
  <si>
    <t>好，但有些过细的切分</t>
  </si>
  <si>
    <t>调整vad参数:frame</t>
  </si>
  <si>
    <t>总体效果很好，很少数几个speaker识别错误。STT结果好。</t>
  </si>
  <si>
    <t>很好</t>
  </si>
  <si>
    <t>总体效果很好。有些间隔太短的speaker实际属于同一人，不应该switch</t>
  </si>
  <si>
    <r>
      <t>总体还可以。NR会影响STT, 但不影响SD。</t>
    </r>
    <r>
      <rPr>
        <sz val="11"/>
        <color rgb="FFFF0000"/>
        <rFont val="Calibri"/>
        <family val="2"/>
        <scheme val="minor"/>
      </rPr>
      <t>做了NR的44100效果更好。与6相比，重采样影响STT结果。</t>
    </r>
  </si>
  <si>
    <t>总体效果还行，有些speaker识别错误。STT结果受NR影响下降。</t>
  </si>
  <si>
    <t>好，去掉了背景音，但有些片段声音模糊</t>
  </si>
  <si>
    <t>好，但有些错误的speaker switch</t>
  </si>
  <si>
    <t>开头不好，后面好</t>
  </si>
  <si>
    <t>串联相同speaker</t>
  </si>
  <si>
    <r>
      <t>总体效果好，</t>
    </r>
    <r>
      <rPr>
        <sz val="11"/>
        <color rgb="FFFF0000"/>
        <rFont val="Calibri"/>
        <family val="2"/>
        <scheme val="minor"/>
      </rPr>
      <t>SD结果和step 2一样，但STT效果不如step 2</t>
    </r>
  </si>
  <si>
    <t>很好，但不如step2</t>
  </si>
  <si>
    <t>很好，比step4好一点</t>
  </si>
  <si>
    <t>试下没有NR；调降噪function？</t>
  </si>
  <si>
    <t xml:space="preserve">RT048_bankaccount_150-249.wav: </t>
  </si>
  <si>
    <t>params:  _wave_params(nchannels=1, sampwidth=2, framerate=48000, nframes=4752000, comptype='NONE', compname='not compressed')</t>
  </si>
  <si>
    <t>RT048_bankaccount_150-249.wav</t>
  </si>
  <si>
    <t>清楚的对话，sample rate对结果有影响吗？</t>
  </si>
  <si>
    <t>清楚的对话，sample rate对结果有影响吗？- 2</t>
  </si>
  <si>
    <t>模糊的对话， sample rate impact on noise reduce/SD/STT</t>
  </si>
  <si>
    <t>same as step 2</t>
  </si>
  <si>
    <t>总体还可以，开头一大段时间的SD clustering没有区分对speaker，但是切的位置是正确的。</t>
  </si>
  <si>
    <t>试一下没有NR的？</t>
  </si>
  <si>
    <t>杂音去掉了</t>
  </si>
  <si>
    <t>每个slice开头/结尾应该切给另个人</t>
  </si>
  <si>
    <t>调整vad。改变cluster model？</t>
  </si>
  <si>
    <t>STT_SR</t>
  </si>
  <si>
    <t>same as step 5</t>
  </si>
  <si>
    <r>
      <t>与step 6相比，</t>
    </r>
    <r>
      <rPr>
        <sz val="11"/>
        <color rgb="FFFF0000"/>
        <rFont val="Calibri"/>
        <family val="2"/>
        <scheme val="minor"/>
      </rPr>
      <t>NR对pyannote的SD没有影响。但对STT有影响。</t>
    </r>
    <r>
      <rPr>
        <sz val="11"/>
        <color theme="1"/>
        <rFont val="Calibri"/>
        <family val="2"/>
        <charset val="134"/>
        <scheme val="minor"/>
      </rPr>
      <t>不一定哪个好哪个坏。</t>
    </r>
  </si>
  <si>
    <t>NR对STT有影响，音质变差STT则会变差</t>
  </si>
  <si>
    <t>same as step 6</t>
  </si>
  <si>
    <t>similar to step6, not better, not worse</t>
  </si>
  <si>
    <t>声音去的太严重了</t>
  </si>
  <si>
    <t>去噪过度了。SD不好</t>
  </si>
  <si>
    <t>杂音去掉了，好像比44100好一些</t>
  </si>
  <si>
    <t>非常好</t>
  </si>
  <si>
    <t>非常好，但有些开头/结尾的词会被列为no speaker</t>
  </si>
  <si>
    <t>非常好，稍比step 9精确一点点因为切分更细了;但有些开头/结尾的词会被列为no speaker</t>
  </si>
  <si>
    <t>一般，偏不好</t>
  </si>
  <si>
    <t xml:space="preserve">MOCK CALL_Bank Customer Service_139-284.wav: </t>
  </si>
  <si>
    <t>params: _wave_params(nchannels=2, sampwidth=2, framerate=44100, nframes=6394500, comptype='NONE', compname='not compressed')</t>
  </si>
  <si>
    <t>MOCK CALL_Bank Customer Service_139-284.wav</t>
  </si>
  <si>
    <t>2F</t>
  </si>
  <si>
    <t>145s</t>
  </si>
  <si>
    <t>stereo audio</t>
  </si>
  <si>
    <t>一般（切分ok，cluster不行）</t>
  </si>
  <si>
    <t>和step5结果一模一样</t>
  </si>
  <si>
    <t>不好，NR后，双声道变单声道，有一方的声音听不清楚</t>
  </si>
  <si>
    <t>切的过细，SD不好，STT一般</t>
  </si>
  <si>
    <t>SD不好，STT一般</t>
  </si>
  <si>
    <t>resample的时候考虑双音道</t>
  </si>
  <si>
    <t>声音清楚，切的还可以，但cluster全部成一个人</t>
  </si>
  <si>
    <t>好，但和44100结果不完全一样</t>
  </si>
  <si>
    <t>完全不行。NR后，双声道变单声道，有一方的声音听不清楚。SD和STT都不好</t>
  </si>
  <si>
    <t>完全不行。NR后，双声道变单声道，有一方的声音听不清楚。SD结果和44100，48000完全一致。但STT不行</t>
  </si>
  <si>
    <t>same as step 10</t>
  </si>
  <si>
    <t>16000_MOCK CALL_Bank Customer Service_139-284.wav:</t>
  </si>
  <si>
    <t>params:  _wave_params(nchannels=1, sampwidth=2, framerate=16000, nframes=2320000, comptype='NONE', compname='not compressed')</t>
  </si>
  <si>
    <t>44100_MOCK CALL_Bank Customer Service_139-284.wav:</t>
  </si>
  <si>
    <t>params:  _wave_params(nchannels=1, sampwidth=2, framerate=44100, nframes=6394500, comptype='NONE', compname='not compressed')</t>
  </si>
  <si>
    <t>48000_MOCK CALL_Bank Customer Service_139-284.wav:</t>
  </si>
  <si>
    <t>params:  _wave_params(nchannels=1, sampwidth=2, framerate=48000, nframes=6960000, comptype='NONE', compname='not compressed')</t>
  </si>
  <si>
    <t>MOCK CALL_Bank Customer Service_139-284.wav:</t>
  </si>
  <si>
    <t>MOCK CALL_Bank Customer Service_139-284_nr_16000.wav:</t>
  </si>
  <si>
    <t>MOCK CALL_Bank Customer Service_139-284_nr_44100.wav:</t>
  </si>
  <si>
    <t>MOCK CALL_Bank Customer Service_139-284_nr_48000.wav:</t>
  </si>
  <si>
    <t>MOCK CALL_Bank Customer Service_139-284</t>
  </si>
  <si>
    <r>
      <t>params:  _wave_params(nchannels=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charset val="134"/>
        <scheme val="minor"/>
      </rPr>
      <t>, sampwidth=2, framerate=44100, nframes=6394500, comptype='NONE', compname='not compressed')</t>
    </r>
  </si>
  <si>
    <t>resample 对pyannote SD无影响</t>
  </si>
  <si>
    <t>切分的还可以，但是SD Cluster全部cluster成同一个人说的了。STT是好的</t>
  </si>
  <si>
    <t>NR使用本身sample rate更好</t>
  </si>
  <si>
    <t>Use original sr</t>
  </si>
  <si>
    <t>SD有些地方切的不准确。STT好</t>
  </si>
  <si>
    <t>还行</t>
  </si>
  <si>
    <t>切太细，SD不准</t>
  </si>
  <si>
    <t>尝试不同SD模型</t>
  </si>
  <si>
    <t>…</t>
  </si>
  <si>
    <t>同上</t>
  </si>
  <si>
    <t>NR只接受mono. channels对NR有影响。要先转成mono</t>
  </si>
  <si>
    <t>Add Speech Enhancement</t>
  </si>
  <si>
    <t>speech enhance</t>
  </si>
  <si>
    <t>跑了两次但STT结果有细微差别</t>
  </si>
  <si>
    <t>NR/SE对pyannote SD没有影响</t>
  </si>
  <si>
    <t>长句子有利于STT。是否考虑先转STT再切片？</t>
  </si>
  <si>
    <t>num_speakers会影响pyannote 切分</t>
  </si>
  <si>
    <t>resemblyzer</t>
  </si>
  <si>
    <t>manual put in project folder</t>
  </si>
  <si>
    <t>webrtcvad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</si>
</sst>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sz val="11"/>
      <color rgb="FFA31515"/>
      <name val="Courier New"/>
      <family val="3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008000"/>
      <name val="Courier New"/>
      <family val="3"/>
    </font>
    <font>
      <sz val="11"/>
      <color rgb="FF098658"/>
      <name val="Courier New"/>
      <family val="3"/>
    </font>
    <font>
      <u/>
      <sz val="11"/>
      <color theme="1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charset val="134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3" borderId="1" applyNumberFormat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1"/>
    <xf numFmtId="0" fontId="0" fillId="0" borderId="0" xfId="0" quotePrefix="1"/>
    <xf numFmtId="0" fontId="0" fillId="4" borderId="0" xfId="0" applyFill="1"/>
    <xf numFmtId="0" fontId="9" fillId="0" borderId="0" xfId="0" applyFont="1"/>
    <xf numFmtId="0" fontId="0" fillId="0" borderId="0" xfId="0" applyAlignment="1">
      <alignment horizontal="left" vertical="center" wrapText="1"/>
    </xf>
    <xf numFmtId="0" fontId="8" fillId="3" borderId="1" xfId="2" applyAlignment="1">
      <alignment horizontal="left" vertical="center" wrapText="1"/>
    </xf>
    <xf numFmtId="0" fontId="8" fillId="3" borderId="4" xfId="2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11" fillId="0" borderId="0" xfId="0" applyFont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12" fillId="0" borderId="0" xfId="0" applyFont="1"/>
    <xf numFmtId="0" fontId="0" fillId="0" borderId="0" xfId="0" applyAlignment="1">
      <alignment horizontal="left" vertical="center" wrapText="1"/>
    </xf>
    <xf numFmtId="0" fontId="0" fillId="7" borderId="0" xfId="0" applyFill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3">
    <cellStyle name="Check Cell" xfId="2" builtinId="23"/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974912</xdr:colOff>
      <xdr:row>5</xdr:row>
      <xdr:rowOff>22412</xdr:rowOff>
    </xdr:from>
    <xdr:to>
      <xdr:col>23</xdr:col>
      <xdr:colOff>551890</xdr:colOff>
      <xdr:row>13</xdr:row>
      <xdr:rowOff>63523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0CD63-3734-4D4E-9327-781D4DF3F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2677" y="974912"/>
          <a:ext cx="10177743" cy="1565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952500</xdr:colOff>
      <xdr:row>13</xdr:row>
      <xdr:rowOff>168088</xdr:rowOff>
    </xdr:from>
    <xdr:to>
      <xdr:col>24</xdr:col>
      <xdr:colOff>310963</xdr:colOff>
      <xdr:row>20</xdr:row>
      <xdr:rowOff>75605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4636A9-3F75-4648-A416-968F0C177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7941" y="2644588"/>
          <a:ext cx="10564346" cy="1622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ytorch.org/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639-89C3-428A-8F20-FDD568DF0D9B}">
  <dimension ref="A1:K52"/>
  <sheetViews>
    <sheetView zoomScale="85" zoomScaleNormal="85" workbookViewId="0">
      <pane ySplit="1" topLeftCell="A36" activePane="bottomLeft" state="frozen"/>
      <selection pane="bottomLeft" activeCell="I43" sqref="I43"/>
    </sheetView>
  </sheetViews>
  <sheetFormatPr defaultRowHeight="15"/>
  <cols>
    <col min="2" max="2" width="23.7109375" style="4" customWidth="1"/>
    <col min="3" max="3" width="15.42578125" customWidth="1"/>
    <col min="4" max="5" width="13.5703125" customWidth="1"/>
    <col min="6" max="6" width="18.140625" customWidth="1"/>
    <col min="7" max="7" width="16.42578125" customWidth="1"/>
    <col min="8" max="9" width="22.7109375" customWidth="1"/>
    <col min="10" max="10" width="15" bestFit="1" customWidth="1"/>
    <col min="11" max="11" width="35.140625" bestFit="1" customWidth="1"/>
  </cols>
  <sheetData>
    <row r="1" spans="2:11">
      <c r="C1" t="s">
        <v>37</v>
      </c>
      <c r="D1" t="s">
        <v>38</v>
      </c>
      <c r="E1" t="s">
        <v>44</v>
      </c>
      <c r="F1" t="s">
        <v>27</v>
      </c>
      <c r="G1" t="s">
        <v>26</v>
      </c>
      <c r="H1" t="s">
        <v>30</v>
      </c>
      <c r="I1" t="s">
        <v>36</v>
      </c>
    </row>
    <row r="2" spans="2:11">
      <c r="B2" s="4" t="s">
        <v>25</v>
      </c>
      <c r="C2" s="3">
        <v>9.7916666666666666E-2</v>
      </c>
      <c r="D2" s="3" t="s">
        <v>39</v>
      </c>
      <c r="E2" s="3" t="s">
        <v>45</v>
      </c>
      <c r="F2" t="s">
        <v>28</v>
      </c>
      <c r="G2" t="s">
        <v>29</v>
      </c>
      <c r="H2" t="s">
        <v>31</v>
      </c>
      <c r="I2" t="s">
        <v>51</v>
      </c>
      <c r="J2" t="s">
        <v>32</v>
      </c>
      <c r="K2" t="s">
        <v>33</v>
      </c>
    </row>
    <row r="3" spans="2:11">
      <c r="K3" t="s">
        <v>34</v>
      </c>
    </row>
    <row r="4" spans="2:11">
      <c r="K4" t="s">
        <v>35</v>
      </c>
    </row>
    <row r="5" spans="2:11">
      <c r="B5" s="4" t="s">
        <v>25</v>
      </c>
      <c r="C5" s="3">
        <v>9.7916666666666666E-2</v>
      </c>
      <c r="D5" t="s">
        <v>40</v>
      </c>
      <c r="E5" s="3" t="s">
        <v>45</v>
      </c>
      <c r="F5" t="s">
        <v>28</v>
      </c>
      <c r="G5" t="s">
        <v>28</v>
      </c>
      <c r="H5" t="s">
        <v>31</v>
      </c>
      <c r="I5" t="s">
        <v>47</v>
      </c>
      <c r="K5" t="s">
        <v>41</v>
      </c>
    </row>
    <row r="14" spans="2:11" ht="45">
      <c r="B14" s="5" t="s">
        <v>42</v>
      </c>
      <c r="C14" s="3">
        <v>4.1666666666666664E-2</v>
      </c>
      <c r="D14" t="s">
        <v>40</v>
      </c>
      <c r="E14" s="3" t="s">
        <v>45</v>
      </c>
      <c r="F14" t="s">
        <v>28</v>
      </c>
      <c r="G14" t="s">
        <v>28</v>
      </c>
      <c r="H14" t="s">
        <v>31</v>
      </c>
      <c r="I14" t="s">
        <v>47</v>
      </c>
      <c r="K14" t="s">
        <v>43</v>
      </c>
    </row>
    <row r="23" spans="2:11" ht="45">
      <c r="B23" s="5" t="s">
        <v>42</v>
      </c>
      <c r="C23" s="3">
        <v>4.1666666666666664E-2</v>
      </c>
      <c r="D23" t="s">
        <v>39</v>
      </c>
      <c r="E23" t="s">
        <v>46</v>
      </c>
      <c r="F23" t="s">
        <v>28</v>
      </c>
      <c r="G23" t="s">
        <v>29</v>
      </c>
      <c r="H23" t="s">
        <v>31</v>
      </c>
      <c r="I23" t="s">
        <v>51</v>
      </c>
      <c r="K23" t="s">
        <v>48</v>
      </c>
    </row>
    <row r="24" spans="2:11">
      <c r="K24" t="s">
        <v>49</v>
      </c>
    </row>
    <row r="25" spans="2:11">
      <c r="K25" t="s">
        <v>50</v>
      </c>
    </row>
    <row r="27" spans="2:11" ht="30">
      <c r="B27" s="5" t="s">
        <v>52</v>
      </c>
      <c r="C27" s="3">
        <v>0.36944444444444446</v>
      </c>
      <c r="D27" t="s">
        <v>39</v>
      </c>
      <c r="E27" t="s">
        <v>46</v>
      </c>
      <c r="F27" t="s">
        <v>29</v>
      </c>
      <c r="G27" t="s">
        <v>29</v>
      </c>
      <c r="H27" t="s">
        <v>31</v>
      </c>
      <c r="K27" t="s">
        <v>53</v>
      </c>
    </row>
    <row r="28" spans="2:11">
      <c r="K28" t="s">
        <v>54</v>
      </c>
    </row>
    <row r="29" spans="2:11">
      <c r="K29" t="s">
        <v>55</v>
      </c>
    </row>
    <row r="31" spans="2:11" ht="30">
      <c r="B31" s="5" t="s">
        <v>52</v>
      </c>
      <c r="C31" s="3">
        <v>0.36944444444444446</v>
      </c>
      <c r="D31" t="s">
        <v>40</v>
      </c>
      <c r="E31" t="s">
        <v>46</v>
      </c>
      <c r="F31" t="s">
        <v>29</v>
      </c>
      <c r="G31" t="s">
        <v>29</v>
      </c>
      <c r="H31" t="s">
        <v>31</v>
      </c>
      <c r="I31" t="s">
        <v>70</v>
      </c>
      <c r="K31" t="s">
        <v>71</v>
      </c>
    </row>
    <row r="33" spans="1:11" ht="30">
      <c r="B33" s="5" t="s">
        <v>52</v>
      </c>
      <c r="C33" s="3">
        <v>0.36944444444444446</v>
      </c>
      <c r="D33" t="s">
        <v>39</v>
      </c>
      <c r="E33" t="s">
        <v>46</v>
      </c>
      <c r="F33" t="s">
        <v>59</v>
      </c>
      <c r="G33" t="s">
        <v>29</v>
      </c>
      <c r="H33" t="s">
        <v>68</v>
      </c>
      <c r="I33" t="s">
        <v>69</v>
      </c>
      <c r="K33" t="s">
        <v>56</v>
      </c>
    </row>
    <row r="34" spans="1:11">
      <c r="K34" t="s">
        <v>57</v>
      </c>
    </row>
    <row r="35" spans="1:11">
      <c r="K35" t="s">
        <v>58</v>
      </c>
    </row>
    <row r="37" spans="1:11">
      <c r="A37" t="s">
        <v>74</v>
      </c>
      <c r="B37" s="8" t="s">
        <v>52</v>
      </c>
      <c r="C37" s="3">
        <v>0.36944444444444446</v>
      </c>
      <c r="D37" t="s">
        <v>39</v>
      </c>
      <c r="E37" t="s">
        <v>46</v>
      </c>
      <c r="F37" t="s">
        <v>29</v>
      </c>
      <c r="G37" t="s">
        <v>29</v>
      </c>
      <c r="H37" t="s">
        <v>72</v>
      </c>
      <c r="I37" t="s">
        <v>69</v>
      </c>
      <c r="K37" t="s">
        <v>73</v>
      </c>
    </row>
    <row r="39" spans="1:11">
      <c r="A39" t="s">
        <v>74</v>
      </c>
      <c r="B39" s="8" t="s">
        <v>52</v>
      </c>
      <c r="C39" s="3">
        <v>0.36944444444444446</v>
      </c>
      <c r="D39" t="s">
        <v>39</v>
      </c>
      <c r="E39" t="s">
        <v>46</v>
      </c>
      <c r="F39" t="s">
        <v>29</v>
      </c>
      <c r="G39" t="s">
        <v>29</v>
      </c>
      <c r="H39" t="s">
        <v>68</v>
      </c>
      <c r="I39" t="s">
        <v>69</v>
      </c>
      <c r="K39" t="s">
        <v>73</v>
      </c>
    </row>
    <row r="42" spans="1:11">
      <c r="B42" s="8" t="s">
        <v>52</v>
      </c>
      <c r="C42" s="3">
        <v>0.36944444444444446</v>
      </c>
      <c r="D42" t="s">
        <v>40</v>
      </c>
      <c r="E42" t="s">
        <v>46</v>
      </c>
      <c r="F42" t="s">
        <v>29</v>
      </c>
      <c r="G42" t="s">
        <v>29</v>
      </c>
      <c r="H42" t="s">
        <v>68</v>
      </c>
    </row>
    <row r="45" spans="1:11" ht="30">
      <c r="A45" t="s">
        <v>74</v>
      </c>
      <c r="B45" s="4" t="s">
        <v>75</v>
      </c>
      <c r="C45" s="3">
        <v>4.1666666666666664E-2</v>
      </c>
      <c r="D45" t="s">
        <v>39</v>
      </c>
      <c r="E45" t="s">
        <v>46</v>
      </c>
      <c r="F45" t="s">
        <v>28</v>
      </c>
      <c r="G45" t="s">
        <v>29</v>
      </c>
      <c r="H45" t="s">
        <v>31</v>
      </c>
      <c r="K45" t="s">
        <v>76</v>
      </c>
    </row>
    <row r="46" spans="1:11">
      <c r="K46" t="s">
        <v>77</v>
      </c>
    </row>
    <row r="47" spans="1:11">
      <c r="K47" t="s">
        <v>78</v>
      </c>
    </row>
    <row r="50" spans="1:11" ht="30">
      <c r="A50" t="s">
        <v>74</v>
      </c>
      <c r="B50" s="4" t="s">
        <v>75</v>
      </c>
      <c r="C50" s="3">
        <v>4.1666666666666664E-2</v>
      </c>
      <c r="D50" t="s">
        <v>39</v>
      </c>
      <c r="E50" t="s">
        <v>46</v>
      </c>
      <c r="F50" t="s">
        <v>28</v>
      </c>
      <c r="G50" t="s">
        <v>29</v>
      </c>
      <c r="H50" t="s">
        <v>22</v>
      </c>
      <c r="K50" t="s">
        <v>79</v>
      </c>
    </row>
    <row r="51" spans="1:11">
      <c r="K51" t="s">
        <v>80</v>
      </c>
    </row>
    <row r="52" spans="1:11">
      <c r="K52" t="s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54AF-ABFA-4987-A615-0E0C831F3733}">
  <dimension ref="A2:D25"/>
  <sheetViews>
    <sheetView tabSelected="1" topLeftCell="A10" workbookViewId="0">
      <selection activeCell="G15" sqref="G15"/>
    </sheetView>
  </sheetViews>
  <sheetFormatPr defaultRowHeight="15"/>
  <cols>
    <col min="1" max="1" width="15" customWidth="1"/>
    <col min="2" max="2" width="18.28515625" customWidth="1"/>
    <col min="3" max="3" width="28" customWidth="1"/>
    <col min="4" max="4" width="53.570312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B3" t="s">
        <v>8</v>
      </c>
      <c r="C3" s="9" t="s">
        <v>82</v>
      </c>
      <c r="D3" t="s">
        <v>4</v>
      </c>
    </row>
    <row r="4" spans="1:4">
      <c r="D4" t="s">
        <v>5</v>
      </c>
    </row>
    <row r="6" spans="1:4">
      <c r="A6" t="s">
        <v>7</v>
      </c>
      <c r="B6" t="s">
        <v>6</v>
      </c>
      <c r="C6" t="s">
        <v>10</v>
      </c>
      <c r="D6" t="s">
        <v>11</v>
      </c>
    </row>
    <row r="7" spans="1:4">
      <c r="B7" t="s">
        <v>9</v>
      </c>
    </row>
    <row r="9" spans="1:4">
      <c r="A9" s="1" t="s">
        <v>14</v>
      </c>
      <c r="D9" t="s">
        <v>15</v>
      </c>
    </row>
    <row r="11" spans="1:4">
      <c r="A11" t="s">
        <v>16</v>
      </c>
      <c r="D11" t="s">
        <v>20</v>
      </c>
    </row>
    <row r="12" spans="1:4">
      <c r="A12" t="s">
        <v>17</v>
      </c>
    </row>
    <row r="13" spans="1:4">
      <c r="A13" t="s">
        <v>19</v>
      </c>
    </row>
    <row r="15" spans="1:4">
      <c r="A15" t="s">
        <v>21</v>
      </c>
    </row>
    <row r="17" spans="1:2">
      <c r="A17" t="s">
        <v>22</v>
      </c>
    </row>
    <row r="18" spans="1:2">
      <c r="A18" s="2" t="s">
        <v>23</v>
      </c>
    </row>
    <row r="19" spans="1:2">
      <c r="A19" t="s">
        <v>21</v>
      </c>
      <c r="B19" t="s">
        <v>24</v>
      </c>
    </row>
    <row r="21" spans="1:2">
      <c r="A21" t="s">
        <v>60</v>
      </c>
    </row>
    <row r="22" spans="1:2">
      <c r="A22" t="s">
        <v>21</v>
      </c>
      <c r="B22" t="s">
        <v>61</v>
      </c>
    </row>
    <row r="24" spans="1:2">
      <c r="A24" t="s">
        <v>262</v>
      </c>
      <c r="B24" t="s">
        <v>263</v>
      </c>
    </row>
    <row r="25" spans="1:2">
      <c r="A25" t="s">
        <v>264</v>
      </c>
      <c r="B25" t="s">
        <v>263</v>
      </c>
    </row>
  </sheetData>
  <hyperlinks>
    <hyperlink ref="C3" r:id="rId1" tooltip="https://pytorch.org/)" display="https://pytorch.org/)" xr:uid="{7588D874-F6A9-42B0-B51D-01785ECAE8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E03B-B190-4679-B101-C2A1046DB2D1}">
  <dimension ref="A2:B4"/>
  <sheetViews>
    <sheetView workbookViewId="0">
      <selection activeCell="A5" sqref="A5"/>
    </sheetView>
  </sheetViews>
  <sheetFormatPr defaultRowHeight="15"/>
  <sheetData>
    <row r="2" spans="1:2">
      <c r="A2" t="s">
        <v>12</v>
      </c>
      <c r="B2" t="s">
        <v>13</v>
      </c>
    </row>
    <row r="4" spans="1:2">
      <c r="A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40BC-FAB2-49E7-908E-1328DF30E342}">
  <dimension ref="A1:A6"/>
  <sheetViews>
    <sheetView workbookViewId="0">
      <selection sqref="A1:A6"/>
    </sheetView>
  </sheetViews>
  <sheetFormatPr defaultRowHeight="15"/>
  <sheetData>
    <row r="1" spans="1:1">
      <c r="A1" s="6" t="s">
        <v>62</v>
      </c>
    </row>
    <row r="2" spans="1:1">
      <c r="A2" s="6" t="s">
        <v>63</v>
      </c>
    </row>
    <row r="3" spans="1:1">
      <c r="A3" s="7" t="s">
        <v>64</v>
      </c>
    </row>
    <row r="4" spans="1:1">
      <c r="A4" s="6" t="s">
        <v>65</v>
      </c>
    </row>
    <row r="5" spans="1:1">
      <c r="A5" s="6" t="s">
        <v>66</v>
      </c>
    </row>
    <row r="6" spans="1:1">
      <c r="A6" s="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DE41-3040-4519-885E-1EC5E0E72207}">
  <dimension ref="A1:E95"/>
  <sheetViews>
    <sheetView topLeftCell="A52" workbookViewId="0">
      <selection activeCell="D88" sqref="D88"/>
    </sheetView>
  </sheetViews>
  <sheetFormatPr defaultRowHeight="15"/>
  <sheetData>
    <row r="1" spans="1:1">
      <c r="A1" s="11" t="s">
        <v>128</v>
      </c>
    </row>
    <row r="2" spans="1:1">
      <c r="A2" t="s">
        <v>91</v>
      </c>
    </row>
    <row r="3" spans="1:1">
      <c r="A3" t="s">
        <v>92</v>
      </c>
    </row>
    <row r="5" spans="1:1">
      <c r="A5" t="s">
        <v>93</v>
      </c>
    </row>
    <row r="6" spans="1:1">
      <c r="A6" t="s">
        <v>94</v>
      </c>
    </row>
    <row r="8" spans="1:1">
      <c r="A8" t="s">
        <v>95</v>
      </c>
    </row>
    <row r="9" spans="1:1">
      <c r="A9" t="s">
        <v>96</v>
      </c>
    </row>
    <row r="11" spans="1:1">
      <c r="A11" t="s">
        <v>97</v>
      </c>
    </row>
    <row r="12" spans="1:1">
      <c r="A12" t="s">
        <v>98</v>
      </c>
    </row>
    <row r="14" spans="1:1">
      <c r="A14" s="12" t="s">
        <v>99</v>
      </c>
    </row>
    <row r="15" spans="1:1">
      <c r="A15" t="s">
        <v>98</v>
      </c>
    </row>
    <row r="17" spans="1:1">
      <c r="A17" t="s">
        <v>100</v>
      </c>
    </row>
    <row r="18" spans="1:1">
      <c r="A18" t="s">
        <v>101</v>
      </c>
    </row>
    <row r="20" spans="1:1">
      <c r="A20" s="12" t="s">
        <v>102</v>
      </c>
    </row>
    <row r="21" spans="1:1">
      <c r="A21" t="s">
        <v>101</v>
      </c>
    </row>
    <row r="23" spans="1:1">
      <c r="A23" t="s">
        <v>103</v>
      </c>
    </row>
    <row r="24" spans="1:1">
      <c r="A24" t="s">
        <v>104</v>
      </c>
    </row>
    <row r="26" spans="1:1">
      <c r="A26" t="s">
        <v>105</v>
      </c>
    </row>
    <row r="27" spans="1:1">
      <c r="A27" t="s">
        <v>106</v>
      </c>
    </row>
    <row r="29" spans="1:1">
      <c r="A29" t="s">
        <v>107</v>
      </c>
    </row>
    <row r="30" spans="1:1">
      <c r="A30" t="s">
        <v>108</v>
      </c>
    </row>
    <row r="33" spans="1:1">
      <c r="A33" s="11" t="s">
        <v>127</v>
      </c>
    </row>
    <row r="34" spans="1:1">
      <c r="A34" t="s">
        <v>109</v>
      </c>
    </row>
    <row r="35" spans="1:1">
      <c r="A35" t="s">
        <v>92</v>
      </c>
    </row>
    <row r="37" spans="1:1">
      <c r="A37" t="s">
        <v>103</v>
      </c>
    </row>
    <row r="38" spans="1:1">
      <c r="A38" t="s">
        <v>104</v>
      </c>
    </row>
    <row r="40" spans="1:1">
      <c r="A40" t="s">
        <v>119</v>
      </c>
    </row>
    <row r="41" spans="1:1">
      <c r="A41" t="s">
        <v>120</v>
      </c>
    </row>
    <row r="43" spans="1:1">
      <c r="A43" t="s">
        <v>107</v>
      </c>
    </row>
    <row r="44" spans="1:1">
      <c r="A44" t="s">
        <v>108</v>
      </c>
    </row>
    <row r="46" spans="1:1">
      <c r="A46" t="s">
        <v>121</v>
      </c>
    </row>
    <row r="47" spans="1:1">
      <c r="A47" t="s">
        <v>122</v>
      </c>
    </row>
    <row r="49" spans="1:1">
      <c r="A49" t="s">
        <v>123</v>
      </c>
    </row>
    <row r="50" spans="1:1">
      <c r="A50" t="s">
        <v>124</v>
      </c>
    </row>
    <row r="52" spans="1:1">
      <c r="A52" t="s">
        <v>110</v>
      </c>
    </row>
    <row r="53" spans="1:1">
      <c r="A53" t="s">
        <v>111</v>
      </c>
    </row>
    <row r="55" spans="1:1">
      <c r="A55" t="s">
        <v>112</v>
      </c>
    </row>
    <row r="56" spans="1:1">
      <c r="A56" t="s">
        <v>94</v>
      </c>
    </row>
    <row r="58" spans="1:1">
      <c r="A58" t="s">
        <v>113</v>
      </c>
    </row>
    <row r="59" spans="1:1">
      <c r="A59" t="s">
        <v>96</v>
      </c>
    </row>
    <row r="61" spans="1:1">
      <c r="A61" t="s">
        <v>114</v>
      </c>
    </row>
    <row r="62" spans="1:1">
      <c r="A62" t="s">
        <v>115</v>
      </c>
    </row>
    <row r="64" spans="1:1">
      <c r="A64" t="s">
        <v>100</v>
      </c>
    </row>
    <row r="65" spans="1:5">
      <c r="A65" t="s">
        <v>116</v>
      </c>
    </row>
    <row r="67" spans="1:5">
      <c r="A67" t="s">
        <v>117</v>
      </c>
    </row>
    <row r="68" spans="1:5">
      <c r="A68" t="s">
        <v>118</v>
      </c>
    </row>
    <row r="70" spans="1:5">
      <c r="A70" t="s">
        <v>170</v>
      </c>
    </row>
    <row r="71" spans="1:5">
      <c r="A71" t="s">
        <v>171</v>
      </c>
    </row>
    <row r="75" spans="1:5">
      <c r="A75" s="11" t="s">
        <v>243</v>
      </c>
      <c r="B75" s="11"/>
      <c r="C75" s="11"/>
      <c r="D75" s="11"/>
      <c r="E75" s="11"/>
    </row>
    <row r="76" spans="1:5">
      <c r="A76" t="s">
        <v>233</v>
      </c>
    </row>
    <row r="77" spans="1:5">
      <c r="A77" t="s">
        <v>234</v>
      </c>
    </row>
    <row r="79" spans="1:5">
      <c r="A79" t="s">
        <v>235</v>
      </c>
    </row>
    <row r="80" spans="1:5">
      <c r="A80" t="s">
        <v>236</v>
      </c>
    </row>
    <row r="82" spans="1:1">
      <c r="A82" t="s">
        <v>237</v>
      </c>
    </row>
    <row r="83" spans="1:1">
      <c r="A83" t="s">
        <v>238</v>
      </c>
    </row>
    <row r="85" spans="1:1">
      <c r="A85" t="s">
        <v>239</v>
      </c>
    </row>
    <row r="86" spans="1:1">
      <c r="A86" t="s">
        <v>244</v>
      </c>
    </row>
    <row r="88" spans="1:1">
      <c r="A88" t="s">
        <v>240</v>
      </c>
    </row>
    <row r="89" spans="1:1">
      <c r="A89" t="s">
        <v>234</v>
      </c>
    </row>
    <row r="91" spans="1:1">
      <c r="A91" t="s">
        <v>241</v>
      </c>
    </row>
    <row r="92" spans="1:1">
      <c r="A92" t="s">
        <v>236</v>
      </c>
    </row>
    <row r="94" spans="1:1">
      <c r="A94" t="s">
        <v>242</v>
      </c>
    </row>
    <row r="95" spans="1:1">
      <c r="A95" t="s">
        <v>238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69A3-35C7-4AB6-A93F-F416B3D7C515}">
  <dimension ref="A1:P43"/>
  <sheetViews>
    <sheetView topLeftCell="A4" workbookViewId="0">
      <selection activeCell="A25" sqref="A25"/>
    </sheetView>
  </sheetViews>
  <sheetFormatPr defaultRowHeight="15"/>
  <sheetData>
    <row r="1" spans="1:16">
      <c r="A1" t="s">
        <v>125</v>
      </c>
    </row>
    <row r="2" spans="1:16">
      <c r="A2" t="s">
        <v>109</v>
      </c>
    </row>
    <row r="3" spans="1:16">
      <c r="A3" t="s">
        <v>92</v>
      </c>
    </row>
    <row r="5" spans="1:16">
      <c r="A5" t="s">
        <v>103</v>
      </c>
    </row>
    <row r="6" spans="1:16">
      <c r="A6" t="s">
        <v>104</v>
      </c>
    </row>
    <row r="8" spans="1:16">
      <c r="A8" s="18" t="s">
        <v>107</v>
      </c>
    </row>
    <row r="9" spans="1:16">
      <c r="A9" t="s">
        <v>108</v>
      </c>
    </row>
    <row r="11" spans="1:16">
      <c r="A11" t="s">
        <v>119</v>
      </c>
      <c r="P11" t="s">
        <v>139</v>
      </c>
    </row>
    <row r="12" spans="1:16">
      <c r="A12" t="s">
        <v>120</v>
      </c>
      <c r="P12" t="s">
        <v>120</v>
      </c>
    </row>
    <row r="14" spans="1:16">
      <c r="A14" t="s">
        <v>126</v>
      </c>
      <c r="P14" t="s">
        <v>140</v>
      </c>
    </row>
    <row r="15" spans="1:16">
      <c r="A15" t="s">
        <v>121</v>
      </c>
      <c r="P15" t="s">
        <v>141</v>
      </c>
    </row>
    <row r="16" spans="1:16">
      <c r="A16" t="s">
        <v>122</v>
      </c>
    </row>
    <row r="18" spans="1:1">
      <c r="A18" t="s">
        <v>123</v>
      </c>
    </row>
    <row r="19" spans="1:1">
      <c r="A19" t="s">
        <v>124</v>
      </c>
    </row>
    <row r="21" spans="1:1">
      <c r="A21" t="s">
        <v>110</v>
      </c>
    </row>
    <row r="22" spans="1:1">
      <c r="A22" t="s">
        <v>111</v>
      </c>
    </row>
    <row r="24" spans="1:1">
      <c r="A24" t="s">
        <v>112</v>
      </c>
    </row>
    <row r="25" spans="1:1">
      <c r="A25" t="s">
        <v>94</v>
      </c>
    </row>
    <row r="27" spans="1:1">
      <c r="A27" t="s">
        <v>113</v>
      </c>
    </row>
    <row r="28" spans="1:1">
      <c r="A28" t="s">
        <v>96</v>
      </c>
    </row>
    <row r="30" spans="1:1">
      <c r="A30" t="s">
        <v>114</v>
      </c>
    </row>
    <row r="31" spans="1:1">
      <c r="A31" t="s">
        <v>115</v>
      </c>
    </row>
    <row r="33" spans="1:1">
      <c r="A33" t="s">
        <v>100</v>
      </c>
    </row>
    <row r="34" spans="1:1">
      <c r="A34" t="s">
        <v>116</v>
      </c>
    </row>
    <row r="36" spans="1:1">
      <c r="A36" t="s">
        <v>117</v>
      </c>
    </row>
    <row r="37" spans="1:1">
      <c r="A37" t="s">
        <v>118</v>
      </c>
    </row>
    <row r="39" spans="1:1">
      <c r="A39" t="s">
        <v>191</v>
      </c>
    </row>
    <row r="40" spans="1:1">
      <c r="A40" t="s">
        <v>192</v>
      </c>
    </row>
    <row r="42" spans="1:1">
      <c r="A42" s="23" t="s">
        <v>216</v>
      </c>
    </row>
    <row r="43" spans="1:1">
      <c r="A43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E277-53F3-4E95-AA24-DA66243704A9}">
  <dimension ref="A1:W104"/>
  <sheetViews>
    <sheetView zoomScale="70" zoomScaleNormal="70" workbookViewId="0">
      <pane ySplit="1" topLeftCell="A89" activePane="bottomLeft" state="frozen"/>
      <selection pane="bottomLeft" activeCell="S102" sqref="S102"/>
    </sheetView>
  </sheetViews>
  <sheetFormatPr defaultRowHeight="15"/>
  <cols>
    <col min="1" max="1" width="16.5703125" style="13" customWidth="1"/>
    <col min="2" max="2" width="7.42578125" style="13" customWidth="1"/>
    <col min="3" max="3" width="17.140625" style="16" customWidth="1"/>
    <col min="4" max="4" width="1.140625" style="13" customWidth="1"/>
    <col min="5" max="5" width="9.140625" style="16"/>
    <col min="6" max="6" width="10.85546875" style="16" customWidth="1"/>
    <col min="7" max="7" width="13.140625" style="16" bestFit="1" customWidth="1"/>
    <col min="8" max="8" width="1" style="13" customWidth="1"/>
    <col min="9" max="9" width="9.140625" style="16"/>
    <col min="10" max="10" width="1" style="13" customWidth="1"/>
    <col min="11" max="11" width="11.42578125" style="16" bestFit="1" customWidth="1"/>
    <col min="12" max="12" width="14.7109375" style="13" customWidth="1"/>
    <col min="13" max="13" width="9.140625" style="13"/>
    <col min="14" max="14" width="8.42578125" style="13" customWidth="1"/>
    <col min="15" max="15" width="11.5703125" style="13" customWidth="1"/>
    <col min="16" max="16" width="7.42578125" style="13" customWidth="1"/>
    <col min="17" max="17" width="7.42578125" style="17" customWidth="1"/>
    <col min="18" max="18" width="7.42578125" style="13" customWidth="1"/>
    <col min="19" max="19" width="39.140625" style="13" customWidth="1"/>
    <col min="20" max="20" width="19.5703125" style="13" customWidth="1"/>
    <col min="21" max="21" width="13" style="13" customWidth="1"/>
    <col min="22" max="22" width="15" style="13" customWidth="1"/>
    <col min="23" max="23" width="16.140625" style="13" customWidth="1"/>
    <col min="24" max="16384" width="9.140625" style="13"/>
  </cols>
  <sheetData>
    <row r="1" spans="1:23" s="14" customFormat="1" ht="29.25" customHeight="1" thickTop="1" thickBot="1">
      <c r="A1" s="14" t="s">
        <v>149</v>
      </c>
      <c r="B1" s="14" t="s">
        <v>148</v>
      </c>
      <c r="C1" s="15" t="s">
        <v>133</v>
      </c>
      <c r="E1" s="15" t="s">
        <v>131</v>
      </c>
      <c r="F1" s="15" t="s">
        <v>143</v>
      </c>
      <c r="G1" s="15" t="s">
        <v>132</v>
      </c>
      <c r="I1" s="15" t="s">
        <v>129</v>
      </c>
      <c r="K1" s="15" t="s">
        <v>130</v>
      </c>
      <c r="L1" s="14" t="s">
        <v>144</v>
      </c>
      <c r="M1" s="14" t="s">
        <v>137</v>
      </c>
      <c r="N1" s="14" t="s">
        <v>203</v>
      </c>
      <c r="O1" s="14" t="s">
        <v>136</v>
      </c>
      <c r="P1" s="14" t="s">
        <v>26</v>
      </c>
      <c r="Q1" s="14" t="s">
        <v>257</v>
      </c>
      <c r="R1" s="14" t="s">
        <v>153</v>
      </c>
      <c r="S1" s="14" t="s">
        <v>142</v>
      </c>
      <c r="T1" s="14" t="s">
        <v>164</v>
      </c>
      <c r="U1" s="14" t="s">
        <v>156</v>
      </c>
      <c r="V1" s="14" t="s">
        <v>134</v>
      </c>
      <c r="W1" s="14" t="s">
        <v>135</v>
      </c>
    </row>
    <row r="2" spans="1:23" ht="15.75" thickTop="1">
      <c r="C2" s="16" t="s">
        <v>119</v>
      </c>
      <c r="F2" s="16" t="s">
        <v>138</v>
      </c>
      <c r="G2" s="16">
        <v>2</v>
      </c>
      <c r="I2" s="16">
        <v>2</v>
      </c>
      <c r="K2" s="16">
        <v>48000</v>
      </c>
      <c r="M2" s="13" t="str">
        <f>IF(K2="","",IF(K2=L2,"No","Yes"))</f>
        <v>Yes</v>
      </c>
      <c r="O2" s="13">
        <v>0.5</v>
      </c>
      <c r="P2" s="13" t="s">
        <v>174</v>
      </c>
    </row>
    <row r="3" spans="1:23">
      <c r="M3" s="13" t="str">
        <f t="shared" ref="M3:M54" si="0">IF(K3="","",IF(K3=L3,"No","Yes"))</f>
        <v/>
      </c>
    </row>
    <row r="4" spans="1:23">
      <c r="G4" s="16">
        <v>2</v>
      </c>
      <c r="I4" s="16">
        <v>2</v>
      </c>
      <c r="K4" s="16">
        <v>44100</v>
      </c>
      <c r="M4" s="13" t="str">
        <f t="shared" si="0"/>
        <v>Yes</v>
      </c>
      <c r="O4" s="13">
        <v>0.5</v>
      </c>
      <c r="P4" s="13" t="s">
        <v>174</v>
      </c>
    </row>
    <row r="5" spans="1:23">
      <c r="M5" s="13" t="str">
        <f t="shared" si="0"/>
        <v/>
      </c>
    </row>
    <row r="6" spans="1:23">
      <c r="G6" s="16">
        <v>2</v>
      </c>
      <c r="I6" s="16">
        <v>2</v>
      </c>
      <c r="K6" s="16">
        <v>16000</v>
      </c>
      <c r="M6" s="13" t="str">
        <f t="shared" si="0"/>
        <v>Yes</v>
      </c>
      <c r="O6" s="13">
        <v>0.5</v>
      </c>
      <c r="P6" s="13" t="s">
        <v>174</v>
      </c>
    </row>
    <row r="7" spans="1:23">
      <c r="M7" s="13" t="str">
        <f t="shared" si="0"/>
        <v/>
      </c>
    </row>
    <row r="8" spans="1:23">
      <c r="G8" s="16">
        <v>2</v>
      </c>
      <c r="I8" s="16">
        <v>2</v>
      </c>
      <c r="K8" s="16">
        <v>8000</v>
      </c>
      <c r="M8" s="13" t="str">
        <f t="shared" si="0"/>
        <v>Yes</v>
      </c>
      <c r="O8" s="13">
        <v>0.5</v>
      </c>
      <c r="P8" s="13" t="s">
        <v>174</v>
      </c>
    </row>
    <row r="9" spans="1:23">
      <c r="M9" s="13" t="str">
        <f t="shared" si="0"/>
        <v/>
      </c>
    </row>
    <row r="10" spans="1:23">
      <c r="G10" s="16">
        <v>2</v>
      </c>
      <c r="I10" s="16">
        <v>1</v>
      </c>
      <c r="K10" s="16">
        <v>48000</v>
      </c>
      <c r="M10" s="13" t="str">
        <f t="shared" si="0"/>
        <v>Yes</v>
      </c>
      <c r="O10" s="13">
        <v>0.5</v>
      </c>
      <c r="P10" s="13" t="s">
        <v>174</v>
      </c>
    </row>
    <row r="11" spans="1:23">
      <c r="M11" s="13" t="str">
        <f t="shared" si="0"/>
        <v/>
      </c>
    </row>
    <row r="12" spans="1:23">
      <c r="G12" s="16">
        <v>2</v>
      </c>
      <c r="I12" s="16">
        <v>1</v>
      </c>
      <c r="K12" s="16">
        <v>16000</v>
      </c>
      <c r="M12" s="13" t="str">
        <f t="shared" si="0"/>
        <v>Yes</v>
      </c>
      <c r="O12" s="13">
        <v>0.5</v>
      </c>
      <c r="P12" s="13" t="s">
        <v>174</v>
      </c>
    </row>
    <row r="13" spans="1:23">
      <c r="M13" s="13" t="str">
        <f t="shared" si="0"/>
        <v/>
      </c>
    </row>
    <row r="14" spans="1:23">
      <c r="G14" s="16">
        <v>2</v>
      </c>
      <c r="I14" s="16">
        <v>1</v>
      </c>
      <c r="K14" s="16">
        <v>8000</v>
      </c>
      <c r="M14" s="13" t="str">
        <f t="shared" si="0"/>
        <v>Yes</v>
      </c>
      <c r="O14" s="13">
        <v>0.5</v>
      </c>
      <c r="P14" s="13" t="s">
        <v>174</v>
      </c>
    </row>
    <row r="16" spans="1:23" s="20" customFormat="1">
      <c r="C16" s="21"/>
      <c r="E16" s="21"/>
      <c r="F16" s="21"/>
      <c r="G16" s="21"/>
      <c r="I16" s="21"/>
      <c r="K16" s="21"/>
      <c r="M16" s="20" t="str">
        <f t="shared" si="0"/>
        <v/>
      </c>
    </row>
    <row r="17" spans="1:23" ht="75">
      <c r="A17" s="26" t="s">
        <v>196</v>
      </c>
      <c r="B17" s="13">
        <v>1</v>
      </c>
      <c r="C17" s="16" t="s">
        <v>117</v>
      </c>
      <c r="E17" s="16" t="s">
        <v>152</v>
      </c>
      <c r="F17" s="16">
        <v>2</v>
      </c>
      <c r="G17" s="16">
        <v>2</v>
      </c>
      <c r="I17" s="16">
        <v>1</v>
      </c>
      <c r="K17" s="16">
        <v>44100</v>
      </c>
      <c r="L17" s="13" t="s">
        <v>146</v>
      </c>
      <c r="M17" s="13" t="str">
        <f t="shared" si="0"/>
        <v>Yes</v>
      </c>
      <c r="O17" s="13">
        <v>0.5</v>
      </c>
      <c r="P17" s="13" t="s">
        <v>174</v>
      </c>
      <c r="R17" s="13" t="s">
        <v>22</v>
      </c>
      <c r="S17" s="13" t="s">
        <v>145</v>
      </c>
      <c r="T17" s="13" t="s">
        <v>165</v>
      </c>
      <c r="U17" s="13" t="s">
        <v>157</v>
      </c>
      <c r="V17" s="13" t="s">
        <v>159</v>
      </c>
      <c r="W17" s="13" t="s">
        <v>160</v>
      </c>
    </row>
    <row r="18" spans="1:23">
      <c r="A18" s="27"/>
      <c r="M18" s="13" t="str">
        <f t="shared" si="0"/>
        <v/>
      </c>
    </row>
    <row r="19" spans="1:23" ht="30">
      <c r="A19" s="27"/>
      <c r="B19" s="13">
        <v>2</v>
      </c>
      <c r="C19" s="16" t="s">
        <v>117</v>
      </c>
      <c r="E19" s="16" t="s">
        <v>152</v>
      </c>
      <c r="F19" s="16">
        <v>2</v>
      </c>
      <c r="G19" s="16">
        <v>2</v>
      </c>
      <c r="I19" s="16">
        <v>1</v>
      </c>
      <c r="K19" s="16">
        <v>44100</v>
      </c>
      <c r="L19" s="13">
        <v>44100</v>
      </c>
      <c r="M19" s="13" t="str">
        <f t="shared" si="0"/>
        <v>No</v>
      </c>
      <c r="O19" s="13">
        <v>0.5</v>
      </c>
      <c r="P19" s="13" t="s">
        <v>174</v>
      </c>
      <c r="R19" s="13" t="s">
        <v>22</v>
      </c>
      <c r="S19" s="13" t="s">
        <v>147</v>
      </c>
      <c r="U19" s="13" t="s">
        <v>158</v>
      </c>
      <c r="V19" s="13" t="s">
        <v>160</v>
      </c>
      <c r="W19" s="13" t="s">
        <v>160</v>
      </c>
    </row>
    <row r="20" spans="1:23">
      <c r="A20" s="27"/>
      <c r="M20" s="13" t="str">
        <f t="shared" si="0"/>
        <v/>
      </c>
    </row>
    <row r="21" spans="1:23" ht="30">
      <c r="A21" s="27"/>
      <c r="B21" s="13">
        <v>3</v>
      </c>
      <c r="C21" s="16" t="s">
        <v>117</v>
      </c>
      <c r="E21" s="16" t="s">
        <v>152</v>
      </c>
      <c r="F21" s="16">
        <v>2</v>
      </c>
      <c r="G21" s="16">
        <v>2</v>
      </c>
      <c r="I21" s="16">
        <v>1</v>
      </c>
      <c r="K21" s="16">
        <v>44100</v>
      </c>
      <c r="L21" s="13">
        <v>44100</v>
      </c>
      <c r="M21" s="13" t="str">
        <f t="shared" si="0"/>
        <v>No</v>
      </c>
      <c r="O21" s="13">
        <v>0.5</v>
      </c>
      <c r="P21" s="13" t="s">
        <v>175</v>
      </c>
      <c r="R21" s="13" t="s">
        <v>22</v>
      </c>
      <c r="S21" s="13" t="s">
        <v>151</v>
      </c>
      <c r="U21" s="13" t="s">
        <v>70</v>
      </c>
      <c r="V21" s="13" t="s">
        <v>161</v>
      </c>
      <c r="W21" s="13" t="s">
        <v>160</v>
      </c>
    </row>
    <row r="22" spans="1:23">
      <c r="A22" s="27"/>
      <c r="M22" s="13" t="str">
        <f t="shared" si="0"/>
        <v/>
      </c>
    </row>
    <row r="23" spans="1:23" ht="75">
      <c r="A23" s="27"/>
      <c r="B23" s="13">
        <v>4</v>
      </c>
      <c r="C23" s="16" t="s">
        <v>117</v>
      </c>
      <c r="E23" s="16" t="s">
        <v>152</v>
      </c>
      <c r="F23" s="16">
        <v>2</v>
      </c>
      <c r="G23" s="16">
        <v>2</v>
      </c>
      <c r="I23" s="16">
        <v>1</v>
      </c>
      <c r="K23" s="16">
        <v>44100</v>
      </c>
      <c r="L23" s="13" t="s">
        <v>146</v>
      </c>
      <c r="M23" s="13" t="str">
        <f t="shared" si="0"/>
        <v>Yes</v>
      </c>
      <c r="O23" s="13">
        <v>0.5</v>
      </c>
      <c r="P23" s="13" t="s">
        <v>175</v>
      </c>
      <c r="R23" s="13" t="s">
        <v>22</v>
      </c>
      <c r="S23" s="13" t="s">
        <v>150</v>
      </c>
      <c r="U23" s="13" t="s">
        <v>70</v>
      </c>
      <c r="V23" s="13" t="s">
        <v>160</v>
      </c>
      <c r="W23" s="13" t="s">
        <v>160</v>
      </c>
    </row>
    <row r="24" spans="1:23">
      <c r="A24" s="27"/>
      <c r="M24" s="13" t="str">
        <f t="shared" si="0"/>
        <v/>
      </c>
    </row>
    <row r="25" spans="1:23" ht="75">
      <c r="A25" s="27"/>
      <c r="B25" s="13">
        <v>5</v>
      </c>
      <c r="C25" s="16" t="s">
        <v>117</v>
      </c>
      <c r="E25" s="16" t="s">
        <v>152</v>
      </c>
      <c r="F25" s="16">
        <v>2</v>
      </c>
      <c r="G25" s="16">
        <v>2</v>
      </c>
      <c r="I25" s="16">
        <v>1</v>
      </c>
      <c r="K25" s="16">
        <v>44100</v>
      </c>
      <c r="L25" s="13" t="s">
        <v>146</v>
      </c>
      <c r="M25" s="13" t="str">
        <f t="shared" si="0"/>
        <v>Yes</v>
      </c>
      <c r="O25" s="13">
        <v>0.5</v>
      </c>
      <c r="P25" s="13" t="s">
        <v>175</v>
      </c>
      <c r="R25" s="13" t="s">
        <v>154</v>
      </c>
      <c r="S25" s="13" t="s">
        <v>155</v>
      </c>
      <c r="T25" s="13" t="s">
        <v>168</v>
      </c>
      <c r="U25" s="13" t="s">
        <v>70</v>
      </c>
      <c r="V25" s="13" t="s">
        <v>166</v>
      </c>
      <c r="W25" s="13" t="s">
        <v>167</v>
      </c>
    </row>
    <row r="26" spans="1:23">
      <c r="A26" s="27"/>
      <c r="M26" s="13" t="str">
        <f t="shared" si="0"/>
        <v/>
      </c>
    </row>
    <row r="27" spans="1:23" ht="75">
      <c r="A27" s="27"/>
      <c r="B27" s="13">
        <v>6</v>
      </c>
      <c r="C27" s="16" t="s">
        <v>117</v>
      </c>
      <c r="E27" s="16" t="s">
        <v>152</v>
      </c>
      <c r="F27" s="16">
        <v>2</v>
      </c>
      <c r="G27" s="16">
        <v>2</v>
      </c>
      <c r="I27" s="16">
        <v>1</v>
      </c>
      <c r="K27" s="16">
        <v>44100</v>
      </c>
      <c r="L27" s="13" t="s">
        <v>146</v>
      </c>
      <c r="M27" s="13" t="str">
        <f t="shared" si="0"/>
        <v>Yes</v>
      </c>
      <c r="O27" s="13">
        <v>0.5</v>
      </c>
      <c r="P27" s="13" t="s">
        <v>174</v>
      </c>
      <c r="R27" s="13" t="s">
        <v>154</v>
      </c>
      <c r="S27" s="13" t="s">
        <v>163</v>
      </c>
      <c r="T27" s="13" t="s">
        <v>168</v>
      </c>
      <c r="U27" s="13" t="s">
        <v>157</v>
      </c>
      <c r="V27" s="13" t="s">
        <v>166</v>
      </c>
      <c r="W27" s="13" t="s">
        <v>161</v>
      </c>
    </row>
    <row r="28" spans="1:23">
      <c r="A28" s="27"/>
      <c r="M28" s="13" t="str">
        <f t="shared" si="0"/>
        <v/>
      </c>
    </row>
    <row r="29" spans="1:23" ht="60">
      <c r="A29" s="27"/>
      <c r="B29" s="13">
        <v>7</v>
      </c>
      <c r="C29" s="16" t="s">
        <v>117</v>
      </c>
      <c r="E29" s="16" t="s">
        <v>152</v>
      </c>
      <c r="F29" s="16">
        <v>2</v>
      </c>
      <c r="G29" s="16">
        <v>2</v>
      </c>
      <c r="I29" s="16">
        <v>1</v>
      </c>
      <c r="K29" s="16">
        <v>44100</v>
      </c>
      <c r="L29" s="13">
        <v>44100</v>
      </c>
      <c r="M29" s="13" t="str">
        <f t="shared" si="0"/>
        <v>No</v>
      </c>
      <c r="O29" s="13">
        <v>0.5</v>
      </c>
      <c r="P29" s="13" t="s">
        <v>174</v>
      </c>
      <c r="R29" s="13" t="s">
        <v>154</v>
      </c>
      <c r="S29" s="13" t="s">
        <v>181</v>
      </c>
      <c r="U29" s="13" t="s">
        <v>157</v>
      </c>
      <c r="V29" s="13" t="s">
        <v>166</v>
      </c>
      <c r="W29" s="13" t="s">
        <v>167</v>
      </c>
    </row>
    <row r="30" spans="1:23">
      <c r="A30" s="27"/>
      <c r="M30" s="13" t="str">
        <f t="shared" si="0"/>
        <v/>
      </c>
    </row>
    <row r="31" spans="1:23" ht="60">
      <c r="A31" s="27"/>
      <c r="B31" s="13">
        <v>8</v>
      </c>
      <c r="C31" s="16" t="s">
        <v>117</v>
      </c>
      <c r="E31" s="16" t="s">
        <v>152</v>
      </c>
      <c r="F31" s="16">
        <v>2</v>
      </c>
      <c r="G31" s="16">
        <v>2</v>
      </c>
      <c r="I31" s="16">
        <v>1</v>
      </c>
      <c r="K31" s="16">
        <v>44100</v>
      </c>
      <c r="L31" s="13">
        <v>44100</v>
      </c>
      <c r="M31" s="13" t="str">
        <f t="shared" si="0"/>
        <v>No</v>
      </c>
      <c r="O31" s="13">
        <v>0.5</v>
      </c>
      <c r="P31" s="13" t="s">
        <v>175</v>
      </c>
      <c r="R31" s="13" t="s">
        <v>154</v>
      </c>
      <c r="S31" s="13" t="s">
        <v>169</v>
      </c>
      <c r="U31" s="13" t="s">
        <v>70</v>
      </c>
      <c r="V31" s="13" t="s">
        <v>166</v>
      </c>
      <c r="W31" s="13" t="s">
        <v>167</v>
      </c>
    </row>
    <row r="32" spans="1:23">
      <c r="A32" s="27"/>
      <c r="M32" s="13" t="str">
        <f t="shared" si="0"/>
        <v/>
      </c>
    </row>
    <row r="33" spans="1:23" s="20" customFormat="1">
      <c r="A33" s="22"/>
      <c r="C33" s="21"/>
      <c r="E33" s="21"/>
      <c r="F33" s="21"/>
      <c r="G33" s="21"/>
      <c r="I33" s="21"/>
      <c r="K33" s="21"/>
      <c r="M33" s="20" t="str">
        <f t="shared" si="0"/>
        <v/>
      </c>
    </row>
    <row r="34" spans="1:23" ht="60">
      <c r="A34" s="28" t="s">
        <v>194</v>
      </c>
      <c r="B34" s="13">
        <v>1</v>
      </c>
      <c r="C34" s="16" t="s">
        <v>172</v>
      </c>
      <c r="E34" s="16" t="s">
        <v>173</v>
      </c>
      <c r="F34" s="16">
        <v>2</v>
      </c>
      <c r="G34" s="16">
        <v>2</v>
      </c>
      <c r="I34" s="16">
        <v>1</v>
      </c>
      <c r="K34" s="16">
        <v>44100</v>
      </c>
      <c r="L34" s="13">
        <v>44100</v>
      </c>
      <c r="M34" s="13" t="str">
        <f t="shared" si="0"/>
        <v>No</v>
      </c>
      <c r="O34" s="13">
        <v>0.5</v>
      </c>
      <c r="P34" s="13" t="s">
        <v>174</v>
      </c>
      <c r="R34" s="13" t="s">
        <v>22</v>
      </c>
      <c r="S34" s="13" t="s">
        <v>180</v>
      </c>
      <c r="T34" s="13" t="s">
        <v>177</v>
      </c>
      <c r="U34" s="13" t="s">
        <v>183</v>
      </c>
      <c r="V34" s="13" t="s">
        <v>176</v>
      </c>
      <c r="W34" s="13" t="s">
        <v>162</v>
      </c>
    </row>
    <row r="35" spans="1:23">
      <c r="A35" s="28"/>
      <c r="M35" s="13" t="str">
        <f t="shared" si="0"/>
        <v/>
      </c>
    </row>
    <row r="36" spans="1:23" ht="60">
      <c r="A36" s="28"/>
      <c r="B36" s="13">
        <v>2</v>
      </c>
      <c r="C36" s="16" t="s">
        <v>172</v>
      </c>
      <c r="E36" s="16" t="s">
        <v>173</v>
      </c>
      <c r="F36" s="16">
        <v>2</v>
      </c>
      <c r="G36" s="16">
        <v>2</v>
      </c>
      <c r="I36" s="16">
        <v>1</v>
      </c>
      <c r="K36" s="16">
        <v>44100</v>
      </c>
      <c r="L36" s="13">
        <v>44100</v>
      </c>
      <c r="M36" s="13" t="str">
        <f t="shared" si="0"/>
        <v>No</v>
      </c>
      <c r="O36" s="13">
        <v>0.5</v>
      </c>
      <c r="P36" s="13" t="s">
        <v>174</v>
      </c>
      <c r="R36" s="13" t="s">
        <v>154</v>
      </c>
      <c r="S36" s="13" t="s">
        <v>178</v>
      </c>
      <c r="U36" s="13" t="s">
        <v>183</v>
      </c>
      <c r="V36" s="13" t="s">
        <v>179</v>
      </c>
      <c r="W36" s="13" t="s">
        <v>189</v>
      </c>
    </row>
    <row r="37" spans="1:23">
      <c r="A37" s="28"/>
      <c r="M37" s="13" t="str">
        <f t="shared" si="0"/>
        <v/>
      </c>
    </row>
    <row r="38" spans="1:23" ht="60">
      <c r="A38" s="28"/>
      <c r="B38" s="13">
        <v>3</v>
      </c>
      <c r="C38" s="16" t="s">
        <v>172</v>
      </c>
      <c r="E38" s="16" t="s">
        <v>173</v>
      </c>
      <c r="F38" s="16">
        <v>2</v>
      </c>
      <c r="G38" s="16">
        <v>2</v>
      </c>
      <c r="I38" s="16">
        <v>1</v>
      </c>
      <c r="K38" s="16">
        <v>44100</v>
      </c>
      <c r="L38" s="13">
        <v>16000</v>
      </c>
      <c r="M38" s="13" t="str">
        <f t="shared" si="0"/>
        <v>Yes</v>
      </c>
      <c r="O38" s="13">
        <v>0.5</v>
      </c>
      <c r="P38" s="13" t="s">
        <v>174</v>
      </c>
      <c r="R38" s="13" t="s">
        <v>22</v>
      </c>
      <c r="S38" s="13" t="s">
        <v>182</v>
      </c>
      <c r="T38" s="13" t="s">
        <v>190</v>
      </c>
      <c r="U38" s="13" t="s">
        <v>183</v>
      </c>
      <c r="V38" s="13" t="s">
        <v>184</v>
      </c>
      <c r="W38" s="13" t="s">
        <v>185</v>
      </c>
    </row>
    <row r="39" spans="1:23">
      <c r="A39" s="28"/>
      <c r="M39" s="13" t="str">
        <f t="shared" si="0"/>
        <v/>
      </c>
    </row>
    <row r="40" spans="1:23" ht="60">
      <c r="A40" s="28"/>
      <c r="B40" s="13">
        <v>4</v>
      </c>
      <c r="C40" s="16" t="s">
        <v>172</v>
      </c>
      <c r="E40" s="16" t="s">
        <v>173</v>
      </c>
      <c r="F40" s="16">
        <v>2</v>
      </c>
      <c r="G40" s="16">
        <v>2</v>
      </c>
      <c r="I40" s="16">
        <v>1</v>
      </c>
      <c r="K40" s="16">
        <v>44100</v>
      </c>
      <c r="L40" s="13">
        <v>16000</v>
      </c>
      <c r="M40" s="13" t="str">
        <f t="shared" si="0"/>
        <v>Yes</v>
      </c>
      <c r="O40" s="13">
        <v>0.5</v>
      </c>
      <c r="P40" s="13" t="s">
        <v>174</v>
      </c>
      <c r="R40" s="13" t="s">
        <v>154</v>
      </c>
      <c r="S40" s="13" t="s">
        <v>187</v>
      </c>
      <c r="T40" s="13" t="s">
        <v>186</v>
      </c>
      <c r="U40" s="13" t="s">
        <v>183</v>
      </c>
      <c r="V40" s="13" t="s">
        <v>179</v>
      </c>
      <c r="W40" s="13" t="s">
        <v>188</v>
      </c>
    </row>
    <row r="41" spans="1:23">
      <c r="A41" s="28"/>
      <c r="M41" s="13" t="str">
        <f t="shared" si="0"/>
        <v/>
      </c>
    </row>
    <row r="42" spans="1:23" s="20" customFormat="1">
      <c r="C42" s="21"/>
      <c r="E42" s="21"/>
      <c r="F42" s="21"/>
      <c r="G42" s="21"/>
      <c r="I42" s="21"/>
      <c r="K42" s="21"/>
    </row>
    <row r="43" spans="1:23" ht="30" customHeight="1">
      <c r="A43" s="29" t="s">
        <v>195</v>
      </c>
      <c r="B43" s="13">
        <v>1</v>
      </c>
      <c r="C43" s="16" t="s">
        <v>193</v>
      </c>
      <c r="E43" s="16" t="s">
        <v>173</v>
      </c>
      <c r="F43" s="16">
        <v>2</v>
      </c>
      <c r="G43" s="16">
        <v>2</v>
      </c>
      <c r="I43" s="16">
        <v>1</v>
      </c>
      <c r="K43" s="16">
        <v>48000</v>
      </c>
      <c r="L43" s="13">
        <v>44100</v>
      </c>
      <c r="M43" s="13" t="str">
        <f t="shared" si="0"/>
        <v>Yes</v>
      </c>
      <c r="O43" s="13">
        <v>0.5</v>
      </c>
      <c r="P43" s="13" t="s">
        <v>174</v>
      </c>
      <c r="R43" s="13" t="s">
        <v>22</v>
      </c>
      <c r="S43" s="13" t="s">
        <v>201</v>
      </c>
      <c r="T43" s="13" t="s">
        <v>202</v>
      </c>
      <c r="U43" s="13" t="s">
        <v>200</v>
      </c>
      <c r="V43" s="13" t="s">
        <v>167</v>
      </c>
      <c r="W43" s="13" t="s">
        <v>162</v>
      </c>
    </row>
    <row r="44" spans="1:23">
      <c r="A44" s="29"/>
      <c r="M44" s="13" t="str">
        <f t="shared" si="0"/>
        <v/>
      </c>
    </row>
    <row r="45" spans="1:23" ht="45">
      <c r="A45" s="29"/>
      <c r="B45" s="13">
        <v>2</v>
      </c>
      <c r="C45" s="16" t="s">
        <v>193</v>
      </c>
      <c r="E45" s="16" t="s">
        <v>173</v>
      </c>
      <c r="F45" s="16">
        <v>2</v>
      </c>
      <c r="G45" s="16">
        <v>2</v>
      </c>
      <c r="I45" s="16">
        <v>1</v>
      </c>
      <c r="K45" s="16">
        <v>48000</v>
      </c>
      <c r="L45" s="13">
        <v>44100</v>
      </c>
      <c r="M45" s="13" t="str">
        <f t="shared" si="0"/>
        <v>Yes</v>
      </c>
      <c r="O45" s="13">
        <v>0.5</v>
      </c>
      <c r="P45" s="13" t="s">
        <v>174</v>
      </c>
      <c r="R45" s="13" t="s">
        <v>154</v>
      </c>
      <c r="S45" s="13" t="s">
        <v>198</v>
      </c>
      <c r="T45" s="13" t="s">
        <v>199</v>
      </c>
      <c r="U45" s="13" t="s">
        <v>200</v>
      </c>
      <c r="V45" s="13" t="s">
        <v>167</v>
      </c>
      <c r="W45" s="13" t="s">
        <v>162</v>
      </c>
    </row>
    <row r="46" spans="1:23">
      <c r="A46" s="29"/>
      <c r="M46" s="13" t="str">
        <f t="shared" si="0"/>
        <v/>
      </c>
    </row>
    <row r="47" spans="1:23" ht="45">
      <c r="A47" s="29"/>
      <c r="B47" s="13">
        <v>3</v>
      </c>
      <c r="C47" s="16" t="s">
        <v>193</v>
      </c>
      <c r="E47" s="16" t="s">
        <v>173</v>
      </c>
      <c r="F47" s="16">
        <v>2</v>
      </c>
      <c r="G47" s="16">
        <v>2</v>
      </c>
      <c r="I47" s="16">
        <v>1</v>
      </c>
      <c r="K47" s="16">
        <v>48000</v>
      </c>
      <c r="L47" s="13">
        <v>48000</v>
      </c>
      <c r="M47" s="13" t="str">
        <f t="shared" si="0"/>
        <v>No</v>
      </c>
      <c r="O47" s="13">
        <v>0.5</v>
      </c>
      <c r="P47" s="13" t="s">
        <v>174</v>
      </c>
      <c r="R47" s="13" t="s">
        <v>22</v>
      </c>
      <c r="S47" s="13" t="s">
        <v>201</v>
      </c>
      <c r="T47" s="13" t="s">
        <v>202</v>
      </c>
      <c r="U47" s="13" t="s">
        <v>211</v>
      </c>
      <c r="V47" s="13" t="s">
        <v>167</v>
      </c>
      <c r="W47" s="13" t="s">
        <v>162</v>
      </c>
    </row>
    <row r="48" spans="1:23">
      <c r="A48" s="29"/>
      <c r="M48" s="13" t="str">
        <f t="shared" si="0"/>
        <v/>
      </c>
    </row>
    <row r="49" spans="1:23" ht="30">
      <c r="A49" s="29"/>
      <c r="B49" s="13">
        <v>4</v>
      </c>
      <c r="C49" s="16" t="s">
        <v>193</v>
      </c>
      <c r="E49" s="16" t="s">
        <v>173</v>
      </c>
      <c r="F49" s="16">
        <v>2</v>
      </c>
      <c r="G49" s="16">
        <v>2</v>
      </c>
      <c r="I49" s="16">
        <v>1</v>
      </c>
      <c r="K49" s="16">
        <v>48000</v>
      </c>
      <c r="L49" s="13">
        <v>48000</v>
      </c>
      <c r="M49" s="13" t="str">
        <f t="shared" si="0"/>
        <v>No</v>
      </c>
      <c r="O49" s="13">
        <v>0.5</v>
      </c>
      <c r="P49" s="13" t="s">
        <v>174</v>
      </c>
      <c r="R49" s="13" t="s">
        <v>154</v>
      </c>
      <c r="S49" s="13" t="s">
        <v>197</v>
      </c>
      <c r="T49" s="13" t="s">
        <v>197</v>
      </c>
      <c r="U49" s="13" t="s">
        <v>197</v>
      </c>
      <c r="V49" s="13" t="s">
        <v>197</v>
      </c>
      <c r="W49" s="13" t="s">
        <v>197</v>
      </c>
    </row>
    <row r="50" spans="1:23">
      <c r="A50" s="29"/>
      <c r="M50" s="13" t="str">
        <f t="shared" si="0"/>
        <v/>
      </c>
    </row>
    <row r="51" spans="1:23" ht="30">
      <c r="A51" s="29"/>
      <c r="B51" s="13">
        <v>5</v>
      </c>
      <c r="C51" s="16" t="s">
        <v>193</v>
      </c>
      <c r="E51" s="16" t="s">
        <v>173</v>
      </c>
      <c r="F51" s="16">
        <v>2</v>
      </c>
      <c r="G51" s="16">
        <v>2</v>
      </c>
      <c r="I51" s="16">
        <v>1</v>
      </c>
      <c r="K51" s="16">
        <v>48000</v>
      </c>
      <c r="L51" s="13">
        <v>44100</v>
      </c>
      <c r="M51" s="13" t="str">
        <f t="shared" si="0"/>
        <v>Yes</v>
      </c>
      <c r="O51" s="13">
        <v>0.5</v>
      </c>
      <c r="P51" s="13" t="s">
        <v>175</v>
      </c>
      <c r="R51" s="13" t="s">
        <v>154</v>
      </c>
      <c r="S51" s="13" t="s">
        <v>197</v>
      </c>
      <c r="T51" s="13" t="s">
        <v>197</v>
      </c>
      <c r="U51" s="13" t="s">
        <v>70</v>
      </c>
      <c r="V51" s="13" t="s">
        <v>197</v>
      </c>
      <c r="W51" s="13" t="s">
        <v>197</v>
      </c>
    </row>
    <row r="52" spans="1:23">
      <c r="A52" s="29"/>
      <c r="M52" s="13" t="str">
        <f t="shared" si="0"/>
        <v/>
      </c>
    </row>
    <row r="53" spans="1:23" ht="30">
      <c r="A53" s="29"/>
      <c r="B53" s="13">
        <v>6</v>
      </c>
      <c r="C53" s="16" t="s">
        <v>193</v>
      </c>
      <c r="E53" s="16" t="s">
        <v>173</v>
      </c>
      <c r="F53" s="16">
        <v>2</v>
      </c>
      <c r="G53" s="16">
        <v>2</v>
      </c>
      <c r="I53" s="16">
        <v>1</v>
      </c>
      <c r="K53" s="16">
        <v>48000</v>
      </c>
      <c r="L53" s="13">
        <v>16000</v>
      </c>
      <c r="M53" s="13" t="str">
        <f t="shared" si="0"/>
        <v>Yes</v>
      </c>
      <c r="O53" s="13">
        <v>0.5</v>
      </c>
      <c r="P53" s="13" t="s">
        <v>175</v>
      </c>
      <c r="R53" s="13" t="s">
        <v>154</v>
      </c>
      <c r="S53" s="13" t="s">
        <v>204</v>
      </c>
      <c r="T53" s="13" t="s">
        <v>204</v>
      </c>
      <c r="U53" s="13" t="s">
        <v>70</v>
      </c>
      <c r="V53" s="13" t="s">
        <v>204</v>
      </c>
      <c r="W53" s="13" t="s">
        <v>204</v>
      </c>
    </row>
    <row r="54" spans="1:23">
      <c r="A54" s="29"/>
      <c r="M54" s="13" t="str">
        <f t="shared" si="0"/>
        <v/>
      </c>
    </row>
    <row r="55" spans="1:23" ht="60">
      <c r="A55" s="29"/>
      <c r="B55" s="13">
        <v>7</v>
      </c>
      <c r="C55" s="16" t="s">
        <v>193</v>
      </c>
      <c r="E55" s="16" t="s">
        <v>173</v>
      </c>
      <c r="F55" s="16">
        <v>2</v>
      </c>
      <c r="G55" s="16">
        <v>2</v>
      </c>
      <c r="I55" s="16">
        <v>1</v>
      </c>
      <c r="K55" s="16">
        <v>48000</v>
      </c>
      <c r="L55" s="13">
        <v>16000</v>
      </c>
      <c r="M55" s="13" t="str">
        <f t="shared" ref="M55:M56" si="1">IF(K55="","",IF(K55=L55,"No","Yes"))</f>
        <v>Yes</v>
      </c>
      <c r="O55" s="13">
        <v>0.5</v>
      </c>
      <c r="P55" s="13" t="s">
        <v>174</v>
      </c>
      <c r="R55" s="13" t="s">
        <v>154</v>
      </c>
      <c r="S55" s="13" t="s">
        <v>205</v>
      </c>
      <c r="U55" s="13" t="s">
        <v>209</v>
      </c>
      <c r="V55" s="13" t="s">
        <v>207</v>
      </c>
      <c r="W55" s="13" t="s">
        <v>208</v>
      </c>
    </row>
    <row r="56" spans="1:23">
      <c r="A56" s="29"/>
      <c r="M56" s="13" t="str">
        <f t="shared" si="1"/>
        <v/>
      </c>
    </row>
    <row r="57" spans="1:23" ht="30">
      <c r="A57" s="29"/>
      <c r="B57" s="13">
        <v>8</v>
      </c>
      <c r="C57" s="16" t="s">
        <v>193</v>
      </c>
      <c r="E57" s="16" t="s">
        <v>173</v>
      </c>
      <c r="F57" s="16">
        <v>2</v>
      </c>
      <c r="G57" s="16">
        <v>2</v>
      </c>
      <c r="I57" s="16">
        <v>1</v>
      </c>
      <c r="K57" s="16">
        <v>48000</v>
      </c>
      <c r="L57" s="13">
        <v>16000</v>
      </c>
      <c r="M57" s="13" t="str">
        <f t="shared" ref="M57" si="2">IF(K57="","",IF(K57=L57,"No","Yes"))</f>
        <v>Yes</v>
      </c>
      <c r="O57" s="13">
        <v>0.5</v>
      </c>
      <c r="P57" s="13" t="s">
        <v>174</v>
      </c>
      <c r="R57" s="13" t="s">
        <v>22</v>
      </c>
      <c r="S57" s="13" t="s">
        <v>210</v>
      </c>
      <c r="U57" s="13" t="s">
        <v>209</v>
      </c>
      <c r="V57" s="13" t="s">
        <v>160</v>
      </c>
      <c r="W57" s="13" t="s">
        <v>162</v>
      </c>
    </row>
    <row r="58" spans="1:23">
      <c r="A58" s="29"/>
    </row>
    <row r="59" spans="1:23" ht="30">
      <c r="A59" s="29"/>
      <c r="B59" s="13">
        <v>9</v>
      </c>
      <c r="C59" s="16" t="s">
        <v>193</v>
      </c>
      <c r="E59" s="16" t="s">
        <v>173</v>
      </c>
      <c r="F59" s="16">
        <v>2</v>
      </c>
      <c r="G59" s="16">
        <v>2</v>
      </c>
      <c r="I59" s="16">
        <v>1</v>
      </c>
      <c r="K59" s="16">
        <v>48000</v>
      </c>
      <c r="L59" s="13">
        <v>16000</v>
      </c>
      <c r="M59" s="13" t="str">
        <f t="shared" ref="M59" si="3">IF(K59="","",IF(K59=L59,"No","Yes"))</f>
        <v>Yes</v>
      </c>
      <c r="O59" s="13">
        <v>0.5</v>
      </c>
      <c r="P59" s="13" t="s">
        <v>175</v>
      </c>
      <c r="R59" s="13" t="s">
        <v>22</v>
      </c>
      <c r="S59" s="13" t="s">
        <v>213</v>
      </c>
      <c r="U59" s="13" t="s">
        <v>70</v>
      </c>
      <c r="V59" s="13" t="s">
        <v>212</v>
      </c>
      <c r="W59" s="13" t="s">
        <v>212</v>
      </c>
    </row>
    <row r="60" spans="1:23">
      <c r="A60" s="29"/>
    </row>
    <row r="61" spans="1:23" ht="45">
      <c r="A61" s="29"/>
      <c r="B61" s="13">
        <v>10</v>
      </c>
      <c r="C61" s="16" t="s">
        <v>193</v>
      </c>
      <c r="E61" s="16" t="s">
        <v>173</v>
      </c>
      <c r="F61" s="16">
        <v>2</v>
      </c>
      <c r="G61" s="16">
        <v>2</v>
      </c>
      <c r="I61" s="16">
        <v>1</v>
      </c>
      <c r="K61" s="16">
        <v>48000</v>
      </c>
      <c r="L61" s="13">
        <v>16000</v>
      </c>
      <c r="M61" s="13" t="str">
        <f t="shared" ref="M61" si="4">IF(K61="","",IF(K61=L61,"No","Yes"))</f>
        <v>Yes</v>
      </c>
      <c r="O61" s="19">
        <v>0.3</v>
      </c>
      <c r="P61" s="13" t="s">
        <v>175</v>
      </c>
      <c r="R61" s="13" t="s">
        <v>22</v>
      </c>
      <c r="S61" s="13" t="s">
        <v>214</v>
      </c>
      <c r="U61" s="13" t="s">
        <v>70</v>
      </c>
      <c r="V61" s="13" t="s">
        <v>212</v>
      </c>
      <c r="W61" s="13" t="s">
        <v>212</v>
      </c>
    </row>
    <row r="62" spans="1:23">
      <c r="A62" s="29"/>
    </row>
    <row r="63" spans="1:23" ht="30">
      <c r="A63" s="29"/>
      <c r="B63" s="13">
        <v>11</v>
      </c>
      <c r="C63" s="16" t="s">
        <v>193</v>
      </c>
      <c r="E63" s="16" t="s">
        <v>173</v>
      </c>
      <c r="F63" s="16">
        <v>2</v>
      </c>
      <c r="G63" s="16">
        <v>2</v>
      </c>
      <c r="I63" s="16">
        <v>1</v>
      </c>
      <c r="K63" s="16">
        <v>48000</v>
      </c>
      <c r="L63" s="13">
        <v>8000</v>
      </c>
      <c r="M63" s="13" t="str">
        <f t="shared" ref="M63" si="5">IF(K63="","",IF(K63=L63,"No","Yes"))</f>
        <v>Yes</v>
      </c>
      <c r="O63" s="13">
        <v>0.5</v>
      </c>
      <c r="P63" s="13" t="s">
        <v>175</v>
      </c>
      <c r="R63" s="13" t="s">
        <v>22</v>
      </c>
      <c r="S63" s="13" t="s">
        <v>160</v>
      </c>
      <c r="U63" s="13" t="s">
        <v>70</v>
      </c>
      <c r="V63" s="13" t="s">
        <v>160</v>
      </c>
      <c r="W63" s="13" t="s">
        <v>162</v>
      </c>
    </row>
    <row r="64" spans="1:23">
      <c r="A64" s="29"/>
    </row>
    <row r="65" spans="1:23" ht="30">
      <c r="A65" s="29"/>
      <c r="B65" s="13">
        <v>12</v>
      </c>
      <c r="C65" s="16" t="s">
        <v>193</v>
      </c>
      <c r="E65" s="16" t="s">
        <v>173</v>
      </c>
      <c r="F65" s="16">
        <v>2</v>
      </c>
      <c r="G65" s="16">
        <v>2</v>
      </c>
      <c r="I65" s="16">
        <v>1</v>
      </c>
      <c r="K65" s="16">
        <v>48000</v>
      </c>
      <c r="L65" s="13">
        <v>48000</v>
      </c>
      <c r="M65" s="13" t="str">
        <f t="shared" ref="M65:M70" si="6">IF(K65="","",IF(K65=L65,"No","Yes"))</f>
        <v>No</v>
      </c>
      <c r="O65" s="13">
        <v>0.5</v>
      </c>
      <c r="P65" s="13" t="s">
        <v>175</v>
      </c>
      <c r="R65" s="13" t="s">
        <v>22</v>
      </c>
      <c r="S65" s="13" t="s">
        <v>215</v>
      </c>
      <c r="U65" s="13" t="s">
        <v>70</v>
      </c>
      <c r="V65" s="13" t="s">
        <v>160</v>
      </c>
      <c r="W65" s="13" t="s">
        <v>162</v>
      </c>
    </row>
    <row r="66" spans="1:23">
      <c r="A66" s="29"/>
      <c r="M66" s="13" t="str">
        <f t="shared" si="6"/>
        <v/>
      </c>
    </row>
    <row r="67" spans="1:23" s="20" customFormat="1">
      <c r="C67" s="21"/>
      <c r="E67" s="21"/>
      <c r="F67" s="21"/>
      <c r="G67" s="21"/>
      <c r="I67" s="21"/>
      <c r="K67" s="21"/>
      <c r="M67" s="20" t="str">
        <f t="shared" si="6"/>
        <v/>
      </c>
    </row>
    <row r="68" spans="1:23" ht="60">
      <c r="A68" s="13" t="s">
        <v>221</v>
      </c>
      <c r="B68" s="13">
        <v>1</v>
      </c>
      <c r="C68" s="16" t="s">
        <v>218</v>
      </c>
      <c r="E68" s="16" t="s">
        <v>220</v>
      </c>
      <c r="F68" s="16" t="s">
        <v>219</v>
      </c>
      <c r="G68" s="16">
        <v>2</v>
      </c>
      <c r="I68" s="16">
        <v>2</v>
      </c>
      <c r="K68" s="16">
        <v>44100</v>
      </c>
      <c r="L68" s="13">
        <v>44100</v>
      </c>
      <c r="M68" s="13" t="str">
        <f t="shared" si="6"/>
        <v>No</v>
      </c>
      <c r="O68" s="13">
        <v>0.5</v>
      </c>
      <c r="P68" s="13" t="s">
        <v>175</v>
      </c>
      <c r="R68" s="13" t="s">
        <v>22</v>
      </c>
      <c r="U68" s="13" t="s">
        <v>70</v>
      </c>
      <c r="V68" s="13" t="s">
        <v>162</v>
      </c>
      <c r="W68" s="13" t="s">
        <v>162</v>
      </c>
    </row>
    <row r="69" spans="1:23">
      <c r="M69" s="13" t="str">
        <f t="shared" si="6"/>
        <v/>
      </c>
    </row>
    <row r="70" spans="1:23" ht="60">
      <c r="B70" s="13">
        <v>2</v>
      </c>
      <c r="C70" s="16" t="s">
        <v>218</v>
      </c>
      <c r="E70" s="16" t="s">
        <v>220</v>
      </c>
      <c r="F70" s="16" t="s">
        <v>219</v>
      </c>
      <c r="G70" s="16">
        <v>2</v>
      </c>
      <c r="I70" s="16">
        <v>2</v>
      </c>
      <c r="K70" s="16">
        <v>44100</v>
      </c>
      <c r="L70" s="13">
        <v>48000</v>
      </c>
      <c r="M70" s="13" t="str">
        <f t="shared" si="6"/>
        <v>Yes</v>
      </c>
      <c r="O70" s="13">
        <v>0.5</v>
      </c>
      <c r="P70" s="13" t="s">
        <v>175</v>
      </c>
      <c r="R70" s="13" t="s">
        <v>22</v>
      </c>
      <c r="U70" s="13" t="s">
        <v>70</v>
      </c>
      <c r="V70" s="13" t="s">
        <v>160</v>
      </c>
      <c r="W70" s="13" t="s">
        <v>167</v>
      </c>
    </row>
    <row r="72" spans="1:23" ht="60">
      <c r="B72" s="13">
        <v>3</v>
      </c>
      <c r="C72" s="16" t="s">
        <v>218</v>
      </c>
      <c r="E72" s="16" t="s">
        <v>220</v>
      </c>
      <c r="F72" s="16" t="s">
        <v>219</v>
      </c>
      <c r="G72" s="16">
        <v>2</v>
      </c>
      <c r="I72" s="16">
        <v>2</v>
      </c>
      <c r="K72" s="16">
        <v>44100</v>
      </c>
      <c r="L72" s="13">
        <v>16000</v>
      </c>
      <c r="M72" s="13" t="str">
        <f t="shared" ref="M72" si="7">IF(K72="","",IF(K72=L72,"No","Yes"))</f>
        <v>Yes</v>
      </c>
      <c r="O72" s="13">
        <v>0.5</v>
      </c>
      <c r="P72" s="13" t="s">
        <v>175</v>
      </c>
      <c r="R72" s="13" t="s">
        <v>22</v>
      </c>
      <c r="U72" s="13" t="s">
        <v>70</v>
      </c>
      <c r="V72" s="13" t="s">
        <v>160</v>
      </c>
      <c r="W72" s="13" t="s">
        <v>167</v>
      </c>
    </row>
    <row r="74" spans="1:23" ht="60">
      <c r="B74" s="13">
        <v>4</v>
      </c>
      <c r="C74" s="16" t="s">
        <v>218</v>
      </c>
      <c r="E74" s="16" t="s">
        <v>220</v>
      </c>
      <c r="F74" s="16" t="s">
        <v>219</v>
      </c>
      <c r="G74" s="16">
        <v>2</v>
      </c>
      <c r="I74" s="16">
        <v>2</v>
      </c>
      <c r="K74" s="16">
        <v>44100</v>
      </c>
      <c r="L74" s="13">
        <v>44100</v>
      </c>
      <c r="M74" s="13" t="str">
        <f t="shared" ref="M74:M76" si="8">IF(K74="","",IF(K74=L74,"No","Yes"))</f>
        <v>No</v>
      </c>
      <c r="O74" s="13">
        <v>0.5</v>
      </c>
      <c r="P74" s="13" t="s">
        <v>175</v>
      </c>
      <c r="R74" s="13" t="s">
        <v>154</v>
      </c>
      <c r="S74" s="13" t="s">
        <v>223</v>
      </c>
      <c r="U74" s="13" t="s">
        <v>70</v>
      </c>
      <c r="V74" s="17" t="s">
        <v>223</v>
      </c>
      <c r="W74" s="17" t="s">
        <v>223</v>
      </c>
    </row>
    <row r="75" spans="1:23">
      <c r="M75" s="13" t="str">
        <f t="shared" si="8"/>
        <v/>
      </c>
    </row>
    <row r="76" spans="1:23" ht="60">
      <c r="B76" s="13">
        <v>5</v>
      </c>
      <c r="C76" s="16" t="s">
        <v>218</v>
      </c>
      <c r="E76" s="16" t="s">
        <v>220</v>
      </c>
      <c r="F76" s="16" t="s">
        <v>219</v>
      </c>
      <c r="G76" s="16">
        <v>2</v>
      </c>
      <c r="I76" s="16">
        <v>2</v>
      </c>
      <c r="K76" s="16">
        <v>44100</v>
      </c>
      <c r="L76" s="13">
        <v>48000</v>
      </c>
      <c r="M76" s="13" t="str">
        <f t="shared" si="8"/>
        <v>Yes</v>
      </c>
      <c r="O76" s="13">
        <v>0.5</v>
      </c>
      <c r="P76" s="13" t="s">
        <v>175</v>
      </c>
      <c r="R76" s="13" t="s">
        <v>154</v>
      </c>
      <c r="S76" s="13" t="s">
        <v>246</v>
      </c>
      <c r="T76" s="13" t="s">
        <v>227</v>
      </c>
      <c r="U76" s="13" t="s">
        <v>70</v>
      </c>
      <c r="V76" s="13" t="s">
        <v>222</v>
      </c>
      <c r="W76" s="13" t="s">
        <v>162</v>
      </c>
    </row>
    <row r="78" spans="1:23" ht="60">
      <c r="B78" s="13">
        <v>6</v>
      </c>
      <c r="C78" s="16" t="s">
        <v>218</v>
      </c>
      <c r="E78" s="16" t="s">
        <v>220</v>
      </c>
      <c r="F78" s="16" t="s">
        <v>219</v>
      </c>
      <c r="G78" s="16">
        <v>2</v>
      </c>
      <c r="I78" s="16">
        <v>2</v>
      </c>
      <c r="K78" s="16">
        <v>44100</v>
      </c>
      <c r="L78" s="13">
        <v>16000</v>
      </c>
      <c r="M78" s="13" t="str">
        <f t="shared" ref="M78" si="9">IF(K78="","",IF(K78=L78,"No","Yes"))</f>
        <v>Yes</v>
      </c>
      <c r="O78" s="13">
        <v>0.5</v>
      </c>
      <c r="P78" s="13" t="s">
        <v>175</v>
      </c>
      <c r="R78" s="13" t="s">
        <v>154</v>
      </c>
      <c r="S78" s="17" t="s">
        <v>223</v>
      </c>
      <c r="U78" s="13" t="s">
        <v>70</v>
      </c>
      <c r="V78" s="17" t="s">
        <v>223</v>
      </c>
      <c r="W78" s="17" t="s">
        <v>223</v>
      </c>
    </row>
    <row r="80" spans="1:23" ht="60">
      <c r="B80" s="13">
        <v>7</v>
      </c>
      <c r="C80" s="16" t="s">
        <v>218</v>
      </c>
      <c r="D80" s="17"/>
      <c r="E80" s="16" t="s">
        <v>220</v>
      </c>
      <c r="F80" s="16" t="s">
        <v>219</v>
      </c>
      <c r="G80" s="16">
        <v>2</v>
      </c>
      <c r="H80" s="17"/>
      <c r="I80" s="16">
        <v>2</v>
      </c>
      <c r="J80" s="17"/>
      <c r="K80" s="16">
        <v>44100</v>
      </c>
      <c r="L80" s="17">
        <v>44100</v>
      </c>
      <c r="M80" s="17" t="str">
        <f t="shared" ref="M80:M82" si="10">IF(K80="","",IF(K80=L80,"No","Yes"))</f>
        <v>No</v>
      </c>
      <c r="N80" s="17"/>
      <c r="O80" s="17">
        <v>0.5</v>
      </c>
      <c r="P80" s="17" t="s">
        <v>174</v>
      </c>
      <c r="R80" s="17" t="s">
        <v>22</v>
      </c>
      <c r="S80" s="17" t="s">
        <v>226</v>
      </c>
      <c r="V80" s="13" t="s">
        <v>160</v>
      </c>
      <c r="W80" s="13" t="s">
        <v>167</v>
      </c>
    </row>
    <row r="81" spans="1:23">
      <c r="D81" s="17"/>
      <c r="H81" s="17"/>
      <c r="J81" s="17"/>
      <c r="L81" s="17"/>
      <c r="M81" s="17" t="str">
        <f t="shared" si="10"/>
        <v/>
      </c>
      <c r="N81" s="17"/>
      <c r="O81" s="17"/>
      <c r="P81" s="17"/>
      <c r="R81" s="17"/>
    </row>
    <row r="82" spans="1:23" ht="60">
      <c r="B82" s="13">
        <v>8</v>
      </c>
      <c r="C82" s="16" t="s">
        <v>218</v>
      </c>
      <c r="D82" s="17"/>
      <c r="E82" s="16" t="s">
        <v>220</v>
      </c>
      <c r="F82" s="16" t="s">
        <v>219</v>
      </c>
      <c r="G82" s="16">
        <v>2</v>
      </c>
      <c r="H82" s="17"/>
      <c r="I82" s="16">
        <v>2</v>
      </c>
      <c r="J82" s="17"/>
      <c r="K82" s="16">
        <v>44100</v>
      </c>
      <c r="L82" s="17">
        <v>48000</v>
      </c>
      <c r="M82" s="17" t="str">
        <f t="shared" si="10"/>
        <v>Yes</v>
      </c>
      <c r="N82" s="17"/>
      <c r="O82" s="17">
        <v>0.5</v>
      </c>
      <c r="P82" s="17" t="s">
        <v>174</v>
      </c>
      <c r="R82" s="17" t="s">
        <v>22</v>
      </c>
      <c r="S82" s="13" t="s">
        <v>225</v>
      </c>
      <c r="V82" s="17" t="s">
        <v>160</v>
      </c>
      <c r="W82" s="17" t="s">
        <v>167</v>
      </c>
    </row>
    <row r="83" spans="1:23">
      <c r="D83" s="17"/>
      <c r="H83" s="17"/>
      <c r="J83" s="17"/>
      <c r="L83" s="17"/>
      <c r="M83" s="17"/>
      <c r="N83" s="17"/>
      <c r="O83" s="17"/>
      <c r="P83" s="17"/>
      <c r="R83" s="17"/>
    </row>
    <row r="84" spans="1:23" ht="75">
      <c r="B84" s="13">
        <v>9</v>
      </c>
      <c r="C84" s="16" t="s">
        <v>218</v>
      </c>
      <c r="D84" s="17"/>
      <c r="E84" s="16" t="s">
        <v>220</v>
      </c>
      <c r="F84" s="16" t="s">
        <v>219</v>
      </c>
      <c r="G84" s="16">
        <v>2</v>
      </c>
      <c r="H84" s="17"/>
      <c r="I84" s="16">
        <v>2</v>
      </c>
      <c r="J84" s="17"/>
      <c r="K84" s="16">
        <v>44100</v>
      </c>
      <c r="L84" s="17">
        <v>16000</v>
      </c>
      <c r="M84" s="17" t="str">
        <f t="shared" ref="M84" si="11">IF(K84="","",IF(K84=L84,"No","Yes"))</f>
        <v>Yes</v>
      </c>
      <c r="N84" s="17"/>
      <c r="O84" s="17">
        <v>0.5</v>
      </c>
      <c r="P84" s="17" t="s">
        <v>174</v>
      </c>
      <c r="R84" s="17" t="s">
        <v>22</v>
      </c>
      <c r="S84" s="13" t="s">
        <v>230</v>
      </c>
      <c r="T84" s="17" t="s">
        <v>227</v>
      </c>
      <c r="U84" s="13" t="s">
        <v>224</v>
      </c>
      <c r="V84" s="13" t="s">
        <v>160</v>
      </c>
      <c r="W84" s="17" t="s">
        <v>160</v>
      </c>
    </row>
    <row r="85" spans="1:23">
      <c r="D85" s="17"/>
      <c r="H85" s="17"/>
      <c r="J85" s="17"/>
      <c r="L85" s="17"/>
      <c r="M85" s="17"/>
      <c r="N85" s="17"/>
      <c r="O85" s="17"/>
      <c r="P85" s="17"/>
      <c r="R85" s="17"/>
    </row>
    <row r="86" spans="1:23" ht="60">
      <c r="B86" s="13">
        <v>10</v>
      </c>
      <c r="C86" s="16" t="s">
        <v>218</v>
      </c>
      <c r="D86" s="17"/>
      <c r="E86" s="16" t="s">
        <v>220</v>
      </c>
      <c r="F86" s="16" t="s">
        <v>219</v>
      </c>
      <c r="G86" s="16">
        <v>2</v>
      </c>
      <c r="H86" s="17"/>
      <c r="I86" s="16">
        <v>2</v>
      </c>
      <c r="J86" s="17"/>
      <c r="K86" s="16">
        <v>44100</v>
      </c>
      <c r="L86" s="17">
        <v>44100</v>
      </c>
      <c r="M86" s="17" t="str">
        <f t="shared" ref="M86:M88" si="12">IF(K86="","",IF(K86=L86,"No","Yes"))</f>
        <v>No</v>
      </c>
      <c r="N86" s="17"/>
      <c r="O86" s="17">
        <v>0.5</v>
      </c>
      <c r="P86" s="17" t="s">
        <v>174</v>
      </c>
      <c r="R86" s="17" t="s">
        <v>154</v>
      </c>
      <c r="S86" s="17" t="s">
        <v>228</v>
      </c>
      <c r="U86" s="13" t="s">
        <v>162</v>
      </c>
      <c r="V86" s="17" t="s">
        <v>222</v>
      </c>
      <c r="W86" s="13" t="s">
        <v>162</v>
      </c>
    </row>
    <row r="87" spans="1:23">
      <c r="D87" s="17"/>
      <c r="H87" s="17"/>
      <c r="J87" s="17"/>
      <c r="L87" s="17"/>
      <c r="M87" s="17" t="str">
        <f t="shared" si="12"/>
        <v/>
      </c>
      <c r="N87" s="17"/>
      <c r="O87" s="17"/>
      <c r="P87" s="17"/>
      <c r="R87" s="17"/>
    </row>
    <row r="88" spans="1:23" ht="60">
      <c r="B88" s="13">
        <v>11</v>
      </c>
      <c r="C88" s="16" t="s">
        <v>218</v>
      </c>
      <c r="D88" s="17"/>
      <c r="E88" s="16" t="s">
        <v>220</v>
      </c>
      <c r="F88" s="16" t="s">
        <v>219</v>
      </c>
      <c r="G88" s="16">
        <v>2</v>
      </c>
      <c r="H88" s="17"/>
      <c r="I88" s="16">
        <v>2</v>
      </c>
      <c r="J88" s="17"/>
      <c r="K88" s="16">
        <v>44100</v>
      </c>
      <c r="L88" s="17">
        <v>48000</v>
      </c>
      <c r="M88" s="17" t="str">
        <f t="shared" si="12"/>
        <v>Yes</v>
      </c>
      <c r="N88" s="17"/>
      <c r="O88" s="17">
        <v>0.5</v>
      </c>
      <c r="P88" s="17" t="s">
        <v>174</v>
      </c>
      <c r="R88" s="17" t="s">
        <v>154</v>
      </c>
      <c r="S88" s="13" t="s">
        <v>228</v>
      </c>
      <c r="U88" s="17" t="s">
        <v>162</v>
      </c>
      <c r="V88" s="17" t="s">
        <v>232</v>
      </c>
      <c r="W88" s="17" t="s">
        <v>229</v>
      </c>
    </row>
    <row r="89" spans="1:23">
      <c r="D89" s="17"/>
      <c r="H89" s="17"/>
      <c r="J89" s="17"/>
      <c r="L89" s="17"/>
      <c r="M89" s="17"/>
      <c r="N89" s="17"/>
      <c r="O89" s="17"/>
      <c r="P89" s="17"/>
      <c r="R89" s="17"/>
    </row>
    <row r="90" spans="1:23" ht="75">
      <c r="B90" s="13">
        <v>12</v>
      </c>
      <c r="C90" s="16" t="s">
        <v>218</v>
      </c>
      <c r="D90" s="17"/>
      <c r="E90" s="16" t="s">
        <v>220</v>
      </c>
      <c r="F90" s="16" t="s">
        <v>219</v>
      </c>
      <c r="G90" s="16">
        <v>2</v>
      </c>
      <c r="H90" s="17"/>
      <c r="I90" s="16">
        <v>2</v>
      </c>
      <c r="J90" s="17"/>
      <c r="K90" s="16">
        <v>44100</v>
      </c>
      <c r="L90" s="17">
        <v>16000</v>
      </c>
      <c r="M90" s="17" t="str">
        <f t="shared" ref="M90" si="13">IF(K90="","",IF(K90=L90,"No","Yes"))</f>
        <v>Yes</v>
      </c>
      <c r="N90" s="17"/>
      <c r="O90" s="17">
        <v>0.5</v>
      </c>
      <c r="P90" s="17" t="s">
        <v>174</v>
      </c>
      <c r="R90" s="17" t="s">
        <v>154</v>
      </c>
      <c r="S90" s="17" t="s">
        <v>231</v>
      </c>
      <c r="T90" s="17" t="s">
        <v>227</v>
      </c>
      <c r="U90" s="17" t="s">
        <v>224</v>
      </c>
      <c r="V90" s="17" t="s">
        <v>232</v>
      </c>
      <c r="W90" s="13" t="s">
        <v>160</v>
      </c>
    </row>
    <row r="91" spans="1:23" s="20" customFormat="1">
      <c r="C91" s="21"/>
      <c r="E91" s="21"/>
      <c r="F91" s="21"/>
      <c r="G91" s="21"/>
      <c r="I91" s="21"/>
      <c r="K91" s="21"/>
    </row>
    <row r="92" spans="1:23" ht="30">
      <c r="A92" s="13" t="s">
        <v>248</v>
      </c>
      <c r="B92" s="17">
        <v>1</v>
      </c>
      <c r="C92" s="16" t="s">
        <v>193</v>
      </c>
      <c r="D92" s="17"/>
      <c r="E92" s="16" t="s">
        <v>173</v>
      </c>
      <c r="F92" s="16">
        <v>2</v>
      </c>
      <c r="G92" s="16">
        <v>2</v>
      </c>
      <c r="H92" s="17"/>
      <c r="I92" s="16">
        <v>1</v>
      </c>
      <c r="J92" s="17"/>
      <c r="K92" s="16">
        <v>48000</v>
      </c>
      <c r="L92" s="17">
        <v>48000</v>
      </c>
      <c r="M92" s="17" t="str">
        <f t="shared" ref="M92" si="14">IF(K92="","",IF(K92=L92,"No","Yes"))</f>
        <v>No</v>
      </c>
      <c r="N92" s="17"/>
      <c r="O92" s="17">
        <v>0.5</v>
      </c>
      <c r="P92" s="17" t="s">
        <v>174</v>
      </c>
      <c r="R92" s="17" t="s">
        <v>22</v>
      </c>
      <c r="S92" s="13" t="s">
        <v>249</v>
      </c>
      <c r="T92" s="17" t="s">
        <v>252</v>
      </c>
      <c r="U92" s="13" t="s">
        <v>162</v>
      </c>
      <c r="V92" s="13" t="s">
        <v>250</v>
      </c>
      <c r="W92" s="13" t="s">
        <v>162</v>
      </c>
    </row>
    <row r="94" spans="1:23" ht="30">
      <c r="B94" s="17">
        <v>1.1000000000000001</v>
      </c>
      <c r="C94" s="16" t="s">
        <v>193</v>
      </c>
      <c r="D94" s="17"/>
      <c r="E94" s="16" t="s">
        <v>173</v>
      </c>
      <c r="F94" s="16">
        <v>2</v>
      </c>
      <c r="G94" s="16">
        <v>2</v>
      </c>
      <c r="H94" s="17"/>
      <c r="I94" s="16">
        <v>1</v>
      </c>
      <c r="J94" s="17"/>
      <c r="K94" s="16">
        <v>48000</v>
      </c>
      <c r="L94" s="17">
        <v>48000</v>
      </c>
      <c r="M94" s="17" t="str">
        <f t="shared" ref="M94" si="15">IF(K94="","",IF(K94=L94,"No","Yes"))</f>
        <v>No</v>
      </c>
      <c r="N94" s="17"/>
      <c r="O94" s="17">
        <v>0.4</v>
      </c>
      <c r="P94" s="17" t="s">
        <v>174</v>
      </c>
      <c r="R94" s="17" t="s">
        <v>22</v>
      </c>
      <c r="S94" s="13" t="s">
        <v>251</v>
      </c>
      <c r="T94" s="13" t="s">
        <v>253</v>
      </c>
      <c r="U94" s="17" t="s">
        <v>254</v>
      </c>
      <c r="V94" s="13" t="s">
        <v>167</v>
      </c>
      <c r="W94" s="13" t="s">
        <v>250</v>
      </c>
    </row>
    <row r="96" spans="1:23" s="17" customFormat="1" ht="30">
      <c r="B96" s="17">
        <v>1.2</v>
      </c>
      <c r="C96" s="16" t="s">
        <v>193</v>
      </c>
      <c r="E96" s="16" t="s">
        <v>173</v>
      </c>
      <c r="F96" s="16">
        <v>2</v>
      </c>
      <c r="G96" s="16">
        <v>2</v>
      </c>
      <c r="I96" s="16">
        <v>1</v>
      </c>
      <c r="K96" s="16">
        <v>48000</v>
      </c>
      <c r="L96" s="17">
        <v>48000</v>
      </c>
      <c r="M96" s="17" t="str">
        <f t="shared" ref="M96" si="16">IF(K96="","",IF(K96=L96,"No","Yes"))</f>
        <v>No</v>
      </c>
      <c r="O96" s="17">
        <v>0.3</v>
      </c>
      <c r="P96" s="17" t="s">
        <v>174</v>
      </c>
      <c r="R96" s="17" t="s">
        <v>22</v>
      </c>
      <c r="S96" s="17" t="s">
        <v>251</v>
      </c>
      <c r="T96" s="17" t="s">
        <v>253</v>
      </c>
      <c r="U96" s="17" t="s">
        <v>254</v>
      </c>
      <c r="V96" s="17" t="s">
        <v>167</v>
      </c>
      <c r="W96" s="17" t="s">
        <v>250</v>
      </c>
    </row>
    <row r="97" spans="1:19" s="17" customFormat="1">
      <c r="C97" s="16"/>
      <c r="E97" s="16"/>
      <c r="F97" s="16"/>
      <c r="G97" s="16"/>
      <c r="I97" s="16"/>
      <c r="K97" s="16"/>
    </row>
    <row r="98" spans="1:19" ht="60">
      <c r="B98" s="17">
        <v>2</v>
      </c>
      <c r="C98" s="16" t="s">
        <v>218</v>
      </c>
      <c r="D98" s="17"/>
      <c r="E98" s="16" t="s">
        <v>220</v>
      </c>
      <c r="F98" s="16" t="s">
        <v>219</v>
      </c>
      <c r="G98" s="16">
        <v>2</v>
      </c>
      <c r="H98" s="17"/>
      <c r="I98" s="16">
        <v>2</v>
      </c>
      <c r="J98" s="17"/>
      <c r="K98" s="16">
        <v>44100</v>
      </c>
      <c r="L98" s="17">
        <v>44100</v>
      </c>
      <c r="M98" s="17" t="str">
        <f t="shared" ref="M98:M102" si="17">IF(K98="","",IF(K98=L98,"No","Yes"))</f>
        <v>No</v>
      </c>
      <c r="N98" s="17"/>
      <c r="O98" s="17">
        <v>0.5</v>
      </c>
      <c r="P98" s="17" t="s">
        <v>174</v>
      </c>
      <c r="R98" s="17" t="s">
        <v>22</v>
      </c>
      <c r="S98" s="13" t="s">
        <v>258</v>
      </c>
    </row>
    <row r="99" spans="1:19">
      <c r="M99" s="17" t="str">
        <f t="shared" si="17"/>
        <v/>
      </c>
    </row>
    <row r="100" spans="1:19">
      <c r="M100" s="17" t="str">
        <f t="shared" si="17"/>
        <v/>
      </c>
    </row>
    <row r="101" spans="1:19" s="20" customFormat="1">
      <c r="C101" s="21"/>
      <c r="E101" s="21"/>
      <c r="F101" s="21"/>
      <c r="G101" s="21"/>
      <c r="I101" s="21"/>
      <c r="K101" s="21"/>
      <c r="M101" s="20" t="str">
        <f t="shared" si="17"/>
        <v/>
      </c>
    </row>
    <row r="102" spans="1:19" ht="60">
      <c r="A102" s="13" t="s">
        <v>256</v>
      </c>
      <c r="B102" s="13">
        <v>1</v>
      </c>
      <c r="C102" s="16" t="s">
        <v>218</v>
      </c>
      <c r="E102" s="16" t="s">
        <v>220</v>
      </c>
      <c r="F102" s="16" t="s">
        <v>219</v>
      </c>
      <c r="G102" s="16">
        <v>2</v>
      </c>
      <c r="H102" s="17"/>
      <c r="I102" s="16">
        <v>2</v>
      </c>
      <c r="J102" s="17"/>
      <c r="K102" s="16">
        <v>44100</v>
      </c>
      <c r="L102" s="17">
        <v>44100</v>
      </c>
      <c r="M102" s="17" t="str">
        <f t="shared" si="17"/>
        <v>No</v>
      </c>
      <c r="O102" s="17">
        <v>0.5</v>
      </c>
      <c r="P102" s="17" t="s">
        <v>174</v>
      </c>
      <c r="Q102" s="17" t="s">
        <v>174</v>
      </c>
      <c r="R102" s="17" t="s">
        <v>22</v>
      </c>
    </row>
    <row r="104" spans="1:19" ht="60">
      <c r="B104" s="24">
        <v>1.1000000000000001</v>
      </c>
      <c r="C104" s="16" t="s">
        <v>218</v>
      </c>
      <c r="D104" s="24"/>
      <c r="E104" s="16" t="s">
        <v>220</v>
      </c>
      <c r="F104" s="16" t="s">
        <v>219</v>
      </c>
      <c r="G104" s="16">
        <v>2</v>
      </c>
      <c r="H104" s="24"/>
      <c r="I104" s="16">
        <v>2</v>
      </c>
      <c r="J104" s="24"/>
      <c r="K104" s="16">
        <v>44100</v>
      </c>
      <c r="L104" s="24">
        <v>44100</v>
      </c>
      <c r="M104" s="24" t="str">
        <f t="shared" ref="M104" si="18">IF(K104="","",IF(K104=L104,"No","Yes"))</f>
        <v>No</v>
      </c>
      <c r="N104" s="24"/>
      <c r="O104" s="24">
        <v>0.3</v>
      </c>
      <c r="P104" s="24" t="s">
        <v>174</v>
      </c>
      <c r="Q104" s="24" t="s">
        <v>174</v>
      </c>
      <c r="R104" s="24" t="s">
        <v>22</v>
      </c>
    </row>
  </sheetData>
  <autoFilter ref="P1:R98" xr:uid="{FA61E277-53F3-4E95-AA24-DA66243704A9}"/>
  <mergeCells count="3">
    <mergeCell ref="A17:A32"/>
    <mergeCell ref="A34:A41"/>
    <mergeCell ref="A43:A66"/>
  </mergeCells>
  <conditionalFormatting sqref="P1:Q1048576">
    <cfRule type="cellIs" dxfId="2" priority="2" operator="equal">
      <formula>"No"</formula>
    </cfRule>
    <cfRule type="cellIs" dxfId="1" priority="3" operator="equal">
      <formula>"Yes"</formula>
    </cfRule>
  </conditionalFormatting>
  <conditionalFormatting sqref="M1:M1048576">
    <cfRule type="cellIs" dxfId="0" priority="1" operator="equal">
      <formula>"yes"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6D0C-CBF4-42BD-B57E-8FED31F9669F}">
  <dimension ref="A1:B7"/>
  <sheetViews>
    <sheetView workbookViewId="0">
      <selection activeCell="H12" sqref="H12"/>
    </sheetView>
  </sheetViews>
  <sheetFormatPr defaultRowHeight="15"/>
  <sheetData>
    <row r="1" spans="1:2">
      <c r="A1">
        <v>1</v>
      </c>
      <c r="B1" t="s">
        <v>245</v>
      </c>
    </row>
    <row r="2" spans="1:2">
      <c r="A2">
        <v>2</v>
      </c>
      <c r="B2" t="s">
        <v>259</v>
      </c>
    </row>
    <row r="3" spans="1:2">
      <c r="A3">
        <v>3</v>
      </c>
      <c r="B3" t="s">
        <v>206</v>
      </c>
    </row>
    <row r="4" spans="1:2">
      <c r="A4" s="11">
        <v>4</v>
      </c>
      <c r="B4" t="s">
        <v>260</v>
      </c>
    </row>
    <row r="5" spans="1:2">
      <c r="A5" s="25">
        <v>5</v>
      </c>
      <c r="B5" t="s">
        <v>247</v>
      </c>
    </row>
    <row r="6" spans="1:2">
      <c r="A6" s="25">
        <v>6</v>
      </c>
      <c r="B6" s="18" t="s">
        <v>255</v>
      </c>
    </row>
    <row r="7" spans="1:2">
      <c r="A7" s="25">
        <v>7</v>
      </c>
      <c r="B7" s="18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3EC-D4FC-4E9E-B07B-13941CB195E2}">
  <dimension ref="A1:O12"/>
  <sheetViews>
    <sheetView showFormulas="1" workbookViewId="0">
      <selection activeCell="B15" sqref="B15"/>
    </sheetView>
  </sheetViews>
  <sheetFormatPr defaultRowHeight="15"/>
  <cols>
    <col min="1" max="1" width="26.42578125" customWidth="1"/>
    <col min="2" max="2" width="36.28515625" customWidth="1"/>
    <col min="3" max="3" width="22.7109375" customWidth="1"/>
  </cols>
  <sheetData>
    <row r="1" spans="1:15">
      <c r="A1" t="s">
        <v>83</v>
      </c>
      <c r="B1" cm="1">
        <f t="array" ref="B1">MAX(IF(IFERROR(FIND({"america";"china";"japan"},A1),0),ROW($1:$3),0))</f>
        <v>2</v>
      </c>
      <c r="C1" t="str" cm="1">
        <f t="array" ref="C1">INDEX({"";"america";"china";"japan"},B1+1)</f>
        <v>china</v>
      </c>
      <c r="D1" cm="1">
        <f t="array" ref="D1">COUNT(FIND({"america";"china";"japan"},A1))</f>
        <v>1</v>
      </c>
      <c r="E1" t="e" cm="1">
        <f t="array" ref="E1:E3">FIND({"america";"china";"japan"},A1)</f>
        <v>#VALUE!</v>
      </c>
      <c r="F1" cm="1">
        <f t="array" ref="F1">TYPE(FIND({"america";"china";"japan"},A1))</f>
        <v>64</v>
      </c>
      <c r="G1" t="str" cm="1">
        <f t="array" ref="G1:G3">INDEX({"america";"china";"japan"},0,0)</f>
        <v>america</v>
      </c>
      <c r="H1" s="10" t="e" cm="1">
        <f t="array" ref="H1:H3">IF(FIND({"america";"china";"japan"},A1)&gt;=0,TRUE,FALSE)</f>
        <v>#VALUE!</v>
      </c>
      <c r="L1" t="e" cm="1">
        <f t="array" ref="L1:L3">IF(FIND({"america";"china";"japan"},A1),ROW($1:$3),"")</f>
        <v>#VALUE!</v>
      </c>
    </row>
    <row r="2" spans="1:15">
      <c r="A2" t="s">
        <v>84</v>
      </c>
      <c r="B2" cm="1">
        <f t="array" ref="B2">MAX(IF(IFERROR(FIND({"america";"china";"japan"},A2),0),ROW($1:$3),0))</f>
        <v>0</v>
      </c>
      <c r="C2" t="str" cm="1">
        <f t="array" ref="C2">INDEX({"";"america";"china";"japan"},B2+1)</f>
        <v/>
      </c>
      <c r="D2" cm="1">
        <f t="array" ref="D2">COUNT(FIND({"america";"china";"japan"},A2))</f>
        <v>0</v>
      </c>
      <c r="E2">
        <v>4</v>
      </c>
      <c r="F2" cm="1">
        <f t="array" ref="F2">TYPE(FIND({"america";"china";"japan"},A2))</f>
        <v>64</v>
      </c>
      <c r="G2" t="str">
        <v>china</v>
      </c>
      <c r="H2" s="10" t="b">
        <v>1</v>
      </c>
      <c r="I2" t="e" cm="1">
        <f t="array" ref="I2:I4">IF(FIND({"america";"china";"japan"},A2)&gt;=0,TRUE,FALSE)</f>
        <v>#VALUE!</v>
      </c>
      <c r="L2">
        <v>2</v>
      </c>
      <c r="M2" t="e" cm="1">
        <f t="array" ref="M2:M4">IF(FIND({"america";"china";"japan"},A2),ROW($1:$3),"")</f>
        <v>#VALUE!</v>
      </c>
    </row>
    <row r="3" spans="1:15">
      <c r="A3" t="s">
        <v>85</v>
      </c>
      <c r="B3" cm="1">
        <f t="array" ref="B3">MAX(IF(IFERROR(FIND({"america";"china";"japan"},A3),0),ROW($1:$3),0))</f>
        <v>3</v>
      </c>
      <c r="C3" t="str" cm="1">
        <f t="array" ref="C3">INDEX({"";"america";"china";"japan"},B3+1)</f>
        <v>japan</v>
      </c>
      <c r="D3" cm="1">
        <f t="array" ref="D3">COUNT(FIND({"america";"china";"japan"},A3))</f>
        <v>1</v>
      </c>
      <c r="E3" t="e">
        <v>#VALUE!</v>
      </c>
      <c r="F3" cm="1">
        <f t="array" ref="F3">TYPE(FIND({"america";"china";"japan"},A3))</f>
        <v>64</v>
      </c>
      <c r="G3" t="str">
        <v>japan</v>
      </c>
      <c r="H3" s="10" t="e">
        <v>#VALUE!</v>
      </c>
      <c r="I3" t="e">
        <v>#VALUE!</v>
      </c>
      <c r="J3" t="e" cm="1">
        <f t="array" ref="J3:J5">IF(FIND({"america";"china";"japan"},A3)&gt;=0,TRUE,FALSE)</f>
        <v>#VALUE!</v>
      </c>
      <c r="L3" t="e">
        <v>#VALUE!</v>
      </c>
      <c r="M3" t="e">
        <v>#VALUE!</v>
      </c>
      <c r="N3" t="e" cm="1">
        <f t="array" ref="N3:N5">IF(FIND({"america";"china";"japan"},A3),ROW($1:$3),"")</f>
        <v>#VALUE!</v>
      </c>
    </row>
    <row r="4" spans="1:15">
      <c r="A4" t="s">
        <v>86</v>
      </c>
      <c r="B4" cm="1">
        <f t="array" ref="B4">MAX(IF(IFERROR(FIND({"america";"china";"japan"},A4),0),ROW($1:$3),0))</f>
        <v>3</v>
      </c>
      <c r="C4" t="str" cm="1">
        <f t="array" ref="C4">INDEX({"";"america";"china";"japan"},B4+1)</f>
        <v>japan</v>
      </c>
      <c r="D4" cm="1">
        <f t="array" ref="D4">COUNT(FIND({"america";"china";"japan"},A4))</f>
        <v>2</v>
      </c>
      <c r="F4" cm="1">
        <f t="array" ref="F4">TYPE(FIND({"america";"china";"japan"},A4))</f>
        <v>64</v>
      </c>
      <c r="H4" s="10"/>
      <c r="I4" t="e">
        <v>#VALUE!</v>
      </c>
      <c r="J4" t="e">
        <v>#VALUE!</v>
      </c>
      <c r="K4" cm="1">
        <f t="array" ref="K4:K6">LEN(IF(FIND({"america";"china";"japan"},A4)&gt;=0,TRUE,FALSE))</f>
        <v>4</v>
      </c>
      <c r="M4" t="e">
        <v>#VALUE!</v>
      </c>
      <c r="N4" t="e">
        <v>#VALUE!</v>
      </c>
      <c r="O4" cm="1">
        <f t="array" ref="O4:O6">IF(FIND({"america";"china";"japan"},A4),ROW($1:$3),"")</f>
        <v>1</v>
      </c>
    </row>
    <row r="5" spans="1:15">
      <c r="F5" s="10"/>
      <c r="J5" t="b">
        <v>1</v>
      </c>
      <c r="K5" t="e">
        <v>#VALUE!</v>
      </c>
      <c r="N5">
        <v>3</v>
      </c>
      <c r="O5" t="e">
        <v>#VALUE!</v>
      </c>
    </row>
    <row r="6" spans="1:15">
      <c r="F6" s="10"/>
      <c r="K6">
        <v>4</v>
      </c>
      <c r="O6">
        <v>3</v>
      </c>
    </row>
    <row r="9" spans="1:15">
      <c r="A9" t="s">
        <v>83</v>
      </c>
      <c r="B9">
        <v>2</v>
      </c>
      <c r="C9" t="s">
        <v>87</v>
      </c>
    </row>
    <row r="10" spans="1:15">
      <c r="A10" t="s">
        <v>84</v>
      </c>
      <c r="B10">
        <v>0</v>
      </c>
      <c r="C10" t="s">
        <v>88</v>
      </c>
    </row>
    <row r="11" spans="1:15">
      <c r="A11" t="s">
        <v>85</v>
      </c>
      <c r="B11">
        <v>3</v>
      </c>
      <c r="C11" t="s">
        <v>89</v>
      </c>
      <c r="F11" t="s">
        <v>90</v>
      </c>
    </row>
    <row r="12" spans="1:15">
      <c r="A12" t="s">
        <v>86</v>
      </c>
      <c r="B12">
        <v>3</v>
      </c>
      <c r="C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script</vt:lpstr>
      <vt:lpstr>speaker diarization</vt:lpstr>
      <vt:lpstr>speech segmentation</vt:lpstr>
      <vt:lpstr>packages</vt:lpstr>
      <vt:lpstr>audio params</vt:lpstr>
      <vt:lpstr>Sheet4</vt:lpstr>
      <vt:lpstr>test</vt:lpstr>
      <vt:lpstr>SUMMARY</vt:lpstr>
      <vt:lpstr>SLX_extract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</dc:creator>
  <cp:lastModifiedBy>tongtong</cp:lastModifiedBy>
  <dcterms:created xsi:type="dcterms:W3CDTF">2022-02-21T01:26:21Z</dcterms:created>
  <dcterms:modified xsi:type="dcterms:W3CDTF">2022-03-25T07:49:12Z</dcterms:modified>
</cp:coreProperties>
</file>