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<sst xmlns="http://schemas.openxmlformats.org/spreadsheetml/2006/main" count="24" uniqueCount="22">
  <si>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Mball</t>
  </si>
  <si>
    <t>kg</t>
  </si>
  <si>
    <t>Rball</t>
  </si>
  <si>
    <t>m</t>
  </si>
  <si>
    <t>Rarm</t>
  </si>
  <si>
    <t>Lplate</t>
  </si>
  <si>
    <t>Jb</t>
  </si>
  <si>
    <t>kg*m^2</t>
  </si>
  <si>
    <t>g</t>
  </si>
  <si>
    <t>m/s^2</t>
  </si>
  <si>
    <t>pi^2</t>
  </si>
  <si>
    <t>Kbb</t>
  </si>
  <si>
    <t>m/rad-s^2</t>
  </si>
  <si>
    <t>PO</t>
  </si>
  <si>
    <t>ln overshoot</t>
  </si>
  <si>
    <t>Zeta</t>
  </si>
  <si>
    <t>Settling Time, Ts</t>
  </si>
  <si>
    <t>sec</t>
  </si>
  <si>
    <t>cts</t>
  </si>
  <si>
    <t xml:space="preserve">Omega </t>
  </si>
  <si>
    <t>kp</t>
  </si>
  <si>
    <t>kd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</si>
</sst>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1" numFmtId="9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6" max="6" width="16.43"/>
  </cols>
  <sheetData>
    <row r="1">
      <c r="A1" s="1" t="s">
        <v>0</v>
      </c>
      <c r="B1" s="1">
        <v>0.003</v>
      </c>
      <c r="C1" s="1" t="s">
        <v>1</v>
      </c>
      <c r="E1" s="2"/>
      <c r="F1" s="2"/>
      <c r="G1" s="2"/>
    </row>
    <row r="2">
      <c r="A2" s="1" t="s">
        <v>2</v>
      </c>
      <c r="B2" s="3">
        <v>0.03</v>
      </c>
      <c r="C2" s="3" t="s">
        <v>3</v>
      </c>
      <c r="E2" s="2"/>
      <c r="F2" s="2"/>
      <c r="G2" s="2"/>
    </row>
    <row r="3">
      <c r="A3" s="1" t="s">
        <v>4</v>
      </c>
      <c r="B3" s="3">
        <v>0.03</v>
      </c>
      <c r="C3" s="3" t="s">
        <v>3</v>
      </c>
      <c r="E3" s="2"/>
      <c r="F3" s="2"/>
      <c r="G3" s="2"/>
    </row>
    <row r="4">
      <c r="A4" s="1" t="s">
        <v>5</v>
      </c>
      <c r="B4" s="3">
        <v>1.0</v>
      </c>
      <c r="C4" s="3" t="s">
        <v>3</v>
      </c>
      <c r="E4" s="2"/>
      <c r="F4" s="2"/>
      <c r="G4" s="2"/>
    </row>
    <row r="5">
      <c r="A5" s="1" t="s">
        <v>6</v>
      </c>
      <c r="B5" s="1">
        <f>(2/3)*B1*(I6)^2</f>
        <v>0</v>
      </c>
      <c r="C5" s="3" t="s">
        <v>7</v>
      </c>
      <c r="E5" s="2"/>
      <c r="G5" s="2"/>
    </row>
    <row r="6">
      <c r="A6" s="1" t="s">
        <v>8</v>
      </c>
      <c r="B6" s="3">
        <v>9.81</v>
      </c>
      <c r="C6" s="3" t="s">
        <v>9</v>
      </c>
      <c r="E6" s="2"/>
      <c r="F6" s="2"/>
      <c r="G6" s="2"/>
      <c r="I6" s="2"/>
    </row>
    <row r="7">
      <c r="A7" s="1" t="s">
        <v>10</v>
      </c>
      <c r="B7" s="4">
        <f>(PI())^2</f>
        <v>9.869604401</v>
      </c>
      <c r="C7" s="4"/>
      <c r="E7" s="2"/>
    </row>
    <row r="8">
      <c r="A8" s="1" t="s">
        <v>11</v>
      </c>
      <c r="B8" s="4">
        <f>((2*B1*B6*B3*B2^2)/(B4*(B1*(B2^2)+B5)))</f>
        <v>0.5886</v>
      </c>
      <c r="C8" s="3" t="s">
        <v>12</v>
      </c>
      <c r="E8" s="2"/>
      <c r="G8" s="2"/>
    </row>
    <row r="9">
      <c r="A9" s="1" t="s">
        <v>13</v>
      </c>
      <c r="B9" s="1">
        <v>10.0</v>
      </c>
      <c r="C9" s="5">
        <v>0.1</v>
      </c>
      <c r="E9" s="2"/>
      <c r="F9" s="2"/>
      <c r="G9" s="6"/>
    </row>
    <row r="10">
      <c r="A10" s="1" t="s">
        <v>14</v>
      </c>
      <c r="B10" s="4">
        <f>ln(B9/100)</f>
        <v>-2.302585093</v>
      </c>
      <c r="C10" s="4"/>
      <c r="E10" s="2"/>
    </row>
    <row r="11">
      <c r="A11" s="1" t="s">
        <v>15</v>
      </c>
      <c r="B11" s="1">
        <f>-B10*(((1/((B10^2)+B7))^(1/2)))</f>
        <v>0.5911550338</v>
      </c>
      <c r="C11" s="4"/>
      <c r="E11" s="2"/>
      <c r="F11" s="2"/>
    </row>
    <row r="12">
      <c r="A12" s="1" t="s">
        <v>16</v>
      </c>
      <c r="B12" s="1">
        <v>5.0</v>
      </c>
      <c r="C12" s="1" t="s">
        <v>17</v>
      </c>
      <c r="E12" s="2"/>
      <c r="F12" s="2"/>
      <c r="G12" s="2"/>
    </row>
    <row r="13">
      <c r="A13" s="1" t="s">
        <v>18</v>
      </c>
      <c r="B13" s="1">
        <v>0.02</v>
      </c>
      <c r="C13" s="4"/>
      <c r="E13" s="2"/>
      <c r="F13" s="2"/>
    </row>
    <row r="14">
      <c r="A14" s="3" t="s">
        <v>19</v>
      </c>
      <c r="B14" s="4">
        <f>-(ln(B13*sqrt(1-B11^2)))/(B12*B11)</f>
        <v>1.396250493</v>
      </c>
      <c r="C14" s="4"/>
      <c r="E14" s="2"/>
    </row>
    <row r="15">
      <c r="A15" s="1" t="s">
        <v>20</v>
      </c>
      <c r="B15" s="4">
        <f>(B14^2)/B8</f>
        <v>3.31212273</v>
      </c>
      <c r="C15" s="4"/>
      <c r="E15" s="2"/>
    </row>
    <row r="16">
      <c r="A16" s="1" t="s">
        <v>21</v>
      </c>
      <c r="B16" s="4">
        <f>(2*B11*B14)/B8</f>
        <v>2.804622858</v>
      </c>
      <c r="C16" s="4"/>
      <c r="E16" s="2"/>
    </row>
    <row r="17">
      <c r="A17" s="4"/>
      <c r="B17" s="4"/>
      <c r="C17" s="4"/>
    </row>
    <row r="18">
      <c r="A18" s="1"/>
      <c r="B18" s="4"/>
      <c r="C18" s="4"/>
      <c r="E18" s="2"/>
    </row>
    <row r="19">
      <c r="A19" s="1"/>
      <c r="B19" s="4"/>
      <c r="C19" s="4"/>
      <c r="E19" s="2"/>
    </row>
  </sheetData>
  <drawing r:id="rId1"/>
</worksheet>
</file>